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portamx-my.sharepoint.com/personal/analista_financiero_porta_com_mx/Documents/Documentos/Analisis Financiero/01 Finanzas/"/>
    </mc:Choice>
  </mc:AlternateContent>
  <xr:revisionPtr revIDLastSave="389" documentId="8_{DBD0EF44-5190-471F-9332-E3220D79FCB8}" xr6:coauthVersionLast="47" xr6:coauthVersionMax="47" xr10:uidLastSave="{A75717A5-6B9A-4C1B-9E48-90816B82EDD8}"/>
  <bookViews>
    <workbookView xWindow="-108" yWindow="-108" windowWidth="23256" windowHeight="12456" activeTab="2" xr2:uid="{265B5EBD-08E1-475F-A7AB-724901D8B6FC}"/>
  </bookViews>
  <sheets>
    <sheet name="P&amp;L" sheetId="1" r:id="rId1"/>
    <sheet name="PY V1" sheetId="2" r:id="rId2"/>
    <sheet name="PY" sheetId="3" r:id="rId3"/>
  </sheets>
  <externalReferences>
    <externalReference r:id="rId4"/>
    <externalReference r:id="rId5"/>
  </externalReferences>
  <definedNames>
    <definedName name="_xlnm._FilterDatabase" localSheetId="0" hidden="1">'P&amp;L'!$B$1:$J$976</definedName>
    <definedName name="_xlnm._FilterDatabase" localSheetId="1" hidden="1">'PY V1'!$A$1:$S$131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P2" i="3"/>
  <c r="H2" i="3"/>
  <c r="M67" i="3"/>
  <c r="H69" i="3"/>
  <c r="H68" i="3"/>
  <c r="H67" i="3"/>
  <c r="H65" i="3"/>
  <c r="H63" i="3"/>
  <c r="H62" i="3"/>
  <c r="C67" i="3"/>
  <c r="B67" i="3" s="1"/>
  <c r="M56" i="3"/>
  <c r="K56" i="3"/>
  <c r="M38" i="3"/>
  <c r="M23" i="3"/>
  <c r="P17" i="3"/>
  <c r="M17" i="3"/>
  <c r="K17" i="3"/>
  <c r="P15" i="3"/>
  <c r="P13" i="3"/>
  <c r="P10" i="3"/>
  <c r="M10" i="3"/>
  <c r="K10" i="3"/>
  <c r="P9" i="3"/>
  <c r="P8" i="3"/>
  <c r="M8" i="3"/>
  <c r="K8" i="3"/>
  <c r="P7" i="3"/>
  <c r="M7" i="3"/>
  <c r="K7" i="3"/>
  <c r="P6" i="3"/>
  <c r="M6" i="3"/>
  <c r="K6" i="3"/>
  <c r="P5" i="3"/>
  <c r="P4" i="3"/>
  <c r="P3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C9" i="3"/>
  <c r="C8" i="3"/>
  <c r="C7" i="3"/>
  <c r="C6" i="3"/>
  <c r="N68" i="2"/>
  <c r="C129" i="2"/>
  <c r="P129" i="2" s="1"/>
  <c r="C122" i="2"/>
  <c r="P122" i="2" s="1"/>
  <c r="C121" i="2"/>
  <c r="P121" i="2" s="1"/>
  <c r="C120" i="2"/>
  <c r="P120" i="2" s="1"/>
  <c r="C119" i="2"/>
  <c r="P119" i="2" s="1"/>
  <c r="C118" i="2"/>
  <c r="P118" i="2" s="1"/>
  <c r="C117" i="2"/>
  <c r="P117" i="2" s="1"/>
  <c r="C116" i="2"/>
  <c r="P116" i="2" s="1"/>
  <c r="C115" i="2"/>
  <c r="P115" i="2" s="1"/>
  <c r="C114" i="2"/>
  <c r="P114" i="2" s="1"/>
  <c r="C113" i="2"/>
  <c r="P113" i="2" s="1"/>
  <c r="C112" i="2"/>
  <c r="P112" i="2" s="1"/>
  <c r="C111" i="2"/>
  <c r="P111" i="2" s="1"/>
  <c r="C110" i="2"/>
  <c r="P110" i="2" s="1"/>
  <c r="C109" i="2"/>
  <c r="P109" i="2" s="1"/>
  <c r="C108" i="2"/>
  <c r="P108" i="2" s="1"/>
  <c r="C107" i="2"/>
  <c r="P107" i="2" s="1"/>
  <c r="C106" i="2"/>
  <c r="P106" i="2" s="1"/>
  <c r="C105" i="2"/>
  <c r="P105" i="2" s="1"/>
  <c r="C104" i="2"/>
  <c r="P104" i="2" s="1"/>
  <c r="C103" i="2"/>
  <c r="P103" i="2" s="1"/>
  <c r="C102" i="2"/>
  <c r="P102" i="2" s="1"/>
  <c r="C101" i="2"/>
  <c r="P101" i="2" s="1"/>
  <c r="C100" i="2"/>
  <c r="P100" i="2" s="1"/>
  <c r="C99" i="2"/>
  <c r="P99" i="2" s="1"/>
  <c r="C98" i="2"/>
  <c r="P98" i="2" s="1"/>
  <c r="C97" i="2"/>
  <c r="P97" i="2" s="1"/>
  <c r="C96" i="2"/>
  <c r="P96" i="2" s="1"/>
  <c r="C95" i="2"/>
  <c r="P95" i="2" s="1"/>
  <c r="C92" i="2"/>
  <c r="P92" i="2" s="1"/>
  <c r="C89" i="2"/>
  <c r="P89" i="2" s="1"/>
  <c r="C88" i="2"/>
  <c r="P88" i="2" s="1"/>
  <c r="C87" i="2"/>
  <c r="P87" i="2" s="1"/>
  <c r="C86" i="2"/>
  <c r="P86" i="2" s="1"/>
  <c r="C85" i="2"/>
  <c r="P85" i="2" s="1"/>
  <c r="C84" i="2"/>
  <c r="P84" i="2" s="1"/>
  <c r="C83" i="2"/>
  <c r="P83" i="2" s="1"/>
  <c r="C82" i="2"/>
  <c r="P82" i="2" s="1"/>
  <c r="C81" i="2"/>
  <c r="P81" i="2" s="1"/>
  <c r="C80" i="2"/>
  <c r="P80" i="2" s="1"/>
  <c r="C79" i="2"/>
  <c r="P79" i="2" s="1"/>
  <c r="C78" i="2"/>
  <c r="P78" i="2" s="1"/>
  <c r="C77" i="2"/>
  <c r="P77" i="2" s="1"/>
  <c r="C76" i="2"/>
  <c r="P76" i="2" s="1"/>
  <c r="C75" i="2"/>
  <c r="P75" i="2" s="1"/>
  <c r="C74" i="2"/>
  <c r="P74" i="2" s="1"/>
  <c r="C73" i="2"/>
  <c r="P73" i="2" s="1"/>
  <c r="C72" i="2"/>
  <c r="P72" i="2" s="1"/>
  <c r="C71" i="2"/>
  <c r="P71" i="2" s="1"/>
  <c r="C68" i="2"/>
  <c r="P68" i="2" s="1"/>
  <c r="C67" i="2"/>
  <c r="P67" i="2" s="1"/>
  <c r="C66" i="2"/>
  <c r="P66" i="2" s="1"/>
  <c r="C65" i="2"/>
  <c r="P65" i="2" s="1"/>
  <c r="C64" i="2"/>
  <c r="P64" i="2" s="1"/>
  <c r="C62" i="2"/>
  <c r="P62" i="2" s="1"/>
  <c r="C61" i="2"/>
  <c r="P61" i="2" s="1"/>
  <c r="C60" i="2"/>
  <c r="P60" i="2" s="1"/>
  <c r="C59" i="2"/>
  <c r="P59" i="2" s="1"/>
  <c r="C58" i="2"/>
  <c r="P58" i="2" s="1"/>
  <c r="C57" i="2"/>
  <c r="P57" i="2" s="1"/>
  <c r="C56" i="2"/>
  <c r="P56" i="2" s="1"/>
  <c r="C55" i="2"/>
  <c r="P55" i="2" s="1"/>
  <c r="C54" i="2"/>
  <c r="P54" i="2" s="1"/>
  <c r="C53" i="2"/>
  <c r="P53" i="2" s="1"/>
  <c r="C52" i="2"/>
  <c r="P52" i="2" s="1"/>
  <c r="C51" i="2"/>
  <c r="P51" i="2" s="1"/>
  <c r="C48" i="2"/>
  <c r="P48" i="2" s="1"/>
  <c r="C47" i="2"/>
  <c r="P47" i="2" s="1"/>
  <c r="C46" i="2"/>
  <c r="P46" i="2" s="1"/>
  <c r="C45" i="2"/>
  <c r="P45" i="2" s="1"/>
  <c r="C44" i="2"/>
  <c r="P44" i="2" s="1"/>
  <c r="C43" i="2"/>
  <c r="P43" i="2" s="1"/>
  <c r="C42" i="2"/>
  <c r="P42" i="2" s="1"/>
  <c r="C41" i="2"/>
  <c r="P41" i="2" s="1"/>
  <c r="C40" i="2"/>
  <c r="P40" i="2" s="1"/>
  <c r="C39" i="2"/>
  <c r="P39" i="2" s="1"/>
  <c r="C38" i="2"/>
  <c r="P38" i="2" s="1"/>
  <c r="C37" i="2"/>
  <c r="P37" i="2" s="1"/>
  <c r="C36" i="2"/>
  <c r="P36" i="2" s="1"/>
  <c r="C35" i="2"/>
  <c r="P35" i="2" s="1"/>
  <c r="C34" i="2"/>
  <c r="P34" i="2" s="1"/>
  <c r="C33" i="2"/>
  <c r="P33" i="2" s="1"/>
  <c r="C32" i="2"/>
  <c r="P32" i="2" s="1"/>
  <c r="C31" i="2"/>
  <c r="P31" i="2" s="1"/>
  <c r="C30" i="2"/>
  <c r="P30" i="2" s="1"/>
  <c r="C29" i="2"/>
  <c r="P29" i="2" s="1"/>
  <c r="C28" i="2"/>
  <c r="P28" i="2" s="1"/>
  <c r="C19" i="2"/>
  <c r="C15" i="3" s="1"/>
  <c r="C22" i="2"/>
  <c r="C23" i="2"/>
  <c r="C17" i="3" s="1"/>
  <c r="C18" i="2"/>
  <c r="C16" i="2"/>
  <c r="C14" i="3" s="1"/>
  <c r="C15" i="2"/>
  <c r="C13" i="3" s="1"/>
  <c r="C12" i="2"/>
  <c r="C10" i="3" s="1"/>
  <c r="L122" i="2"/>
  <c r="L121" i="2"/>
  <c r="L120" i="2"/>
  <c r="M60" i="3" s="1"/>
  <c r="L119" i="2"/>
  <c r="L118" i="2"/>
  <c r="M59" i="3" s="1"/>
  <c r="L117" i="2"/>
  <c r="L116" i="2"/>
  <c r="L115" i="2"/>
  <c r="L114" i="2"/>
  <c r="L113" i="2"/>
  <c r="L112" i="2"/>
  <c r="L111" i="2"/>
  <c r="L110" i="2"/>
  <c r="L109" i="2"/>
  <c r="M31" i="3" s="1"/>
  <c r="L108" i="2"/>
  <c r="M30" i="3" s="1"/>
  <c r="L107" i="2"/>
  <c r="L105" i="2"/>
  <c r="L104" i="2"/>
  <c r="L103" i="2"/>
  <c r="L102" i="2"/>
  <c r="L101" i="2"/>
  <c r="L100" i="2"/>
  <c r="L99" i="2"/>
  <c r="L98" i="2"/>
  <c r="M58" i="3" s="1"/>
  <c r="L97" i="2"/>
  <c r="M57" i="3" s="1"/>
  <c r="L96" i="2"/>
  <c r="L95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M51" i="3" s="1"/>
  <c r="L75" i="2"/>
  <c r="L74" i="2"/>
  <c r="L73" i="2"/>
  <c r="L72" i="2"/>
  <c r="L71" i="2"/>
  <c r="L67" i="2"/>
  <c r="L66" i="2"/>
  <c r="L65" i="2"/>
  <c r="M49" i="3" s="1"/>
  <c r="L64" i="2"/>
  <c r="M48" i="3" s="1"/>
  <c r="L62" i="2"/>
  <c r="L61" i="2"/>
  <c r="M45" i="3" s="1"/>
  <c r="L60" i="2"/>
  <c r="L58" i="2"/>
  <c r="L57" i="2"/>
  <c r="L56" i="2"/>
  <c r="L55" i="2"/>
  <c r="L54" i="2"/>
  <c r="L53" i="2"/>
  <c r="L52" i="2"/>
  <c r="L51" i="2"/>
  <c r="J48" i="2"/>
  <c r="J47" i="2"/>
  <c r="J46" i="2"/>
  <c r="L18" i="2"/>
  <c r="M125" i="2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G21" i="2" s="1"/>
  <c r="C21" i="2" s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G17" i="2" s="1"/>
  <c r="C17" i="2" s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M53" i="3" l="1"/>
  <c r="M46" i="3"/>
  <c r="M21" i="3"/>
  <c r="M42" i="3"/>
  <c r="M24" i="3"/>
  <c r="M34" i="3"/>
  <c r="M52" i="3"/>
  <c r="M25" i="3"/>
  <c r="M22" i="3"/>
  <c r="M43" i="3"/>
  <c r="M26" i="3"/>
  <c r="M44" i="3"/>
  <c r="M37" i="3"/>
  <c r="M50" i="3"/>
  <c r="M27" i="3"/>
  <c r="M36" i="3"/>
  <c r="M28" i="3"/>
  <c r="M54" i="3"/>
  <c r="M32" i="3"/>
  <c r="J129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67" i="2"/>
  <c r="J66" i="2"/>
  <c r="J65" i="2"/>
  <c r="J64" i="2"/>
  <c r="J62" i="2"/>
  <c r="J61" i="2"/>
  <c r="J60" i="2"/>
  <c r="J59" i="2"/>
  <c r="J68" i="2"/>
  <c r="J58" i="2"/>
  <c r="J57" i="2"/>
  <c r="J56" i="2"/>
  <c r="J55" i="2"/>
  <c r="J54" i="2"/>
  <c r="J53" i="2"/>
  <c r="J52" i="2"/>
  <c r="J51" i="2"/>
  <c r="L48" i="2"/>
  <c r="L47" i="2"/>
  <c r="L46" i="2"/>
  <c r="J45" i="2"/>
  <c r="J44" i="2"/>
  <c r="J43" i="2"/>
  <c r="J42" i="2"/>
  <c r="J41" i="2"/>
  <c r="J40" i="2"/>
  <c r="J38" i="2"/>
  <c r="J37" i="2"/>
  <c r="K30" i="3" s="1"/>
  <c r="J34" i="2"/>
  <c r="J32" i="2"/>
  <c r="J30" i="2"/>
  <c r="L22" i="2"/>
  <c r="J18" i="2"/>
  <c r="J11" i="2"/>
  <c r="K44" i="3" l="1"/>
  <c r="K46" i="3"/>
  <c r="K42" i="3"/>
  <c r="K49" i="3"/>
  <c r="K57" i="3"/>
  <c r="K38" i="3"/>
  <c r="K23" i="3"/>
  <c r="K52" i="3"/>
  <c r="K48" i="3"/>
  <c r="K60" i="3"/>
  <c r="K31" i="3"/>
  <c r="K24" i="3"/>
  <c r="K33" i="3"/>
  <c r="K50" i="3"/>
  <c r="K58" i="3"/>
  <c r="K41" i="3"/>
  <c r="K51" i="3"/>
  <c r="K25" i="3"/>
  <c r="K45" i="3"/>
  <c r="K29" i="3"/>
  <c r="K21" i="3"/>
  <c r="K67" i="3"/>
  <c r="K35" i="3"/>
  <c r="M40" i="3"/>
  <c r="K32" i="3"/>
  <c r="M39" i="3"/>
  <c r="K54" i="3"/>
  <c r="M41" i="3"/>
  <c r="K59" i="3"/>
  <c r="K27" i="3"/>
  <c r="K34" i="3"/>
  <c r="K26" i="3"/>
  <c r="K36" i="3"/>
  <c r="K28" i="3"/>
  <c r="K22" i="3"/>
  <c r="K53" i="3"/>
  <c r="K9" i="3"/>
  <c r="K37" i="3"/>
  <c r="K43" i="3"/>
  <c r="K40" i="3"/>
  <c r="K39" i="3"/>
  <c r="L106" i="2"/>
  <c r="L40" i="2"/>
  <c r="J19" i="2"/>
  <c r="L19" i="2"/>
  <c r="M15" i="3" l="1"/>
  <c r="M29" i="3"/>
  <c r="K15" i="3"/>
  <c r="M33" i="3"/>
  <c r="L11" i="2"/>
  <c r="M9" i="3" l="1"/>
  <c r="H9" i="2"/>
  <c r="I7" i="3" s="1"/>
  <c r="H8" i="2"/>
  <c r="I6" i="3" s="1"/>
  <c r="H10" i="2"/>
  <c r="I8" i="3" s="1"/>
  <c r="N10" i="2" l="1"/>
  <c r="O8" i="3" s="1"/>
  <c r="N9" i="2"/>
  <c r="O7" i="3" s="1"/>
  <c r="N8" i="2"/>
  <c r="O6" i="3" s="1"/>
  <c r="H67" i="2"/>
  <c r="H53" i="2"/>
  <c r="H33" i="2"/>
  <c r="H54" i="2"/>
  <c r="H61" i="2"/>
  <c r="I45" i="3" s="1"/>
  <c r="H52" i="2"/>
  <c r="H85" i="2"/>
  <c r="H73" i="2"/>
  <c r="H89" i="2"/>
  <c r="H46" i="2"/>
  <c r="H66" i="2"/>
  <c r="H31" i="2"/>
  <c r="H7" i="2"/>
  <c r="H36" i="2"/>
  <c r="H39" i="2"/>
  <c r="H104" i="2"/>
  <c r="H74" i="2"/>
  <c r="H118" i="2"/>
  <c r="I59" i="3" s="1"/>
  <c r="H103" i="2"/>
  <c r="H108" i="2"/>
  <c r="H102" i="2"/>
  <c r="H62" i="2"/>
  <c r="H35" i="2"/>
  <c r="H80" i="2"/>
  <c r="H101" i="2"/>
  <c r="H58" i="2"/>
  <c r="H88" i="2"/>
  <c r="H55" i="2"/>
  <c r="H64" i="2"/>
  <c r="I48" i="3" s="1"/>
  <c r="I26" i="3" l="1"/>
  <c r="I39" i="3"/>
  <c r="N7" i="2"/>
  <c r="N88" i="2"/>
  <c r="N35" i="2"/>
  <c r="N62" i="2"/>
  <c r="N39" i="2"/>
  <c r="N46" i="2"/>
  <c r="N73" i="2"/>
  <c r="N53" i="2"/>
  <c r="N31" i="2"/>
  <c r="N102" i="2"/>
  <c r="N64" i="2"/>
  <c r="O48" i="3" s="1"/>
  <c r="N55" i="2"/>
  <c r="N74" i="2"/>
  <c r="N108" i="2"/>
  <c r="N67" i="2"/>
  <c r="N58" i="2"/>
  <c r="N104" i="2"/>
  <c r="N36" i="2"/>
  <c r="N61" i="2"/>
  <c r="O45" i="3" s="1"/>
  <c r="N101" i="2"/>
  <c r="N80" i="2"/>
  <c r="N54" i="2"/>
  <c r="N118" i="2"/>
  <c r="O59" i="3" s="1"/>
  <c r="N66" i="2"/>
  <c r="N52" i="2"/>
  <c r="N103" i="2"/>
  <c r="N89" i="2"/>
  <c r="N33" i="2"/>
  <c r="N85" i="2"/>
  <c r="O39" i="3" l="1"/>
  <c r="O26" i="3"/>
  <c r="H120" i="2" l="1"/>
  <c r="I60" i="3" s="1"/>
  <c r="N120" i="2" l="1"/>
  <c r="O60" i="3" s="1"/>
  <c r="H23" i="2" l="1"/>
  <c r="I17" i="3" s="1"/>
  <c r="H48" i="2"/>
  <c r="H29" i="2"/>
  <c r="N48" i="2" l="1"/>
  <c r="N29" i="2"/>
  <c r="N23" i="2"/>
  <c r="O17" i="3" s="1"/>
  <c r="H72" i="2"/>
  <c r="H122" i="2"/>
  <c r="I41" i="3" s="1"/>
  <c r="H56" i="2"/>
  <c r="H106" i="2"/>
  <c r="I29" i="3" s="1"/>
  <c r="H100" i="2"/>
  <c r="I24" i="3" s="1"/>
  <c r="H86" i="2"/>
  <c r="H76" i="2"/>
  <c r="I51" i="3" s="1"/>
  <c r="H96" i="2"/>
  <c r="H92" i="2"/>
  <c r="I56" i="3" s="1"/>
  <c r="H65" i="2"/>
  <c r="I49" i="3" s="1"/>
  <c r="H12" i="2"/>
  <c r="I10" i="3" s="1"/>
  <c r="I22" i="3" l="1"/>
  <c r="N56" i="2"/>
  <c r="N92" i="2"/>
  <c r="N96" i="2"/>
  <c r="N106" i="2"/>
  <c r="O29" i="3" s="1"/>
  <c r="N100" i="2"/>
  <c r="O24" i="3" s="1"/>
  <c r="N122" i="2"/>
  <c r="O41" i="3" s="1"/>
  <c r="N72" i="2"/>
  <c r="N65" i="2"/>
  <c r="O49" i="3" s="1"/>
  <c r="N76" i="2"/>
  <c r="O51" i="3" s="1"/>
  <c r="N86" i="2"/>
  <c r="N12" i="2"/>
  <c r="O10" i="3" s="1"/>
  <c r="O22" i="3" l="1"/>
  <c r="O56" i="3"/>
  <c r="H22" i="2" l="1"/>
  <c r="N22" i="2" l="1"/>
  <c r="H32" i="2"/>
  <c r="I25" i="3" s="1"/>
  <c r="H11" i="2"/>
  <c r="H34" i="2"/>
  <c r="N11" i="2" l="1"/>
  <c r="O9" i="3" s="1"/>
  <c r="I9" i="3"/>
  <c r="N34" i="2"/>
  <c r="N32" i="2"/>
  <c r="O25" i="3" s="1"/>
  <c r="H51" i="2"/>
  <c r="H30" i="2"/>
  <c r="I23" i="3" s="1"/>
  <c r="H77" i="2"/>
  <c r="H78" i="2"/>
  <c r="H38" i="2"/>
  <c r="H43" i="2"/>
  <c r="H41" i="2"/>
  <c r="H57" i="2"/>
  <c r="H75" i="2"/>
  <c r="I27" i="3" s="1"/>
  <c r="H59" i="2"/>
  <c r="N59" i="2" s="1"/>
  <c r="H42" i="2"/>
  <c r="H83" i="2"/>
  <c r="I46" i="3" s="1"/>
  <c r="H84" i="2"/>
  <c r="H44" i="2"/>
  <c r="H60" i="2"/>
  <c r="H37" i="2"/>
  <c r="I30" i="3" s="1"/>
  <c r="H81" i="2"/>
  <c r="H19" i="2"/>
  <c r="I15" i="3" s="1"/>
  <c r="H87" i="2"/>
  <c r="I28" i="3" l="1"/>
  <c r="N87" i="2"/>
  <c r="N81" i="2"/>
  <c r="N37" i="2"/>
  <c r="O30" i="3" s="1"/>
  <c r="N60" i="2"/>
  <c r="N44" i="2"/>
  <c r="N84" i="2"/>
  <c r="N83" i="2"/>
  <c r="O46" i="3" s="1"/>
  <c r="N42" i="2"/>
  <c r="N75" i="2"/>
  <c r="O27" i="3" s="1"/>
  <c r="N57" i="2"/>
  <c r="N41" i="2"/>
  <c r="N43" i="2"/>
  <c r="N38" i="2"/>
  <c r="N78" i="2"/>
  <c r="N77" i="2"/>
  <c r="N30" i="2"/>
  <c r="O23" i="3" s="1"/>
  <c r="N51" i="2"/>
  <c r="N19" i="2"/>
  <c r="O15" i="3" s="1"/>
  <c r="H79" i="2"/>
  <c r="H82" i="2"/>
  <c r="I44" i="3" s="1"/>
  <c r="H45" i="2"/>
  <c r="I38" i="3" s="1"/>
  <c r="H40" i="2"/>
  <c r="H47" i="2"/>
  <c r="H98" i="2"/>
  <c r="I58" i="3" s="1"/>
  <c r="H97" i="2"/>
  <c r="I57" i="3" s="1"/>
  <c r="H18" i="2"/>
  <c r="O28" i="3" l="1"/>
  <c r="N97" i="2"/>
  <c r="O57" i="3" s="1"/>
  <c r="N98" i="2"/>
  <c r="O58" i="3" s="1"/>
  <c r="N47" i="2"/>
  <c r="N40" i="2"/>
  <c r="N45" i="2"/>
  <c r="O38" i="3" s="1"/>
  <c r="N82" i="2"/>
  <c r="O44" i="3" s="1"/>
  <c r="N79" i="2"/>
  <c r="H115" i="2"/>
  <c r="I36" i="3" s="1"/>
  <c r="H111" i="2"/>
  <c r="I33" i="3" s="1"/>
  <c r="H99" i="2"/>
  <c r="I42" i="3" s="1"/>
  <c r="H114" i="2"/>
  <c r="I53" i="3" s="1"/>
  <c r="H121" i="2"/>
  <c r="I40" i="3" s="1"/>
  <c r="H119" i="2"/>
  <c r="I54" i="3" s="1"/>
  <c r="H110" i="2"/>
  <c r="I32" i="3" s="1"/>
  <c r="H113" i="2"/>
  <c r="I35" i="3" s="1"/>
  <c r="H112" i="2"/>
  <c r="I34" i="3" s="1"/>
  <c r="H107" i="2"/>
  <c r="I43" i="3" s="1"/>
  <c r="H105" i="2"/>
  <c r="I52" i="3" s="1"/>
  <c r="H116" i="2"/>
  <c r="I37" i="3" s="1"/>
  <c r="H109" i="2"/>
  <c r="I31" i="3" s="1"/>
  <c r="L59" i="2"/>
  <c r="H71" i="2"/>
  <c r="N71" i="2" s="1"/>
  <c r="M35" i="3" l="1"/>
  <c r="N109" i="2"/>
  <c r="O31" i="3" s="1"/>
  <c r="N116" i="2"/>
  <c r="O37" i="3" s="1"/>
  <c r="N105" i="2"/>
  <c r="O52" i="3" s="1"/>
  <c r="N107" i="2"/>
  <c r="O43" i="3" s="1"/>
  <c r="N112" i="2"/>
  <c r="O34" i="3" s="1"/>
  <c r="N113" i="2"/>
  <c r="O35" i="3" s="1"/>
  <c r="N110" i="2"/>
  <c r="O32" i="3" s="1"/>
  <c r="N119" i="2"/>
  <c r="O54" i="3" s="1"/>
  <c r="N121" i="2"/>
  <c r="O40" i="3" s="1"/>
  <c r="N114" i="2"/>
  <c r="O53" i="3" s="1"/>
  <c r="N99" i="2"/>
  <c r="O42" i="3" s="1"/>
  <c r="N111" i="2"/>
  <c r="O33" i="3" s="1"/>
  <c r="N115" i="2"/>
  <c r="O36" i="3" s="1"/>
  <c r="H117" i="2"/>
  <c r="I50" i="3" s="1"/>
  <c r="H95" i="2"/>
  <c r="H129" i="2"/>
  <c r="I67" i="3" s="1"/>
  <c r="H28" i="2"/>
  <c r="H93" i="2"/>
  <c r="H69" i="2"/>
  <c r="I21" i="3" l="1"/>
  <c r="N129" i="2"/>
  <c r="N28" i="2"/>
  <c r="N95" i="2"/>
  <c r="N117" i="2"/>
  <c r="O50" i="3" s="1"/>
  <c r="O67" i="3" l="1"/>
  <c r="O21" i="3"/>
  <c r="H25" i="2" l="1"/>
  <c r="I19" i="3" s="1"/>
  <c r="D6" i="1" l="1"/>
  <c r="G6" i="2" s="1"/>
  <c r="D5" i="1"/>
  <c r="G5" i="2" s="1"/>
  <c r="D4" i="1"/>
  <c r="G4" i="2" s="1"/>
  <c r="D3" i="1"/>
  <c r="D2" i="1"/>
  <c r="C4" i="2" l="1"/>
  <c r="C3" i="3" s="1"/>
  <c r="H3" i="3"/>
  <c r="C5" i="2"/>
  <c r="C4" i="3" s="1"/>
  <c r="H4" i="3"/>
  <c r="C6" i="2"/>
  <c r="C5" i="3" s="1"/>
  <c r="H5" i="3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976" i="1"/>
  <c r="H131" i="2" s="1"/>
  <c r="I69" i="3" s="1"/>
  <c r="E975" i="1"/>
  <c r="H127" i="2" s="1"/>
  <c r="I65" i="3" s="1"/>
  <c r="E974" i="1"/>
  <c r="E973" i="1"/>
  <c r="E972" i="1"/>
  <c r="E971" i="1"/>
  <c r="E970" i="1"/>
  <c r="H130" i="2" s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H128" i="2" s="1"/>
  <c r="E955" i="1"/>
  <c r="H126" i="2" s="1"/>
  <c r="I64" i="3" s="1"/>
  <c r="E954" i="1"/>
  <c r="H125" i="2" s="1"/>
  <c r="E953" i="1"/>
  <c r="E952" i="1"/>
  <c r="E951" i="1"/>
  <c r="E950" i="1"/>
  <c r="E949" i="1"/>
  <c r="H124" i="2" s="1"/>
  <c r="I62" i="3" s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H123" i="2" s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H94" i="2" s="1"/>
  <c r="N94" i="2" s="1"/>
  <c r="N93" i="2" s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H91" i="2" s="1"/>
  <c r="E744" i="1"/>
  <c r="H90" i="2" s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H70" i="2" s="1"/>
  <c r="N70" i="2" s="1"/>
  <c r="N69" i="2" s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H63" i="2" s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H50" i="2" s="1"/>
  <c r="N50" i="2" s="1"/>
  <c r="E343" i="1"/>
  <c r="H49" i="2" s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H27" i="2" s="1"/>
  <c r="E172" i="1"/>
  <c r="H26" i="2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H24" i="2" s="1"/>
  <c r="I18" i="3" s="1"/>
  <c r="E142" i="1"/>
  <c r="H14" i="2" s="1"/>
  <c r="I12" i="3" s="1"/>
  <c r="E141" i="1"/>
  <c r="E140" i="1"/>
  <c r="E139" i="1"/>
  <c r="H21" i="2" s="1"/>
  <c r="N21" i="2" s="1"/>
  <c r="E138" i="1"/>
  <c r="H20" i="2" s="1"/>
  <c r="I16" i="3" s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H17" i="2" s="1"/>
  <c r="N17" i="2" s="1"/>
  <c r="N16" i="2" s="1"/>
  <c r="O14" i="3" s="1"/>
  <c r="E112" i="1"/>
  <c r="H16" i="2" s="1"/>
  <c r="I14" i="3" s="1"/>
  <c r="E111" i="1"/>
  <c r="E110" i="1"/>
  <c r="E109" i="1"/>
  <c r="E108" i="1"/>
  <c r="E107" i="1"/>
  <c r="E106" i="1"/>
  <c r="H15" i="2" s="1"/>
  <c r="E105" i="1"/>
  <c r="E104" i="1"/>
  <c r="E103" i="1"/>
  <c r="E102" i="1"/>
  <c r="E101" i="1"/>
  <c r="E100" i="1"/>
  <c r="E99" i="1"/>
  <c r="H13" i="2" s="1"/>
  <c r="E98" i="1"/>
  <c r="E97" i="1"/>
  <c r="E96" i="1"/>
  <c r="E95" i="1"/>
  <c r="E94" i="1"/>
  <c r="E93" i="1"/>
  <c r="E92" i="1"/>
  <c r="E91" i="1"/>
  <c r="E90" i="1"/>
  <c r="E89" i="1"/>
  <c r="E88" i="1"/>
  <c r="E87" i="1"/>
  <c r="F87" i="1" s="1"/>
  <c r="E86" i="1"/>
  <c r="E85" i="1"/>
  <c r="E84" i="1"/>
  <c r="E83" i="1"/>
  <c r="E82" i="1"/>
  <c r="E81" i="1"/>
  <c r="E80" i="1"/>
  <c r="E79" i="1"/>
  <c r="E78" i="1"/>
  <c r="E77" i="1"/>
  <c r="E76" i="1"/>
  <c r="E75" i="1"/>
  <c r="F75" i="1" s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F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6" i="2" s="1"/>
  <c r="E5" i="1"/>
  <c r="H5" i="2" s="1"/>
  <c r="E4" i="1"/>
  <c r="H4" i="2" s="1"/>
  <c r="E3" i="1"/>
  <c r="H3" i="2" s="1"/>
  <c r="E2" i="1"/>
  <c r="H2" i="2" s="1"/>
  <c r="F11" i="3" s="1"/>
  <c r="G976" i="1"/>
  <c r="J131" i="2" s="1"/>
  <c r="K69" i="3" s="1"/>
  <c r="G975" i="1"/>
  <c r="J127" i="2" s="1"/>
  <c r="K65" i="3" s="1"/>
  <c r="G974" i="1"/>
  <c r="G973" i="1"/>
  <c r="G972" i="1"/>
  <c r="G971" i="1"/>
  <c r="G970" i="1"/>
  <c r="J130" i="2" s="1"/>
  <c r="K68" i="3" s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J128" i="2" s="1"/>
  <c r="K66" i="3" s="1"/>
  <c r="G955" i="1"/>
  <c r="J126" i="2" s="1"/>
  <c r="K64" i="3" s="1"/>
  <c r="G954" i="1"/>
  <c r="J125" i="2" s="1"/>
  <c r="K63" i="3" s="1"/>
  <c r="G953" i="1"/>
  <c r="G952" i="1"/>
  <c r="G951" i="1"/>
  <c r="G950" i="1"/>
  <c r="G949" i="1"/>
  <c r="J124" i="2" s="1"/>
  <c r="K62" i="3" s="1"/>
  <c r="G948" i="1"/>
  <c r="J25" i="2" s="1"/>
  <c r="K19" i="3" s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J123" i="2" s="1"/>
  <c r="K61" i="3" s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J94" i="2" s="1"/>
  <c r="G759" i="1"/>
  <c r="J93" i="2" s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J91" i="2" s="1"/>
  <c r="K55" i="3" s="1"/>
  <c r="G744" i="1"/>
  <c r="J90" i="2" s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J70" i="2" s="1"/>
  <c r="G509" i="1"/>
  <c r="J69" i="2" s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J63" i="2" s="1"/>
  <c r="K47" i="3" s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J50" i="2" s="1"/>
  <c r="G343" i="1"/>
  <c r="J49" i="2" s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J27" i="2" s="1"/>
  <c r="G172" i="1"/>
  <c r="J26" i="2" s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J24" i="2" s="1"/>
  <c r="K18" i="3" s="1"/>
  <c r="G142" i="1"/>
  <c r="J14" i="2" s="1"/>
  <c r="K12" i="3" s="1"/>
  <c r="G141" i="1"/>
  <c r="G140" i="1"/>
  <c r="G139" i="1"/>
  <c r="J21" i="2" s="1"/>
  <c r="G138" i="1"/>
  <c r="J20" i="2" s="1"/>
  <c r="K16" i="3" s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J17" i="2" s="1"/>
  <c r="G112" i="1"/>
  <c r="J16" i="2" s="1"/>
  <c r="K14" i="3" s="1"/>
  <c r="G111" i="1"/>
  <c r="G110" i="1"/>
  <c r="G109" i="1"/>
  <c r="G108" i="1"/>
  <c r="G107" i="1"/>
  <c r="G106" i="1"/>
  <c r="J15" i="2" s="1"/>
  <c r="K13" i="3" s="1"/>
  <c r="G105" i="1"/>
  <c r="G104" i="1"/>
  <c r="G103" i="1"/>
  <c r="G102" i="1"/>
  <c r="G101" i="1"/>
  <c r="G100" i="1"/>
  <c r="G99" i="1"/>
  <c r="J13" i="2" s="1"/>
  <c r="G98" i="1"/>
  <c r="G97" i="1"/>
  <c r="G96" i="1"/>
  <c r="G95" i="1"/>
  <c r="G94" i="1"/>
  <c r="G93" i="1"/>
  <c r="G92" i="1"/>
  <c r="G91" i="1"/>
  <c r="G90" i="1"/>
  <c r="G89" i="1"/>
  <c r="G88" i="1"/>
  <c r="G87" i="1"/>
  <c r="H87" i="1" s="1"/>
  <c r="G86" i="1"/>
  <c r="G85" i="1"/>
  <c r="G84" i="1"/>
  <c r="G83" i="1"/>
  <c r="G82" i="1"/>
  <c r="G81" i="1"/>
  <c r="G80" i="1"/>
  <c r="G79" i="1"/>
  <c r="G78" i="1"/>
  <c r="G77" i="1"/>
  <c r="G76" i="1"/>
  <c r="G75" i="1"/>
  <c r="H75" i="1" s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H27" i="1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6" i="2" s="1"/>
  <c r="K5" i="3" s="1"/>
  <c r="G5" i="1"/>
  <c r="J5" i="2" s="1"/>
  <c r="K4" i="3" s="1"/>
  <c r="G4" i="1"/>
  <c r="J4" i="2" s="1"/>
  <c r="K3" i="3" s="1"/>
  <c r="G3" i="1"/>
  <c r="J3" i="2" s="1"/>
  <c r="K2" i="3" s="1"/>
  <c r="G2" i="1"/>
  <c r="J2" i="2" s="1"/>
  <c r="I976" i="1"/>
  <c r="L131" i="2" s="1"/>
  <c r="M69" i="3" s="1"/>
  <c r="I975" i="1"/>
  <c r="L127" i="2" s="1"/>
  <c r="M65" i="3" s="1"/>
  <c r="I974" i="1"/>
  <c r="I973" i="1"/>
  <c r="I972" i="1"/>
  <c r="I971" i="1"/>
  <c r="I970" i="1"/>
  <c r="L130" i="2" s="1"/>
  <c r="M68" i="3" s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L128" i="2" s="1"/>
  <c r="M66" i="3" s="1"/>
  <c r="I955" i="1"/>
  <c r="L126" i="2" s="1"/>
  <c r="M64" i="3" s="1"/>
  <c r="I954" i="1"/>
  <c r="L125" i="2" s="1"/>
  <c r="M63" i="3" s="1"/>
  <c r="I953" i="1"/>
  <c r="I952" i="1"/>
  <c r="I951" i="1"/>
  <c r="I950" i="1"/>
  <c r="I949" i="1"/>
  <c r="L124" i="2" s="1"/>
  <c r="M62" i="3" s="1"/>
  <c r="I948" i="1"/>
  <c r="L25" i="2" s="1"/>
  <c r="M19" i="3" s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L123" i="2" s="1"/>
  <c r="M61" i="3" s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L94" i="2" s="1"/>
  <c r="I759" i="1"/>
  <c r="L93" i="2" s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L91" i="2" s="1"/>
  <c r="M55" i="3" s="1"/>
  <c r="I744" i="1"/>
  <c r="L90" i="2" s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L70" i="2" s="1"/>
  <c r="I509" i="1"/>
  <c r="L69" i="2" s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L63" i="2" s="1"/>
  <c r="M47" i="3" s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L50" i="2" s="1"/>
  <c r="I343" i="1"/>
  <c r="L49" i="2" s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L27" i="2" s="1"/>
  <c r="I172" i="1"/>
  <c r="L26" i="2" s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L24" i="2" s="1"/>
  <c r="M18" i="3" s="1"/>
  <c r="I142" i="1"/>
  <c r="L14" i="2" s="1"/>
  <c r="M12" i="3" s="1"/>
  <c r="I141" i="1"/>
  <c r="I140" i="1"/>
  <c r="I139" i="1"/>
  <c r="L21" i="2" s="1"/>
  <c r="I138" i="1"/>
  <c r="L20" i="2" s="1"/>
  <c r="M16" i="3" s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L17" i="2" s="1"/>
  <c r="I112" i="1"/>
  <c r="L16" i="2" s="1"/>
  <c r="M14" i="3" s="1"/>
  <c r="I111" i="1"/>
  <c r="I110" i="1"/>
  <c r="I109" i="1"/>
  <c r="I108" i="1"/>
  <c r="I107" i="1"/>
  <c r="I106" i="1"/>
  <c r="L15" i="2" s="1"/>
  <c r="M13" i="3" s="1"/>
  <c r="I105" i="1"/>
  <c r="I104" i="1"/>
  <c r="I103" i="1"/>
  <c r="I102" i="1"/>
  <c r="I101" i="1"/>
  <c r="I100" i="1"/>
  <c r="I99" i="1"/>
  <c r="L13" i="2" s="1"/>
  <c r="I98" i="1"/>
  <c r="I97" i="1"/>
  <c r="I96" i="1"/>
  <c r="I95" i="1"/>
  <c r="I94" i="1"/>
  <c r="I93" i="1"/>
  <c r="I92" i="1"/>
  <c r="I91" i="1"/>
  <c r="I90" i="1"/>
  <c r="I89" i="1"/>
  <c r="I88" i="1"/>
  <c r="I87" i="1"/>
  <c r="J87" i="1" s="1"/>
  <c r="I86" i="1"/>
  <c r="I85" i="1"/>
  <c r="I84" i="1"/>
  <c r="I83" i="1"/>
  <c r="I82" i="1"/>
  <c r="I81" i="1"/>
  <c r="I80" i="1"/>
  <c r="I79" i="1"/>
  <c r="I78" i="1"/>
  <c r="I77" i="1"/>
  <c r="I76" i="1"/>
  <c r="I75" i="1"/>
  <c r="J75" i="1" s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J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6" i="2" s="1"/>
  <c r="M5" i="3" s="1"/>
  <c r="I5" i="1"/>
  <c r="L5" i="2" s="1"/>
  <c r="M4" i="3" s="1"/>
  <c r="I4" i="1"/>
  <c r="L4" i="2" s="1"/>
  <c r="M3" i="3" s="1"/>
  <c r="I3" i="1"/>
  <c r="L3" i="2" s="1"/>
  <c r="M2" i="3" s="1"/>
  <c r="I2" i="1"/>
  <c r="L2" i="2" s="1"/>
  <c r="C976" i="1"/>
  <c r="C131" i="2" s="1"/>
  <c r="C975" i="1"/>
  <c r="D127" i="2" s="1"/>
  <c r="C127" i="2" s="1"/>
  <c r="C974" i="1"/>
  <c r="C973" i="1"/>
  <c r="C972" i="1"/>
  <c r="C971" i="1"/>
  <c r="C970" i="1"/>
  <c r="E130" i="2" s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E128" i="2" s="1"/>
  <c r="C955" i="1"/>
  <c r="C126" i="2" s="1"/>
  <c r="C954" i="1"/>
  <c r="C125" i="2" s="1"/>
  <c r="P125" i="2" s="1"/>
  <c r="C953" i="1"/>
  <c r="C952" i="1"/>
  <c r="C951" i="1"/>
  <c r="C950" i="1"/>
  <c r="C949" i="1"/>
  <c r="C124" i="2" s="1"/>
  <c r="C948" i="1"/>
  <c r="C25" i="2" s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D123" i="2" s="1"/>
  <c r="C123" i="2" s="1"/>
  <c r="P123" i="2" s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E94" i="2" s="1"/>
  <c r="C94" i="2" s="1"/>
  <c r="P94" i="2" s="1"/>
  <c r="C759" i="1"/>
  <c r="D93" i="2" s="1"/>
  <c r="C93" i="2" s="1"/>
  <c r="P93" i="2" s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E91" i="2" s="1"/>
  <c r="C91" i="2" s="1"/>
  <c r="P91" i="2" s="1"/>
  <c r="C744" i="1"/>
  <c r="D90" i="2" s="1"/>
  <c r="C90" i="2" s="1"/>
  <c r="P90" i="2" s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E70" i="2" s="1"/>
  <c r="C70" i="2" s="1"/>
  <c r="P70" i="2" s="1"/>
  <c r="C509" i="1"/>
  <c r="D69" i="2" s="1"/>
  <c r="C69" i="2" s="1"/>
  <c r="P69" i="2" s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E63" i="2" s="1"/>
  <c r="C63" i="2" s="1"/>
  <c r="P63" i="2" s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E50" i="2" s="1"/>
  <c r="C50" i="2" s="1"/>
  <c r="P50" i="2" s="1"/>
  <c r="C343" i="1"/>
  <c r="D49" i="2" s="1"/>
  <c r="C49" i="2" s="1"/>
  <c r="P49" i="2" s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E27" i="2" s="1"/>
  <c r="C27" i="2" s="1"/>
  <c r="P27" i="2" s="1"/>
  <c r="C172" i="1"/>
  <c r="D26" i="2" s="1"/>
  <c r="C26" i="2" s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24" i="2" s="1"/>
  <c r="C18" i="3" s="1"/>
  <c r="C142" i="1"/>
  <c r="C14" i="2" s="1"/>
  <c r="C141" i="1"/>
  <c r="C140" i="1"/>
  <c r="C139" i="1"/>
  <c r="F21" i="2" s="1"/>
  <c r="C138" i="1"/>
  <c r="E20" i="2" s="1"/>
  <c r="C20" i="2" s="1"/>
  <c r="C16" i="3" s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F17" i="2" s="1"/>
  <c r="C112" i="1"/>
  <c r="E16" i="2" s="1"/>
  <c r="C111" i="1"/>
  <c r="C110" i="1"/>
  <c r="C109" i="1"/>
  <c r="C108" i="1"/>
  <c r="C107" i="1"/>
  <c r="C106" i="1"/>
  <c r="E15" i="2" s="1"/>
  <c r="C105" i="1"/>
  <c r="C104" i="1"/>
  <c r="C103" i="1"/>
  <c r="C102" i="1"/>
  <c r="C101" i="1"/>
  <c r="C100" i="1"/>
  <c r="C99" i="1"/>
  <c r="C13" i="2" s="1"/>
  <c r="C11" i="3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6" i="2" s="1"/>
  <c r="C5" i="1"/>
  <c r="E5" i="2" s="1"/>
  <c r="C4" i="1"/>
  <c r="E4" i="2" s="1"/>
  <c r="C3" i="1"/>
  <c r="D3" i="2" s="1"/>
  <c r="C3" i="2" s="1"/>
  <c r="C2" i="1"/>
  <c r="C2" i="2" s="1"/>
  <c r="J26" i="1" l="1"/>
  <c r="J50" i="1"/>
  <c r="J86" i="1"/>
  <c r="J134" i="1"/>
  <c r="J182" i="1"/>
  <c r="J218" i="1"/>
  <c r="J254" i="1"/>
  <c r="J302" i="1"/>
  <c r="J326" i="1"/>
  <c r="J338" i="1"/>
  <c r="J458" i="1"/>
  <c r="J578" i="1"/>
  <c r="J614" i="1"/>
  <c r="J650" i="1"/>
  <c r="J734" i="1"/>
  <c r="J782" i="1"/>
  <c r="J794" i="1"/>
  <c r="J818" i="1"/>
  <c r="J842" i="1"/>
  <c r="J854" i="1"/>
  <c r="J878" i="1"/>
  <c r="J902" i="1"/>
  <c r="J938" i="1"/>
  <c r="J950" i="1"/>
  <c r="J962" i="1"/>
  <c r="H23" i="1"/>
  <c r="H35" i="1"/>
  <c r="H47" i="1"/>
  <c r="H95" i="1"/>
  <c r="H131" i="1"/>
  <c r="H263" i="1"/>
  <c r="H275" i="1"/>
  <c r="H299" i="1"/>
  <c r="H383" i="1"/>
  <c r="H395" i="1"/>
  <c r="H407" i="1"/>
  <c r="H443" i="1"/>
  <c r="H527" i="1"/>
  <c r="H611" i="1"/>
  <c r="H635" i="1"/>
  <c r="H695" i="1"/>
  <c r="H707" i="1"/>
  <c r="H731" i="1"/>
  <c r="H779" i="1"/>
  <c r="H803" i="1"/>
  <c r="H827" i="1"/>
  <c r="H839" i="1"/>
  <c r="H851" i="1"/>
  <c r="H899" i="1"/>
  <c r="H971" i="1"/>
  <c r="H48" i="1"/>
  <c r="K20" i="3"/>
  <c r="F458" i="1"/>
  <c r="F578" i="1"/>
  <c r="F854" i="1"/>
  <c r="H49" i="1"/>
  <c r="H181" i="1"/>
  <c r="H217" i="1"/>
  <c r="H265" i="1"/>
  <c r="H277" i="1"/>
  <c r="H301" i="1"/>
  <c r="H325" i="1"/>
  <c r="H337" i="1"/>
  <c r="H385" i="1"/>
  <c r="H445" i="1"/>
  <c r="H457" i="1"/>
  <c r="H529" i="1"/>
  <c r="H589" i="1"/>
  <c r="H637" i="1"/>
  <c r="H649" i="1"/>
  <c r="H673" i="1"/>
  <c r="H721" i="1"/>
  <c r="H769" i="1"/>
  <c r="H781" i="1"/>
  <c r="H793" i="1"/>
  <c r="H805" i="1"/>
  <c r="H889" i="1"/>
  <c r="H901" i="1"/>
  <c r="H913" i="1"/>
  <c r="H925" i="1"/>
  <c r="H961" i="1"/>
  <c r="N123" i="2"/>
  <c r="O61" i="3" s="1"/>
  <c r="I61" i="3"/>
  <c r="N27" i="2"/>
  <c r="I20" i="3"/>
  <c r="M28" i="2"/>
  <c r="M100" i="2"/>
  <c r="M104" i="2"/>
  <c r="M89" i="2"/>
  <c r="M51" i="2"/>
  <c r="M55" i="2"/>
  <c r="M42" i="2"/>
  <c r="M101" i="2"/>
  <c r="M116" i="2"/>
  <c r="M78" i="2"/>
  <c r="M58" i="2"/>
  <c r="M34" i="2"/>
  <c r="M112" i="2"/>
  <c r="M57" i="2"/>
  <c r="M113" i="2"/>
  <c r="M18" i="2"/>
  <c r="M120" i="2"/>
  <c r="M114" i="2"/>
  <c r="M67" i="2"/>
  <c r="M95" i="2"/>
  <c r="M110" i="2"/>
  <c r="M107" i="2"/>
  <c r="M76" i="2"/>
  <c r="M54" i="2"/>
  <c r="M43" i="2"/>
  <c r="M53" i="2"/>
  <c r="M102" i="2"/>
  <c r="M103" i="2"/>
  <c r="M105" i="2"/>
  <c r="M79" i="2"/>
  <c r="M60" i="2"/>
  <c r="M56" i="2"/>
  <c r="M96" i="2"/>
  <c r="M111" i="2"/>
  <c r="M117" i="2"/>
  <c r="M80" i="2"/>
  <c r="M61" i="2"/>
  <c r="M66" i="2"/>
  <c r="M32" i="2"/>
  <c r="M108" i="2"/>
  <c r="M118" i="2"/>
  <c r="M81" i="2"/>
  <c r="M62" i="2"/>
  <c r="M97" i="2"/>
  <c r="M74" i="2"/>
  <c r="M82" i="2"/>
  <c r="M64" i="2"/>
  <c r="M44" i="2"/>
  <c r="M109" i="2"/>
  <c r="M86" i="2"/>
  <c r="M71" i="2"/>
  <c r="M65" i="2"/>
  <c r="M121" i="2"/>
  <c r="M75" i="2"/>
  <c r="M83" i="2"/>
  <c r="M11" i="3"/>
  <c r="M98" i="2"/>
  <c r="M87" i="2"/>
  <c r="M72" i="2"/>
  <c r="M52" i="2"/>
  <c r="M84" i="2"/>
  <c r="M122" i="2"/>
  <c r="M119" i="2"/>
  <c r="M88" i="2"/>
  <c r="M73" i="2"/>
  <c r="M68" i="2"/>
  <c r="M45" i="2"/>
  <c r="M99" i="2"/>
  <c r="M115" i="2"/>
  <c r="M77" i="2"/>
  <c r="M85" i="2"/>
  <c r="M41" i="2"/>
  <c r="M46" i="2"/>
  <c r="M47" i="2"/>
  <c r="M22" i="2"/>
  <c r="M48" i="2"/>
  <c r="M106" i="2"/>
  <c r="M40" i="2"/>
  <c r="M19" i="2"/>
  <c r="M11" i="2"/>
  <c r="M59" i="2"/>
  <c r="H96" i="1"/>
  <c r="H120" i="1"/>
  <c r="H132" i="1"/>
  <c r="H216" i="1"/>
  <c r="H228" i="1"/>
  <c r="H264" i="1"/>
  <c r="H276" i="1"/>
  <c r="H300" i="1"/>
  <c r="H336" i="1"/>
  <c r="H432" i="1"/>
  <c r="H444" i="1"/>
  <c r="H480" i="1"/>
  <c r="F9" i="1"/>
  <c r="F117" i="1"/>
  <c r="F141" i="1"/>
  <c r="F201" i="1"/>
  <c r="F261" i="1"/>
  <c r="F273" i="1"/>
  <c r="F309" i="1"/>
  <c r="N125" i="2"/>
  <c r="O63" i="3" s="1"/>
  <c r="I63" i="3"/>
  <c r="F416" i="1"/>
  <c r="F476" i="1"/>
  <c r="F968" i="1"/>
  <c r="F202" i="1"/>
  <c r="F238" i="1"/>
  <c r="F262" i="1"/>
  <c r="F274" i="1"/>
  <c r="F406" i="1"/>
  <c r="F430" i="1"/>
  <c r="F598" i="1"/>
  <c r="F634" i="1"/>
  <c r="F658" i="1"/>
  <c r="F682" i="1"/>
  <c r="F730" i="1"/>
  <c r="F826" i="1"/>
  <c r="F838" i="1"/>
  <c r="F850" i="1"/>
  <c r="F886" i="1"/>
  <c r="F934" i="1"/>
  <c r="F946" i="1"/>
  <c r="F958" i="1"/>
  <c r="N130" i="2"/>
  <c r="O68" i="3" s="1"/>
  <c r="I68" i="3"/>
  <c r="C128" i="2"/>
  <c r="H64" i="3"/>
  <c r="M20" i="3"/>
  <c r="H26" i="1"/>
  <c r="H50" i="1"/>
  <c r="H86" i="1"/>
  <c r="H134" i="1"/>
  <c r="H182" i="1"/>
  <c r="H218" i="1"/>
  <c r="H254" i="1"/>
  <c r="H302" i="1"/>
  <c r="H326" i="1"/>
  <c r="H338" i="1"/>
  <c r="H458" i="1"/>
  <c r="H578" i="1"/>
  <c r="H614" i="1"/>
  <c r="H650" i="1"/>
  <c r="H734" i="1"/>
  <c r="H782" i="1"/>
  <c r="H794" i="1"/>
  <c r="H818" i="1"/>
  <c r="H842" i="1"/>
  <c r="H854" i="1"/>
  <c r="H878" i="1"/>
  <c r="H902" i="1"/>
  <c r="H938" i="1"/>
  <c r="H950" i="1"/>
  <c r="H962" i="1"/>
  <c r="F23" i="1"/>
  <c r="F35" i="1"/>
  <c r="F47" i="1"/>
  <c r="F95" i="1"/>
  <c r="F131" i="1"/>
  <c r="F263" i="1"/>
  <c r="F275" i="1"/>
  <c r="F299" i="1"/>
  <c r="F383" i="1"/>
  <c r="F395" i="1"/>
  <c r="F407" i="1"/>
  <c r="F443" i="1"/>
  <c r="N63" i="2"/>
  <c r="O47" i="3" s="1"/>
  <c r="I47" i="3"/>
  <c r="F527" i="1"/>
  <c r="F611" i="1"/>
  <c r="F635" i="1"/>
  <c r="F695" i="1"/>
  <c r="F707" i="1"/>
  <c r="F731" i="1"/>
  <c r="F779" i="1"/>
  <c r="F803" i="1"/>
  <c r="F827" i="1"/>
  <c r="F839" i="1"/>
  <c r="F851" i="1"/>
  <c r="F899" i="1"/>
  <c r="F947" i="1"/>
  <c r="F959" i="1"/>
  <c r="F971" i="1"/>
  <c r="N4" i="2"/>
  <c r="I3" i="3"/>
  <c r="F236" i="1"/>
  <c r="F332" i="1"/>
  <c r="F920" i="1"/>
  <c r="F22" i="1"/>
  <c r="F94" i="1"/>
  <c r="F118" i="1"/>
  <c r="F322" i="1"/>
  <c r="F586" i="1"/>
  <c r="K28" i="2"/>
  <c r="K11" i="3"/>
  <c r="K33" i="2"/>
  <c r="K31" i="2"/>
  <c r="K48" i="2"/>
  <c r="K46" i="2"/>
  <c r="K47" i="2"/>
  <c r="K77" i="2"/>
  <c r="K112" i="2"/>
  <c r="K79" i="2"/>
  <c r="K104" i="2"/>
  <c r="K18" i="2"/>
  <c r="K11" i="2"/>
  <c r="K86" i="2"/>
  <c r="K103" i="2"/>
  <c r="K115" i="2"/>
  <c r="K43" i="2"/>
  <c r="K89" i="2"/>
  <c r="K75" i="2"/>
  <c r="K57" i="2"/>
  <c r="K107" i="2"/>
  <c r="K113" i="2"/>
  <c r="K96" i="2"/>
  <c r="K116" i="2"/>
  <c r="K97" i="2"/>
  <c r="K38" i="2"/>
  <c r="K76" i="2"/>
  <c r="K42" i="2"/>
  <c r="K118" i="2"/>
  <c r="K72" i="2"/>
  <c r="K119" i="2"/>
  <c r="K73" i="2"/>
  <c r="K108" i="2"/>
  <c r="K88" i="2"/>
  <c r="K80" i="2"/>
  <c r="K85" i="2"/>
  <c r="K109" i="2"/>
  <c r="K105" i="2"/>
  <c r="K45" i="2"/>
  <c r="K53" i="2"/>
  <c r="K32" i="2"/>
  <c r="K34" i="2"/>
  <c r="K84" i="2"/>
  <c r="K121" i="2"/>
  <c r="K102" i="2"/>
  <c r="K54" i="2"/>
  <c r="K117" i="2"/>
  <c r="K81" i="2"/>
  <c r="K110" i="2"/>
  <c r="K60" i="2"/>
  <c r="K30" i="2"/>
  <c r="K40" i="2"/>
  <c r="K61" i="2"/>
  <c r="K68" i="2"/>
  <c r="K41" i="2"/>
  <c r="K82" i="2"/>
  <c r="K74" i="2"/>
  <c r="K67" i="2"/>
  <c r="K99" i="2"/>
  <c r="K83" i="2"/>
  <c r="K62" i="2"/>
  <c r="K78" i="2"/>
  <c r="K66" i="2"/>
  <c r="K106" i="2"/>
  <c r="K55" i="2"/>
  <c r="K44" i="2"/>
  <c r="K111" i="2"/>
  <c r="K101" i="2"/>
  <c r="K56" i="2"/>
  <c r="K114" i="2"/>
  <c r="K52" i="2"/>
  <c r="K64" i="2"/>
  <c r="K98" i="2"/>
  <c r="K51" i="2"/>
  <c r="K58" i="2"/>
  <c r="K71" i="2"/>
  <c r="K100" i="2"/>
  <c r="K65" i="2"/>
  <c r="K120" i="2"/>
  <c r="K122" i="2"/>
  <c r="K87" i="2"/>
  <c r="K95" i="2"/>
  <c r="K129" i="2"/>
  <c r="K19" i="2"/>
  <c r="K59" i="2"/>
  <c r="F48" i="1"/>
  <c r="F96" i="1"/>
  <c r="F120" i="1"/>
  <c r="F216" i="1"/>
  <c r="F228" i="1"/>
  <c r="F264" i="1"/>
  <c r="F276" i="1"/>
  <c r="F432" i="1"/>
  <c r="F576" i="1"/>
  <c r="F768" i="1"/>
  <c r="F900" i="1"/>
  <c r="F960" i="1"/>
  <c r="I11" i="3"/>
  <c r="I68" i="2"/>
  <c r="I10" i="2"/>
  <c r="I9" i="2"/>
  <c r="I8" i="2"/>
  <c r="I7" i="2"/>
  <c r="I31" i="2"/>
  <c r="I80" i="2"/>
  <c r="I102" i="2"/>
  <c r="I33" i="2"/>
  <c r="I64" i="2"/>
  <c r="I118" i="2"/>
  <c r="I73" i="2"/>
  <c r="I74" i="2"/>
  <c r="I61" i="2"/>
  <c r="I52" i="2"/>
  <c r="I88" i="2"/>
  <c r="I53" i="2"/>
  <c r="I108" i="2"/>
  <c r="I101" i="2"/>
  <c r="I103" i="2"/>
  <c r="I35" i="2"/>
  <c r="I67" i="2"/>
  <c r="I89" i="2"/>
  <c r="I62" i="2"/>
  <c r="I58" i="2"/>
  <c r="I54" i="2"/>
  <c r="I39" i="2"/>
  <c r="I104" i="2"/>
  <c r="I85" i="2"/>
  <c r="I46" i="2"/>
  <c r="I55" i="2"/>
  <c r="I36" i="2"/>
  <c r="I66" i="2"/>
  <c r="I120" i="2"/>
  <c r="I48" i="2"/>
  <c r="I29" i="2"/>
  <c r="I23" i="2"/>
  <c r="I56" i="2"/>
  <c r="I92" i="2"/>
  <c r="I65" i="2"/>
  <c r="I96" i="2"/>
  <c r="I76" i="2"/>
  <c r="I106" i="2"/>
  <c r="I86" i="2"/>
  <c r="I100" i="2"/>
  <c r="I12" i="2"/>
  <c r="I122" i="2"/>
  <c r="I72" i="2"/>
  <c r="I22" i="2"/>
  <c r="I32" i="2"/>
  <c r="I11" i="2"/>
  <c r="I34" i="2"/>
  <c r="I84" i="2"/>
  <c r="I43" i="2"/>
  <c r="I19" i="2"/>
  <c r="I87" i="2"/>
  <c r="I83" i="2"/>
  <c r="I38" i="2"/>
  <c r="I42" i="2"/>
  <c r="I78" i="2"/>
  <c r="I37" i="2"/>
  <c r="I77" i="2"/>
  <c r="I60" i="2"/>
  <c r="I81" i="2"/>
  <c r="I75" i="2"/>
  <c r="I30" i="2"/>
  <c r="I44" i="2"/>
  <c r="I41" i="2"/>
  <c r="I51" i="2"/>
  <c r="I57" i="2"/>
  <c r="I18" i="2"/>
  <c r="I82" i="2"/>
  <c r="I97" i="2"/>
  <c r="I79" i="2"/>
  <c r="I98" i="2"/>
  <c r="I47" i="2"/>
  <c r="I40" i="2"/>
  <c r="I45" i="2"/>
  <c r="I59" i="2"/>
  <c r="I110" i="2"/>
  <c r="I116" i="2"/>
  <c r="I121" i="2"/>
  <c r="I71" i="2"/>
  <c r="I113" i="2"/>
  <c r="I111" i="2"/>
  <c r="I112" i="2"/>
  <c r="I109" i="2"/>
  <c r="I115" i="2"/>
  <c r="I119" i="2"/>
  <c r="I105" i="2"/>
  <c r="I107" i="2"/>
  <c r="I114" i="2"/>
  <c r="I99" i="2"/>
  <c r="I129" i="2"/>
  <c r="I28" i="2"/>
  <c r="I95" i="2"/>
  <c r="I117" i="2"/>
  <c r="N5" i="2"/>
  <c r="O4" i="3" s="1"/>
  <c r="I4" i="3"/>
  <c r="N6" i="2"/>
  <c r="O5" i="3" s="1"/>
  <c r="I5" i="3"/>
  <c r="F224" i="1"/>
  <c r="N128" i="2"/>
  <c r="I66" i="3"/>
  <c r="N15" i="2"/>
  <c r="O13" i="3" s="1"/>
  <c r="I13" i="3"/>
  <c r="F130" i="1"/>
  <c r="F214" i="1"/>
  <c r="F394" i="1"/>
  <c r="F454" i="1"/>
  <c r="F514" i="1"/>
  <c r="F574" i="1"/>
  <c r="C130" i="2"/>
  <c r="H66" i="3"/>
  <c r="F49" i="1"/>
  <c r="F181" i="1"/>
  <c r="N91" i="2"/>
  <c r="I55" i="3"/>
  <c r="F901" i="1"/>
  <c r="P126" i="2"/>
  <c r="C64" i="3"/>
  <c r="B64" i="3" s="1"/>
  <c r="P124" i="2"/>
  <c r="C62" i="3"/>
  <c r="B62" i="3" s="1"/>
  <c r="P127" i="2"/>
  <c r="C65" i="3"/>
  <c r="B65" i="3" s="1"/>
  <c r="P131" i="2"/>
  <c r="C69" i="3"/>
  <c r="B69" i="3" s="1"/>
  <c r="J2" i="1"/>
  <c r="M2" i="2" s="1"/>
  <c r="J746" i="1"/>
  <c r="H11" i="1"/>
  <c r="H455" i="1"/>
  <c r="K63" i="2" s="1"/>
  <c r="F620" i="1"/>
  <c r="J3" i="1"/>
  <c r="M3" i="2" s="1"/>
  <c r="H12" i="1"/>
  <c r="F105" i="1"/>
  <c r="H109" i="1"/>
  <c r="H745" i="1"/>
  <c r="K91" i="2" s="1"/>
  <c r="H949" i="1"/>
  <c r="K124" i="2" s="1"/>
  <c r="F106" i="1"/>
  <c r="I15" i="2" s="1"/>
  <c r="H746" i="1"/>
  <c r="H174" i="1"/>
  <c r="H390" i="1"/>
  <c r="H450" i="1"/>
  <c r="H750" i="1"/>
  <c r="J118" i="1"/>
  <c r="J142" i="1"/>
  <c r="M14" i="2" s="1"/>
  <c r="J262" i="1"/>
  <c r="J394" i="1"/>
  <c r="J406" i="1"/>
  <c r="J430" i="1"/>
  <c r="J514" i="1"/>
  <c r="J574" i="1"/>
  <c r="J586" i="1"/>
  <c r="J598" i="1"/>
  <c r="J634" i="1"/>
  <c r="J658" i="1"/>
  <c r="J682" i="1"/>
  <c r="J730" i="1"/>
  <c r="J826" i="1"/>
  <c r="J838" i="1"/>
  <c r="J850" i="1"/>
  <c r="J886" i="1"/>
  <c r="J934" i="1"/>
  <c r="J946" i="1"/>
  <c r="J958" i="1"/>
  <c r="J970" i="1"/>
  <c r="M130" i="2" s="1"/>
  <c r="H7" i="1"/>
  <c r="H139" i="1"/>
  <c r="K21" i="2" s="1"/>
  <c r="H187" i="1"/>
  <c r="H223" i="1"/>
  <c r="H247" i="1"/>
  <c r="H259" i="1"/>
  <c r="H271" i="1"/>
  <c r="H307" i="1"/>
  <c r="H319" i="1"/>
  <c r="H331" i="1"/>
  <c r="H343" i="1"/>
  <c r="K49" i="2" s="1"/>
  <c r="H355" i="1"/>
  <c r="H391" i="1"/>
  <c r="H403" i="1"/>
  <c r="H463" i="1"/>
  <c r="H499" i="1"/>
  <c r="H511" i="1"/>
  <c r="H535" i="1"/>
  <c r="H607" i="1"/>
  <c r="H667" i="1"/>
  <c r="H703" i="1"/>
  <c r="H727" i="1"/>
  <c r="H763" i="1"/>
  <c r="H811" i="1"/>
  <c r="H859" i="1"/>
  <c r="H883" i="1"/>
  <c r="H907" i="1"/>
  <c r="H931" i="1"/>
  <c r="H943" i="1"/>
  <c r="H955" i="1"/>
  <c r="K126" i="2" s="1"/>
  <c r="H967" i="1"/>
  <c r="F4" i="1"/>
  <c r="I4" i="2" s="1"/>
  <c r="F16" i="1"/>
  <c r="F76" i="1"/>
  <c r="F112" i="1"/>
  <c r="I16" i="2" s="1"/>
  <c r="F124" i="1"/>
  <c r="F172" i="1"/>
  <c r="I26" i="2" s="1"/>
  <c r="F184" i="1"/>
  <c r="F220" i="1"/>
  <c r="F232" i="1"/>
  <c r="F268" i="1"/>
  <c r="F304" i="1"/>
  <c r="F328" i="1"/>
  <c r="J14" i="1"/>
  <c r="J830" i="1"/>
  <c r="H107" i="1"/>
  <c r="H143" i="1"/>
  <c r="K24" i="2" s="1"/>
  <c r="J15" i="1"/>
  <c r="H408" i="1"/>
  <c r="H456" i="1"/>
  <c r="F345" i="1"/>
  <c r="H409" i="1"/>
  <c r="F142" i="1"/>
  <c r="I14" i="2" s="1"/>
  <c r="F970" i="1"/>
  <c r="I130" i="2" s="1"/>
  <c r="H2" i="1"/>
  <c r="K2" i="2" s="1"/>
  <c r="H14" i="1"/>
  <c r="H830" i="1"/>
  <c r="F11" i="1"/>
  <c r="F107" i="1"/>
  <c r="F143" i="1"/>
  <c r="I24" i="2" s="1"/>
  <c r="F455" i="1"/>
  <c r="I63" i="2" s="1"/>
  <c r="H3" i="1"/>
  <c r="K3" i="2" s="1"/>
  <c r="H15" i="1"/>
  <c r="H941" i="1"/>
  <c r="H135" i="1"/>
  <c r="H399" i="1"/>
  <c r="H699" i="1"/>
  <c r="H783" i="1"/>
  <c r="H927" i="1"/>
  <c r="K123" i="2" s="1"/>
  <c r="F12" i="1"/>
  <c r="H4" i="1"/>
  <c r="K4" i="2" s="1"/>
  <c r="H220" i="1"/>
  <c r="H676" i="1"/>
  <c r="H976" i="1"/>
  <c r="K131" i="2" s="1"/>
  <c r="F109" i="1"/>
  <c r="F3" i="1"/>
  <c r="I3" i="2" s="1"/>
  <c r="F15" i="1"/>
  <c r="F111" i="1"/>
  <c r="F183" i="1"/>
  <c r="F219" i="1"/>
  <c r="F303" i="1"/>
  <c r="F579" i="1"/>
  <c r="F771" i="1"/>
  <c r="F843" i="1"/>
  <c r="F927" i="1"/>
  <c r="I123" i="2" s="1"/>
  <c r="J22" i="1"/>
  <c r="J94" i="1"/>
  <c r="J106" i="1"/>
  <c r="M15" i="2" s="1"/>
  <c r="J130" i="1"/>
  <c r="J202" i="1"/>
  <c r="J214" i="1"/>
  <c r="J238" i="1"/>
  <c r="J274" i="1"/>
  <c r="J322" i="1"/>
  <c r="J454" i="1"/>
  <c r="F845" i="1"/>
  <c r="F846" i="1"/>
  <c r="F217" i="1"/>
  <c r="F265" i="1"/>
  <c r="F277" i="1"/>
  <c r="F301" i="1"/>
  <c r="F325" i="1"/>
  <c r="F337" i="1"/>
  <c r="F385" i="1"/>
  <c r="F409" i="1"/>
  <c r="F445" i="1"/>
  <c r="F457" i="1"/>
  <c r="F529" i="1"/>
  <c r="F589" i="1"/>
  <c r="F637" i="1"/>
  <c r="F649" i="1"/>
  <c r="F673" i="1"/>
  <c r="F721" i="1"/>
  <c r="F745" i="1"/>
  <c r="I91" i="2" s="1"/>
  <c r="F769" i="1"/>
  <c r="F781" i="1"/>
  <c r="F793" i="1"/>
  <c r="F805" i="1"/>
  <c r="F889" i="1"/>
  <c r="F913" i="1"/>
  <c r="F925" i="1"/>
  <c r="F949" i="1"/>
  <c r="I124" i="2" s="1"/>
  <c r="F961" i="1"/>
  <c r="H5" i="1"/>
  <c r="K5" i="2" s="1"/>
  <c r="F2" i="1"/>
  <c r="I2" i="2" s="1"/>
  <c r="F14" i="1"/>
  <c r="F50" i="1"/>
  <c r="F86" i="1"/>
  <c r="F830" i="1"/>
  <c r="F902" i="1"/>
  <c r="F376" i="1"/>
  <c r="F820" i="1"/>
  <c r="F916" i="1"/>
  <c r="F352" i="1"/>
  <c r="F388" i="1"/>
  <c r="F592" i="1"/>
  <c r="F616" i="1"/>
  <c r="F652" i="1"/>
  <c r="F676" i="1"/>
  <c r="F688" i="1"/>
  <c r="F700" i="1"/>
  <c r="F748" i="1"/>
  <c r="F760" i="1"/>
  <c r="I94" i="2" s="1"/>
  <c r="F784" i="1"/>
  <c r="F808" i="1"/>
  <c r="F928" i="1"/>
  <c r="F976" i="1"/>
  <c r="I131" i="2" s="1"/>
  <c r="J95" i="1"/>
  <c r="J839" i="1"/>
  <c r="J899" i="1"/>
  <c r="H260" i="1"/>
  <c r="H332" i="1"/>
  <c r="H452" i="1"/>
  <c r="H752" i="1"/>
  <c r="H848" i="1"/>
  <c r="H944" i="1"/>
  <c r="H968" i="1"/>
  <c r="F5" i="1"/>
  <c r="I5" i="2" s="1"/>
  <c r="F29" i="1"/>
  <c r="F41" i="1"/>
  <c r="F173" i="1"/>
  <c r="I27" i="2" s="1"/>
  <c r="F221" i="1"/>
  <c r="F689" i="1"/>
  <c r="F749" i="1"/>
  <c r="F773" i="1"/>
  <c r="F917" i="1"/>
  <c r="J12" i="1"/>
  <c r="J96" i="1"/>
  <c r="J216" i="1"/>
  <c r="J228" i="1"/>
  <c r="J432" i="1"/>
  <c r="J444" i="1"/>
  <c r="J480" i="1"/>
  <c r="J600" i="1"/>
  <c r="J612" i="1"/>
  <c r="J744" i="1"/>
  <c r="M90" i="2" s="1"/>
  <c r="J768" i="1"/>
  <c r="J900" i="1"/>
  <c r="H105" i="1"/>
  <c r="H201" i="1"/>
  <c r="H453" i="1"/>
  <c r="H513" i="1"/>
  <c r="H573" i="1"/>
  <c r="H609" i="1"/>
  <c r="H753" i="1"/>
  <c r="H849" i="1"/>
  <c r="H897" i="1"/>
  <c r="H969" i="1"/>
  <c r="F6" i="1"/>
  <c r="I6" i="2" s="1"/>
  <c r="F234" i="1"/>
  <c r="F270" i="1"/>
  <c r="F306" i="1"/>
  <c r="F462" i="1"/>
  <c r="F498" i="1"/>
  <c r="F774" i="1"/>
  <c r="J49" i="1"/>
  <c r="J385" i="1"/>
  <c r="J925" i="1"/>
  <c r="J961" i="1"/>
  <c r="H106" i="1"/>
  <c r="K15" i="2" s="1"/>
  <c r="H118" i="1"/>
  <c r="H202" i="1"/>
  <c r="H238" i="1"/>
  <c r="H274" i="1"/>
  <c r="H394" i="1"/>
  <c r="H574" i="1"/>
  <c r="H586" i="1"/>
  <c r="H598" i="1"/>
  <c r="H658" i="1"/>
  <c r="H850" i="1"/>
  <c r="H934" i="1"/>
  <c r="H970" i="1"/>
  <c r="K130" i="2" s="1"/>
  <c r="F223" i="1"/>
  <c r="F259" i="1"/>
  <c r="F343" i="1"/>
  <c r="I49" i="2" s="1"/>
  <c r="F403" i="1"/>
  <c r="F463" i="1"/>
  <c r="F535" i="1"/>
  <c r="F667" i="1"/>
  <c r="F727" i="1"/>
  <c r="F763" i="1"/>
  <c r="F907" i="1"/>
  <c r="H576" i="1"/>
  <c r="H600" i="1"/>
  <c r="H612" i="1"/>
  <c r="H636" i="1"/>
  <c r="H720" i="1"/>
  <c r="H744" i="1"/>
  <c r="K90" i="2" s="1"/>
  <c r="H768" i="1"/>
  <c r="H780" i="1"/>
  <c r="H792" i="1"/>
  <c r="H804" i="1"/>
  <c r="H816" i="1"/>
  <c r="H828" i="1"/>
  <c r="H852" i="1"/>
  <c r="H888" i="1"/>
  <c r="H900" i="1"/>
  <c r="H912" i="1"/>
  <c r="H948" i="1"/>
  <c r="K25" i="2" s="1"/>
  <c r="H960" i="1"/>
  <c r="H972" i="1"/>
  <c r="F333" i="1"/>
  <c r="F405" i="1"/>
  <c r="F417" i="1"/>
  <c r="F441" i="1"/>
  <c r="F453" i="1"/>
  <c r="F513" i="1"/>
  <c r="F525" i="1"/>
  <c r="F573" i="1"/>
  <c r="F585" i="1"/>
  <c r="F597" i="1"/>
  <c r="F609" i="1"/>
  <c r="F621" i="1"/>
  <c r="F633" i="1"/>
  <c r="F657" i="1"/>
  <c r="F717" i="1"/>
  <c r="F729" i="1"/>
  <c r="F753" i="1"/>
  <c r="F801" i="1"/>
  <c r="F825" i="1"/>
  <c r="F837" i="1"/>
  <c r="F849" i="1"/>
  <c r="F861" i="1"/>
  <c r="F897" i="1"/>
  <c r="F921" i="1"/>
  <c r="F957" i="1"/>
  <c r="F969" i="1"/>
  <c r="H831" i="1"/>
  <c r="F132" i="1"/>
  <c r="F300" i="1"/>
  <c r="F336" i="1"/>
  <c r="F408" i="1"/>
  <c r="F444" i="1"/>
  <c r="F456" i="1"/>
  <c r="F480" i="1"/>
  <c r="F600" i="1"/>
  <c r="F612" i="1"/>
  <c r="F636" i="1"/>
  <c r="F720" i="1"/>
  <c r="F744" i="1"/>
  <c r="I90" i="2" s="1"/>
  <c r="F816" i="1"/>
  <c r="H329" i="1"/>
  <c r="H689" i="1"/>
  <c r="F338" i="1"/>
  <c r="F818" i="1"/>
  <c r="H498" i="1"/>
  <c r="J513" i="1"/>
  <c r="J837" i="1"/>
  <c r="J392" i="1"/>
  <c r="J774" i="1"/>
  <c r="J390" i="1"/>
  <c r="J333" i="1"/>
  <c r="J5" i="1"/>
  <c r="M5" i="2" s="1"/>
  <c r="J657" i="1"/>
  <c r="J224" i="1"/>
  <c r="J632" i="1"/>
  <c r="J579" i="1"/>
  <c r="J747" i="1"/>
  <c r="J831" i="1"/>
  <c r="J927" i="1"/>
  <c r="M123" i="2" s="1"/>
  <c r="J328" i="1"/>
  <c r="J652" i="1"/>
  <c r="J665" i="1"/>
  <c r="J534" i="1"/>
  <c r="J219" i="1"/>
  <c r="J327" i="1"/>
  <c r="J124" i="1"/>
  <c r="H327" i="1"/>
  <c r="H531" i="1"/>
  <c r="H747" i="1"/>
  <c r="H268" i="1"/>
  <c r="H665" i="1"/>
  <c r="H124" i="1"/>
  <c r="H172" i="1"/>
  <c r="K26" i="2" s="1"/>
  <c r="H184" i="1"/>
  <c r="H232" i="1"/>
  <c r="H304" i="1"/>
  <c r="H328" i="1"/>
  <c r="H352" i="1"/>
  <c r="H388" i="1"/>
  <c r="H592" i="1"/>
  <c r="H616" i="1"/>
  <c r="H652" i="1"/>
  <c r="H688" i="1"/>
  <c r="H700" i="1"/>
  <c r="H748" i="1"/>
  <c r="H760" i="1"/>
  <c r="K94" i="2" s="1"/>
  <c r="H784" i="1"/>
  <c r="H808" i="1"/>
  <c r="H820" i="1"/>
  <c r="H916" i="1"/>
  <c r="H928" i="1"/>
  <c r="H270" i="1"/>
  <c r="H137" i="1"/>
  <c r="H221" i="1"/>
  <c r="H401" i="1"/>
  <c r="H809" i="1"/>
  <c r="F26" i="1"/>
  <c r="F878" i="1"/>
  <c r="J773" i="1"/>
  <c r="J941" i="1"/>
  <c r="H807" i="1"/>
  <c r="H16" i="1"/>
  <c r="H76" i="1"/>
  <c r="H112" i="1"/>
  <c r="K16" i="2" s="1"/>
  <c r="H376" i="1"/>
  <c r="J261" i="1"/>
  <c r="J453" i="1"/>
  <c r="H138" i="1"/>
  <c r="K20" i="2" s="1"/>
  <c r="H246" i="1"/>
  <c r="H894" i="1"/>
  <c r="F509" i="1"/>
  <c r="I69" i="2" s="1"/>
  <c r="F807" i="1"/>
  <c r="F855" i="1"/>
  <c r="J611" i="1"/>
  <c r="J527" i="1"/>
  <c r="J99" i="1"/>
  <c r="M13" i="2" s="1"/>
  <c r="J959" i="1"/>
  <c r="J913" i="1"/>
  <c r="J805" i="1"/>
  <c r="J443" i="1"/>
  <c r="J11" i="1"/>
  <c r="J803" i="1"/>
  <c r="J301" i="1"/>
  <c r="J143" i="1"/>
  <c r="M24" i="2" s="1"/>
  <c r="J35" i="1"/>
  <c r="J721" i="1"/>
  <c r="J589" i="1"/>
  <c r="J264" i="1"/>
  <c r="J948" i="1"/>
  <c r="M25" i="2" s="1"/>
  <c r="J717" i="1"/>
  <c r="J337" i="1"/>
  <c r="J793" i="1"/>
  <c r="J336" i="1"/>
  <c r="J849" i="1"/>
  <c r="J792" i="1"/>
  <c r="J135" i="1"/>
  <c r="J183" i="1"/>
  <c r="J255" i="1"/>
  <c r="J387" i="1"/>
  <c r="J591" i="1"/>
  <c r="J651" i="1"/>
  <c r="J771" i="1"/>
  <c r="J795" i="1"/>
  <c r="J855" i="1"/>
  <c r="J891" i="1"/>
  <c r="J951" i="1"/>
  <c r="J975" i="1"/>
  <c r="M127" i="2" s="1"/>
  <c r="J582" i="1"/>
  <c r="J4" i="1"/>
  <c r="M4" i="2" s="1"/>
  <c r="J76" i="1"/>
  <c r="J112" i="1"/>
  <c r="M16" i="2" s="1"/>
  <c r="J184" i="1"/>
  <c r="J232" i="1"/>
  <c r="J268" i="1"/>
  <c r="J304" i="1"/>
  <c r="J352" i="1"/>
  <c r="J376" i="1"/>
  <c r="J616" i="1"/>
  <c r="J676" i="1"/>
  <c r="J700" i="1"/>
  <c r="J748" i="1"/>
  <c r="J784" i="1"/>
  <c r="J808" i="1"/>
  <c r="J916" i="1"/>
  <c r="J976" i="1"/>
  <c r="M131" i="2" s="1"/>
  <c r="J117" i="1"/>
  <c r="J271" i="1"/>
  <c r="J404" i="1"/>
  <c r="J621" i="1"/>
  <c r="J769" i="1"/>
  <c r="J29" i="1"/>
  <c r="J41" i="1"/>
  <c r="J113" i="1"/>
  <c r="M17" i="2" s="1"/>
  <c r="J137" i="1"/>
  <c r="J173" i="1"/>
  <c r="M27" i="2" s="1"/>
  <c r="J221" i="1"/>
  <c r="J257" i="1"/>
  <c r="J269" i="1"/>
  <c r="J305" i="1"/>
  <c r="J329" i="1"/>
  <c r="J341" i="1"/>
  <c r="J353" i="1"/>
  <c r="J449" i="1"/>
  <c r="J509" i="1"/>
  <c r="M69" i="2" s="1"/>
  <c r="J533" i="1"/>
  <c r="J581" i="1"/>
  <c r="J689" i="1"/>
  <c r="J749" i="1"/>
  <c r="J761" i="1"/>
  <c r="J809" i="1"/>
  <c r="J833" i="1"/>
  <c r="J845" i="1"/>
  <c r="J917" i="1"/>
  <c r="J120" i="1"/>
  <c r="J275" i="1"/>
  <c r="J630" i="1"/>
  <c r="J906" i="1"/>
  <c r="J111" i="1"/>
  <c r="J267" i="1"/>
  <c r="J303" i="1"/>
  <c r="J399" i="1"/>
  <c r="J531" i="1"/>
  <c r="J603" i="1"/>
  <c r="J699" i="1"/>
  <c r="J759" i="1"/>
  <c r="M93" i="2" s="1"/>
  <c r="J783" i="1"/>
  <c r="J807" i="1"/>
  <c r="J843" i="1"/>
  <c r="J879" i="1"/>
  <c r="J903" i="1"/>
  <c r="J939" i="1"/>
  <c r="J234" i="1"/>
  <c r="J401" i="1"/>
  <c r="J16" i="1"/>
  <c r="J172" i="1"/>
  <c r="M26" i="2" s="1"/>
  <c r="J220" i="1"/>
  <c r="J388" i="1"/>
  <c r="J592" i="1"/>
  <c r="J688" i="1"/>
  <c r="J760" i="1"/>
  <c r="M94" i="2" s="1"/>
  <c r="J820" i="1"/>
  <c r="J928" i="1"/>
  <c r="J462" i="1"/>
  <c r="J594" i="1"/>
  <c r="J894" i="1"/>
  <c r="J277" i="1"/>
  <c r="J407" i="1"/>
  <c r="J7" i="1"/>
  <c r="J139" i="1"/>
  <c r="M21" i="2" s="1"/>
  <c r="J187" i="1"/>
  <c r="J223" i="1"/>
  <c r="J247" i="1"/>
  <c r="J259" i="1"/>
  <c r="J307" i="1"/>
  <c r="J319" i="1"/>
  <c r="J331" i="1"/>
  <c r="J343" i="1"/>
  <c r="M49" i="2" s="1"/>
  <c r="J355" i="1"/>
  <c r="J391" i="1"/>
  <c r="J403" i="1"/>
  <c r="J463" i="1"/>
  <c r="J499" i="1"/>
  <c r="J511" i="1"/>
  <c r="J535" i="1"/>
  <c r="J607" i="1"/>
  <c r="J667" i="1"/>
  <c r="J703" i="1"/>
  <c r="J727" i="1"/>
  <c r="J763" i="1"/>
  <c r="J811" i="1"/>
  <c r="J859" i="1"/>
  <c r="J883" i="1"/>
  <c r="J907" i="1"/>
  <c r="J931" i="1"/>
  <c r="J943" i="1"/>
  <c r="J955" i="1"/>
  <c r="M126" i="2" s="1"/>
  <c r="J967" i="1"/>
  <c r="J131" i="1"/>
  <c r="J299" i="1"/>
  <c r="J416" i="1"/>
  <c r="J633" i="1"/>
  <c r="J584" i="1"/>
  <c r="J800" i="1"/>
  <c r="J896" i="1"/>
  <c r="J944" i="1"/>
  <c r="J201" i="1"/>
  <c r="J309" i="1"/>
  <c r="J476" i="1"/>
  <c r="J827" i="1"/>
  <c r="J6" i="1"/>
  <c r="M6" i="2" s="1"/>
  <c r="J138" i="1"/>
  <c r="M20" i="2" s="1"/>
  <c r="J174" i="1"/>
  <c r="J186" i="1"/>
  <c r="J246" i="1"/>
  <c r="J258" i="1"/>
  <c r="J270" i="1"/>
  <c r="J306" i="1"/>
  <c r="J378" i="1"/>
  <c r="J402" i="1"/>
  <c r="J450" i="1"/>
  <c r="J498" i="1"/>
  <c r="J510" i="1"/>
  <c r="M70" i="2" s="1"/>
  <c r="J606" i="1"/>
  <c r="J750" i="1"/>
  <c r="J834" i="1"/>
  <c r="J846" i="1"/>
  <c r="J942" i="1"/>
  <c r="H99" i="1"/>
  <c r="K13" i="2" s="1"/>
  <c r="H837" i="1"/>
  <c r="H525" i="1"/>
  <c r="H920" i="1"/>
  <c r="H729" i="1"/>
  <c r="H585" i="1"/>
  <c r="H416" i="1"/>
  <c r="H717" i="1"/>
  <c r="H584" i="1"/>
  <c r="H908" i="1"/>
  <c r="H620" i="1"/>
  <c r="H344" i="1"/>
  <c r="K50" i="2" s="1"/>
  <c r="H111" i="1"/>
  <c r="H183" i="1"/>
  <c r="H219" i="1"/>
  <c r="H255" i="1"/>
  <c r="H267" i="1"/>
  <c r="H303" i="1"/>
  <c r="H387" i="1"/>
  <c r="H579" i="1"/>
  <c r="H591" i="1"/>
  <c r="H603" i="1"/>
  <c r="H651" i="1"/>
  <c r="H759" i="1"/>
  <c r="K93" i="2" s="1"/>
  <c r="H771" i="1"/>
  <c r="H795" i="1"/>
  <c r="H843" i="1"/>
  <c r="H855" i="1"/>
  <c r="H879" i="1"/>
  <c r="H891" i="1"/>
  <c r="H903" i="1"/>
  <c r="H939" i="1"/>
  <c r="H951" i="1"/>
  <c r="H975" i="1"/>
  <c r="K127" i="2" s="1"/>
  <c r="F780" i="1"/>
  <c r="F792" i="1"/>
  <c r="F804" i="1"/>
  <c r="F828" i="1"/>
  <c r="F852" i="1"/>
  <c r="F888" i="1"/>
  <c r="F912" i="1"/>
  <c r="F948" i="1"/>
  <c r="I25" i="2" s="1"/>
  <c r="F972" i="1"/>
  <c r="F7" i="1"/>
  <c r="F174" i="1"/>
  <c r="F258" i="1"/>
  <c r="F401" i="1"/>
  <c r="F607" i="1"/>
  <c r="F943" i="1"/>
  <c r="H8" i="1"/>
  <c r="H309" i="1"/>
  <c r="H512" i="1"/>
  <c r="H730" i="1"/>
  <c r="H884" i="1"/>
  <c r="J8" i="1"/>
  <c r="J44" i="1"/>
  <c r="J200" i="1"/>
  <c r="J212" i="1"/>
  <c r="J236" i="1"/>
  <c r="J260" i="1"/>
  <c r="J332" i="1"/>
  <c r="J344" i="1"/>
  <c r="M50" i="2" s="1"/>
  <c r="J452" i="1"/>
  <c r="J512" i="1"/>
  <c r="J524" i="1"/>
  <c r="J536" i="1"/>
  <c r="J620" i="1"/>
  <c r="J728" i="1"/>
  <c r="J752" i="1"/>
  <c r="J848" i="1"/>
  <c r="J884" i="1"/>
  <c r="J908" i="1"/>
  <c r="J920" i="1"/>
  <c r="J956" i="1"/>
  <c r="M128" i="2" s="1"/>
  <c r="J968" i="1"/>
  <c r="H29" i="1"/>
  <c r="H41" i="1"/>
  <c r="H113" i="1"/>
  <c r="K17" i="2" s="1"/>
  <c r="H173" i="1"/>
  <c r="K27" i="2" s="1"/>
  <c r="H257" i="1"/>
  <c r="H269" i="1"/>
  <c r="H305" i="1"/>
  <c r="H341" i="1"/>
  <c r="H353" i="1"/>
  <c r="H449" i="1"/>
  <c r="H509" i="1"/>
  <c r="K69" i="2" s="1"/>
  <c r="H533" i="1"/>
  <c r="H581" i="1"/>
  <c r="H749" i="1"/>
  <c r="H761" i="1"/>
  <c r="H773" i="1"/>
  <c r="H833" i="1"/>
  <c r="H845" i="1"/>
  <c r="H917" i="1"/>
  <c r="F134" i="1"/>
  <c r="F182" i="1"/>
  <c r="F218" i="1"/>
  <c r="F254" i="1"/>
  <c r="F302" i="1"/>
  <c r="F326" i="1"/>
  <c r="F614" i="1"/>
  <c r="F650" i="1"/>
  <c r="F734" i="1"/>
  <c r="F746" i="1"/>
  <c r="F782" i="1"/>
  <c r="F794" i="1"/>
  <c r="F842" i="1"/>
  <c r="F938" i="1"/>
  <c r="F950" i="1"/>
  <c r="F962" i="1"/>
  <c r="F260" i="1"/>
  <c r="F307" i="1"/>
  <c r="F404" i="1"/>
  <c r="H524" i="1"/>
  <c r="J9" i="1"/>
  <c r="J105" i="1"/>
  <c r="J141" i="1"/>
  <c r="J273" i="1"/>
  <c r="J345" i="1"/>
  <c r="J405" i="1"/>
  <c r="J417" i="1"/>
  <c r="J441" i="1"/>
  <c r="J525" i="1"/>
  <c r="J573" i="1"/>
  <c r="J585" i="1"/>
  <c r="J597" i="1"/>
  <c r="J609" i="1"/>
  <c r="J729" i="1"/>
  <c r="J753" i="1"/>
  <c r="J801" i="1"/>
  <c r="J825" i="1"/>
  <c r="J861" i="1"/>
  <c r="J897" i="1"/>
  <c r="J921" i="1"/>
  <c r="J957" i="1"/>
  <c r="J969" i="1"/>
  <c r="H6" i="1"/>
  <c r="K6" i="2" s="1"/>
  <c r="H186" i="1"/>
  <c r="H234" i="1"/>
  <c r="H258" i="1"/>
  <c r="H306" i="1"/>
  <c r="H378" i="1"/>
  <c r="H402" i="1"/>
  <c r="H462" i="1"/>
  <c r="H510" i="1"/>
  <c r="K70" i="2" s="1"/>
  <c r="H534" i="1"/>
  <c r="H582" i="1"/>
  <c r="H594" i="1"/>
  <c r="H606" i="1"/>
  <c r="H630" i="1"/>
  <c r="H774" i="1"/>
  <c r="H834" i="1"/>
  <c r="H846" i="1"/>
  <c r="H906" i="1"/>
  <c r="H942" i="1"/>
  <c r="H954" i="1"/>
  <c r="K125" i="2" s="1"/>
  <c r="F750" i="1"/>
  <c r="F594" i="1"/>
  <c r="F450" i="1"/>
  <c r="F402" i="1"/>
  <c r="F906" i="1"/>
  <c r="F859" i="1"/>
  <c r="F630" i="1"/>
  <c r="F510" i="1"/>
  <c r="I70" i="2" s="1"/>
  <c r="F138" i="1"/>
  <c r="I20" i="2" s="1"/>
  <c r="F942" i="1"/>
  <c r="F606" i="1"/>
  <c r="F534" i="1"/>
  <c r="F257" i="1"/>
  <c r="F139" i="1"/>
  <c r="I21" i="2" s="1"/>
  <c r="F99" i="1"/>
  <c r="I13" i="2" s="1"/>
  <c r="F941" i="1"/>
  <c r="F894" i="1"/>
  <c r="F449" i="1"/>
  <c r="F390" i="1"/>
  <c r="F137" i="1"/>
  <c r="F665" i="1"/>
  <c r="F931" i="1"/>
  <c r="F319" i="1"/>
  <c r="F271" i="1"/>
  <c r="F187" i="1"/>
  <c r="F135" i="1"/>
  <c r="F255" i="1"/>
  <c r="F267" i="1"/>
  <c r="F327" i="1"/>
  <c r="F387" i="1"/>
  <c r="F399" i="1"/>
  <c r="F531" i="1"/>
  <c r="F591" i="1"/>
  <c r="F603" i="1"/>
  <c r="F651" i="1"/>
  <c r="F699" i="1"/>
  <c r="F747" i="1"/>
  <c r="F759" i="1"/>
  <c r="I93" i="2" s="1"/>
  <c r="F783" i="1"/>
  <c r="F795" i="1"/>
  <c r="F831" i="1"/>
  <c r="F879" i="1"/>
  <c r="F891" i="1"/>
  <c r="F903" i="1"/>
  <c r="F939" i="1"/>
  <c r="F951" i="1"/>
  <c r="F975" i="1"/>
  <c r="I127" i="2" s="1"/>
  <c r="F186" i="1"/>
  <c r="F632" i="1"/>
  <c r="F811" i="1"/>
  <c r="F883" i="1"/>
  <c r="F956" i="1"/>
  <c r="I128" i="2" s="1"/>
  <c r="H404" i="1"/>
  <c r="J23" i="1"/>
  <c r="J47" i="1"/>
  <c r="J107" i="1"/>
  <c r="J263" i="1"/>
  <c r="J383" i="1"/>
  <c r="J395" i="1"/>
  <c r="J635" i="1"/>
  <c r="J779" i="1"/>
  <c r="H536" i="1"/>
  <c r="H728" i="1"/>
  <c r="H956" i="1"/>
  <c r="K128" i="2" s="1"/>
  <c r="F113" i="1"/>
  <c r="I17" i="2" s="1"/>
  <c r="F269" i="1"/>
  <c r="F305" i="1"/>
  <c r="F341" i="1"/>
  <c r="J48" i="1"/>
  <c r="J132" i="1"/>
  <c r="J276" i="1"/>
  <c r="J300" i="1"/>
  <c r="J408" i="1"/>
  <c r="J456" i="1"/>
  <c r="J576" i="1"/>
  <c r="J636" i="1"/>
  <c r="J720" i="1"/>
  <c r="J780" i="1"/>
  <c r="J804" i="1"/>
  <c r="J816" i="1"/>
  <c r="J828" i="1"/>
  <c r="J852" i="1"/>
  <c r="J888" i="1"/>
  <c r="J912" i="1"/>
  <c r="J960" i="1"/>
  <c r="J972" i="1"/>
  <c r="H9" i="1"/>
  <c r="H117" i="1"/>
  <c r="H141" i="1"/>
  <c r="H261" i="1"/>
  <c r="H273" i="1"/>
  <c r="H333" i="1"/>
  <c r="H345" i="1"/>
  <c r="H417" i="1"/>
  <c r="H861" i="1"/>
  <c r="F246" i="1"/>
  <c r="F378" i="1"/>
  <c r="F582" i="1"/>
  <c r="J109" i="1"/>
  <c r="J181" i="1"/>
  <c r="J217" i="1"/>
  <c r="J265" i="1"/>
  <c r="J325" i="1"/>
  <c r="J409" i="1"/>
  <c r="J445" i="1"/>
  <c r="J457" i="1"/>
  <c r="J529" i="1"/>
  <c r="J637" i="1"/>
  <c r="J649" i="1"/>
  <c r="J673" i="1"/>
  <c r="J745" i="1"/>
  <c r="M91" i="2" s="1"/>
  <c r="J781" i="1"/>
  <c r="J889" i="1"/>
  <c r="J901" i="1"/>
  <c r="J949" i="1"/>
  <c r="M124" i="2" s="1"/>
  <c r="H22" i="1"/>
  <c r="H94" i="1"/>
  <c r="H130" i="1"/>
  <c r="H142" i="1"/>
  <c r="K14" i="2" s="1"/>
  <c r="H214" i="1"/>
  <c r="H262" i="1"/>
  <c r="H322" i="1"/>
  <c r="H406" i="1"/>
  <c r="H430" i="1"/>
  <c r="H454" i="1"/>
  <c r="H514" i="1"/>
  <c r="H634" i="1"/>
  <c r="H682" i="1"/>
  <c r="H826" i="1"/>
  <c r="H838" i="1"/>
  <c r="H886" i="1"/>
  <c r="H946" i="1"/>
  <c r="H958" i="1"/>
  <c r="F247" i="1"/>
  <c r="F331" i="1"/>
  <c r="F355" i="1"/>
  <c r="F391" i="1"/>
  <c r="F499" i="1"/>
  <c r="F511" i="1"/>
  <c r="F703" i="1"/>
  <c r="H947" i="1"/>
  <c r="H959" i="1"/>
  <c r="F8" i="1"/>
  <c r="F44" i="1"/>
  <c r="F200" i="1"/>
  <c r="F212" i="1"/>
  <c r="F344" i="1"/>
  <c r="I50" i="2" s="1"/>
  <c r="F392" i="1"/>
  <c r="F452" i="1"/>
  <c r="F512" i="1"/>
  <c r="F524" i="1"/>
  <c r="F536" i="1"/>
  <c r="F584" i="1"/>
  <c r="F728" i="1"/>
  <c r="F752" i="1"/>
  <c r="F800" i="1"/>
  <c r="F848" i="1"/>
  <c r="F884" i="1"/>
  <c r="F896" i="1"/>
  <c r="F908" i="1"/>
  <c r="F944" i="1"/>
  <c r="J455" i="1"/>
  <c r="M63" i="2" s="1"/>
  <c r="J695" i="1"/>
  <c r="J707" i="1"/>
  <c r="J731" i="1"/>
  <c r="J851" i="1"/>
  <c r="J947" i="1"/>
  <c r="J971" i="1"/>
  <c r="H44" i="1"/>
  <c r="H200" i="1"/>
  <c r="H212" i="1"/>
  <c r="H224" i="1"/>
  <c r="H236" i="1"/>
  <c r="H392" i="1"/>
  <c r="H476" i="1"/>
  <c r="H632" i="1"/>
  <c r="H800" i="1"/>
  <c r="H896" i="1"/>
  <c r="F329" i="1"/>
  <c r="F353" i="1"/>
  <c r="F533" i="1"/>
  <c r="F581" i="1"/>
  <c r="F761" i="1"/>
  <c r="F809" i="1"/>
  <c r="F833" i="1"/>
  <c r="H405" i="1"/>
  <c r="H441" i="1"/>
  <c r="H597" i="1"/>
  <c r="H621" i="1"/>
  <c r="H633" i="1"/>
  <c r="H657" i="1"/>
  <c r="H801" i="1"/>
  <c r="H825" i="1"/>
  <c r="H921" i="1"/>
  <c r="H957" i="1"/>
  <c r="F834" i="1"/>
  <c r="F954" i="1"/>
  <c r="I125" i="2" s="1"/>
  <c r="F955" i="1"/>
  <c r="I126" i="2" s="1"/>
  <c r="F967" i="1"/>
  <c r="N20" i="2"/>
  <c r="N49" i="2" l="1"/>
  <c r="O3" i="3"/>
  <c r="N3" i="2"/>
  <c r="O2" i="3" s="1"/>
  <c r="O55" i="3"/>
  <c r="N90" i="2"/>
  <c r="P130" i="2"/>
  <c r="C68" i="3"/>
  <c r="B68" i="3" s="1"/>
  <c r="P128" i="2"/>
  <c r="C66" i="3"/>
  <c r="B66" i="3" s="1"/>
  <c r="P65" i="3" s="1"/>
  <c r="O20" i="3"/>
  <c r="N26" i="2"/>
  <c r="O66" i="3"/>
  <c r="N127" i="2"/>
  <c r="O65" i="3" s="1"/>
  <c r="N18" i="2"/>
  <c r="N14" i="2" s="1"/>
  <c r="O16" i="3"/>
  <c r="N2" i="2" l="1"/>
  <c r="N25" i="2"/>
  <c r="O19" i="3" s="1"/>
  <c r="N13" i="2"/>
  <c r="O11" i="3" s="1"/>
  <c r="O12" i="3"/>
  <c r="N24" i="2" l="1"/>
  <c r="N124" i="2" s="1"/>
  <c r="O18" i="3" l="1"/>
  <c r="N126" i="2"/>
  <c r="O62" i="3"/>
  <c r="N131" i="2" l="1"/>
  <c r="O69" i="3" s="1"/>
  <c r="O64" i="3"/>
</calcChain>
</file>

<file path=xl/sharedStrings.xml><?xml version="1.0" encoding="utf-8"?>
<sst xmlns="http://schemas.openxmlformats.org/spreadsheetml/2006/main" count="581" uniqueCount="230">
  <si>
    <t>Acumulado</t>
  </si>
  <si>
    <t>Meta</t>
  </si>
  <si>
    <t>PY</t>
  </si>
  <si>
    <t>Cuenta</t>
  </si>
  <si>
    <t>CTA</t>
  </si>
  <si>
    <t>% Meta</t>
  </si>
  <si>
    <t>% Acumulado</t>
  </si>
  <si>
    <t>% PY</t>
  </si>
  <si>
    <t>#</t>
  </si>
  <si>
    <t>Sub cuenta</t>
  </si>
  <si>
    <t>4</t>
  </si>
  <si>
    <t>5</t>
  </si>
  <si>
    <t>6</t>
  </si>
  <si>
    <t>7</t>
  </si>
  <si>
    <t xml:space="preserve">DESCUENTOS </t>
  </si>
  <si>
    <t>COSTOS INDIRECTOS</t>
  </si>
  <si>
    <t>MANTENIMIENTO DE MOLDES</t>
  </si>
  <si>
    <t>OPERACIONES</t>
  </si>
  <si>
    <t>COSTOS DE CALIDAD</t>
  </si>
  <si>
    <t>OTROS INGRESOS</t>
  </si>
  <si>
    <t>OTROS COSTOS</t>
  </si>
  <si>
    <t>Sub Cuenta</t>
  </si>
  <si>
    <t>Sub Sub Cuenta</t>
  </si>
  <si>
    <t>Sub Sub Sub Cuenta</t>
  </si>
  <si>
    <t>Sub Cuenta UD</t>
  </si>
  <si>
    <t>PRESTACIONES</t>
  </si>
  <si>
    <t>OTRAS COMPENSACIONES</t>
  </si>
  <si>
    <t>SEGURIDAD E HIGIENE</t>
  </si>
  <si>
    <t>GASTOS DE PERSONAL</t>
  </si>
  <si>
    <t>COMBUSTIBLE</t>
  </si>
  <si>
    <t>ESTACIONAMIENTO</t>
  </si>
  <si>
    <t>TRANSPORTE LOCAL</t>
  </si>
  <si>
    <t>GASTOS DE VIAJE</t>
  </si>
  <si>
    <t>ASESORIAS PM</t>
  </si>
  <si>
    <t>SEGURIDAD Y VIGILANCIA</t>
  </si>
  <si>
    <t>SERVICIOS INSTALACIONES</t>
  </si>
  <si>
    <t>CELULARES</t>
  </si>
  <si>
    <t>SUMINISTROS GENERALES</t>
  </si>
  <si>
    <t>SUMINISTROS OFICINA</t>
  </si>
  <si>
    <t>SUMINISTROS COMPUTO</t>
  </si>
  <si>
    <t>ARRENDAMIENTOS</t>
  </si>
  <si>
    <t>MANTENIMIENTOS</t>
  </si>
  <si>
    <t>INVENTARIO FÍSICO</t>
  </si>
  <si>
    <t>OTROS IMPUESTOS Y DERECHOS</t>
  </si>
  <si>
    <t>NO DEDUCIBLES</t>
  </si>
  <si>
    <t>SEGUROS Y FIANZAS</t>
  </si>
  <si>
    <t>CAPACITACION Y ENTRENAMIENTO</t>
  </si>
  <si>
    <t>MENSAJERIA</t>
  </si>
  <si>
    <t>MUESTRAS</t>
  </si>
  <si>
    <t>FERIAS Y EXPOSICIONES</t>
  </si>
  <si>
    <t>PUBLICIDAD IMPRESA</t>
  </si>
  <si>
    <t>IMPRESIONES 3D</t>
  </si>
  <si>
    <t>MATERIAL DISEÑO</t>
  </si>
  <si>
    <t>PATENTES</t>
  </si>
  <si>
    <t>LICENCIAS Y SOFTWARE</t>
  </si>
  <si>
    <t>ATENCION A CLIENTES</t>
  </si>
  <si>
    <t>ASESORIAS PF</t>
  </si>
  <si>
    <t>PORTALES CLIENTES</t>
  </si>
  <si>
    <t>CUOTAS Y SUSCRIPCIONES</t>
  </si>
  <si>
    <t>FLETES INTERNOS</t>
  </si>
  <si>
    <t>PRODUCTOS FINANCIEROS</t>
  </si>
  <si>
    <t>CONTRIBUCIONES PATRONALES</t>
  </si>
  <si>
    <t>IMPTOS S/NOMINA</t>
  </si>
  <si>
    <t>SUELDOS Y SALARIOS</t>
  </si>
  <si>
    <t>TIMBRES Y FOLIOS FISCALES</t>
  </si>
  <si>
    <t>COMISION MERCANTIL</t>
  </si>
  <si>
    <t>VENTAS NETAS</t>
  </si>
  <si>
    <t>COSTO DIRECTO</t>
  </si>
  <si>
    <t>MATERIALES A PROCESO</t>
  </si>
  <si>
    <t>MANO DE OBRA ARMADO</t>
  </si>
  <si>
    <t>COSTOS DE MOLDES</t>
  </si>
  <si>
    <t>MOLDES DE ACERO</t>
  </si>
  <si>
    <t>9</t>
  </si>
  <si>
    <t>8</t>
  </si>
  <si>
    <t>10</t>
  </si>
  <si>
    <t>11</t>
  </si>
  <si>
    <t>12</t>
  </si>
  <si>
    <t>13</t>
  </si>
  <si>
    <t>4.1</t>
  </si>
  <si>
    <t>5.3</t>
  </si>
  <si>
    <t>7.2</t>
  </si>
  <si>
    <t>7.3</t>
  </si>
  <si>
    <t>7.4</t>
  </si>
  <si>
    <t>7.5</t>
  </si>
  <si>
    <t>9.1</t>
  </si>
  <si>
    <t>9.2</t>
  </si>
  <si>
    <t>9.3</t>
  </si>
  <si>
    <t>9.4</t>
  </si>
  <si>
    <t>9.5</t>
  </si>
  <si>
    <t>14</t>
  </si>
  <si>
    <t>4.1.2</t>
  </si>
  <si>
    <t>4.1.3</t>
  </si>
  <si>
    <t>4.1.4</t>
  </si>
  <si>
    <t>7.3.1</t>
  </si>
  <si>
    <t>9.1.02</t>
  </si>
  <si>
    <t>9.1.03</t>
  </si>
  <si>
    <t>9.1.04</t>
  </si>
  <si>
    <t>9.1.05</t>
  </si>
  <si>
    <t>9.1.06</t>
  </si>
  <si>
    <t>9.1.07</t>
  </si>
  <si>
    <t>9.1.08</t>
  </si>
  <si>
    <t>9.1.09</t>
  </si>
  <si>
    <t>9.1.10</t>
  </si>
  <si>
    <t>9.1.11</t>
  </si>
  <si>
    <t>9.1.12</t>
  </si>
  <si>
    <t>9.1.13</t>
  </si>
  <si>
    <t>9.1.14</t>
  </si>
  <si>
    <t>9.1.15</t>
  </si>
  <si>
    <t>9.1.16</t>
  </si>
  <si>
    <t>9.1.17</t>
  </si>
  <si>
    <t>9.1.18</t>
  </si>
  <si>
    <t>9.1.19</t>
  </si>
  <si>
    <t>9.1.20</t>
  </si>
  <si>
    <t>9.1.21</t>
  </si>
  <si>
    <t>9.1.22</t>
  </si>
  <si>
    <t>9.1.23</t>
  </si>
  <si>
    <t>9.2.01</t>
  </si>
  <si>
    <t>9.2.02</t>
  </si>
  <si>
    <t>9.2.03</t>
  </si>
  <si>
    <t>9.2.04</t>
  </si>
  <si>
    <t>9.2.05</t>
  </si>
  <si>
    <t>9.2.06</t>
  </si>
  <si>
    <t>9.2.07</t>
  </si>
  <si>
    <t>9.2.08</t>
  </si>
  <si>
    <t>9.2.09</t>
  </si>
  <si>
    <t>9.2.10</t>
  </si>
  <si>
    <t>9.2.11</t>
  </si>
  <si>
    <t>9.2.12</t>
  </si>
  <si>
    <t>9.2.13</t>
  </si>
  <si>
    <t>9.2.14</t>
  </si>
  <si>
    <t>9.2.15</t>
  </si>
  <si>
    <t>9.2.16</t>
  </si>
  <si>
    <t>9.2.17</t>
  </si>
  <si>
    <t>9.2.18</t>
  </si>
  <si>
    <t>9.2.19</t>
  </si>
  <si>
    <t>9.3.01</t>
  </si>
  <si>
    <t>9.3.02</t>
  </si>
  <si>
    <t>9.3.03</t>
  </si>
  <si>
    <t>9.3.04</t>
  </si>
  <si>
    <t>9.3.05</t>
  </si>
  <si>
    <t>9.3.06</t>
  </si>
  <si>
    <t>9.3.07</t>
  </si>
  <si>
    <t>9.3.08</t>
  </si>
  <si>
    <t>9.3.09</t>
  </si>
  <si>
    <t>9.3.10</t>
  </si>
  <si>
    <t>9.3.11</t>
  </si>
  <si>
    <t>9.3.12</t>
  </si>
  <si>
    <t>9.3.13</t>
  </si>
  <si>
    <t>9.3.14</t>
  </si>
  <si>
    <t>9.3.15</t>
  </si>
  <si>
    <t>9.3.16</t>
  </si>
  <si>
    <t>9.3.17</t>
  </si>
  <si>
    <t>9.3.18</t>
  </si>
  <si>
    <t>9.3.19</t>
  </si>
  <si>
    <t>9.3.20</t>
  </si>
  <si>
    <t>9.4.2</t>
  </si>
  <si>
    <t>9.4.3</t>
  </si>
  <si>
    <t>9.5.02</t>
  </si>
  <si>
    <t>9.5.03</t>
  </si>
  <si>
    <t>9.5.04</t>
  </si>
  <si>
    <t>9.5.05</t>
  </si>
  <si>
    <t>9.5.06</t>
  </si>
  <si>
    <t>9.5.07</t>
  </si>
  <si>
    <t>9.5.08</t>
  </si>
  <si>
    <t>9.5.09</t>
  </si>
  <si>
    <t>9.5.10</t>
  </si>
  <si>
    <t>9.5.11</t>
  </si>
  <si>
    <t>9.5.12</t>
  </si>
  <si>
    <t>9.5.13</t>
  </si>
  <si>
    <t>9.5.14</t>
  </si>
  <si>
    <t>9.5.15</t>
  </si>
  <si>
    <t>9.5.16</t>
  </si>
  <si>
    <t>9.5.17</t>
  </si>
  <si>
    <t>9.5.18</t>
  </si>
  <si>
    <t>9.5.19</t>
  </si>
  <si>
    <t>9.5.20</t>
  </si>
  <si>
    <t>9.5.21</t>
  </si>
  <si>
    <t>9.5.22</t>
  </si>
  <si>
    <t>9.5.23</t>
  </si>
  <si>
    <t>9.5.24</t>
  </si>
  <si>
    <t>9.5.25</t>
  </si>
  <si>
    <t>9.5.26</t>
  </si>
  <si>
    <t>9.5.27</t>
  </si>
  <si>
    <t>9.5.28</t>
  </si>
  <si>
    <t>9.5.29</t>
  </si>
  <si>
    <t>9.5.30</t>
  </si>
  <si>
    <t>9.6.31</t>
  </si>
  <si>
    <t>13.02</t>
  </si>
  <si>
    <t>13.04</t>
  </si>
  <si>
    <t>13.03</t>
  </si>
  <si>
    <t>PYTHON</t>
  </si>
  <si>
    <t>VENTAS BRUTAS EXTRANJERO</t>
  </si>
  <si>
    <t>4.2</t>
  </si>
  <si>
    <t>RETAIL</t>
  </si>
  <si>
    <t>CATALOGO</t>
  </si>
  <si>
    <t>MAYOREO</t>
  </si>
  <si>
    <t>4.2.2</t>
  </si>
  <si>
    <t>4.2.3</t>
  </si>
  <si>
    <t>4.2.4</t>
  </si>
  <si>
    <t>7.4.1.2</t>
  </si>
  <si>
    <t>7.4.1.1</t>
  </si>
  <si>
    <t>7.4.1.2.1</t>
  </si>
  <si>
    <t>7.4.1.2.2</t>
  </si>
  <si>
    <t xml:space="preserve">GENERAR VARIABLE </t>
  </si>
  <si>
    <t>SIMULADOR</t>
  </si>
  <si>
    <t>VENTAS BRUTAS NACIONAL 16%</t>
  </si>
  <si>
    <t>VENTAS BRUTAS</t>
  </si>
  <si>
    <t>MARGEN BRUTO</t>
  </si>
  <si>
    <t>FLETES EXTERNOS</t>
  </si>
  <si>
    <t>GASTOS ADUANALES</t>
  </si>
  <si>
    <t>GASTO</t>
  </si>
  <si>
    <t>COSTO</t>
  </si>
  <si>
    <t>COSTO INDIRECTO</t>
  </si>
  <si>
    <t xml:space="preserve"> </t>
  </si>
  <si>
    <t xml:space="preserve">SUMA DE </t>
  </si>
  <si>
    <t>VENTAS BRUTAS MENOS DESCUENTOS MAS OTROS INGRESOS</t>
  </si>
  <si>
    <t>SUMA DE COSTO INDIRECTO MAS COSTO DIRECTO Y OTROS COSTOS</t>
  </si>
  <si>
    <t>RESTA DE VENTAS MENOS COSTO</t>
  </si>
  <si>
    <t>SUMA DE GASTO</t>
  </si>
  <si>
    <t>RESTA DE MARGEN BRUTO MENOS TOTAL DE GASTOS OPERATIVOS</t>
  </si>
  <si>
    <t>TOTAL GASTOS OPERATIVOS</t>
  </si>
  <si>
    <t>TOTAL DE OTROS GASTOS</t>
  </si>
  <si>
    <t>RESTA DE EBITDA OPERATIVA MENOS TOTAL DE OTROS GASTOS</t>
  </si>
  <si>
    <t>Y</t>
  </si>
  <si>
    <t>RESTA DE EBITDA MENOS FINANCIEROS</t>
  </si>
  <si>
    <t>ID</t>
  </si>
  <si>
    <t>JERARQUIA</t>
  </si>
  <si>
    <t>CUENTA</t>
  </si>
  <si>
    <t>Actual</t>
  </si>
  <si>
    <t>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</si>
</sst>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0" fontId="0" fillId="0" borderId="0" xfId="2" applyNumberFormat="1" applyFont="1"/>
    <xf numFmtId="10" fontId="0" fillId="4" borderId="0" xfId="2" applyNumberFormat="1" applyFont="1" applyFill="1"/>
    <xf numFmtId="0" fontId="2" fillId="0" borderId="0" xfId="0" applyFont="1"/>
    <xf numFmtId="44" fontId="2" fillId="0" borderId="0" xfId="0" applyNumberFormat="1" applyFont="1"/>
    <xf numFmtId="10" fontId="2" fillId="0" borderId="0" xfId="2" applyNumberFormat="1" applyFont="1" applyFill="1"/>
    <xf numFmtId="44" fontId="2" fillId="0" borderId="0" xfId="1" applyFont="1" applyFill="1"/>
    <xf numFmtId="49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49" fontId="0" fillId="5" borderId="0" xfId="0" applyNumberFormat="1" applyFill="1"/>
    <xf numFmtId="10" fontId="0" fillId="2" borderId="0" xfId="2" applyNumberFormat="1" applyFont="1" applyFill="1"/>
    <xf numFmtId="10" fontId="0" fillId="5" borderId="0" xfId="2" applyNumberFormat="1" applyFont="1" applyFill="1"/>
    <xf numFmtId="164" fontId="0" fillId="2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4" fontId="0" fillId="3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rtamx-my.sharepoint.com/personal/analista_financiero_porta_com_mx/Documents/Documentos/Analisis%20Financiero/01%20Finanzas/Modelo%20PL%20ABRIL%20%202025%20220525_V6.xlsx" TargetMode="External"/><Relationship Id="rId1" Type="http://schemas.openxmlformats.org/officeDocument/2006/relationships/externalLinkPath" Target="file:///C:\Users\ROBERTO%20LOPEZ\OneDrive%20-%20Porta\Documentos\Analisis%20Financiero\01%20Finanzas\Modelo%20PL%20ABRIL%20%202025%20220525_V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rtamx-my.sharepoint.com/personal/analista_financiero_porta_com_mx/Documents/Documentos/Analisis%20Financiero/01%20Finanzas/Modelo%20PL%20ABRIL%20%202025%20220525_V6.xlsx" TargetMode="External"/><Relationship Id="rId1" Type="http://schemas.openxmlformats.org/officeDocument/2006/relationships/externalLinkPath" Target="Modelo%20PL%20ABRIL%20%202025%20220525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4"/>
      <sheetName val="Hoja1"/>
      <sheetName val="Hoja2"/>
      <sheetName val="MAYOREO"/>
      <sheetName val="CATALOGO"/>
      <sheetName val="FINANZAS"/>
      <sheetName val="RECURSOS HUMANOS"/>
      <sheetName val="MAYOR 2025"/>
      <sheetName val="Detalle1"/>
      <sheetName val="Hoja9"/>
      <sheetName val="Hoja8"/>
      <sheetName val="Hoja7"/>
      <sheetName val="Hoja6"/>
      <sheetName val="TD"/>
      <sheetName val="Hoja5"/>
      <sheetName val="Catalogo (2)"/>
      <sheetName val="Hoja1 (2)"/>
      <sheetName val="CONSOLIDADO 2025"/>
      <sheetName val="Comparativo"/>
      <sheetName val="Supuestos (V2)"/>
      <sheetName val="EJECUTIVO"/>
      <sheetName val="DATA (margenes 25)"/>
      <sheetName val="MARGENES CATALOGO"/>
      <sheetName val="MERCADOTECNIA"/>
      <sheetName val="CALIDAD"/>
      <sheetName val="OPERACIONES"/>
      <sheetName val="GRAFICAS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9">
          <cell r="O9" t="str">
            <v>4-100-000-0000</v>
          </cell>
          <cell r="P9" t="str">
            <v>VENTAS BRUTAS</v>
          </cell>
          <cell r="Q9"/>
          <cell r="R9">
            <v>220422914.83679995</v>
          </cell>
          <cell r="T9">
            <v>121330887.85000002</v>
          </cell>
          <cell r="W9">
            <v>231166832.81111199</v>
          </cell>
        </row>
        <row r="10">
          <cell r="O10" t="str">
            <v>4-100-010-0000</v>
          </cell>
          <cell r="P10" t="str">
            <v>VENTAS BRUTAS NACIONAL 16%</v>
          </cell>
          <cell r="Q10"/>
          <cell r="R10">
            <v>214088490.40679997</v>
          </cell>
          <cell r="T10">
            <v>121330887.85000002</v>
          </cell>
          <cell r="W10">
            <v>231166832.81111199</v>
          </cell>
        </row>
        <row r="11">
          <cell r="O11" t="str">
            <v>4-100-010-0001</v>
          </cell>
          <cell r="P11" t="str">
            <v>VENTAS BRUTAS NACIONAL 16%</v>
          </cell>
          <cell r="Q11" t="str">
            <v>RETAIL</v>
          </cell>
          <cell r="R11">
            <v>166049694.67469287</v>
          </cell>
          <cell r="T11">
            <v>110469560.48</v>
          </cell>
          <cell r="W11">
            <v>168934800.41111198</v>
          </cell>
        </row>
        <row r="12">
          <cell r="O12" t="str">
            <v>4-100-010-0001</v>
          </cell>
          <cell r="P12" t="str">
            <v>VENTAS BRUTAS NACIONAL 16%</v>
          </cell>
          <cell r="Q12" t="str">
            <v>CATALOGO</v>
          </cell>
          <cell r="R12">
            <v>7040305.2180367932</v>
          </cell>
          <cell r="T12">
            <v>13567662.320000002</v>
          </cell>
          <cell r="W12">
            <v>5232032.4000000004</v>
          </cell>
        </row>
        <row r="13">
          <cell r="O13" t="str">
            <v>4-100-010-0001</v>
          </cell>
          <cell r="P13" t="str">
            <v>VENTAS BRUTAS NACIONAL 16%</v>
          </cell>
          <cell r="Q13" t="str">
            <v>MAYOREO</v>
          </cell>
          <cell r="R13">
            <v>40998490.514070354</v>
          </cell>
          <cell r="T13">
            <v>6222377.4500000002</v>
          </cell>
          <cell r="W13">
            <v>57000000</v>
          </cell>
        </row>
        <row r="14">
          <cell r="O14" t="str">
            <v>4-100-020-0000</v>
          </cell>
          <cell r="P14" t="str">
            <v>VENTAS BRUTAS EXTRANJERO</v>
          </cell>
          <cell r="R14">
            <v>6334424.4300000034</v>
          </cell>
          <cell r="T14"/>
          <cell r="W14">
            <v>0</v>
          </cell>
        </row>
        <row r="15">
          <cell r="O15" t="str">
            <v>4-100-020-0001</v>
          </cell>
          <cell r="P15" t="str">
            <v>VENTAS BRUTAS EXTRANJERO</v>
          </cell>
          <cell r="R15">
            <v>5985250.5600000033</v>
          </cell>
          <cell r="T15"/>
          <cell r="W15">
            <v>0</v>
          </cell>
        </row>
        <row r="16">
          <cell r="O16" t="str">
            <v>4-100-020-0001</v>
          </cell>
          <cell r="P16" t="str">
            <v>VENTAS BRUTAS EXTRANJERO</v>
          </cell>
          <cell r="R16">
            <v>349173.87000000005</v>
          </cell>
          <cell r="T16"/>
          <cell r="W16">
            <v>0</v>
          </cell>
        </row>
        <row r="17">
          <cell r="O17" t="str">
            <v>4-100-020-0001</v>
          </cell>
          <cell r="P17" t="str">
            <v>VENTAS BRUTAS EXTRANJERO</v>
          </cell>
          <cell r="R17">
            <v>0</v>
          </cell>
          <cell r="T17"/>
          <cell r="W17">
            <v>0</v>
          </cell>
        </row>
        <row r="18">
          <cell r="O18" t="str">
            <v>4-200-000-0000</v>
          </cell>
          <cell r="P18" t="str">
            <v>DEVOL DESC REB &amp; BONIF S/VTAS</v>
          </cell>
          <cell r="R18">
            <v>15165797.04237764</v>
          </cell>
          <cell r="T18">
            <v>10776982.1</v>
          </cell>
          <cell r="W18">
            <v>14608084.123308923</v>
          </cell>
        </row>
        <row r="19">
          <cell r="O19" t="str">
            <v>4-200-010-0000</v>
          </cell>
          <cell r="P19" t="str">
            <v>DEVOL S/VTAS NAL</v>
          </cell>
          <cell r="R19">
            <v>276801.8</v>
          </cell>
          <cell r="T19">
            <v>10776982.1</v>
          </cell>
          <cell r="W19">
            <v>0</v>
          </cell>
        </row>
        <row r="20">
          <cell r="O20" t="str">
            <v>4-200-010-0001</v>
          </cell>
          <cell r="P20" t="str">
            <v>REFACTURACION S/VTAS NAL</v>
          </cell>
          <cell r="R20">
            <v>0</v>
          </cell>
          <cell r="T20"/>
          <cell r="W20">
            <v>0</v>
          </cell>
        </row>
        <row r="21">
          <cell r="O21" t="str">
            <v>4-200-010-0002</v>
          </cell>
          <cell r="P21" t="str">
            <v>DEVOL FISICA S/VTAS NAL</v>
          </cell>
          <cell r="R21">
            <v>246064.27999999997</v>
          </cell>
          <cell r="T21">
            <v>9660590.1400000006</v>
          </cell>
          <cell r="W21">
            <v>0</v>
          </cell>
        </row>
        <row r="22">
          <cell r="O22" t="str">
            <v>4-200-010-0002</v>
          </cell>
          <cell r="P22" t="str">
            <v>DEVOL FISICA S/VTAS NAL</v>
          </cell>
          <cell r="R22">
            <v>2163.6</v>
          </cell>
          <cell r="T22">
            <v>478758.76999999996</v>
          </cell>
          <cell r="W22">
            <v>0</v>
          </cell>
        </row>
        <row r="23">
          <cell r="O23" t="str">
            <v>4-200-010-0002</v>
          </cell>
          <cell r="P23" t="str">
            <v>DEVOL FISICA S/VTAS NAL</v>
          </cell>
          <cell r="R23">
            <v>28573.919999999998</v>
          </cell>
          <cell r="T23">
            <v>637633.18999999994</v>
          </cell>
          <cell r="W23">
            <v>0</v>
          </cell>
        </row>
        <row r="24">
          <cell r="O24" t="str">
            <v>4-200-010-0003</v>
          </cell>
          <cell r="P24" t="str">
            <v>DEVOL FISICA S/VTAS NAL FALTAN</v>
          </cell>
          <cell r="R24">
            <v>0</v>
          </cell>
          <cell r="T24"/>
          <cell r="W24">
            <v>0</v>
          </cell>
        </row>
        <row r="25">
          <cell r="O25" t="str">
            <v>4-200-020-0000</v>
          </cell>
          <cell r="P25" t="str">
            <v>DEVOL S/VTAS EXT</v>
          </cell>
          <cell r="R25">
            <v>0</v>
          </cell>
          <cell r="T25"/>
          <cell r="W25">
            <v>0</v>
          </cell>
        </row>
        <row r="26">
          <cell r="O26" t="str">
            <v>4-200-020-0001</v>
          </cell>
          <cell r="P26" t="str">
            <v>REFACTURACION S/VTAS EXT</v>
          </cell>
          <cell r="R26">
            <v>0</v>
          </cell>
          <cell r="T26"/>
          <cell r="W26">
            <v>0</v>
          </cell>
        </row>
        <row r="27">
          <cell r="O27" t="str">
            <v>4-200-020-0002</v>
          </cell>
          <cell r="P27" t="str">
            <v>DEVOL FISICA S/VTAS EXT</v>
          </cell>
          <cell r="R27">
            <v>0</v>
          </cell>
          <cell r="T27"/>
          <cell r="W27">
            <v>0</v>
          </cell>
        </row>
        <row r="28">
          <cell r="O28" t="str">
            <v>4-200-020-0003</v>
          </cell>
          <cell r="P28" t="str">
            <v>DEVOL FISICA S/VTAS EXT FALTAN</v>
          </cell>
          <cell r="R28">
            <v>0</v>
          </cell>
          <cell r="T28"/>
          <cell r="W28">
            <v>0</v>
          </cell>
        </row>
        <row r="29">
          <cell r="O29" t="str">
            <v>4-200-030-0000</v>
          </cell>
          <cell r="P29" t="str">
            <v>DESC S/VTAS NAL</v>
          </cell>
          <cell r="R29">
            <v>13851359.822377641</v>
          </cell>
          <cell r="T29"/>
          <cell r="W29">
            <v>14608084.123308923</v>
          </cell>
        </row>
        <row r="30">
          <cell r="O30" t="str">
            <v>4-200-030-0001</v>
          </cell>
          <cell r="P30" t="str">
            <v>DIF EN PRECIO</v>
          </cell>
          <cell r="R30">
            <v>209.22</v>
          </cell>
          <cell r="T30"/>
          <cell r="W30">
            <v>0</v>
          </cell>
        </row>
        <row r="31">
          <cell r="O31" t="str">
            <v>4-200-030-0001</v>
          </cell>
          <cell r="P31" t="str">
            <v>DIF EN PRECIO</v>
          </cell>
          <cell r="R31">
            <v>0</v>
          </cell>
          <cell r="T31"/>
          <cell r="W31">
            <v>0</v>
          </cell>
        </row>
        <row r="32">
          <cell r="O32" t="str">
            <v>4-200-030-0001</v>
          </cell>
          <cell r="P32" t="str">
            <v>DIF EN PRECIO</v>
          </cell>
          <cell r="R32">
            <v>0</v>
          </cell>
          <cell r="T32"/>
          <cell r="W32">
            <v>0</v>
          </cell>
        </row>
        <row r="33">
          <cell r="O33" t="str">
            <v>4-200-030-0002</v>
          </cell>
          <cell r="P33" t="str">
            <v>SERV/FACTOR LOGÍSTICO</v>
          </cell>
          <cell r="R33">
            <v>1415181.3400000005</v>
          </cell>
          <cell r="T33"/>
          <cell r="W33">
            <v>0</v>
          </cell>
        </row>
        <row r="34">
          <cell r="O34" t="str">
            <v>4-200-030-0002</v>
          </cell>
          <cell r="P34" t="str">
            <v>SERV/FACTOR LOGÍSTICO</v>
          </cell>
          <cell r="R34">
            <v>3744.7</v>
          </cell>
          <cell r="T34"/>
          <cell r="W34">
            <v>0</v>
          </cell>
        </row>
        <row r="35">
          <cell r="O35" t="str">
            <v>4-200-030-0002</v>
          </cell>
          <cell r="P35" t="str">
            <v>SERV/FACTOR LOGÍSTICO</v>
          </cell>
          <cell r="R35">
            <v>0</v>
          </cell>
          <cell r="T35"/>
          <cell r="W35">
            <v>0</v>
          </cell>
        </row>
        <row r="36">
          <cell r="O36" t="str">
            <v>4-200-030-0003</v>
          </cell>
          <cell r="P36" t="str">
            <v>FILL RATE</v>
          </cell>
          <cell r="R36">
            <v>540987.12000000011</v>
          </cell>
          <cell r="T36"/>
          <cell r="W36">
            <v>0</v>
          </cell>
        </row>
        <row r="37">
          <cell r="O37" t="str">
            <v>4-200-030-0003</v>
          </cell>
          <cell r="P37" t="str">
            <v>FILL RATE</v>
          </cell>
          <cell r="R37">
            <v>0</v>
          </cell>
          <cell r="T37"/>
          <cell r="W37">
            <v>0</v>
          </cell>
        </row>
        <row r="38">
          <cell r="O38" t="str">
            <v>4-200-030-0003</v>
          </cell>
          <cell r="P38" t="str">
            <v>FILL RATE</v>
          </cell>
          <cell r="R38">
            <v>0</v>
          </cell>
          <cell r="T38"/>
          <cell r="W38">
            <v>0</v>
          </cell>
        </row>
        <row r="39">
          <cell r="O39" t="str">
            <v>4-200-030-0004</v>
          </cell>
          <cell r="P39" t="str">
            <v>PENALIZACIÓN LOGÍSITCA</v>
          </cell>
          <cell r="R39">
            <v>0</v>
          </cell>
          <cell r="T39"/>
          <cell r="W39">
            <v>0</v>
          </cell>
        </row>
        <row r="40">
          <cell r="O40" t="str">
            <v>4-200-030-0004</v>
          </cell>
          <cell r="P40" t="str">
            <v>PENALIZACIÓN LOGÍSITCA</v>
          </cell>
          <cell r="R40">
            <v>0</v>
          </cell>
          <cell r="T40"/>
          <cell r="W40">
            <v>0</v>
          </cell>
        </row>
        <row r="41">
          <cell r="O41" t="str">
            <v>4-200-030-0004</v>
          </cell>
          <cell r="P41" t="str">
            <v>PENALIZACIÓN LOGÍSITCA</v>
          </cell>
          <cell r="R41">
            <v>0</v>
          </cell>
          <cell r="T41"/>
          <cell r="W41">
            <v>0</v>
          </cell>
        </row>
        <row r="42">
          <cell r="O42" t="str">
            <v>4-200-030-0005</v>
          </cell>
          <cell r="P42" t="str">
            <v>PROMOCIONES</v>
          </cell>
          <cell r="R42">
            <v>37556.75</v>
          </cell>
          <cell r="T42"/>
          <cell r="W42">
            <v>0</v>
          </cell>
        </row>
        <row r="43">
          <cell r="O43" t="str">
            <v>4-200-030-0005</v>
          </cell>
          <cell r="P43" t="str">
            <v>PROMOCIONES</v>
          </cell>
          <cell r="R43">
            <v>0</v>
          </cell>
          <cell r="T43"/>
          <cell r="W43">
            <v>0</v>
          </cell>
        </row>
        <row r="44">
          <cell r="O44" t="str">
            <v>4-200-030-0005</v>
          </cell>
          <cell r="P44" t="str">
            <v>PROMOCIONES</v>
          </cell>
          <cell r="R44">
            <v>0</v>
          </cell>
          <cell r="T44"/>
          <cell r="W44">
            <v>0</v>
          </cell>
        </row>
        <row r="45">
          <cell r="O45" t="str">
            <v>4-200-030-0006</v>
          </cell>
          <cell r="P45" t="str">
            <v>ANIVERSARIO</v>
          </cell>
          <cell r="R45">
            <v>85015.019999999946</v>
          </cell>
          <cell r="T45"/>
          <cell r="W45">
            <v>0</v>
          </cell>
        </row>
        <row r="46">
          <cell r="O46" t="str">
            <v>4-200-030-0006</v>
          </cell>
          <cell r="P46" t="str">
            <v>ANIVERSARIO</v>
          </cell>
          <cell r="R46">
            <v>0</v>
          </cell>
          <cell r="T46"/>
          <cell r="W46">
            <v>0</v>
          </cell>
        </row>
        <row r="47">
          <cell r="O47" t="str">
            <v>4-200-030-0006</v>
          </cell>
          <cell r="P47" t="str">
            <v>ANIVERSARIO</v>
          </cell>
          <cell r="R47">
            <v>0</v>
          </cell>
          <cell r="T47"/>
          <cell r="W47">
            <v>0</v>
          </cell>
        </row>
        <row r="48">
          <cell r="O48" t="str">
            <v>4-200-030-0007</v>
          </cell>
          <cell r="P48" t="str">
            <v>APERTURA TIENDA</v>
          </cell>
          <cell r="R48">
            <v>17818.509999999998</v>
          </cell>
          <cell r="T48"/>
          <cell r="W48">
            <v>0</v>
          </cell>
        </row>
        <row r="49">
          <cell r="O49" t="str">
            <v>4-200-030-0007</v>
          </cell>
          <cell r="P49" t="str">
            <v>APERTURA TIENDA</v>
          </cell>
          <cell r="R49">
            <v>0</v>
          </cell>
          <cell r="T49"/>
          <cell r="W49">
            <v>0</v>
          </cell>
        </row>
        <row r="50">
          <cell r="O50" t="str">
            <v>4-200-030-0007</v>
          </cell>
          <cell r="P50" t="str">
            <v>APERTURA TIENDA</v>
          </cell>
          <cell r="R50">
            <v>0</v>
          </cell>
          <cell r="T50"/>
          <cell r="W50">
            <v>0</v>
          </cell>
        </row>
        <row r="51">
          <cell r="O51" t="str">
            <v>4-200-030-0008</v>
          </cell>
          <cell r="P51" t="str">
            <v>LIQUIDACION</v>
          </cell>
          <cell r="R51">
            <v>191415.61</v>
          </cell>
          <cell r="T51"/>
          <cell r="W51">
            <v>0</v>
          </cell>
        </row>
        <row r="52">
          <cell r="O52" t="str">
            <v>4-200-030-0008</v>
          </cell>
          <cell r="P52" t="str">
            <v>LIQUIDACION</v>
          </cell>
          <cell r="R52">
            <v>0</v>
          </cell>
          <cell r="T52"/>
          <cell r="W52">
            <v>0</v>
          </cell>
        </row>
        <row r="53">
          <cell r="O53" t="str">
            <v>4-200-030-0008</v>
          </cell>
          <cell r="P53" t="str">
            <v>LIQUIDACION</v>
          </cell>
          <cell r="R53">
            <v>0</v>
          </cell>
          <cell r="T53"/>
          <cell r="W53">
            <v>0</v>
          </cell>
        </row>
        <row r="54">
          <cell r="O54" t="str">
            <v>4-200-030-0009</v>
          </cell>
          <cell r="P54" t="str">
            <v>OTROS DESCUENTOS</v>
          </cell>
          <cell r="R54">
            <v>11497283.982377641</v>
          </cell>
          <cell r="T54"/>
          <cell r="W54">
            <v>14608084.123308923</v>
          </cell>
        </row>
        <row r="55">
          <cell r="O55" t="str">
            <v>4-200-030-0009</v>
          </cell>
          <cell r="P55" t="str">
            <v>OTROS DESCUENTOS</v>
          </cell>
          <cell r="R55">
            <v>35295.89</v>
          </cell>
          <cell r="T55"/>
          <cell r="W55">
            <v>0</v>
          </cell>
        </row>
        <row r="56">
          <cell r="O56" t="str">
            <v>4-200-030-0009</v>
          </cell>
          <cell r="P56" t="str">
            <v>OTROS DESCUENTOS</v>
          </cell>
          <cell r="R56">
            <v>26851.68</v>
          </cell>
          <cell r="T56"/>
          <cell r="W56">
            <v>0</v>
          </cell>
        </row>
        <row r="57">
          <cell r="O57" t="str">
            <v>4-200-040-0000</v>
          </cell>
          <cell r="P57" t="str">
            <v>DESC S/VTAS EXT</v>
          </cell>
          <cell r="R57">
            <v>397037.8600000001</v>
          </cell>
          <cell r="T57"/>
          <cell r="W57">
            <v>0</v>
          </cell>
        </row>
        <row r="58">
          <cell r="O58" t="str">
            <v>4-200-040-0001</v>
          </cell>
          <cell r="P58" t="str">
            <v>DIF EN PRECIO EXT</v>
          </cell>
          <cell r="R58">
            <v>0</v>
          </cell>
          <cell r="T58"/>
          <cell r="W58">
            <v>0</v>
          </cell>
        </row>
        <row r="59">
          <cell r="O59" t="str">
            <v>4-200-040-0001</v>
          </cell>
          <cell r="P59" t="str">
            <v>DIF EN PRECIO EXT</v>
          </cell>
          <cell r="R59">
            <v>0</v>
          </cell>
          <cell r="T59"/>
          <cell r="W59">
            <v>0</v>
          </cell>
        </row>
        <row r="60">
          <cell r="O60" t="str">
            <v>4-200-040-0001</v>
          </cell>
          <cell r="P60" t="str">
            <v>DIF EN PRECIO EXT</v>
          </cell>
          <cell r="R60">
            <v>0</v>
          </cell>
          <cell r="T60"/>
          <cell r="W60">
            <v>0</v>
          </cell>
        </row>
        <row r="61">
          <cell r="O61" t="str">
            <v>4-200-040-0002</v>
          </cell>
          <cell r="P61" t="str">
            <v>SERV/FACTOR LOGÍSTICO EXT</v>
          </cell>
          <cell r="R61">
            <v>0</v>
          </cell>
          <cell r="T61"/>
          <cell r="W61">
            <v>0</v>
          </cell>
        </row>
        <row r="62">
          <cell r="O62" t="str">
            <v>4-200-040-0002</v>
          </cell>
          <cell r="P62" t="str">
            <v>SERV/FACTOR LOGÍSTICO EXT</v>
          </cell>
          <cell r="R62">
            <v>0</v>
          </cell>
          <cell r="T62"/>
          <cell r="W62">
            <v>0</v>
          </cell>
        </row>
        <row r="63">
          <cell r="O63" t="str">
            <v>4-200-040-0002</v>
          </cell>
          <cell r="P63" t="str">
            <v>SERV/FACTOR LOGÍSTICO EXT</v>
          </cell>
          <cell r="R63">
            <v>0</v>
          </cell>
          <cell r="T63"/>
          <cell r="W63">
            <v>0</v>
          </cell>
        </row>
        <row r="64">
          <cell r="O64" t="str">
            <v>4-200-040-0003</v>
          </cell>
          <cell r="P64" t="str">
            <v>FILL RATE EXT</v>
          </cell>
          <cell r="R64">
            <v>0</v>
          </cell>
          <cell r="T64"/>
          <cell r="W64">
            <v>0</v>
          </cell>
        </row>
        <row r="65">
          <cell r="O65" t="str">
            <v>4-200-040-0003</v>
          </cell>
          <cell r="P65" t="str">
            <v>FILL RATE EXT</v>
          </cell>
          <cell r="R65">
            <v>0</v>
          </cell>
          <cell r="T65"/>
          <cell r="W65">
            <v>0</v>
          </cell>
        </row>
        <row r="66">
          <cell r="O66" t="str">
            <v>4-200-040-0003</v>
          </cell>
          <cell r="P66" t="str">
            <v>FILL RATE EXT</v>
          </cell>
          <cell r="R66">
            <v>0</v>
          </cell>
          <cell r="T66"/>
          <cell r="W66">
            <v>0</v>
          </cell>
        </row>
        <row r="67">
          <cell r="O67" t="str">
            <v>4-200-040-0004</v>
          </cell>
          <cell r="P67" t="str">
            <v>PENALIZACIÓN LOGÍSITCA EXT</v>
          </cell>
          <cell r="R67">
            <v>0</v>
          </cell>
          <cell r="T67"/>
          <cell r="W67">
            <v>0</v>
          </cell>
        </row>
        <row r="68">
          <cell r="O68" t="str">
            <v>4-200-040-0004</v>
          </cell>
          <cell r="P68" t="str">
            <v>PENALIZACIÓN LOGÍSITCA EXT</v>
          </cell>
          <cell r="R68">
            <v>0</v>
          </cell>
          <cell r="T68"/>
          <cell r="W68">
            <v>0</v>
          </cell>
        </row>
        <row r="69">
          <cell r="O69" t="str">
            <v>4-200-040-0004</v>
          </cell>
          <cell r="P69" t="str">
            <v>PENALIZACIÓN LOGÍSITCA EXT</v>
          </cell>
          <cell r="R69">
            <v>0</v>
          </cell>
          <cell r="T69"/>
          <cell r="W69">
            <v>0</v>
          </cell>
        </row>
        <row r="70">
          <cell r="O70" t="str">
            <v>4-200-040-0005</v>
          </cell>
          <cell r="P70" t="str">
            <v>PROMOCIONES EXT</v>
          </cell>
          <cell r="R70">
            <v>0</v>
          </cell>
          <cell r="T70"/>
          <cell r="W70">
            <v>0</v>
          </cell>
        </row>
        <row r="71">
          <cell r="O71" t="str">
            <v>4-200-040-0005</v>
          </cell>
          <cell r="P71" t="str">
            <v>PROMOCIONES EXT</v>
          </cell>
          <cell r="R71">
            <v>0</v>
          </cell>
          <cell r="T71"/>
          <cell r="W71">
            <v>0</v>
          </cell>
        </row>
        <row r="72">
          <cell r="O72" t="str">
            <v>4-200-040-0005</v>
          </cell>
          <cell r="P72" t="str">
            <v>PROMOCIONES EXT</v>
          </cell>
          <cell r="R72">
            <v>0</v>
          </cell>
          <cell r="T72"/>
          <cell r="W72">
            <v>0</v>
          </cell>
        </row>
        <row r="73">
          <cell r="O73" t="str">
            <v>4-200-040-0006</v>
          </cell>
          <cell r="P73" t="str">
            <v>ANIVERSARIO EXT</v>
          </cell>
          <cell r="R73">
            <v>0</v>
          </cell>
          <cell r="T73"/>
          <cell r="W73">
            <v>0</v>
          </cell>
        </row>
        <row r="74">
          <cell r="O74" t="str">
            <v>4-200-040-0006</v>
          </cell>
          <cell r="P74" t="str">
            <v>ANIVERSARIO EXT</v>
          </cell>
          <cell r="R74">
            <v>0</v>
          </cell>
          <cell r="T74"/>
          <cell r="W74">
            <v>0</v>
          </cell>
        </row>
        <row r="75">
          <cell r="O75" t="str">
            <v>4-200-040-0006</v>
          </cell>
          <cell r="P75" t="str">
            <v>ANIVERSARIO EXT</v>
          </cell>
          <cell r="R75">
            <v>0</v>
          </cell>
          <cell r="T75"/>
          <cell r="W75">
            <v>0</v>
          </cell>
        </row>
        <row r="76">
          <cell r="O76" t="str">
            <v>4-200-040-0007</v>
          </cell>
          <cell r="P76" t="str">
            <v>APERTURA TIENDA EXT</v>
          </cell>
          <cell r="R76">
            <v>0</v>
          </cell>
          <cell r="T76"/>
          <cell r="W76">
            <v>0</v>
          </cell>
        </row>
        <row r="77">
          <cell r="O77" t="str">
            <v>4-200-040-0007</v>
          </cell>
          <cell r="P77" t="str">
            <v>APERTURA TIENDA EXT</v>
          </cell>
          <cell r="R77">
            <v>0</v>
          </cell>
          <cell r="T77"/>
          <cell r="W77">
            <v>0</v>
          </cell>
        </row>
        <row r="78">
          <cell r="O78" t="str">
            <v>4-200-040-0007</v>
          </cell>
          <cell r="P78" t="str">
            <v>APERTURA TIENDA EXT</v>
          </cell>
          <cell r="R78">
            <v>0</v>
          </cell>
          <cell r="T78"/>
          <cell r="W78">
            <v>0</v>
          </cell>
        </row>
        <row r="79">
          <cell r="O79" t="str">
            <v>4-200-040-0008</v>
          </cell>
          <cell r="P79" t="str">
            <v>LIQUIDACION EXT</v>
          </cell>
          <cell r="R79">
            <v>0</v>
          </cell>
          <cell r="T79"/>
          <cell r="W79">
            <v>0</v>
          </cell>
        </row>
        <row r="80">
          <cell r="O80" t="str">
            <v>4-200-040-0008</v>
          </cell>
          <cell r="P80" t="str">
            <v>LIQUIDACION EXT</v>
          </cell>
          <cell r="R80">
            <v>0</v>
          </cell>
          <cell r="T80"/>
          <cell r="W80">
            <v>0</v>
          </cell>
        </row>
        <row r="81">
          <cell r="O81" t="str">
            <v>4-200-040-0008</v>
          </cell>
          <cell r="P81" t="str">
            <v>LIQUIDACION EXT</v>
          </cell>
          <cell r="R81">
            <v>0</v>
          </cell>
          <cell r="T81"/>
          <cell r="W81">
            <v>0</v>
          </cell>
        </row>
        <row r="82">
          <cell r="O82" t="str">
            <v>4-200-040-0009</v>
          </cell>
          <cell r="P82" t="str">
            <v>OTROS DESCUENTOS EXT</v>
          </cell>
          <cell r="R82">
            <v>396449.8600000001</v>
          </cell>
          <cell r="T82"/>
          <cell r="W82">
            <v>0</v>
          </cell>
        </row>
        <row r="83">
          <cell r="O83" t="str">
            <v>4-200-040-0009</v>
          </cell>
          <cell r="P83" t="str">
            <v>OTROS DESCUENTOS EXT</v>
          </cell>
          <cell r="R83">
            <v>588</v>
          </cell>
          <cell r="T83"/>
          <cell r="W83">
            <v>0</v>
          </cell>
        </row>
        <row r="84">
          <cell r="O84" t="str">
            <v>4-200-040-0009</v>
          </cell>
          <cell r="P84" t="str">
            <v>OTROS DESCUENTOS EXT</v>
          </cell>
          <cell r="R84">
            <v>0</v>
          </cell>
          <cell r="T84"/>
          <cell r="W84">
            <v>0</v>
          </cell>
        </row>
        <row r="85">
          <cell r="O85" t="str">
            <v>4-200-050-0000</v>
          </cell>
          <cell r="P85" t="str">
            <v>REBAJAS S/VTAS NAL</v>
          </cell>
          <cell r="R85">
            <v>0</v>
          </cell>
          <cell r="T85"/>
          <cell r="W85">
            <v>0</v>
          </cell>
        </row>
        <row r="86">
          <cell r="O86" t="str">
            <v>4-200-050-0001</v>
          </cell>
          <cell r="P86" t="str">
            <v>REBAJAS S/VTAS NAL</v>
          </cell>
          <cell r="R86">
            <v>0</v>
          </cell>
          <cell r="T86"/>
          <cell r="W86">
            <v>0</v>
          </cell>
        </row>
        <row r="87">
          <cell r="O87" t="str">
            <v>4-200-050-0001</v>
          </cell>
          <cell r="P87" t="str">
            <v>REBAJAS S/VTAS NAL</v>
          </cell>
          <cell r="R87">
            <v>0</v>
          </cell>
          <cell r="T87"/>
          <cell r="W87">
            <v>0</v>
          </cell>
        </row>
        <row r="88">
          <cell r="O88" t="str">
            <v>4-200-050-0001</v>
          </cell>
          <cell r="P88" t="str">
            <v>REBAJAS S/VTAS NAL</v>
          </cell>
          <cell r="R88">
            <v>0</v>
          </cell>
          <cell r="T88"/>
          <cell r="W88">
            <v>0</v>
          </cell>
        </row>
        <row r="89">
          <cell r="O89" t="str">
            <v>4-200-060-0000</v>
          </cell>
          <cell r="P89" t="str">
            <v>REBAJAS S/VTAS EXT</v>
          </cell>
          <cell r="R89">
            <v>0</v>
          </cell>
          <cell r="T89"/>
          <cell r="W89">
            <v>0</v>
          </cell>
        </row>
        <row r="90">
          <cell r="O90" t="str">
            <v>4-200-060-0001</v>
          </cell>
          <cell r="P90" t="str">
            <v>REBAJAS S/VTAS EXT</v>
          </cell>
          <cell r="R90">
            <v>0</v>
          </cell>
          <cell r="T90"/>
          <cell r="W90">
            <v>0</v>
          </cell>
        </row>
        <row r="91">
          <cell r="O91" t="str">
            <v>4-200-060-0001</v>
          </cell>
          <cell r="P91" t="str">
            <v>REBAJAS S/VTAS EXT</v>
          </cell>
          <cell r="R91">
            <v>0</v>
          </cell>
          <cell r="T91"/>
          <cell r="W91">
            <v>0</v>
          </cell>
        </row>
        <row r="92">
          <cell r="O92" t="str">
            <v>4-200-060-0001</v>
          </cell>
          <cell r="P92" t="str">
            <v>REBAJAS S/VTAS EXT</v>
          </cell>
          <cell r="R92">
            <v>0</v>
          </cell>
          <cell r="T92"/>
          <cell r="W92">
            <v>0</v>
          </cell>
        </row>
        <row r="93">
          <cell r="O93" t="str">
            <v>4-200-070-0000</v>
          </cell>
          <cell r="P93" t="str">
            <v>BONIFICACIONES S/VTAS NAL</v>
          </cell>
          <cell r="R93">
            <v>640597.55999999982</v>
          </cell>
          <cell r="T93"/>
          <cell r="W93">
            <v>0</v>
          </cell>
        </row>
        <row r="94">
          <cell r="O94" t="str">
            <v>4-200-070-0001</v>
          </cell>
          <cell r="P94" t="str">
            <v>BONIFICACIONES S/VTAS NAL</v>
          </cell>
          <cell r="R94">
            <v>640597.55999999982</v>
          </cell>
          <cell r="T94"/>
          <cell r="W94">
            <v>0</v>
          </cell>
        </row>
        <row r="95">
          <cell r="O95" t="str">
            <v>4-200-070-0001</v>
          </cell>
          <cell r="P95" t="str">
            <v>BONIFICACIONES S/VTAS NAL</v>
          </cell>
          <cell r="R95">
            <v>0</v>
          </cell>
          <cell r="T95"/>
          <cell r="W95">
            <v>0</v>
          </cell>
        </row>
        <row r="96">
          <cell r="O96" t="str">
            <v>4-200-070-0001</v>
          </cell>
          <cell r="P96" t="str">
            <v>BONIFICACIONES S/VTAS NAL</v>
          </cell>
          <cell r="R96">
            <v>0</v>
          </cell>
          <cell r="T96"/>
          <cell r="W96">
            <v>0</v>
          </cell>
        </row>
        <row r="97">
          <cell r="O97" t="str">
            <v>4-200-080-0000</v>
          </cell>
          <cell r="P97" t="str">
            <v>BONIFICACIONES S/VTAS EXT</v>
          </cell>
          <cell r="R97">
            <v>0</v>
          </cell>
          <cell r="T97"/>
          <cell r="W97">
            <v>0</v>
          </cell>
        </row>
        <row r="98">
          <cell r="O98" t="str">
            <v>4-200-080-0001</v>
          </cell>
          <cell r="P98" t="str">
            <v>BONIFICACIONES S/VTAS EXT</v>
          </cell>
          <cell r="R98">
            <v>0</v>
          </cell>
          <cell r="T98"/>
          <cell r="W98">
            <v>0</v>
          </cell>
        </row>
        <row r="99">
          <cell r="O99" t="str">
            <v>4-200-080-0001</v>
          </cell>
          <cell r="P99" t="str">
            <v>BONIFICACIONES S/VTAS EXT</v>
          </cell>
          <cell r="R99">
            <v>0</v>
          </cell>
          <cell r="T99"/>
          <cell r="W99">
            <v>0</v>
          </cell>
        </row>
        <row r="100">
          <cell r="O100" t="str">
            <v>4-200-080-0001</v>
          </cell>
          <cell r="P100" t="str">
            <v>BONIFICACIONES S/VTAS EXT</v>
          </cell>
          <cell r="R100">
            <v>0</v>
          </cell>
          <cell r="T100"/>
          <cell r="W100">
            <v>0</v>
          </cell>
        </row>
        <row r="101">
          <cell r="O101" t="str">
            <v>4-300-000-0000</v>
          </cell>
          <cell r="P101" t="str">
            <v>OTROS INGRESOS</v>
          </cell>
          <cell r="R101">
            <v>-7071.1900000000005</v>
          </cell>
          <cell r="T101"/>
          <cell r="W101">
            <v>0</v>
          </cell>
        </row>
        <row r="102">
          <cell r="O102" t="str">
            <v>4-300-010-0000</v>
          </cell>
          <cell r="P102" t="str">
            <v>OTROS INGRESOS NAL</v>
          </cell>
          <cell r="R102">
            <v>-7071.1900000000005</v>
          </cell>
          <cell r="T102"/>
          <cell r="W102">
            <v>0</v>
          </cell>
        </row>
        <row r="103">
          <cell r="O103" t="str">
            <v>4-300-010-0001</v>
          </cell>
          <cell r="P103" t="str">
            <v>OTROS INGRESOS NAL</v>
          </cell>
          <cell r="R103">
            <v>-7071.1900000000005</v>
          </cell>
          <cell r="T103"/>
          <cell r="W103">
            <v>0</v>
          </cell>
        </row>
        <row r="104">
          <cell r="O104" t="str">
            <v>4-300-010-0001</v>
          </cell>
          <cell r="P104" t="str">
            <v>OTROS INGRESOS NAL</v>
          </cell>
          <cell r="R104">
            <v>0</v>
          </cell>
          <cell r="T104"/>
          <cell r="W104">
            <v>0</v>
          </cell>
        </row>
        <row r="105">
          <cell r="O105" t="str">
            <v>4-300-010-0001</v>
          </cell>
          <cell r="P105" t="str">
            <v>OTROS INGRESOS NAL</v>
          </cell>
          <cell r="R105">
            <v>0</v>
          </cell>
          <cell r="T105"/>
          <cell r="W105">
            <v>0</v>
          </cell>
        </row>
        <row r="106">
          <cell r="O106"/>
          <cell r="P106" t="str">
            <v>VENTAS NETAS</v>
          </cell>
          <cell r="R106">
            <v>205250046.60442236</v>
          </cell>
          <cell r="T106">
            <v>110553905.75000003</v>
          </cell>
          <cell r="W106">
            <v>216558748.68780306</v>
          </cell>
        </row>
        <row r="107">
          <cell r="O107" t="str">
            <v>5-100-000-0000</v>
          </cell>
          <cell r="P107" t="str">
            <v>COSTO DE VENTAS</v>
          </cell>
          <cell r="R107">
            <v>0</v>
          </cell>
          <cell r="T107"/>
          <cell r="W107">
            <v>0</v>
          </cell>
        </row>
        <row r="108">
          <cell r="O108" t="str">
            <v>5-100-010-0000</v>
          </cell>
          <cell r="P108" t="str">
            <v>COSTO DE VENTAS NACIONAL</v>
          </cell>
          <cell r="R108">
            <v>0</v>
          </cell>
          <cell r="T108"/>
          <cell r="W108">
            <v>0</v>
          </cell>
        </row>
        <row r="109">
          <cell r="O109" t="str">
            <v>5-100-010-0001</v>
          </cell>
          <cell r="P109" t="str">
            <v>COSTO DE VENTAS NACIONAL</v>
          </cell>
          <cell r="R109">
            <v>0</v>
          </cell>
          <cell r="T109"/>
          <cell r="W109">
            <v>0</v>
          </cell>
        </row>
        <row r="110">
          <cell r="O110" t="str">
            <v>5-100-020-0000</v>
          </cell>
          <cell r="P110" t="str">
            <v>COSTO DE VENTAS EXTRANJERO</v>
          </cell>
          <cell r="R110">
            <v>0</v>
          </cell>
          <cell r="T110"/>
          <cell r="W110">
            <v>0</v>
          </cell>
        </row>
        <row r="111">
          <cell r="O111" t="str">
            <v>5-100-020-0001</v>
          </cell>
          <cell r="P111" t="str">
            <v>COSTO DE VENTAS EXTRANJERO</v>
          </cell>
          <cell r="R111">
            <v>0</v>
          </cell>
          <cell r="T111"/>
          <cell r="W111">
            <v>0</v>
          </cell>
        </row>
        <row r="112">
          <cell r="O112" t="str">
            <v>5-200-000-0000</v>
          </cell>
          <cell r="P112" t="str">
            <v>ORDENES DE SERVICIO</v>
          </cell>
          <cell r="R112">
            <v>104364626.4468908</v>
          </cell>
          <cell r="T112">
            <v>60430623.826666683</v>
          </cell>
          <cell r="W112">
            <v>106847687.84765327</v>
          </cell>
        </row>
        <row r="113">
          <cell r="O113" t="str">
            <v>5-200-010-0000</v>
          </cell>
          <cell r="P113" t="str">
            <v>MATERIALES A PROCESO</v>
          </cell>
          <cell r="R113">
            <v>101529703.52564082</v>
          </cell>
          <cell r="T113">
            <v>53973880.940000013</v>
          </cell>
          <cell r="W113">
            <v>101987819.98265328</v>
          </cell>
        </row>
        <row r="114">
          <cell r="O114" t="str">
            <v>5-200-010-0001</v>
          </cell>
          <cell r="P114" t="str">
            <v>MATERIA PRIMA DIRECTA RESINA</v>
          </cell>
          <cell r="R114">
            <v>0</v>
          </cell>
          <cell r="T114">
            <v>3999486.79</v>
          </cell>
          <cell r="W114">
            <v>0</v>
          </cell>
        </row>
        <row r="115">
          <cell r="O115" t="str">
            <v>5-200-010-0002</v>
          </cell>
          <cell r="P115" t="str">
            <v>MATERIA PRIMA DIRECTA PIGMENTO</v>
          </cell>
          <cell r="R115">
            <v>0</v>
          </cell>
          <cell r="T115"/>
          <cell r="W115">
            <v>0</v>
          </cell>
        </row>
        <row r="116">
          <cell r="O116" t="str">
            <v>5-200-010-0003</v>
          </cell>
          <cell r="P116" t="str">
            <v>MATERIA PRIMA DIRECTA MAQUILA</v>
          </cell>
          <cell r="R116">
            <v>70217916.609978497</v>
          </cell>
          <cell r="T116">
            <v>43235217.280000016</v>
          </cell>
          <cell r="W116">
            <v>101987819.98265328</v>
          </cell>
        </row>
        <row r="117">
          <cell r="O117" t="str">
            <v>5-200-010-0004</v>
          </cell>
          <cell r="P117" t="str">
            <v>MATERIA PRIMA DIRECTA MERMA</v>
          </cell>
          <cell r="R117">
            <v>0</v>
          </cell>
          <cell r="T117"/>
          <cell r="W117">
            <v>0</v>
          </cell>
        </row>
        <row r="118">
          <cell r="O118" t="str">
            <v>5-200-010-0005</v>
          </cell>
          <cell r="P118" t="str">
            <v>MATERIA PRIMA DIRECTA MAT EMP</v>
          </cell>
          <cell r="R118">
            <v>0</v>
          </cell>
          <cell r="T118">
            <v>6645254.5</v>
          </cell>
          <cell r="W118">
            <v>0</v>
          </cell>
        </row>
        <row r="119">
          <cell r="O119" t="str">
            <v>5-200-020-0000</v>
          </cell>
          <cell r="P119" t="str">
            <v>MANO DE OBRA ARMADO</v>
          </cell>
          <cell r="R119">
            <v>2834922.9212499997</v>
          </cell>
          <cell r="T119">
            <v>5050222.4966666661</v>
          </cell>
          <cell r="W119">
            <v>4859867.8649999993</v>
          </cell>
        </row>
        <row r="120">
          <cell r="O120" t="str">
            <v>5-200-020-0001</v>
          </cell>
          <cell r="P120" t="str">
            <v>MANO DE OBRA ARMADO</v>
          </cell>
          <cell r="R120">
            <v>2834922.9212499997</v>
          </cell>
          <cell r="T120">
            <v>5050222.4966666661</v>
          </cell>
          <cell r="W120">
            <v>4859867.8649999993</v>
          </cell>
        </row>
        <row r="121">
          <cell r="O121" t="str">
            <v>5-200-999-0000</v>
          </cell>
          <cell r="P121" t="str">
            <v>DESVIACIONES ORD SERV CTA AUTO</v>
          </cell>
          <cell r="R121">
            <v>0</v>
          </cell>
          <cell r="T121"/>
          <cell r="W121">
            <v>0</v>
          </cell>
        </row>
        <row r="122">
          <cell r="O122" t="str">
            <v>5-200-999-0001</v>
          </cell>
          <cell r="P122" t="str">
            <v>DESVIACION EN CONSUMOS</v>
          </cell>
          <cell r="R122">
            <v>0</v>
          </cell>
          <cell r="T122"/>
          <cell r="W122">
            <v>0</v>
          </cell>
        </row>
        <row r="123">
          <cell r="O123" t="str">
            <v>5-200-999-0002</v>
          </cell>
          <cell r="P123" t="str">
            <v>DESVIACION EN COSTOS</v>
          </cell>
          <cell r="R123">
            <v>0</v>
          </cell>
          <cell r="T123"/>
          <cell r="W123">
            <v>0</v>
          </cell>
        </row>
        <row r="124">
          <cell r="O124" t="str">
            <v>5-300-000-0000</v>
          </cell>
          <cell r="P124" t="str">
            <v>OTROS COSTOS</v>
          </cell>
          <cell r="R124">
            <v>75250</v>
          </cell>
          <cell r="T124"/>
          <cell r="W124">
            <v>0</v>
          </cell>
        </row>
        <row r="125">
          <cell r="O125" t="str">
            <v>5-300-010-0000</v>
          </cell>
          <cell r="P125" t="str">
            <v>AJUSTES DE INVENTARIO</v>
          </cell>
          <cell r="R125">
            <v>75250</v>
          </cell>
          <cell r="T125"/>
          <cell r="W125">
            <v>0</v>
          </cell>
        </row>
        <row r="126">
          <cell r="O126" t="str">
            <v>5-300-010-0001</v>
          </cell>
          <cell r="P126" t="str">
            <v>AJUSTE DIF INV FISICO</v>
          </cell>
          <cell r="R126">
            <v>0</v>
          </cell>
          <cell r="T126"/>
          <cell r="W126">
            <v>0</v>
          </cell>
        </row>
        <row r="127">
          <cell r="O127" t="str">
            <v>5-300-010-0002</v>
          </cell>
          <cell r="P127" t="str">
            <v>AJUSTE PROD FALTANTE ENTREGAS</v>
          </cell>
          <cell r="R127">
            <v>75250</v>
          </cell>
          <cell r="T127"/>
          <cell r="W127">
            <v>0</v>
          </cell>
        </row>
        <row r="128">
          <cell r="O128" t="str">
            <v>5-300-010-0003</v>
          </cell>
          <cell r="P128" t="str">
            <v>AJUSTE PROD DEFECTUOSO /DAÑADO</v>
          </cell>
          <cell r="R128">
            <v>0</v>
          </cell>
          <cell r="T128"/>
          <cell r="W128">
            <v>0</v>
          </cell>
        </row>
        <row r="129">
          <cell r="O129" t="str">
            <v>5-300-010-0004</v>
          </cell>
          <cell r="P129" t="str">
            <v>AJUSTE CONSUMOS INTERNOS</v>
          </cell>
          <cell r="R129">
            <v>0</v>
          </cell>
          <cell r="T129"/>
          <cell r="W129">
            <v>0</v>
          </cell>
        </row>
        <row r="130">
          <cell r="O130" t="str">
            <v>5-300-010-0005</v>
          </cell>
          <cell r="P130" t="str">
            <v>AJUSTE PROD ROBADO</v>
          </cell>
          <cell r="R130">
            <v>0</v>
          </cell>
          <cell r="T130"/>
          <cell r="W130">
            <v>0</v>
          </cell>
        </row>
        <row r="131">
          <cell r="O131" t="str">
            <v>5-400-000-0000</v>
          </cell>
          <cell r="P131" t="str">
            <v>COSTOS INDIRECTOS</v>
          </cell>
          <cell r="R131">
            <v>337743.97666666668</v>
          </cell>
          <cell r="T131"/>
          <cell r="W131">
            <v>525044</v>
          </cell>
        </row>
        <row r="132">
          <cell r="O132" t="str">
            <v>5-400-010-0000</v>
          </cell>
          <cell r="P132" t="str">
            <v>COSTOS DE EMBALAJE</v>
          </cell>
          <cell r="R132">
            <v>0</v>
          </cell>
          <cell r="T132"/>
          <cell r="W132">
            <v>0</v>
          </cell>
        </row>
        <row r="133">
          <cell r="O133" t="str">
            <v>5-400-010-0001</v>
          </cell>
          <cell r="P133" t="str">
            <v>PLAYO</v>
          </cell>
          <cell r="R133">
            <v>0</v>
          </cell>
          <cell r="T133"/>
          <cell r="W133">
            <v>0</v>
          </cell>
        </row>
        <row r="134">
          <cell r="O134" t="str">
            <v>5-400-010-0002</v>
          </cell>
          <cell r="P134" t="str">
            <v>CINTA/DIUREX</v>
          </cell>
          <cell r="R134">
            <v>0</v>
          </cell>
          <cell r="T134"/>
          <cell r="W134">
            <v>0</v>
          </cell>
        </row>
        <row r="135">
          <cell r="O135" t="str">
            <v>5-400-010-0003</v>
          </cell>
          <cell r="P135" t="str">
            <v>TARIMA</v>
          </cell>
          <cell r="R135">
            <v>0</v>
          </cell>
          <cell r="T135"/>
          <cell r="W135">
            <v>0</v>
          </cell>
        </row>
        <row r="136">
          <cell r="O136" t="str">
            <v>5-400-010-0004</v>
          </cell>
          <cell r="P136" t="str">
            <v>SELLOS SEGURIDAD</v>
          </cell>
          <cell r="R136">
            <v>0</v>
          </cell>
          <cell r="T136"/>
          <cell r="W136">
            <v>0</v>
          </cell>
        </row>
        <row r="137">
          <cell r="O137" t="str">
            <v>5-400-010-0005</v>
          </cell>
          <cell r="P137" t="str">
            <v>OTROS</v>
          </cell>
          <cell r="R137">
            <v>38098</v>
          </cell>
          <cell r="T137"/>
          <cell r="W137">
            <v>0</v>
          </cell>
        </row>
        <row r="138">
          <cell r="O138" t="str">
            <v>5-400-020-0000</v>
          </cell>
          <cell r="P138" t="str">
            <v>COSTOS DE CALIDAD</v>
          </cell>
          <cell r="R138">
            <v>124243.97666666668</v>
          </cell>
          <cell r="T138"/>
          <cell r="W138">
            <v>159044</v>
          </cell>
        </row>
        <row r="139">
          <cell r="O139" t="str">
            <v>5-400-020-0001</v>
          </cell>
          <cell r="P139" t="str">
            <v>ANALISIS DE CALIDAD EXTERNOS</v>
          </cell>
          <cell r="R139">
            <v>26250</v>
          </cell>
          <cell r="T139"/>
          <cell r="W139">
            <v>45000</v>
          </cell>
        </row>
        <row r="140">
          <cell r="O140" t="str">
            <v>5-400-020-0002</v>
          </cell>
          <cell r="P140" t="str">
            <v>ANALISIS DE CALIDAD INTERNOS</v>
          </cell>
          <cell r="R140">
            <v>0</v>
          </cell>
          <cell r="T140"/>
          <cell r="W140">
            <v>0</v>
          </cell>
        </row>
        <row r="141">
          <cell r="O141" t="str">
            <v>5-400-020-0003</v>
          </cell>
          <cell r="P141" t="str">
            <v>INSUMOS</v>
          </cell>
          <cell r="R141">
            <v>1554</v>
          </cell>
          <cell r="T141"/>
          <cell r="W141">
            <v>2664</v>
          </cell>
        </row>
        <row r="142">
          <cell r="O142" t="str">
            <v>5-400-020-0004</v>
          </cell>
          <cell r="P142" t="str">
            <v>EQUIPO E INSTRUMENTAL</v>
          </cell>
          <cell r="R142">
            <v>17021.666666666664</v>
          </cell>
          <cell r="T142"/>
          <cell r="W142">
            <v>29180</v>
          </cell>
        </row>
        <row r="143">
          <cell r="O143" t="str">
            <v>5-400-020-0005</v>
          </cell>
          <cell r="P143" t="str">
            <v>AUDITORIAS</v>
          </cell>
          <cell r="R143">
            <v>0</v>
          </cell>
          <cell r="T143"/>
          <cell r="W143">
            <v>0</v>
          </cell>
        </row>
        <row r="144">
          <cell r="O144" t="str">
            <v>5-400-020-0006</v>
          </cell>
          <cell r="P144" t="str">
            <v>CERTIFICACIONES</v>
          </cell>
          <cell r="R144">
            <v>79418.31</v>
          </cell>
          <cell r="T144"/>
          <cell r="W144">
            <v>82200</v>
          </cell>
        </row>
        <row r="145">
          <cell r="O145" t="str">
            <v>5-400-030-0000</v>
          </cell>
          <cell r="P145" t="str">
            <v>COSTOS DE MOLDES</v>
          </cell>
          <cell r="R145">
            <v>213499.99999999997</v>
          </cell>
          <cell r="T145">
            <v>1406520.39</v>
          </cell>
          <cell r="W145">
            <v>366000</v>
          </cell>
        </row>
        <row r="146">
          <cell r="O146" t="str">
            <v>5-400-030-0001</v>
          </cell>
          <cell r="P146" t="str">
            <v>MOLDES DE ACERO</v>
          </cell>
          <cell r="R146">
            <v>0</v>
          </cell>
          <cell r="T146">
            <v>1406520.39</v>
          </cell>
          <cell r="W146">
            <v>0</v>
          </cell>
        </row>
        <row r="147">
          <cell r="O147" t="str">
            <v>5-400-030-0002</v>
          </cell>
          <cell r="P147" t="str">
            <v>MOLDES DE ALUMINIO</v>
          </cell>
          <cell r="R147">
            <v>0</v>
          </cell>
          <cell r="T147"/>
          <cell r="W147">
            <v>0</v>
          </cell>
        </row>
        <row r="148">
          <cell r="O148" t="str">
            <v>5-400-030-0003</v>
          </cell>
          <cell r="P148" t="str">
            <v>MANTENIMIENTO DE MOLDES</v>
          </cell>
          <cell r="R148">
            <v>213499.99999999997</v>
          </cell>
          <cell r="T148"/>
          <cell r="W148">
            <v>366000</v>
          </cell>
        </row>
        <row r="149">
          <cell r="O149"/>
          <cell r="P149" t="str">
            <v>COSTO DIRECTO</v>
          </cell>
          <cell r="R149">
            <v>104777620.42355749</v>
          </cell>
          <cell r="T149">
            <v>60430623.826666683</v>
          </cell>
          <cell r="W149">
            <v>107372731.84765327</v>
          </cell>
        </row>
        <row r="150">
          <cell r="O150"/>
          <cell r="P150" t="str">
            <v>MARGEN BRUTO</v>
          </cell>
          <cell r="R150">
            <v>100472426.18086486</v>
          </cell>
          <cell r="T150">
            <v>50123281.923333347</v>
          </cell>
          <cell r="W150">
            <v>109186016.84014979</v>
          </cell>
        </row>
        <row r="151">
          <cell r="O151" t="str">
            <v>5-500-000-0000</v>
          </cell>
          <cell r="P151" t="str">
            <v>COSTO PERSONAL OPERATIVO</v>
          </cell>
          <cell r="R151">
            <v>0</v>
          </cell>
          <cell r="T151"/>
          <cell r="W151">
            <v>0</v>
          </cell>
        </row>
        <row r="152">
          <cell r="O152" t="str">
            <v>5-500-001-0000</v>
          </cell>
          <cell r="P152" t="str">
            <v>SUELDOS Y SALARIOS</v>
          </cell>
          <cell r="R152">
            <v>0</v>
          </cell>
          <cell r="T152"/>
          <cell r="W152">
            <v>0</v>
          </cell>
        </row>
        <row r="153">
          <cell r="O153" t="str">
            <v>5-500-001-0001</v>
          </cell>
          <cell r="P153" t="str">
            <v>SUELDOS NOMINAL</v>
          </cell>
          <cell r="R153">
            <v>0</v>
          </cell>
          <cell r="T153"/>
          <cell r="W153">
            <v>0</v>
          </cell>
        </row>
        <row r="154">
          <cell r="O154" t="str">
            <v>5-500-001-0002</v>
          </cell>
          <cell r="P154" t="str">
            <v>TIEMPO EXTRA</v>
          </cell>
          <cell r="R154">
            <v>0</v>
          </cell>
          <cell r="T154"/>
          <cell r="W154">
            <v>0</v>
          </cell>
        </row>
        <row r="155">
          <cell r="O155" t="str">
            <v>5-500-001-0003</v>
          </cell>
          <cell r="P155" t="str">
            <v>ASIMILADOS A SALARIOS</v>
          </cell>
          <cell r="R155">
            <v>0</v>
          </cell>
          <cell r="T155"/>
          <cell r="W155">
            <v>0</v>
          </cell>
        </row>
        <row r="156">
          <cell r="O156" t="str">
            <v>5-500-002-0000</v>
          </cell>
          <cell r="P156" t="str">
            <v>COMISIONES Y BONOS</v>
          </cell>
          <cell r="R156">
            <v>0</v>
          </cell>
          <cell r="T156"/>
          <cell r="W156">
            <v>0</v>
          </cell>
        </row>
        <row r="157">
          <cell r="O157" t="str">
            <v>5-500-002-0001</v>
          </cell>
          <cell r="P157" t="str">
            <v>COMISIONES A VENDEDORES</v>
          </cell>
          <cell r="R157">
            <v>0</v>
          </cell>
          <cell r="T157"/>
          <cell r="W157">
            <v>0</v>
          </cell>
        </row>
        <row r="158">
          <cell r="O158" t="str">
            <v>5-500-002-0002</v>
          </cell>
          <cell r="P158" t="str">
            <v>BONOS ANUALES</v>
          </cell>
          <cell r="R158">
            <v>0</v>
          </cell>
          <cell r="T158"/>
          <cell r="W158">
            <v>0</v>
          </cell>
        </row>
        <row r="159">
          <cell r="O159" t="str">
            <v>5-500-002-0003</v>
          </cell>
          <cell r="P159" t="str">
            <v>OTROS BONOS</v>
          </cell>
          <cell r="R159">
            <v>0</v>
          </cell>
          <cell r="T159"/>
          <cell r="W159">
            <v>0</v>
          </cell>
        </row>
        <row r="160">
          <cell r="O160" t="str">
            <v>5-500-003-0000</v>
          </cell>
          <cell r="P160" t="str">
            <v>PRESTACIONES</v>
          </cell>
          <cell r="R160">
            <v>0</v>
          </cell>
          <cell r="T160"/>
          <cell r="W160">
            <v>0</v>
          </cell>
        </row>
        <row r="161">
          <cell r="O161" t="str">
            <v>5-500-003-0001</v>
          </cell>
          <cell r="P161" t="str">
            <v>PRIMA VACACIONAL EXENTA</v>
          </cell>
          <cell r="R161">
            <v>0</v>
          </cell>
          <cell r="T161"/>
          <cell r="W161">
            <v>0</v>
          </cell>
        </row>
        <row r="162">
          <cell r="O162" t="str">
            <v>5-500-003-0002</v>
          </cell>
          <cell r="P162" t="str">
            <v>PRIMA VACACIONAL GRAVABLE</v>
          </cell>
          <cell r="R162">
            <v>0</v>
          </cell>
          <cell r="T162"/>
          <cell r="W162">
            <v>0</v>
          </cell>
        </row>
        <row r="163">
          <cell r="O163" t="str">
            <v>5-500-003-0003</v>
          </cell>
          <cell r="P163" t="str">
            <v>AGUINALDO EXENTO</v>
          </cell>
          <cell r="R163">
            <v>0</v>
          </cell>
          <cell r="T163"/>
          <cell r="W163">
            <v>0</v>
          </cell>
        </row>
        <row r="164">
          <cell r="O164" t="str">
            <v>5-500-003-0004</v>
          </cell>
          <cell r="P164" t="str">
            <v>AGUINALDO GRAVABLE</v>
          </cell>
          <cell r="R164">
            <v>0</v>
          </cell>
          <cell r="T164"/>
          <cell r="W164">
            <v>0</v>
          </cell>
        </row>
        <row r="165">
          <cell r="O165" t="str">
            <v>5-500-004-0000</v>
          </cell>
          <cell r="P165" t="str">
            <v>OTRAS COMPENSACIONES</v>
          </cell>
          <cell r="R165">
            <v>0</v>
          </cell>
          <cell r="T165"/>
          <cell r="W165">
            <v>0</v>
          </cell>
        </row>
        <row r="166">
          <cell r="O166" t="str">
            <v>5-500-004-0001</v>
          </cell>
          <cell r="P166" t="str">
            <v>VACACIONES</v>
          </cell>
          <cell r="R166">
            <v>0</v>
          </cell>
          <cell r="T166"/>
          <cell r="W166">
            <v>0</v>
          </cell>
        </row>
        <row r="167">
          <cell r="O167" t="str">
            <v>5-500-004-0002</v>
          </cell>
          <cell r="P167" t="str">
            <v>GRATIFICACION EXTRAORDINARIA</v>
          </cell>
          <cell r="R167">
            <v>0</v>
          </cell>
          <cell r="T167"/>
          <cell r="W167">
            <v>0</v>
          </cell>
        </row>
        <row r="168">
          <cell r="O168" t="str">
            <v>5-500-004-0003</v>
          </cell>
          <cell r="P168" t="str">
            <v>OTRAS COMPENSACIONES</v>
          </cell>
          <cell r="R168">
            <v>0</v>
          </cell>
          <cell r="T168"/>
          <cell r="W168">
            <v>0</v>
          </cell>
        </row>
        <row r="169">
          <cell r="O169" t="str">
            <v>5-500-005-0000</v>
          </cell>
          <cell r="P169" t="str">
            <v>PREVISION SOCIAL</v>
          </cell>
          <cell r="R169">
            <v>0</v>
          </cell>
          <cell r="T169"/>
          <cell r="W169">
            <v>0</v>
          </cell>
        </row>
        <row r="170">
          <cell r="O170" t="str">
            <v>5-500-005-0001</v>
          </cell>
          <cell r="P170" t="str">
            <v>AYUDA DEFUNCION</v>
          </cell>
          <cell r="R170">
            <v>0</v>
          </cell>
          <cell r="T170"/>
          <cell r="W170">
            <v>0</v>
          </cell>
        </row>
        <row r="171">
          <cell r="O171" t="str">
            <v>5-500-006-0000</v>
          </cell>
          <cell r="P171" t="str">
            <v>IMPTOS S/NOMINA</v>
          </cell>
          <cell r="R171">
            <v>0</v>
          </cell>
          <cell r="T171"/>
          <cell r="W171">
            <v>0</v>
          </cell>
        </row>
        <row r="172">
          <cell r="O172" t="str">
            <v>5-500-006-0001</v>
          </cell>
          <cell r="P172" t="str">
            <v>3% S/NOMINAS</v>
          </cell>
          <cell r="R172">
            <v>0</v>
          </cell>
          <cell r="T172"/>
          <cell r="W172">
            <v>0</v>
          </cell>
        </row>
        <row r="173">
          <cell r="O173" t="str">
            <v>5-500-007-0000</v>
          </cell>
          <cell r="P173" t="str">
            <v>CONTRIBUCIONES PATRONALES</v>
          </cell>
          <cell r="R173">
            <v>0</v>
          </cell>
          <cell r="T173"/>
          <cell r="W173">
            <v>0</v>
          </cell>
        </row>
        <row r="174">
          <cell r="O174" t="str">
            <v>5-500-007-0001</v>
          </cell>
          <cell r="P174" t="str">
            <v>IMSS</v>
          </cell>
          <cell r="R174">
            <v>0</v>
          </cell>
          <cell r="T174"/>
          <cell r="W174">
            <v>0</v>
          </cell>
        </row>
        <row r="175">
          <cell r="O175" t="str">
            <v>5-500-007-0002</v>
          </cell>
          <cell r="P175" t="str">
            <v>RCW</v>
          </cell>
          <cell r="R175">
            <v>0</v>
          </cell>
          <cell r="T175"/>
          <cell r="W175">
            <v>0</v>
          </cell>
        </row>
        <row r="176">
          <cell r="O176" t="str">
            <v>5-500-007-0003</v>
          </cell>
          <cell r="P176" t="str">
            <v>INFONAVIT</v>
          </cell>
          <cell r="R176">
            <v>0</v>
          </cell>
          <cell r="T176"/>
          <cell r="W176">
            <v>0</v>
          </cell>
        </row>
        <row r="177">
          <cell r="O177" t="str">
            <v>5-500-008-0000</v>
          </cell>
          <cell r="P177" t="str">
            <v>PTU</v>
          </cell>
          <cell r="R177">
            <v>0</v>
          </cell>
          <cell r="T177"/>
          <cell r="W177">
            <v>0</v>
          </cell>
        </row>
        <row r="178">
          <cell r="O178" t="str">
            <v>5-500-008-0001</v>
          </cell>
          <cell r="P178" t="str">
            <v>PTU</v>
          </cell>
          <cell r="R178">
            <v>0</v>
          </cell>
          <cell r="T178"/>
          <cell r="W178">
            <v>0</v>
          </cell>
        </row>
        <row r="179">
          <cell r="O179" t="str">
            <v>6-100-000-0000</v>
          </cell>
          <cell r="P179" t="str">
            <v>GASTOS DE OPERACIONES</v>
          </cell>
          <cell r="R179">
            <v>11190636.690612994</v>
          </cell>
          <cell r="T179">
            <v>10442959.568666665</v>
          </cell>
          <cell r="W179">
            <v>10140590.790000001</v>
          </cell>
        </row>
        <row r="180">
          <cell r="O180" t="str">
            <v>6-100-001-0000</v>
          </cell>
          <cell r="P180" t="str">
            <v>SUELDOS Y SALARIOS</v>
          </cell>
          <cell r="R180">
            <v>4269765.5320833335</v>
          </cell>
          <cell r="T180">
            <v>4863770.6966666654</v>
          </cell>
          <cell r="W180">
            <v>3555078.4150000005</v>
          </cell>
        </row>
        <row r="181">
          <cell r="O181" t="str">
            <v>6-100-001-0001</v>
          </cell>
          <cell r="P181" t="str">
            <v>SUELDOS NOMINAL</v>
          </cell>
          <cell r="R181">
            <v>4269765.5320833335</v>
          </cell>
          <cell r="T181">
            <v>4863770.6966666654</v>
          </cell>
          <cell r="W181">
            <v>3555078.4150000005</v>
          </cell>
        </row>
        <row r="182">
          <cell r="O182" t="str">
            <v>6-100-001-0002</v>
          </cell>
          <cell r="P182" t="str">
            <v>TIEMPO EXTRA</v>
          </cell>
          <cell r="R182">
            <v>0</v>
          </cell>
          <cell r="T182"/>
          <cell r="W182">
            <v>0</v>
          </cell>
        </row>
        <row r="183">
          <cell r="O183" t="str">
            <v>6-100-001-0003</v>
          </cell>
          <cell r="P183" t="str">
            <v>ASIMILADOS A SALARIOS</v>
          </cell>
          <cell r="R183">
            <v>0</v>
          </cell>
          <cell r="T183"/>
          <cell r="W183">
            <v>0</v>
          </cell>
        </row>
        <row r="184">
          <cell r="O184" t="str">
            <v>6-100-002-0000</v>
          </cell>
          <cell r="P184" t="str">
            <v>COMISIONES Y BONOS</v>
          </cell>
          <cell r="R184">
            <v>0</v>
          </cell>
          <cell r="T184"/>
          <cell r="W184">
            <v>0</v>
          </cell>
        </row>
        <row r="185">
          <cell r="O185" t="str">
            <v>6-100-002-0001</v>
          </cell>
          <cell r="P185" t="str">
            <v>COMISIONES A VENDEDORES</v>
          </cell>
          <cell r="R185">
            <v>0</v>
          </cell>
          <cell r="T185"/>
          <cell r="W185">
            <v>0</v>
          </cell>
        </row>
        <row r="186">
          <cell r="O186" t="str">
            <v>6-100-002-0002</v>
          </cell>
          <cell r="P186" t="str">
            <v>BONOS ANUALES</v>
          </cell>
          <cell r="R186">
            <v>0</v>
          </cell>
          <cell r="T186"/>
          <cell r="W186">
            <v>0</v>
          </cell>
        </row>
        <row r="187">
          <cell r="O187" t="str">
            <v>6-100-002-0003</v>
          </cell>
          <cell r="P187" t="str">
            <v>OTROS BONOS</v>
          </cell>
          <cell r="R187">
            <v>0</v>
          </cell>
          <cell r="T187"/>
          <cell r="W187">
            <v>0</v>
          </cell>
        </row>
        <row r="188">
          <cell r="O188" t="str">
            <v>6-100-003-0000</v>
          </cell>
          <cell r="P188" t="str">
            <v>PRESTACIONES</v>
          </cell>
          <cell r="R188">
            <v>167446.96065625001</v>
          </cell>
          <cell r="T188"/>
          <cell r="W188">
            <v>0</v>
          </cell>
        </row>
        <row r="189">
          <cell r="O189" t="str">
            <v>6-100-003-0001</v>
          </cell>
          <cell r="P189" t="str">
            <v>PRIMA VACACIONAL EXENTA</v>
          </cell>
          <cell r="R189">
            <v>69126.524736111111</v>
          </cell>
          <cell r="T189"/>
          <cell r="W189">
            <v>0</v>
          </cell>
        </row>
        <row r="190">
          <cell r="O190" t="str">
            <v>6-100-003-0002</v>
          </cell>
          <cell r="P190" t="str">
            <v>PRIMA VACACIONAL GRAVABLE</v>
          </cell>
          <cell r="R190">
            <v>7003.9400000000005</v>
          </cell>
          <cell r="T190"/>
          <cell r="W190">
            <v>0</v>
          </cell>
        </row>
        <row r="191">
          <cell r="O191" t="str">
            <v>6-100-003-0003</v>
          </cell>
          <cell r="P191" t="str">
            <v>AGUINALDO EXENTO</v>
          </cell>
          <cell r="R191">
            <v>91316.49592013887</v>
          </cell>
          <cell r="T191"/>
          <cell r="W191">
            <v>0</v>
          </cell>
        </row>
        <row r="192">
          <cell r="O192" t="str">
            <v>6-100-003-0004</v>
          </cell>
          <cell r="P192" t="str">
            <v>AGUINALDO GRAVABLE</v>
          </cell>
          <cell r="R192">
            <v>0</v>
          </cell>
          <cell r="T192"/>
          <cell r="W192">
            <v>0</v>
          </cell>
        </row>
        <row r="193">
          <cell r="O193" t="str">
            <v>6-100-004-0000</v>
          </cell>
          <cell r="P193" t="str">
            <v>OTRAS COMPENSACIONES</v>
          </cell>
          <cell r="R193">
            <v>16760.53</v>
          </cell>
          <cell r="T193"/>
          <cell r="W193">
            <v>0</v>
          </cell>
        </row>
        <row r="194">
          <cell r="O194" t="str">
            <v>6-100-004-0001</v>
          </cell>
          <cell r="P194" t="str">
            <v>VACACIONES</v>
          </cell>
          <cell r="R194">
            <v>16760.53</v>
          </cell>
          <cell r="T194"/>
          <cell r="W194">
            <v>0</v>
          </cell>
        </row>
        <row r="195">
          <cell r="O195" t="str">
            <v>6-100-004-0002</v>
          </cell>
          <cell r="P195" t="str">
            <v>GRATIFICACION EXTRAORDINARIA</v>
          </cell>
          <cell r="R195">
            <v>0</v>
          </cell>
          <cell r="T195"/>
          <cell r="W195">
            <v>0</v>
          </cell>
        </row>
        <row r="196">
          <cell r="O196" t="str">
            <v>6-100-004-0003</v>
          </cell>
          <cell r="P196" t="str">
            <v>OTRAS COMPENSACIONES</v>
          </cell>
          <cell r="R196">
            <v>0</v>
          </cell>
          <cell r="T196"/>
          <cell r="W196">
            <v>0</v>
          </cell>
        </row>
        <row r="197">
          <cell r="O197" t="str">
            <v>6-100-005-0000</v>
          </cell>
          <cell r="P197" t="str">
            <v>PREVISION SOCIAL</v>
          </cell>
          <cell r="R197">
            <v>0</v>
          </cell>
          <cell r="T197"/>
          <cell r="W197">
            <v>0</v>
          </cell>
        </row>
        <row r="198">
          <cell r="O198" t="str">
            <v>6-100-005-0001</v>
          </cell>
          <cell r="P198" t="str">
            <v>AYUDA DEFUNCION</v>
          </cell>
          <cell r="R198">
            <v>0</v>
          </cell>
          <cell r="T198"/>
          <cell r="W198">
            <v>0</v>
          </cell>
        </row>
        <row r="199">
          <cell r="O199" t="str">
            <v>6-100-006-0000</v>
          </cell>
          <cell r="P199" t="str">
            <v>IMPTOS S/NOMINA</v>
          </cell>
          <cell r="R199">
            <v>0</v>
          </cell>
          <cell r="T199"/>
          <cell r="W199">
            <v>0</v>
          </cell>
        </row>
        <row r="200">
          <cell r="O200" t="str">
            <v>6-100-006-0001</v>
          </cell>
          <cell r="P200" t="str">
            <v>3% S/NOMINAS</v>
          </cell>
          <cell r="R200">
            <v>0</v>
          </cell>
          <cell r="T200"/>
          <cell r="W200">
            <v>0</v>
          </cell>
        </row>
        <row r="201">
          <cell r="O201" t="str">
            <v>6-100-007-0000</v>
          </cell>
          <cell r="P201" t="str">
            <v>CONTRIBUCIONES PATRONALES</v>
          </cell>
          <cell r="R201">
            <v>0</v>
          </cell>
          <cell r="T201"/>
          <cell r="W201">
            <v>0</v>
          </cell>
        </row>
        <row r="202">
          <cell r="O202" t="str">
            <v>6-100-007-0001</v>
          </cell>
          <cell r="P202" t="str">
            <v>IMSS</v>
          </cell>
          <cell r="R202">
            <v>0</v>
          </cell>
          <cell r="T202"/>
          <cell r="W202">
            <v>0</v>
          </cell>
        </row>
        <row r="203">
          <cell r="O203" t="str">
            <v>6-100-007-0002</v>
          </cell>
          <cell r="P203" t="str">
            <v>RCW</v>
          </cell>
          <cell r="R203">
            <v>0</v>
          </cell>
          <cell r="T203"/>
          <cell r="W203">
            <v>0</v>
          </cell>
        </row>
        <row r="204">
          <cell r="O204" t="str">
            <v>6-100-007-0003</v>
          </cell>
          <cell r="P204" t="str">
            <v>INFONAVIT</v>
          </cell>
          <cell r="R204">
            <v>0</v>
          </cell>
          <cell r="T204"/>
          <cell r="W204">
            <v>0</v>
          </cell>
        </row>
        <row r="205">
          <cell r="O205" t="str">
            <v>6-100-008-0000</v>
          </cell>
          <cell r="P205" t="str">
            <v>PTU</v>
          </cell>
          <cell r="R205">
            <v>0</v>
          </cell>
          <cell r="T205"/>
          <cell r="W205">
            <v>0</v>
          </cell>
        </row>
        <row r="206">
          <cell r="O206" t="str">
            <v>6-100-008-0001</v>
          </cell>
          <cell r="P206" t="str">
            <v>PTU</v>
          </cell>
          <cell r="R206">
            <v>0</v>
          </cell>
          <cell r="T206"/>
          <cell r="W206">
            <v>0</v>
          </cell>
        </row>
        <row r="207">
          <cell r="O207" t="str">
            <v>6-100-010-0000</v>
          </cell>
          <cell r="P207" t="str">
            <v>SEGURIDAD E HIGIENE</v>
          </cell>
          <cell r="R207">
            <v>106123.46833333332</v>
          </cell>
          <cell r="T207"/>
          <cell r="W207">
            <v>172489.90000000002</v>
          </cell>
        </row>
        <row r="208">
          <cell r="O208" t="str">
            <v>6-100-010-0001</v>
          </cell>
          <cell r="P208" t="str">
            <v>ROPA DE TRABAJO</v>
          </cell>
          <cell r="R208">
            <v>4694.0200000000004</v>
          </cell>
          <cell r="T208"/>
          <cell r="W208">
            <v>0</v>
          </cell>
        </row>
        <row r="209">
          <cell r="O209" t="str">
            <v>6-100-010-0002</v>
          </cell>
          <cell r="P209" t="str">
            <v>EQPO DE PROTECCIÓN DE PERSONAL</v>
          </cell>
          <cell r="R209">
            <v>101429.44833333333</v>
          </cell>
          <cell r="T209"/>
          <cell r="W209">
            <v>172489.90000000002</v>
          </cell>
        </row>
        <row r="210">
          <cell r="O210" t="str">
            <v>6-100-010-0003</v>
          </cell>
          <cell r="P210" t="str">
            <v>NORMATIVIDAD PROTECCION CIVIL</v>
          </cell>
          <cell r="R210">
            <v>0</v>
          </cell>
          <cell r="T210"/>
          <cell r="W210">
            <v>0</v>
          </cell>
        </row>
        <row r="211">
          <cell r="O211" t="str">
            <v>6-100-010-0004</v>
          </cell>
          <cell r="P211" t="str">
            <v>NORMATIVIDAD STPS</v>
          </cell>
          <cell r="R211">
            <v>0</v>
          </cell>
          <cell r="T211"/>
          <cell r="W211">
            <v>0</v>
          </cell>
        </row>
        <row r="212">
          <cell r="O212" t="str">
            <v>6-100-011-0000</v>
          </cell>
          <cell r="P212" t="str">
            <v>CAPACITACION Y ENTRENAMIENTO</v>
          </cell>
          <cell r="R212">
            <v>0</v>
          </cell>
          <cell r="T212"/>
          <cell r="W212">
            <v>0</v>
          </cell>
        </row>
        <row r="213">
          <cell r="O213" t="str">
            <v>6-100-011-0001</v>
          </cell>
          <cell r="P213" t="str">
            <v>CAPACITACION INTERNA</v>
          </cell>
          <cell r="R213">
            <v>0</v>
          </cell>
          <cell r="T213"/>
          <cell r="W213">
            <v>0</v>
          </cell>
        </row>
        <row r="214">
          <cell r="O214" t="str">
            <v>6-100-011-0002</v>
          </cell>
          <cell r="P214" t="str">
            <v>CAPACITACION EXTERNA</v>
          </cell>
          <cell r="R214">
            <v>0</v>
          </cell>
          <cell r="T214"/>
          <cell r="W214">
            <v>0</v>
          </cell>
        </row>
        <row r="215">
          <cell r="O215" t="str">
            <v>6-100-012-0000</v>
          </cell>
          <cell r="P215" t="str">
            <v>CONTRATACION DE PERSONAL</v>
          </cell>
          <cell r="R215">
            <v>0</v>
          </cell>
          <cell r="T215"/>
          <cell r="W215">
            <v>0</v>
          </cell>
        </row>
        <row r="216">
          <cell r="O216" t="str">
            <v>6-100-012-0001</v>
          </cell>
          <cell r="P216" t="str">
            <v>RECLUTAMIENTO Y SELECCION</v>
          </cell>
          <cell r="R216">
            <v>0</v>
          </cell>
          <cell r="T216"/>
          <cell r="W216">
            <v>0</v>
          </cell>
        </row>
        <row r="217">
          <cell r="O217" t="str">
            <v>6-100-012-0002</v>
          </cell>
          <cell r="P217" t="str">
            <v>ESTUDIOS SOCIOECONOMICOS</v>
          </cell>
          <cell r="R217">
            <v>0</v>
          </cell>
          <cell r="T217"/>
          <cell r="W217">
            <v>0</v>
          </cell>
        </row>
        <row r="218">
          <cell r="O218" t="str">
            <v>6-100-012-0003</v>
          </cell>
          <cell r="P218" t="str">
            <v>PORTALES DE EMPLEO</v>
          </cell>
          <cell r="R218">
            <v>0</v>
          </cell>
          <cell r="T218"/>
          <cell r="W218">
            <v>0</v>
          </cell>
        </row>
        <row r="219">
          <cell r="O219" t="str">
            <v>6-100-013-0000</v>
          </cell>
          <cell r="P219" t="str">
            <v>GASTOS DE PERSONAL</v>
          </cell>
          <cell r="R219">
            <v>9042.07</v>
          </cell>
          <cell r="T219"/>
          <cell r="W219">
            <v>0</v>
          </cell>
        </row>
        <row r="220">
          <cell r="O220" t="str">
            <v>6-100-013-0001</v>
          </cell>
          <cell r="P220" t="str">
            <v>EVENTOS DE INTEGRACIÓN</v>
          </cell>
          <cell r="R220">
            <v>0</v>
          </cell>
          <cell r="T220"/>
          <cell r="W220">
            <v>0</v>
          </cell>
        </row>
        <row r="221">
          <cell r="O221" t="str">
            <v>6-100-013-0002</v>
          </cell>
          <cell r="P221" t="str">
            <v>ATENCIONES A EMPLEADOS</v>
          </cell>
          <cell r="R221">
            <v>7916.78</v>
          </cell>
          <cell r="T221"/>
          <cell r="W221">
            <v>0</v>
          </cell>
        </row>
        <row r="222">
          <cell r="O222" t="str">
            <v>6-100-013-0003</v>
          </cell>
          <cell r="P222" t="str">
            <v>OTROS GASTOS DE PERSONAL</v>
          </cell>
          <cell r="R222">
            <v>1125.29</v>
          </cell>
          <cell r="T222"/>
          <cell r="W222">
            <v>0</v>
          </cell>
        </row>
        <row r="223">
          <cell r="O223" t="str">
            <v>6-100-014-0000</v>
          </cell>
          <cell r="P223" t="str">
            <v>COMBUSTIBLE</v>
          </cell>
          <cell r="R223">
            <v>130976.44</v>
          </cell>
          <cell r="T223"/>
          <cell r="W223">
            <v>151800</v>
          </cell>
        </row>
        <row r="224">
          <cell r="O224" t="str">
            <v>6-100-014-0001</v>
          </cell>
          <cell r="P224" t="str">
            <v>GASOLINA Y DIESEL</v>
          </cell>
          <cell r="R224">
            <v>91744.319999999992</v>
          </cell>
          <cell r="T224"/>
          <cell r="W224">
            <v>105600</v>
          </cell>
        </row>
        <row r="225">
          <cell r="O225" t="str">
            <v>6-100-014-0002</v>
          </cell>
          <cell r="P225" t="str">
            <v>GAS LP</v>
          </cell>
          <cell r="R225">
            <v>39232.120000000003</v>
          </cell>
          <cell r="T225"/>
          <cell r="W225">
            <v>46200.000000000007</v>
          </cell>
        </row>
        <row r="226">
          <cell r="O226" t="str">
            <v>6-100-015-0000</v>
          </cell>
          <cell r="P226" t="str">
            <v>ESTACIONAMIENTO</v>
          </cell>
          <cell r="R226">
            <v>1879.2799999999997</v>
          </cell>
          <cell r="T226"/>
          <cell r="W226">
            <v>0</v>
          </cell>
        </row>
        <row r="227">
          <cell r="O227" t="str">
            <v>6-100-015-0001</v>
          </cell>
          <cell r="P227" t="str">
            <v>ESTACIONAMIENTO</v>
          </cell>
          <cell r="R227">
            <v>1879.2799999999997</v>
          </cell>
          <cell r="T227"/>
          <cell r="W227">
            <v>0</v>
          </cell>
        </row>
        <row r="228">
          <cell r="O228" t="str">
            <v>6-100-016-0000</v>
          </cell>
          <cell r="P228" t="str">
            <v>TRANSPORTE LOCAL</v>
          </cell>
          <cell r="R228">
            <v>57053.159999999996</v>
          </cell>
          <cell r="T228"/>
          <cell r="W228">
            <v>96000</v>
          </cell>
        </row>
        <row r="229">
          <cell r="O229" t="str">
            <v>6-100-016-0001</v>
          </cell>
          <cell r="P229" t="str">
            <v>PASAJES</v>
          </cell>
          <cell r="R229">
            <v>0</v>
          </cell>
          <cell r="T229"/>
          <cell r="W229">
            <v>0</v>
          </cell>
        </row>
        <row r="230">
          <cell r="O230" t="str">
            <v>6-100-016-0002</v>
          </cell>
          <cell r="P230" t="str">
            <v>TAXIS</v>
          </cell>
          <cell r="R230">
            <v>1053.1600000000001</v>
          </cell>
          <cell r="T230"/>
          <cell r="W230">
            <v>0</v>
          </cell>
        </row>
        <row r="231">
          <cell r="O231" t="str">
            <v>6-100-016-0003</v>
          </cell>
          <cell r="P231" t="str">
            <v>PEAJES</v>
          </cell>
          <cell r="R231">
            <v>55999.999999999993</v>
          </cell>
          <cell r="T231"/>
          <cell r="W231">
            <v>96000</v>
          </cell>
        </row>
        <row r="232">
          <cell r="O232" t="str">
            <v>6-100-017-0000</v>
          </cell>
          <cell r="P232" t="str">
            <v>ATENCION A CLIENTES</v>
          </cell>
          <cell r="R232">
            <v>0</v>
          </cell>
          <cell r="T232"/>
          <cell r="W232">
            <v>0</v>
          </cell>
        </row>
        <row r="233">
          <cell r="O233" t="str">
            <v>6-100-017-0001</v>
          </cell>
          <cell r="P233" t="str">
            <v>CONSUMOS</v>
          </cell>
          <cell r="R233">
            <v>0</v>
          </cell>
          <cell r="T233"/>
          <cell r="W233">
            <v>0</v>
          </cell>
        </row>
        <row r="234">
          <cell r="O234" t="str">
            <v>6-100-017-0002</v>
          </cell>
          <cell r="P234" t="str">
            <v>OTROS</v>
          </cell>
          <cell r="R234">
            <v>0</v>
          </cell>
          <cell r="T234"/>
          <cell r="W234">
            <v>0</v>
          </cell>
        </row>
        <row r="235">
          <cell r="O235" t="str">
            <v>6-100-018-0000</v>
          </cell>
          <cell r="P235" t="str">
            <v>GASTOS DE VIAJE</v>
          </cell>
          <cell r="R235">
            <v>2693.55</v>
          </cell>
          <cell r="T235"/>
          <cell r="W235">
            <v>0</v>
          </cell>
        </row>
        <row r="236">
          <cell r="O236" t="str">
            <v>6-100-018-0001</v>
          </cell>
          <cell r="P236" t="str">
            <v>TRANSPORTE AÉREO</v>
          </cell>
          <cell r="R236">
            <v>0</v>
          </cell>
          <cell r="T236"/>
          <cell r="W236">
            <v>0</v>
          </cell>
        </row>
        <row r="237">
          <cell r="O237" t="str">
            <v>6-100-018-0002</v>
          </cell>
          <cell r="P237" t="str">
            <v>TRANSPORTE TERRESTRE</v>
          </cell>
          <cell r="R237">
            <v>0</v>
          </cell>
          <cell r="T237"/>
          <cell r="W237">
            <v>0</v>
          </cell>
        </row>
        <row r="238">
          <cell r="O238" t="str">
            <v>6-100-018-0003</v>
          </cell>
          <cell r="P238" t="str">
            <v>COMBUSTIBLE</v>
          </cell>
          <cell r="R238">
            <v>0</v>
          </cell>
          <cell r="T238"/>
          <cell r="W238">
            <v>0</v>
          </cell>
        </row>
        <row r="239">
          <cell r="O239" t="str">
            <v>6-100-018-0003</v>
          </cell>
          <cell r="P239" t="str">
            <v>COMBUSTIBLE</v>
          </cell>
          <cell r="R239">
            <v>129.84</v>
          </cell>
          <cell r="T239"/>
          <cell r="W239">
            <v>0</v>
          </cell>
        </row>
        <row r="240">
          <cell r="O240" t="str">
            <v>6-100-018-0004</v>
          </cell>
          <cell r="P240" t="str">
            <v>PEAJES</v>
          </cell>
          <cell r="R240">
            <v>0</v>
          </cell>
          <cell r="T240"/>
          <cell r="W240">
            <v>0</v>
          </cell>
        </row>
        <row r="241">
          <cell r="O241" t="str">
            <v>6-100-018-0004</v>
          </cell>
          <cell r="P241" t="str">
            <v>PEAJES</v>
          </cell>
          <cell r="R241">
            <v>51.3</v>
          </cell>
          <cell r="T241"/>
          <cell r="W241">
            <v>0</v>
          </cell>
        </row>
        <row r="242">
          <cell r="O242" t="str">
            <v>6-100-018-0005</v>
          </cell>
          <cell r="P242" t="str">
            <v>ALIMENTACIÓN</v>
          </cell>
          <cell r="R242">
            <v>0</v>
          </cell>
          <cell r="T242"/>
          <cell r="W242">
            <v>0</v>
          </cell>
        </row>
        <row r="243">
          <cell r="O243" t="str">
            <v>6-100-018-0005</v>
          </cell>
          <cell r="P243" t="str">
            <v>ALIMENTACIÓN</v>
          </cell>
          <cell r="R243">
            <v>712.41000000000008</v>
          </cell>
          <cell r="T243"/>
          <cell r="W243">
            <v>0</v>
          </cell>
        </row>
        <row r="244">
          <cell r="O244" t="str">
            <v>6-100-018-0006</v>
          </cell>
          <cell r="P244" t="str">
            <v>HOSPEDAJE</v>
          </cell>
          <cell r="R244">
            <v>0</v>
          </cell>
          <cell r="T244"/>
          <cell r="W244">
            <v>0</v>
          </cell>
        </row>
        <row r="245">
          <cell r="O245" t="str">
            <v>6-100-018-0006</v>
          </cell>
          <cell r="P245" t="str">
            <v>HOSPEDAJE</v>
          </cell>
          <cell r="R245">
            <v>1800</v>
          </cell>
          <cell r="T245"/>
          <cell r="W245">
            <v>0</v>
          </cell>
        </row>
        <row r="246">
          <cell r="O246" t="str">
            <v>6-100-018-0007</v>
          </cell>
          <cell r="P246" t="str">
            <v>TAXIS</v>
          </cell>
          <cell r="R246">
            <v>0</v>
          </cell>
          <cell r="T246"/>
          <cell r="W246">
            <v>0</v>
          </cell>
        </row>
        <row r="247">
          <cell r="O247" t="str">
            <v>6-100-018-0007</v>
          </cell>
          <cell r="P247" t="str">
            <v>TAXIS</v>
          </cell>
          <cell r="R247">
            <v>0</v>
          </cell>
          <cell r="T247"/>
          <cell r="W247">
            <v>0</v>
          </cell>
        </row>
        <row r="248">
          <cell r="O248" t="str">
            <v>6-100-018-0008</v>
          </cell>
          <cell r="P248" t="str">
            <v>OTROS</v>
          </cell>
          <cell r="R248">
            <v>0</v>
          </cell>
          <cell r="T248"/>
          <cell r="W248">
            <v>0</v>
          </cell>
        </row>
        <row r="249">
          <cell r="O249" t="str">
            <v>6-100-019-0000</v>
          </cell>
          <cell r="P249" t="str">
            <v>ASESORIAS PF</v>
          </cell>
          <cell r="R249">
            <v>0</v>
          </cell>
          <cell r="T249"/>
          <cell r="W249">
            <v>0</v>
          </cell>
        </row>
        <row r="250">
          <cell r="O250" t="str">
            <v>6-100-019-0001</v>
          </cell>
          <cell r="P250" t="str">
            <v>ASESORIAS PF - EMPRESARIAL</v>
          </cell>
          <cell r="R250">
            <v>0</v>
          </cell>
          <cell r="T250"/>
          <cell r="W250">
            <v>0</v>
          </cell>
        </row>
        <row r="251">
          <cell r="O251" t="str">
            <v>6-100-019-0002</v>
          </cell>
          <cell r="P251" t="str">
            <v>ASESORIAS PF - OTROS</v>
          </cell>
          <cell r="R251">
            <v>0</v>
          </cell>
          <cell r="T251"/>
          <cell r="W251">
            <v>0</v>
          </cell>
        </row>
        <row r="252">
          <cell r="O252" t="str">
            <v>6-100-019-0003</v>
          </cell>
          <cell r="P252" t="str">
            <v>ASESORIAS PF - EXPORT / IMPORT</v>
          </cell>
          <cell r="R252">
            <v>0</v>
          </cell>
          <cell r="T252"/>
          <cell r="W252">
            <v>0</v>
          </cell>
        </row>
        <row r="253">
          <cell r="O253" t="str">
            <v>6-100-020-0000</v>
          </cell>
          <cell r="P253" t="str">
            <v>ASESORIAS PM</v>
          </cell>
          <cell r="R253">
            <v>221089.71999999997</v>
          </cell>
          <cell r="T253"/>
          <cell r="W253">
            <v>0</v>
          </cell>
        </row>
        <row r="254">
          <cell r="O254" t="str">
            <v>6-100-020-0001</v>
          </cell>
          <cell r="P254" t="str">
            <v>ASESORIAS PM - EMPRESARIAL</v>
          </cell>
          <cell r="R254">
            <v>221089.71999999997</v>
          </cell>
          <cell r="T254"/>
          <cell r="W254">
            <v>0</v>
          </cell>
        </row>
        <row r="255">
          <cell r="O255" t="str">
            <v>6-100-020-0002</v>
          </cell>
          <cell r="P255" t="str">
            <v>ASESORIAS PM - OTROS</v>
          </cell>
          <cell r="R255">
            <v>0</v>
          </cell>
          <cell r="T255"/>
          <cell r="W255">
            <v>0</v>
          </cell>
        </row>
        <row r="256">
          <cell r="O256" t="str">
            <v>6-100-020-0003</v>
          </cell>
          <cell r="P256" t="str">
            <v>ASESORIAS PM - CONTABLE</v>
          </cell>
          <cell r="R256">
            <v>0</v>
          </cell>
          <cell r="T256"/>
          <cell r="W256">
            <v>0</v>
          </cell>
        </row>
        <row r="257">
          <cell r="O257" t="str">
            <v>6-100-021-0000</v>
          </cell>
          <cell r="P257" t="str">
            <v>MENSAJERIA</v>
          </cell>
          <cell r="R257">
            <v>0</v>
          </cell>
          <cell r="T257"/>
          <cell r="W257">
            <v>0</v>
          </cell>
        </row>
        <row r="258">
          <cell r="O258" t="str">
            <v>6-100-021-0001</v>
          </cell>
          <cell r="P258" t="str">
            <v>LOCAL CDMX Y METROPOLITANA</v>
          </cell>
          <cell r="R258">
            <v>0</v>
          </cell>
          <cell r="T258"/>
          <cell r="W258">
            <v>0</v>
          </cell>
        </row>
        <row r="259">
          <cell r="O259" t="str">
            <v>6-100-021-0002</v>
          </cell>
          <cell r="P259" t="str">
            <v>NACIONAL</v>
          </cell>
          <cell r="R259">
            <v>0</v>
          </cell>
          <cell r="T259"/>
          <cell r="W259">
            <v>0</v>
          </cell>
        </row>
        <row r="260">
          <cell r="O260" t="str">
            <v>6-100-021-0003</v>
          </cell>
          <cell r="P260" t="str">
            <v>INTERNACIONAL</v>
          </cell>
          <cell r="R260">
            <v>0</v>
          </cell>
          <cell r="T260"/>
          <cell r="W260">
            <v>0</v>
          </cell>
        </row>
        <row r="261">
          <cell r="O261" t="str">
            <v>6-100-022-0000</v>
          </cell>
          <cell r="P261" t="str">
            <v>SEGURIDAD Y VIGILANCIA</v>
          </cell>
          <cell r="R261">
            <v>15639.033333333329</v>
          </cell>
          <cell r="T261"/>
          <cell r="W261">
            <v>20581</v>
          </cell>
        </row>
        <row r="262">
          <cell r="O262" t="str">
            <v>6-100-022-0001</v>
          </cell>
          <cell r="P262" t="str">
            <v>SERVICIO ALARMAS</v>
          </cell>
          <cell r="R262">
            <v>7267.1999999999989</v>
          </cell>
          <cell r="T262"/>
          <cell r="W262">
            <v>10395</v>
          </cell>
        </row>
        <row r="263">
          <cell r="O263" t="str">
            <v>6-100-022-0002</v>
          </cell>
          <cell r="P263" t="str">
            <v>EQUIPO VIGILANCIA</v>
          </cell>
          <cell r="R263">
            <v>0</v>
          </cell>
          <cell r="T263"/>
          <cell r="W263">
            <v>0</v>
          </cell>
        </row>
        <row r="264">
          <cell r="O264" t="str">
            <v>6-100-022-0003</v>
          </cell>
          <cell r="P264" t="str">
            <v>GPS RATREO SATELITAL</v>
          </cell>
          <cell r="R264">
            <v>8371.8333333333321</v>
          </cell>
          <cell r="T264"/>
          <cell r="W264">
            <v>10186</v>
          </cell>
        </row>
        <row r="265">
          <cell r="O265" t="str">
            <v>6-100-023-0000</v>
          </cell>
          <cell r="P265" t="str">
            <v>SERVICIOS INSTALACIONES</v>
          </cell>
          <cell r="R265">
            <v>189723.10799999998</v>
          </cell>
          <cell r="T265"/>
          <cell r="W265">
            <v>271216.69500000001</v>
          </cell>
        </row>
        <row r="266">
          <cell r="O266" t="str">
            <v>6-100-023-0001</v>
          </cell>
          <cell r="P266" t="str">
            <v>TELEFONIA FIJA</v>
          </cell>
          <cell r="R266">
            <v>13420.677</v>
          </cell>
          <cell r="T266"/>
          <cell r="W266">
            <v>17133.732</v>
          </cell>
        </row>
        <row r="267">
          <cell r="O267" t="str">
            <v>6-100-023-0002</v>
          </cell>
          <cell r="P267" t="str">
            <v>INTERNET</v>
          </cell>
          <cell r="R267">
            <v>10168.431</v>
          </cell>
          <cell r="T267"/>
          <cell r="W267">
            <v>15978.963</v>
          </cell>
        </row>
        <row r="268">
          <cell r="O268" t="str">
            <v>6-100-023-0003</v>
          </cell>
          <cell r="P268" t="str">
            <v>LUZ</v>
          </cell>
          <cell r="R268">
            <v>52500</v>
          </cell>
          <cell r="T268"/>
          <cell r="W268">
            <v>90000</v>
          </cell>
        </row>
        <row r="269">
          <cell r="O269" t="str">
            <v>6-100-023-0004</v>
          </cell>
          <cell r="P269" t="str">
            <v>AGUA</v>
          </cell>
          <cell r="R269">
            <v>34649.999999999993</v>
          </cell>
          <cell r="T269"/>
          <cell r="W269">
            <v>59400</v>
          </cell>
        </row>
        <row r="270">
          <cell r="O270" t="str">
            <v>6-100-023-0005</v>
          </cell>
          <cell r="P270" t="str">
            <v>FUMIGACIÓN</v>
          </cell>
          <cell r="R270">
            <v>78984</v>
          </cell>
          <cell r="T270"/>
          <cell r="W270">
            <v>88704.000000000015</v>
          </cell>
        </row>
        <row r="271">
          <cell r="O271" t="str">
            <v>6-100-024-0000</v>
          </cell>
          <cell r="P271" t="str">
            <v>CELULARES</v>
          </cell>
          <cell r="R271">
            <v>3393.89</v>
          </cell>
          <cell r="T271"/>
          <cell r="W271">
            <v>0</v>
          </cell>
        </row>
        <row r="272">
          <cell r="O272" t="str">
            <v>6-100-024-0001</v>
          </cell>
          <cell r="P272" t="str">
            <v>SERVICIO</v>
          </cell>
          <cell r="R272">
            <v>3393.89</v>
          </cell>
          <cell r="T272"/>
          <cell r="W272">
            <v>0</v>
          </cell>
        </row>
        <row r="273">
          <cell r="O273" t="str">
            <v>6-100-024-0002</v>
          </cell>
          <cell r="P273" t="str">
            <v>EQUIPOS Y ACCESORIOS</v>
          </cell>
          <cell r="R273">
            <v>0</v>
          </cell>
          <cell r="T273"/>
          <cell r="W273">
            <v>0</v>
          </cell>
        </row>
        <row r="274">
          <cell r="O274" t="str">
            <v>6-100-025-0000</v>
          </cell>
          <cell r="P274" t="str">
            <v>SUMINISTROS GENERALES</v>
          </cell>
          <cell r="R274">
            <v>93678.52</v>
          </cell>
          <cell r="T274">
            <v>5579188.8719999995</v>
          </cell>
          <cell r="W274">
            <v>113640</v>
          </cell>
        </row>
        <row r="275">
          <cell r="O275" t="str">
            <v>6-100-025-0001</v>
          </cell>
          <cell r="P275" t="str">
            <v>DESPENSA</v>
          </cell>
          <cell r="R275">
            <v>50292.93</v>
          </cell>
          <cell r="T275">
            <v>5579188.8719999995</v>
          </cell>
          <cell r="W275">
            <v>59640</v>
          </cell>
        </row>
        <row r="276">
          <cell r="O276" t="str">
            <v>6-100-025-0002</v>
          </cell>
          <cell r="P276" t="str">
            <v>SUMINISTROS LIMPIEZA</v>
          </cell>
          <cell r="R276">
            <v>43385.590000000004</v>
          </cell>
          <cell r="T276"/>
          <cell r="W276">
            <v>54000</v>
          </cell>
        </row>
        <row r="277">
          <cell r="O277" t="str">
            <v>6-100-026-0000</v>
          </cell>
          <cell r="P277" t="str">
            <v>SUMINISTROS OFICINA</v>
          </cell>
          <cell r="R277">
            <v>35598.479999999996</v>
          </cell>
          <cell r="T277"/>
          <cell r="W277">
            <v>26100</v>
          </cell>
        </row>
        <row r="278">
          <cell r="O278" t="str">
            <v>6-100-026-0001</v>
          </cell>
          <cell r="P278" t="str">
            <v>PAPELERIA</v>
          </cell>
          <cell r="R278">
            <v>29273.159999999996</v>
          </cell>
          <cell r="T278"/>
          <cell r="W278">
            <v>26100</v>
          </cell>
        </row>
        <row r="279">
          <cell r="O279" t="str">
            <v>6-100-026-0002</v>
          </cell>
          <cell r="P279" t="str">
            <v>PAPEL BOND</v>
          </cell>
          <cell r="R279">
            <v>0</v>
          </cell>
          <cell r="T279"/>
          <cell r="W279">
            <v>0</v>
          </cell>
        </row>
        <row r="280">
          <cell r="O280" t="str">
            <v>6-100-026-0003</v>
          </cell>
          <cell r="P280" t="str">
            <v>COPIAS FOTOSTATICAS</v>
          </cell>
          <cell r="R280">
            <v>3153.34</v>
          </cell>
          <cell r="T280"/>
          <cell r="W280">
            <v>0</v>
          </cell>
        </row>
        <row r="281">
          <cell r="O281" t="str">
            <v>6-100-026-0004</v>
          </cell>
          <cell r="P281" t="str">
            <v>ENSERES</v>
          </cell>
          <cell r="R281">
            <v>3171.98</v>
          </cell>
          <cell r="T281"/>
          <cell r="W281">
            <v>0</v>
          </cell>
        </row>
        <row r="282">
          <cell r="O282" t="str">
            <v>6-100-027-0000</v>
          </cell>
          <cell r="P282" t="str">
            <v>SUMINISTROS COMPUTO</v>
          </cell>
          <cell r="R282">
            <v>19400</v>
          </cell>
          <cell r="T282"/>
          <cell r="W282">
            <v>22200</v>
          </cell>
        </row>
        <row r="283">
          <cell r="O283" t="str">
            <v>6-100-027-0001</v>
          </cell>
          <cell r="P283" t="str">
            <v>TONERS</v>
          </cell>
          <cell r="R283">
            <v>6450</v>
          </cell>
          <cell r="T283"/>
          <cell r="W283">
            <v>0</v>
          </cell>
        </row>
        <row r="284">
          <cell r="O284" t="str">
            <v>6-100-027-0002</v>
          </cell>
          <cell r="P284" t="str">
            <v>ACCESORIOS</v>
          </cell>
          <cell r="R284">
            <v>12949.999999999998</v>
          </cell>
          <cell r="T284"/>
          <cell r="W284">
            <v>22200</v>
          </cell>
        </row>
        <row r="285">
          <cell r="O285" t="str">
            <v>6-100-028-0000</v>
          </cell>
          <cell r="P285" t="str">
            <v>MUESTRAS</v>
          </cell>
          <cell r="R285">
            <v>0</v>
          </cell>
          <cell r="T285"/>
          <cell r="W285">
            <v>0</v>
          </cell>
        </row>
        <row r="286">
          <cell r="O286" t="str">
            <v>6-100-028-0001</v>
          </cell>
          <cell r="P286" t="str">
            <v>MUESTRAS DESARROLLO PRODUCTOS</v>
          </cell>
          <cell r="R286">
            <v>0</v>
          </cell>
          <cell r="T286"/>
          <cell r="W286">
            <v>0</v>
          </cell>
        </row>
        <row r="287">
          <cell r="O287" t="str">
            <v>6-100-028-0002</v>
          </cell>
          <cell r="P287" t="str">
            <v>MUESTRAS CLIENTES</v>
          </cell>
          <cell r="R287">
            <v>0</v>
          </cell>
          <cell r="T287"/>
          <cell r="W287">
            <v>0</v>
          </cell>
        </row>
        <row r="288">
          <cell r="O288" t="str">
            <v>6-100-029-0000</v>
          </cell>
          <cell r="P288" t="str">
            <v>ANALISIS / ESTUDIOS DE MERCADO</v>
          </cell>
          <cell r="R288">
            <v>0</v>
          </cell>
          <cell r="T288"/>
          <cell r="W288">
            <v>0</v>
          </cell>
        </row>
        <row r="289">
          <cell r="O289" t="str">
            <v>6-100-029-0001</v>
          </cell>
          <cell r="P289" t="str">
            <v>ANALISIS / ESTUDIOS DE MERCADO</v>
          </cell>
          <cell r="R289">
            <v>0</v>
          </cell>
          <cell r="T289"/>
          <cell r="W289">
            <v>0</v>
          </cell>
        </row>
        <row r="290">
          <cell r="O290" t="str">
            <v>6-100-030-0000</v>
          </cell>
          <cell r="P290" t="str">
            <v>FERIAS Y EXPOSICIONES</v>
          </cell>
          <cell r="R290">
            <v>0</v>
          </cell>
          <cell r="T290"/>
          <cell r="W290">
            <v>0</v>
          </cell>
        </row>
        <row r="291">
          <cell r="O291" t="str">
            <v>6-100-030-0001</v>
          </cell>
          <cell r="P291" t="str">
            <v>STAND</v>
          </cell>
          <cell r="R291">
            <v>0</v>
          </cell>
          <cell r="T291"/>
          <cell r="W291">
            <v>0</v>
          </cell>
        </row>
        <row r="292">
          <cell r="O292" t="str">
            <v>6-100-030-0002</v>
          </cell>
          <cell r="P292" t="str">
            <v>OTROS</v>
          </cell>
          <cell r="R292">
            <v>0</v>
          </cell>
          <cell r="T292"/>
          <cell r="W292">
            <v>0</v>
          </cell>
        </row>
        <row r="293">
          <cell r="O293" t="str">
            <v>6-100-031-0000</v>
          </cell>
          <cell r="P293" t="str">
            <v>PUBLICIDAD IMPRESA</v>
          </cell>
          <cell r="R293">
            <v>0</v>
          </cell>
          <cell r="T293"/>
          <cell r="W293">
            <v>0</v>
          </cell>
        </row>
        <row r="294">
          <cell r="O294" t="str">
            <v>6-100-031-0001</v>
          </cell>
          <cell r="P294" t="str">
            <v>CATALOGOS</v>
          </cell>
          <cell r="R294">
            <v>0</v>
          </cell>
          <cell r="T294"/>
          <cell r="W294">
            <v>0</v>
          </cell>
        </row>
        <row r="295">
          <cell r="O295" t="str">
            <v>6-100-031-0002</v>
          </cell>
          <cell r="P295" t="str">
            <v>TRIPTICOS</v>
          </cell>
          <cell r="R295">
            <v>0</v>
          </cell>
          <cell r="T295"/>
          <cell r="W295">
            <v>0</v>
          </cell>
        </row>
        <row r="296">
          <cell r="O296" t="str">
            <v>6-100-032-0000</v>
          </cell>
          <cell r="P296" t="str">
            <v>IMPRESIONES 3D</v>
          </cell>
          <cell r="R296">
            <v>0</v>
          </cell>
          <cell r="T296"/>
          <cell r="W296">
            <v>0</v>
          </cell>
        </row>
        <row r="297">
          <cell r="O297" t="str">
            <v>6-100-032-0001</v>
          </cell>
          <cell r="P297" t="str">
            <v>IMPRESIONES 3D</v>
          </cell>
          <cell r="R297">
            <v>0</v>
          </cell>
          <cell r="T297"/>
          <cell r="W297">
            <v>0</v>
          </cell>
        </row>
        <row r="298">
          <cell r="O298" t="str">
            <v>6-100-033-0000</v>
          </cell>
          <cell r="P298" t="str">
            <v>MATERIAL DISEÑO</v>
          </cell>
          <cell r="R298">
            <v>0</v>
          </cell>
          <cell r="T298"/>
          <cell r="W298">
            <v>0</v>
          </cell>
        </row>
        <row r="299">
          <cell r="O299" t="str">
            <v>6-100-033-0001</v>
          </cell>
          <cell r="P299" t="str">
            <v>HERRAMIENTAS</v>
          </cell>
          <cell r="R299">
            <v>0</v>
          </cell>
          <cell r="T299"/>
          <cell r="W299">
            <v>0</v>
          </cell>
        </row>
        <row r="300">
          <cell r="O300" t="str">
            <v>6-100-033-0002</v>
          </cell>
          <cell r="P300" t="str">
            <v>MATERIALES VARIOS</v>
          </cell>
          <cell r="R300">
            <v>0</v>
          </cell>
          <cell r="T300"/>
          <cell r="W300">
            <v>0</v>
          </cell>
        </row>
        <row r="301">
          <cell r="O301" t="str">
            <v>6-100-034-0000</v>
          </cell>
          <cell r="P301" t="str">
            <v>PORTALES CLIENTES</v>
          </cell>
          <cell r="R301">
            <v>0</v>
          </cell>
          <cell r="T301"/>
          <cell r="W301">
            <v>0</v>
          </cell>
        </row>
        <row r="302">
          <cell r="O302" t="str">
            <v>6-100-034-0001</v>
          </cell>
          <cell r="P302" t="str">
            <v>PORTALES CLIENTES</v>
          </cell>
          <cell r="R302">
            <v>0</v>
          </cell>
          <cell r="T302"/>
          <cell r="W302">
            <v>0</v>
          </cell>
        </row>
        <row r="303">
          <cell r="O303" t="str">
            <v>6-100-035-0000</v>
          </cell>
          <cell r="P303" t="str">
            <v>PATENTES</v>
          </cell>
          <cell r="R303">
            <v>0</v>
          </cell>
          <cell r="T303"/>
          <cell r="W303">
            <v>0</v>
          </cell>
        </row>
        <row r="304">
          <cell r="O304" t="str">
            <v>6-100-035-0001</v>
          </cell>
          <cell r="P304" t="str">
            <v>NUEVAS</v>
          </cell>
          <cell r="R304">
            <v>0</v>
          </cell>
          <cell r="T304"/>
          <cell r="W304">
            <v>0</v>
          </cell>
        </row>
        <row r="305">
          <cell r="O305" t="str">
            <v>6-100-035-0002</v>
          </cell>
          <cell r="P305" t="str">
            <v>RENOVACIONES</v>
          </cell>
          <cell r="R305">
            <v>0</v>
          </cell>
          <cell r="T305"/>
          <cell r="W305">
            <v>0</v>
          </cell>
        </row>
        <row r="306">
          <cell r="O306" t="str">
            <v>6-100-036-0000</v>
          </cell>
          <cell r="P306" t="str">
            <v>ARRENDAMIENTOS</v>
          </cell>
          <cell r="R306">
            <v>5378023.2000000002</v>
          </cell>
          <cell r="T306"/>
          <cell r="W306">
            <v>5332734.78</v>
          </cell>
        </row>
        <row r="307">
          <cell r="O307" t="str">
            <v>6-100-036-0001</v>
          </cell>
          <cell r="P307" t="str">
            <v>INSTALACIONES</v>
          </cell>
          <cell r="R307">
            <v>5113318.2</v>
          </cell>
          <cell r="T307"/>
          <cell r="W307">
            <v>5131231.2</v>
          </cell>
        </row>
        <row r="308">
          <cell r="O308" t="str">
            <v>6-100-036-0002</v>
          </cell>
          <cell r="P308" t="str">
            <v>EQUIPO ALMACEN</v>
          </cell>
          <cell r="R308">
            <v>180450</v>
          </cell>
          <cell r="T308"/>
          <cell r="W308">
            <v>178200.00000000003</v>
          </cell>
        </row>
        <row r="309">
          <cell r="O309" t="str">
            <v>6-100-036-0003</v>
          </cell>
          <cell r="P309" t="str">
            <v>EQUIPO TRANSPORTE</v>
          </cell>
          <cell r="R309">
            <v>0</v>
          </cell>
          <cell r="T309"/>
          <cell r="W309">
            <v>23303.579999999998</v>
          </cell>
        </row>
        <row r="310">
          <cell r="O310" t="str">
            <v>6-100-036-0004</v>
          </cell>
          <cell r="P310" t="str">
            <v>VEHÍCULO UTILITARIO</v>
          </cell>
          <cell r="R310">
            <v>84255</v>
          </cell>
          <cell r="T310"/>
          <cell r="W310">
            <v>0</v>
          </cell>
        </row>
        <row r="311">
          <cell r="O311" t="str">
            <v>6-100-037-0000</v>
          </cell>
          <cell r="P311" t="str">
            <v>MANTENIMIENTOS</v>
          </cell>
          <cell r="R311">
            <v>286380.17154007941</v>
          </cell>
          <cell r="T311"/>
          <cell r="W311">
            <v>298000</v>
          </cell>
        </row>
        <row r="312">
          <cell r="O312" t="str">
            <v>6-100-037-0001</v>
          </cell>
          <cell r="P312" t="str">
            <v>MANTENIMIENTO INSTALACIONES</v>
          </cell>
          <cell r="R312">
            <v>127590.18333333332</v>
          </cell>
          <cell r="T312"/>
          <cell r="W312">
            <v>120000</v>
          </cell>
        </row>
        <row r="313">
          <cell r="O313" t="str">
            <v>6-100-037-0002</v>
          </cell>
          <cell r="P313" t="str">
            <v>MANTENIMIENTO EQPO ALMACEN</v>
          </cell>
          <cell r="R313">
            <v>76364.432801163726</v>
          </cell>
          <cell r="T313"/>
          <cell r="W313">
            <v>90000</v>
          </cell>
        </row>
        <row r="314">
          <cell r="O314" t="str">
            <v>6-100-037-0003</v>
          </cell>
          <cell r="P314" t="str">
            <v>MANTENIMIENTO EQPO TRANSPORTE</v>
          </cell>
          <cell r="R314">
            <v>66067.445405582301</v>
          </cell>
          <cell r="T314"/>
          <cell r="W314">
            <v>88000</v>
          </cell>
        </row>
        <row r="315">
          <cell r="O315" t="str">
            <v>6-100-037-0004</v>
          </cell>
          <cell r="P315" t="str">
            <v>MANTENIMIENTO EQPO CÓMPUTO</v>
          </cell>
          <cell r="R315">
            <v>0</v>
          </cell>
          <cell r="T315"/>
          <cell r="W315">
            <v>0</v>
          </cell>
        </row>
        <row r="316">
          <cell r="O316" t="str">
            <v>6-100-037-0005</v>
          </cell>
          <cell r="P316" t="str">
            <v>MANTENIMIENTO VEHICULO UTILITA</v>
          </cell>
          <cell r="R316">
            <v>16358.11</v>
          </cell>
          <cell r="T316"/>
          <cell r="W316">
            <v>0</v>
          </cell>
        </row>
        <row r="317">
          <cell r="O317" t="str">
            <v>6-100-038-0000</v>
          </cell>
          <cell r="P317" t="str">
            <v>LICENCIAS Y SOFTWARE</v>
          </cell>
          <cell r="R317">
            <v>0</v>
          </cell>
          <cell r="T317"/>
          <cell r="W317">
            <v>0</v>
          </cell>
        </row>
        <row r="318">
          <cell r="O318" t="str">
            <v>6-100-038-0001</v>
          </cell>
          <cell r="P318" t="str">
            <v>DOMINIO WEB</v>
          </cell>
          <cell r="R318">
            <v>0</v>
          </cell>
          <cell r="T318"/>
          <cell r="W318">
            <v>0</v>
          </cell>
        </row>
        <row r="319">
          <cell r="O319" t="str">
            <v>6-100-038-0002</v>
          </cell>
          <cell r="P319" t="str">
            <v>LIC&amp;SOFT ERP</v>
          </cell>
          <cell r="R319">
            <v>0</v>
          </cell>
          <cell r="T319"/>
          <cell r="W319">
            <v>0</v>
          </cell>
        </row>
        <row r="320">
          <cell r="O320" t="str">
            <v>6-100-038-0003</v>
          </cell>
          <cell r="P320" t="str">
            <v>LIC&amp;SOFT MICROSOFT</v>
          </cell>
          <cell r="R320">
            <v>0</v>
          </cell>
          <cell r="T320"/>
          <cell r="W320">
            <v>0</v>
          </cell>
        </row>
        <row r="321">
          <cell r="O321" t="str">
            <v>6-100-038-0004</v>
          </cell>
          <cell r="P321" t="str">
            <v>LIC&amp;SOFT DISEÑO</v>
          </cell>
          <cell r="R321">
            <v>0</v>
          </cell>
          <cell r="T321"/>
          <cell r="W321">
            <v>0</v>
          </cell>
        </row>
        <row r="322">
          <cell r="O322" t="str">
            <v>6-100-038-0005</v>
          </cell>
          <cell r="P322" t="str">
            <v>LIC&amp;SOFT NOMINA</v>
          </cell>
          <cell r="R322">
            <v>0</v>
          </cell>
          <cell r="T322"/>
          <cell r="W322">
            <v>0</v>
          </cell>
        </row>
        <row r="323">
          <cell r="O323" t="str">
            <v>6-100-038-0006</v>
          </cell>
          <cell r="P323" t="str">
            <v>LIC&amp;SOFT CONTABILIDAD</v>
          </cell>
          <cell r="R323">
            <v>0</v>
          </cell>
          <cell r="T323"/>
          <cell r="W323">
            <v>0</v>
          </cell>
        </row>
        <row r="324">
          <cell r="O324" t="str">
            <v>6-100-039-0000</v>
          </cell>
          <cell r="P324" t="str">
            <v>TIMBRES Y FOLIOS FISCALES</v>
          </cell>
          <cell r="R324">
            <v>0</v>
          </cell>
          <cell r="T324"/>
          <cell r="W324">
            <v>0</v>
          </cell>
        </row>
        <row r="325">
          <cell r="O325" t="str">
            <v>6-100-039-0001</v>
          </cell>
          <cell r="P325" t="str">
            <v>TIMBRES Y FOLIOS FISCALES</v>
          </cell>
          <cell r="R325">
            <v>0</v>
          </cell>
          <cell r="T325"/>
          <cell r="W325">
            <v>0</v>
          </cell>
        </row>
        <row r="326">
          <cell r="O326" t="str">
            <v>6-100-040-0000</v>
          </cell>
          <cell r="P326" t="str">
            <v>CUOTAS Y SUSCRIPCIONES</v>
          </cell>
          <cell r="R326">
            <v>0</v>
          </cell>
          <cell r="T326"/>
          <cell r="W326">
            <v>6000</v>
          </cell>
        </row>
        <row r="327">
          <cell r="O327" t="str">
            <v>6-100-040-0001</v>
          </cell>
          <cell r="P327" t="str">
            <v>ASOCIACIONES OFICIALES</v>
          </cell>
          <cell r="R327">
            <v>0</v>
          </cell>
          <cell r="T327"/>
          <cell r="W327">
            <v>0</v>
          </cell>
        </row>
        <row r="328">
          <cell r="O328" t="str">
            <v>6-100-040-0002</v>
          </cell>
          <cell r="P328" t="str">
            <v>ASOCIACIONES PROFESIONALES</v>
          </cell>
          <cell r="R328">
            <v>0</v>
          </cell>
          <cell r="T328"/>
          <cell r="W328">
            <v>0</v>
          </cell>
        </row>
        <row r="329">
          <cell r="O329" t="str">
            <v>6-100-040-0003</v>
          </cell>
          <cell r="P329" t="str">
            <v>OTRAS CUOTAS Y SUSCRIPCIONES</v>
          </cell>
          <cell r="R329">
            <v>0</v>
          </cell>
          <cell r="T329"/>
          <cell r="W329">
            <v>6000</v>
          </cell>
        </row>
        <row r="330">
          <cell r="O330" t="str">
            <v>6-100-041-0000</v>
          </cell>
          <cell r="P330" t="str">
            <v>COMISION MERCANTIL</v>
          </cell>
          <cell r="R330">
            <v>0</v>
          </cell>
          <cell r="T330"/>
          <cell r="W330">
            <v>0</v>
          </cell>
        </row>
        <row r="331">
          <cell r="O331" t="str">
            <v>6-100-041-0001</v>
          </cell>
          <cell r="P331" t="str">
            <v>COMISION MERCANTIL</v>
          </cell>
          <cell r="R331">
            <v>0</v>
          </cell>
          <cell r="T331"/>
          <cell r="W331">
            <v>0</v>
          </cell>
        </row>
        <row r="332">
          <cell r="O332" t="str">
            <v>6-100-042-0000</v>
          </cell>
          <cell r="P332" t="str">
            <v>INVENTARIO FÍSICO</v>
          </cell>
          <cell r="R332">
            <v>29166.666666666657</v>
          </cell>
          <cell r="T332"/>
          <cell r="W332">
            <v>50000</v>
          </cell>
        </row>
        <row r="333">
          <cell r="O333" t="str">
            <v>6-100-042-0001</v>
          </cell>
          <cell r="P333" t="str">
            <v>CICLÍCOS</v>
          </cell>
          <cell r="R333">
            <v>11666.666666666664</v>
          </cell>
          <cell r="T333"/>
          <cell r="W333">
            <v>20000</v>
          </cell>
        </row>
        <row r="334">
          <cell r="O334" t="str">
            <v>6-100-042-0002</v>
          </cell>
          <cell r="P334" t="str">
            <v>ANUALES</v>
          </cell>
          <cell r="R334">
            <v>17499.999999999996</v>
          </cell>
          <cell r="T334"/>
          <cell r="W334">
            <v>30000</v>
          </cell>
        </row>
        <row r="335">
          <cell r="O335" t="str">
            <v>6-100-043-0000</v>
          </cell>
          <cell r="P335" t="str">
            <v>OTROS IMPUESTOS Y DERECHOS</v>
          </cell>
          <cell r="R335">
            <v>8651.8799999999992</v>
          </cell>
          <cell r="T335"/>
          <cell r="W335">
            <v>0</v>
          </cell>
        </row>
        <row r="336">
          <cell r="O336" t="str">
            <v>6-100-043-0001</v>
          </cell>
          <cell r="P336" t="str">
            <v>TENENCIAS</v>
          </cell>
          <cell r="R336">
            <v>4224</v>
          </cell>
          <cell r="T336"/>
          <cell r="W336">
            <v>0</v>
          </cell>
        </row>
        <row r="337">
          <cell r="O337" t="str">
            <v>6-100-043-0002</v>
          </cell>
          <cell r="P337" t="str">
            <v>OTROS IMPUESTOS</v>
          </cell>
          <cell r="R337">
            <v>0</v>
          </cell>
          <cell r="T337"/>
          <cell r="W337">
            <v>0</v>
          </cell>
        </row>
        <row r="338">
          <cell r="O338" t="str">
            <v>6-100-043-0003</v>
          </cell>
          <cell r="P338" t="str">
            <v>DERECHOS</v>
          </cell>
          <cell r="R338">
            <v>4427.88</v>
          </cell>
          <cell r="T338"/>
          <cell r="W338">
            <v>0</v>
          </cell>
        </row>
        <row r="339">
          <cell r="O339" t="str">
            <v>6-100-044-0000</v>
          </cell>
          <cell r="P339" t="str">
            <v>NO DEDUCIBLES</v>
          </cell>
          <cell r="R339">
            <v>25087.42</v>
          </cell>
          <cell r="T339"/>
          <cell r="W339">
            <v>24750</v>
          </cell>
        </row>
        <row r="340">
          <cell r="O340" t="str">
            <v>6-100-044-0001</v>
          </cell>
          <cell r="P340" t="str">
            <v>NO DEDUCIBLES</v>
          </cell>
          <cell r="R340">
            <v>25087.42</v>
          </cell>
          <cell r="T340"/>
          <cell r="W340">
            <v>24750</v>
          </cell>
        </row>
        <row r="341">
          <cell r="O341" t="str">
            <v>6-100-044-0002</v>
          </cell>
          <cell r="P341" t="str">
            <v>ACTUALIZACION</v>
          </cell>
          <cell r="R341">
            <v>0</v>
          </cell>
          <cell r="T341"/>
          <cell r="W341">
            <v>0</v>
          </cell>
        </row>
        <row r="342">
          <cell r="O342" t="str">
            <v>6-100-044-0003</v>
          </cell>
          <cell r="P342" t="str">
            <v>RECARGOS</v>
          </cell>
          <cell r="R342">
            <v>0</v>
          </cell>
          <cell r="T342"/>
          <cell r="W342">
            <v>0</v>
          </cell>
        </row>
        <row r="343">
          <cell r="O343" t="str">
            <v>6-100-100-0000</v>
          </cell>
          <cell r="P343" t="str">
            <v>SEGUROS Y FIANZAS</v>
          </cell>
          <cell r="R343">
            <v>123063.61</v>
          </cell>
          <cell r="T343"/>
          <cell r="W343">
            <v>0</v>
          </cell>
        </row>
        <row r="344">
          <cell r="O344" t="str">
            <v>6-100-100-0001</v>
          </cell>
          <cell r="P344" t="str">
            <v>SEGUROS EQUIPO TRANSPORTE</v>
          </cell>
          <cell r="R344">
            <v>13463.92</v>
          </cell>
          <cell r="T344"/>
          <cell r="W344">
            <v>0</v>
          </cell>
        </row>
        <row r="345">
          <cell r="O345" t="str">
            <v>6-100-100-0002</v>
          </cell>
          <cell r="P345" t="str">
            <v>SEGURO VEHÍCULO UTILITARIO</v>
          </cell>
          <cell r="R345">
            <v>7602.62</v>
          </cell>
          <cell r="T345"/>
          <cell r="W345">
            <v>0</v>
          </cell>
        </row>
        <row r="346">
          <cell r="O346" t="str">
            <v>6-100-100-0003</v>
          </cell>
          <cell r="P346" t="str">
            <v>SEGURO DE VIDA</v>
          </cell>
          <cell r="R346">
            <v>0</v>
          </cell>
          <cell r="T346"/>
          <cell r="W346">
            <v>0</v>
          </cell>
        </row>
        <row r="347">
          <cell r="O347" t="str">
            <v>6-100-100-0004</v>
          </cell>
          <cell r="P347" t="str">
            <v>SEGURO DE DAÑOS</v>
          </cell>
          <cell r="R347">
            <v>0</v>
          </cell>
          <cell r="T347"/>
          <cell r="W347">
            <v>0</v>
          </cell>
        </row>
        <row r="348">
          <cell r="O348" t="str">
            <v>6-100-100-0005</v>
          </cell>
          <cell r="P348" t="str">
            <v>SEGURO RESP CIVIL S/PRODUCTOS</v>
          </cell>
          <cell r="R348">
            <v>101997.07</v>
          </cell>
          <cell r="T348"/>
          <cell r="W348">
            <v>0</v>
          </cell>
        </row>
        <row r="349">
          <cell r="O349" t="str">
            <v>6-100-100-0006</v>
          </cell>
          <cell r="P349" t="str">
            <v>FIANZAS</v>
          </cell>
          <cell r="R349">
            <v>0</v>
          </cell>
          <cell r="T349"/>
          <cell r="W349">
            <v>0</v>
          </cell>
        </row>
        <row r="350">
          <cell r="O350" t="str">
            <v>6-200-000-0000</v>
          </cell>
          <cell r="P350" t="str">
            <v>GASTOS DE MERCADOTECNIA</v>
          </cell>
          <cell r="R350">
            <v>2154439.2700520824</v>
          </cell>
          <cell r="T350">
            <v>1476224.82</v>
          </cell>
          <cell r="W350">
            <v>2328818.5249999994</v>
          </cell>
        </row>
        <row r="351">
          <cell r="O351" t="str">
            <v>6-200-001-0000</v>
          </cell>
          <cell r="P351" t="str">
            <v>SUELDOS Y SALARIOS</v>
          </cell>
          <cell r="R351">
            <v>1586389.0895833324</v>
          </cell>
          <cell r="T351">
            <v>865481.88</v>
          </cell>
          <cell r="W351">
            <v>1694218.5249999994</v>
          </cell>
        </row>
        <row r="352">
          <cell r="O352" t="str">
            <v>6-200-001-0001</v>
          </cell>
          <cell r="P352" t="str">
            <v>SUELDOS NOMINAL</v>
          </cell>
          <cell r="R352">
            <v>1586389.0895833324</v>
          </cell>
          <cell r="T352">
            <v>865481.88</v>
          </cell>
          <cell r="W352">
            <v>1694218.5249999994</v>
          </cell>
        </row>
        <row r="353">
          <cell r="O353" t="str">
            <v>6-200-001-0002</v>
          </cell>
          <cell r="P353" t="str">
            <v>TIEMPO EXTRA</v>
          </cell>
          <cell r="R353">
            <v>0</v>
          </cell>
          <cell r="T353"/>
          <cell r="W353">
            <v>0</v>
          </cell>
        </row>
        <row r="354">
          <cell r="O354" t="str">
            <v>6-200-001-0003</v>
          </cell>
          <cell r="P354" t="str">
            <v>ASIMILADOS A SALARIOS</v>
          </cell>
          <cell r="R354">
            <v>0</v>
          </cell>
          <cell r="T354"/>
          <cell r="W354">
            <v>0</v>
          </cell>
        </row>
        <row r="355">
          <cell r="O355" t="str">
            <v>6-200-002-0000</v>
          </cell>
          <cell r="P355" t="str">
            <v>COMISIONES Y BONOS</v>
          </cell>
          <cell r="R355">
            <v>0</v>
          </cell>
          <cell r="T355"/>
          <cell r="W355">
            <v>0</v>
          </cell>
        </row>
        <row r="356">
          <cell r="O356" t="str">
            <v>6-200-002-0001</v>
          </cell>
          <cell r="P356" t="str">
            <v>COMISIONES A VENDEDORES</v>
          </cell>
          <cell r="R356">
            <v>0</v>
          </cell>
          <cell r="T356"/>
          <cell r="W356">
            <v>0</v>
          </cell>
        </row>
        <row r="357">
          <cell r="O357" t="str">
            <v>6-200-002-0002</v>
          </cell>
          <cell r="P357" t="str">
            <v>BONOS ANUALES</v>
          </cell>
          <cell r="R357">
            <v>0</v>
          </cell>
          <cell r="T357"/>
          <cell r="W357">
            <v>0</v>
          </cell>
        </row>
        <row r="358">
          <cell r="O358" t="str">
            <v>6-200-002-0003</v>
          </cell>
          <cell r="P358" t="str">
            <v>OTROS BONOS</v>
          </cell>
          <cell r="R358">
            <v>0</v>
          </cell>
          <cell r="T358"/>
          <cell r="W358">
            <v>0</v>
          </cell>
        </row>
        <row r="359">
          <cell r="O359" t="str">
            <v>6-200-003-0000</v>
          </cell>
          <cell r="P359" t="str">
            <v>PRESTACIONES</v>
          </cell>
          <cell r="R359">
            <v>74122.060468749973</v>
          </cell>
          <cell r="T359"/>
          <cell r="W359">
            <v>0</v>
          </cell>
        </row>
        <row r="360">
          <cell r="O360" t="str">
            <v>6-200-003-0001</v>
          </cell>
          <cell r="P360" t="str">
            <v>PRIMA VACACIONAL EXENTA</v>
          </cell>
          <cell r="R360">
            <v>32943.137986111105</v>
          </cell>
          <cell r="T360"/>
          <cell r="W360">
            <v>0</v>
          </cell>
        </row>
        <row r="361">
          <cell r="O361" t="str">
            <v>6-200-003-0002</v>
          </cell>
          <cell r="P361" t="str">
            <v>PRIMA VACACIONAL GRAVABLE</v>
          </cell>
          <cell r="R361">
            <v>0</v>
          </cell>
          <cell r="T361"/>
          <cell r="W361">
            <v>0</v>
          </cell>
        </row>
        <row r="362">
          <cell r="O362" t="str">
            <v>6-200-003-0003</v>
          </cell>
          <cell r="P362" t="str">
            <v>AGUINALDO EXENTO</v>
          </cell>
          <cell r="R362">
            <v>41178.922482638867</v>
          </cell>
          <cell r="T362"/>
          <cell r="W362">
            <v>0</v>
          </cell>
        </row>
        <row r="363">
          <cell r="O363" t="str">
            <v>6-200-003-0004</v>
          </cell>
          <cell r="P363" t="str">
            <v>AGUINALDO GRAVABLE</v>
          </cell>
          <cell r="R363">
            <v>0</v>
          </cell>
          <cell r="T363"/>
          <cell r="W363">
            <v>0</v>
          </cell>
        </row>
        <row r="364">
          <cell r="O364" t="str">
            <v>6-200-004-0000</v>
          </cell>
          <cell r="P364" t="str">
            <v>OTRAS COMPENSACIONES</v>
          </cell>
          <cell r="R364">
            <v>0</v>
          </cell>
          <cell r="T364"/>
          <cell r="W364">
            <v>0</v>
          </cell>
        </row>
        <row r="365">
          <cell r="O365" t="str">
            <v>6-200-004-0001</v>
          </cell>
          <cell r="P365" t="str">
            <v>VACACIONES</v>
          </cell>
          <cell r="R365">
            <v>0</v>
          </cell>
          <cell r="T365"/>
          <cell r="W365">
            <v>0</v>
          </cell>
        </row>
        <row r="366">
          <cell r="O366" t="str">
            <v>6-200-004-0002</v>
          </cell>
          <cell r="P366" t="str">
            <v>GRATIFICACION EXTRAORDINARIA</v>
          </cell>
          <cell r="R366">
            <v>0</v>
          </cell>
          <cell r="T366"/>
          <cell r="W366">
            <v>0</v>
          </cell>
        </row>
        <row r="367">
          <cell r="O367" t="str">
            <v>6-200-004-0003</v>
          </cell>
          <cell r="P367" t="str">
            <v>OTRAS COMPENSACIONES</v>
          </cell>
          <cell r="R367">
            <v>0</v>
          </cell>
          <cell r="T367"/>
          <cell r="W367">
            <v>0</v>
          </cell>
        </row>
        <row r="368">
          <cell r="O368" t="str">
            <v>6-200-005-0000</v>
          </cell>
          <cell r="P368" t="str">
            <v>PREVISION SOCIAL</v>
          </cell>
          <cell r="R368">
            <v>0</v>
          </cell>
          <cell r="T368"/>
          <cell r="W368">
            <v>0</v>
          </cell>
        </row>
        <row r="369">
          <cell r="O369" t="str">
            <v>6-200-005-0001</v>
          </cell>
          <cell r="P369" t="str">
            <v>AYUDA DEFUNCION</v>
          </cell>
          <cell r="R369">
            <v>0</v>
          </cell>
          <cell r="T369"/>
          <cell r="W369">
            <v>0</v>
          </cell>
        </row>
        <row r="370">
          <cell r="O370" t="str">
            <v>6-200-006-0000</v>
          </cell>
          <cell r="P370" t="str">
            <v>IMPTOS S/NOMINA</v>
          </cell>
          <cell r="R370">
            <v>0</v>
          </cell>
          <cell r="T370"/>
          <cell r="W370">
            <v>0</v>
          </cell>
        </row>
        <row r="371">
          <cell r="O371" t="str">
            <v>6-200-006-0001</v>
          </cell>
          <cell r="P371" t="str">
            <v>3% S/NOMINAS</v>
          </cell>
          <cell r="R371">
            <v>0</v>
          </cell>
          <cell r="T371"/>
          <cell r="W371">
            <v>0</v>
          </cell>
        </row>
        <row r="372">
          <cell r="O372" t="str">
            <v>6-200-007-0000</v>
          </cell>
          <cell r="P372" t="str">
            <v>CONTRIBUCIONES PATRONALES</v>
          </cell>
          <cell r="R372">
            <v>0</v>
          </cell>
          <cell r="T372"/>
          <cell r="W372">
            <v>0</v>
          </cell>
        </row>
        <row r="373">
          <cell r="O373" t="str">
            <v>6-200-007-0001</v>
          </cell>
          <cell r="P373" t="str">
            <v>IMSS</v>
          </cell>
          <cell r="R373">
            <v>0</v>
          </cell>
          <cell r="T373"/>
          <cell r="W373">
            <v>0</v>
          </cell>
        </row>
        <row r="374">
          <cell r="O374" t="str">
            <v>6-200-007-0002</v>
          </cell>
          <cell r="P374" t="str">
            <v>RCW</v>
          </cell>
          <cell r="R374">
            <v>0</v>
          </cell>
          <cell r="T374"/>
          <cell r="W374">
            <v>0</v>
          </cell>
        </row>
        <row r="375">
          <cell r="O375" t="str">
            <v>6-200-007-0003</v>
          </cell>
          <cell r="P375" t="str">
            <v>INFONAVIT</v>
          </cell>
          <cell r="R375">
            <v>0</v>
          </cell>
          <cell r="T375"/>
          <cell r="W375">
            <v>0</v>
          </cell>
        </row>
        <row r="376">
          <cell r="O376" t="str">
            <v>6-200-008-0000</v>
          </cell>
          <cell r="P376" t="str">
            <v>PTU</v>
          </cell>
          <cell r="R376">
            <v>0</v>
          </cell>
          <cell r="T376"/>
          <cell r="W376">
            <v>0</v>
          </cell>
        </row>
        <row r="377">
          <cell r="O377" t="str">
            <v>6-200-008-0001</v>
          </cell>
          <cell r="P377" t="str">
            <v>PTU</v>
          </cell>
          <cell r="R377">
            <v>0</v>
          </cell>
          <cell r="T377"/>
          <cell r="W377">
            <v>0</v>
          </cell>
        </row>
        <row r="378">
          <cell r="O378" t="str">
            <v>6-200-010-0000</v>
          </cell>
          <cell r="P378" t="str">
            <v>SEGURIDAD E HIGIENE</v>
          </cell>
          <cell r="R378">
            <v>0</v>
          </cell>
          <cell r="T378"/>
          <cell r="W378">
            <v>0</v>
          </cell>
        </row>
        <row r="379">
          <cell r="O379" t="str">
            <v>6-200-010-0001</v>
          </cell>
          <cell r="P379" t="str">
            <v>ROPA DE TRABAJO</v>
          </cell>
          <cell r="R379">
            <v>0</v>
          </cell>
          <cell r="T379"/>
          <cell r="W379">
            <v>0</v>
          </cell>
        </row>
        <row r="380">
          <cell r="O380" t="str">
            <v>6-200-010-0002</v>
          </cell>
          <cell r="P380" t="str">
            <v>EQPO DE PROTECCIÓN DE PERSONAL</v>
          </cell>
          <cell r="R380">
            <v>0</v>
          </cell>
          <cell r="T380"/>
          <cell r="W380">
            <v>0</v>
          </cell>
        </row>
        <row r="381">
          <cell r="O381" t="str">
            <v>6-200-010-0003</v>
          </cell>
          <cell r="P381" t="str">
            <v>NORMATIVIDAD PROTECCION CIVIL</v>
          </cell>
          <cell r="R381">
            <v>0</v>
          </cell>
          <cell r="T381"/>
          <cell r="W381">
            <v>0</v>
          </cell>
        </row>
        <row r="382">
          <cell r="O382" t="str">
            <v>6-200-010-0004</v>
          </cell>
          <cell r="P382" t="str">
            <v>NORMATIVIDAD STPS</v>
          </cell>
          <cell r="R382">
            <v>0</v>
          </cell>
          <cell r="T382"/>
          <cell r="W382">
            <v>0</v>
          </cell>
        </row>
        <row r="383">
          <cell r="O383" t="str">
            <v>6-200-011-0000</v>
          </cell>
          <cell r="P383" t="str">
            <v>CAPACITACION Y ENTRENAMIENTO</v>
          </cell>
          <cell r="R383">
            <v>37706.89</v>
          </cell>
          <cell r="T383"/>
          <cell r="W383">
            <v>62500</v>
          </cell>
        </row>
        <row r="384">
          <cell r="O384" t="str">
            <v>6-200-011-0001</v>
          </cell>
          <cell r="P384" t="str">
            <v>CAPACITACION INTERNA</v>
          </cell>
          <cell r="R384">
            <v>0</v>
          </cell>
          <cell r="T384"/>
          <cell r="W384">
            <v>0</v>
          </cell>
        </row>
        <row r="385">
          <cell r="O385" t="str">
            <v>6-200-011-0002</v>
          </cell>
          <cell r="P385" t="str">
            <v>CAPACITACION EXTERNA</v>
          </cell>
          <cell r="R385">
            <v>37706.89</v>
          </cell>
          <cell r="T385"/>
          <cell r="W385">
            <v>62500</v>
          </cell>
        </row>
        <row r="386">
          <cell r="O386" t="str">
            <v>6-200-012-0000</v>
          </cell>
          <cell r="P386" t="str">
            <v>CONTRATACION DE PERSONAL</v>
          </cell>
          <cell r="R386">
            <v>0</v>
          </cell>
          <cell r="T386"/>
          <cell r="W386">
            <v>0</v>
          </cell>
        </row>
        <row r="387">
          <cell r="O387" t="str">
            <v>6-200-012-0001</v>
          </cell>
          <cell r="P387" t="str">
            <v>RECLUTAMIENTO Y SELECCION</v>
          </cell>
          <cell r="R387">
            <v>0</v>
          </cell>
          <cell r="T387"/>
          <cell r="W387">
            <v>0</v>
          </cell>
        </row>
        <row r="388">
          <cell r="O388" t="str">
            <v>6-200-012-0002</v>
          </cell>
          <cell r="P388" t="str">
            <v>ESTUDIOS SOCIOECONOMICOS</v>
          </cell>
          <cell r="R388">
            <v>0</v>
          </cell>
          <cell r="T388"/>
          <cell r="W388">
            <v>0</v>
          </cell>
        </row>
        <row r="389">
          <cell r="O389" t="str">
            <v>6-200-012-0003</v>
          </cell>
          <cell r="P389" t="str">
            <v>PORTALES DE EMPLEO</v>
          </cell>
          <cell r="R389">
            <v>0</v>
          </cell>
          <cell r="T389"/>
          <cell r="W389">
            <v>0</v>
          </cell>
        </row>
        <row r="390">
          <cell r="O390" t="str">
            <v>6-200-013-0000</v>
          </cell>
          <cell r="P390" t="str">
            <v>GASTOS DE PERSONAL</v>
          </cell>
          <cell r="R390">
            <v>4179</v>
          </cell>
          <cell r="T390"/>
          <cell r="W390">
            <v>0</v>
          </cell>
        </row>
        <row r="391">
          <cell r="O391" t="str">
            <v>6-200-013-0001</v>
          </cell>
          <cell r="P391" t="str">
            <v>EVENTOS DE INTEGRACIÓN</v>
          </cell>
          <cell r="R391">
            <v>0</v>
          </cell>
          <cell r="T391"/>
          <cell r="W391">
            <v>0</v>
          </cell>
        </row>
        <row r="392">
          <cell r="O392" t="str">
            <v>6-200-013-0002</v>
          </cell>
          <cell r="P392" t="str">
            <v>ATENCIONES A EMPLEADOS</v>
          </cell>
          <cell r="R392">
            <v>4179</v>
          </cell>
          <cell r="T392"/>
          <cell r="W392">
            <v>0</v>
          </cell>
        </row>
        <row r="393">
          <cell r="O393" t="str">
            <v>6-200-013-0003</v>
          </cell>
          <cell r="P393" t="str">
            <v>OTROS GASTOS DE PERSONAL</v>
          </cell>
          <cell r="R393">
            <v>0</v>
          </cell>
          <cell r="T393"/>
          <cell r="W393">
            <v>0</v>
          </cell>
        </row>
        <row r="394">
          <cell r="O394" t="str">
            <v>6-200-014-0000</v>
          </cell>
          <cell r="P394" t="str">
            <v>COMBUSTIBLE</v>
          </cell>
          <cell r="R394">
            <v>562.65</v>
          </cell>
          <cell r="T394"/>
          <cell r="W394">
            <v>0</v>
          </cell>
        </row>
        <row r="395">
          <cell r="O395" t="str">
            <v>6-200-014-0001</v>
          </cell>
          <cell r="P395" t="str">
            <v>GASOLINA Y DIESEL</v>
          </cell>
          <cell r="R395">
            <v>562.65</v>
          </cell>
          <cell r="T395"/>
          <cell r="W395">
            <v>0</v>
          </cell>
        </row>
        <row r="396">
          <cell r="O396" t="str">
            <v>6-200-014-0002</v>
          </cell>
          <cell r="P396" t="str">
            <v>GAS LP</v>
          </cell>
          <cell r="R396">
            <v>0</v>
          </cell>
          <cell r="T396"/>
          <cell r="W396">
            <v>0</v>
          </cell>
        </row>
        <row r="397">
          <cell r="O397" t="str">
            <v>6-200-015-0000</v>
          </cell>
          <cell r="P397" t="str">
            <v>ESTACIONAMIENTO</v>
          </cell>
          <cell r="R397">
            <v>2379.3100000000004</v>
          </cell>
          <cell r="T397"/>
          <cell r="W397">
            <v>0</v>
          </cell>
        </row>
        <row r="398">
          <cell r="O398" t="str">
            <v>6-200-015-0001</v>
          </cell>
          <cell r="P398" t="str">
            <v>ESTACIONAMIENTO</v>
          </cell>
          <cell r="R398">
            <v>2379.3100000000004</v>
          </cell>
          <cell r="T398"/>
          <cell r="W398">
            <v>0</v>
          </cell>
        </row>
        <row r="399">
          <cell r="O399" t="str">
            <v>6-200-016-0000</v>
          </cell>
          <cell r="P399" t="str">
            <v>TRANSPORTE LOCAL</v>
          </cell>
          <cell r="R399">
            <v>869.76</v>
          </cell>
          <cell r="T399"/>
          <cell r="W399">
            <v>0</v>
          </cell>
        </row>
        <row r="400">
          <cell r="O400" t="str">
            <v>6-200-016-0001</v>
          </cell>
          <cell r="P400" t="str">
            <v>PASAJES</v>
          </cell>
          <cell r="R400">
            <v>0</v>
          </cell>
          <cell r="T400"/>
          <cell r="W400">
            <v>0</v>
          </cell>
        </row>
        <row r="401">
          <cell r="O401" t="str">
            <v>6-200-016-0002</v>
          </cell>
          <cell r="P401" t="str">
            <v>TAXIS</v>
          </cell>
          <cell r="R401">
            <v>766.31</v>
          </cell>
          <cell r="T401"/>
          <cell r="W401">
            <v>0</v>
          </cell>
        </row>
        <row r="402">
          <cell r="O402" t="str">
            <v>6-200-016-0003</v>
          </cell>
          <cell r="P402" t="str">
            <v>PEAJES</v>
          </cell>
          <cell r="R402">
            <v>103.45</v>
          </cell>
          <cell r="T402"/>
          <cell r="W402">
            <v>0</v>
          </cell>
        </row>
        <row r="403">
          <cell r="O403" t="str">
            <v>6-200-017-0000</v>
          </cell>
          <cell r="P403" t="str">
            <v>ATENCION A CLIENTES</v>
          </cell>
          <cell r="R403">
            <v>0</v>
          </cell>
          <cell r="T403"/>
          <cell r="W403">
            <v>0</v>
          </cell>
        </row>
        <row r="404">
          <cell r="O404" t="str">
            <v>6-200-017-0001</v>
          </cell>
          <cell r="P404" t="str">
            <v>CONSUMOS</v>
          </cell>
          <cell r="R404">
            <v>0</v>
          </cell>
          <cell r="T404"/>
          <cell r="W404">
            <v>0</v>
          </cell>
        </row>
        <row r="405">
          <cell r="O405" t="str">
            <v>6-200-017-0002</v>
          </cell>
          <cell r="P405" t="str">
            <v>OTROS</v>
          </cell>
          <cell r="R405">
            <v>0</v>
          </cell>
          <cell r="T405"/>
          <cell r="W405">
            <v>0</v>
          </cell>
        </row>
        <row r="406">
          <cell r="O406" t="str">
            <v>6-200-018-0000</v>
          </cell>
          <cell r="P406" t="str">
            <v>GASTOS DE VIAJE</v>
          </cell>
          <cell r="R406">
            <v>29221.879999999997</v>
          </cell>
          <cell r="T406"/>
          <cell r="W406">
            <v>12000</v>
          </cell>
        </row>
        <row r="407">
          <cell r="O407" t="str">
            <v>6-200-018-0001</v>
          </cell>
          <cell r="P407" t="str">
            <v>TRANSPORTE AÉREO</v>
          </cell>
          <cell r="R407">
            <v>0</v>
          </cell>
          <cell r="T407"/>
          <cell r="W407">
            <v>0</v>
          </cell>
        </row>
        <row r="408">
          <cell r="O408" t="str">
            <v>6-200-018-0002</v>
          </cell>
          <cell r="P408" t="str">
            <v>TRANSPORTE TERRESTRE</v>
          </cell>
          <cell r="R408">
            <v>6999.9999999999991</v>
          </cell>
          <cell r="T408"/>
          <cell r="W408">
            <v>12000</v>
          </cell>
        </row>
        <row r="409">
          <cell r="O409" t="str">
            <v>6-200-018-0003</v>
          </cell>
          <cell r="P409" t="str">
            <v>COMBUSTIBLE</v>
          </cell>
          <cell r="R409">
            <v>389.53</v>
          </cell>
          <cell r="T409"/>
          <cell r="W409">
            <v>0</v>
          </cell>
        </row>
        <row r="410">
          <cell r="O410" t="str">
            <v>6-200-018-0004</v>
          </cell>
          <cell r="P410" t="str">
            <v>PEAJES</v>
          </cell>
          <cell r="R410">
            <v>153.87</v>
          </cell>
          <cell r="T410"/>
          <cell r="W410">
            <v>0</v>
          </cell>
        </row>
        <row r="411">
          <cell r="O411" t="str">
            <v>6-200-018-0005</v>
          </cell>
          <cell r="P411" t="str">
            <v>ALIMENTACIÓN</v>
          </cell>
          <cell r="R411">
            <v>5431.35</v>
          </cell>
          <cell r="T411"/>
          <cell r="W411">
            <v>0</v>
          </cell>
        </row>
        <row r="412">
          <cell r="O412" t="str">
            <v>6-200-018-0006</v>
          </cell>
          <cell r="P412" t="str">
            <v>HOSPEDAJE</v>
          </cell>
          <cell r="R412">
            <v>9271.82</v>
          </cell>
          <cell r="T412"/>
          <cell r="W412">
            <v>0</v>
          </cell>
        </row>
        <row r="413">
          <cell r="O413" t="str">
            <v>6-200-018-0007</v>
          </cell>
          <cell r="P413" t="str">
            <v>TAXIS</v>
          </cell>
          <cell r="R413">
            <v>3760.46</v>
          </cell>
          <cell r="T413"/>
          <cell r="W413">
            <v>0</v>
          </cell>
        </row>
        <row r="414">
          <cell r="O414" t="str">
            <v>6-200-018-0008</v>
          </cell>
          <cell r="P414" t="str">
            <v>OTROS</v>
          </cell>
          <cell r="R414">
            <v>3214.85</v>
          </cell>
          <cell r="T414"/>
          <cell r="W414">
            <v>0</v>
          </cell>
        </row>
        <row r="415">
          <cell r="O415" t="str">
            <v>6-200-019-0000</v>
          </cell>
          <cell r="P415" t="str">
            <v>ASESORIAS PF</v>
          </cell>
          <cell r="R415">
            <v>0</v>
          </cell>
          <cell r="T415">
            <v>450000</v>
          </cell>
          <cell r="W415">
            <v>0</v>
          </cell>
        </row>
        <row r="416">
          <cell r="O416" t="str">
            <v>6-200-019-0001</v>
          </cell>
          <cell r="P416" t="str">
            <v>ASESORIAS PF - EMPRESARIAL</v>
          </cell>
          <cell r="R416">
            <v>0</v>
          </cell>
          <cell r="T416">
            <v>450000</v>
          </cell>
          <cell r="W416">
            <v>0</v>
          </cell>
        </row>
        <row r="417">
          <cell r="O417" t="str">
            <v>6-200-019-0002</v>
          </cell>
          <cell r="P417" t="str">
            <v>ASESORIAS PF - OTROS</v>
          </cell>
          <cell r="R417">
            <v>0</v>
          </cell>
          <cell r="T417"/>
          <cell r="W417">
            <v>0</v>
          </cell>
        </row>
        <row r="418">
          <cell r="O418" t="str">
            <v>6-200-019-0003</v>
          </cell>
          <cell r="P418" t="str">
            <v>ASESORIAS PF - EXPORT / IMPORT</v>
          </cell>
          <cell r="R418">
            <v>0</v>
          </cell>
          <cell r="T418"/>
          <cell r="W418">
            <v>0</v>
          </cell>
        </row>
        <row r="419">
          <cell r="O419" t="str">
            <v>6-200-020-0000</v>
          </cell>
          <cell r="P419" t="str">
            <v>ASESORIAS PM</v>
          </cell>
          <cell r="R419">
            <v>0</v>
          </cell>
          <cell r="T419"/>
          <cell r="W419">
            <v>0</v>
          </cell>
        </row>
        <row r="420">
          <cell r="O420" t="str">
            <v>6-200-020-0001</v>
          </cell>
          <cell r="P420" t="str">
            <v>ASESORIAS PM - EMPRESARIAL</v>
          </cell>
          <cell r="R420">
            <v>0</v>
          </cell>
          <cell r="T420"/>
          <cell r="W420">
            <v>0</v>
          </cell>
        </row>
        <row r="421">
          <cell r="O421" t="str">
            <v>6-200-020-0002</v>
          </cell>
          <cell r="P421" t="str">
            <v>ASESORIAS PM - OTROS</v>
          </cell>
          <cell r="R421">
            <v>0</v>
          </cell>
          <cell r="T421"/>
          <cell r="W421">
            <v>0</v>
          </cell>
        </row>
        <row r="422">
          <cell r="O422" t="str">
            <v>6-200-020-0003</v>
          </cell>
          <cell r="P422" t="str">
            <v>ASESORIAS PM - CONTABLE</v>
          </cell>
          <cell r="R422">
            <v>0</v>
          </cell>
          <cell r="T422"/>
          <cell r="W422">
            <v>0</v>
          </cell>
        </row>
        <row r="423">
          <cell r="O423" t="str">
            <v>6-200-021-0000</v>
          </cell>
          <cell r="P423" t="str">
            <v>MENSAJERIA</v>
          </cell>
          <cell r="R423">
            <v>427.45</v>
          </cell>
          <cell r="T423"/>
          <cell r="W423">
            <v>0</v>
          </cell>
        </row>
        <row r="424">
          <cell r="O424" t="str">
            <v>6-200-021-0001</v>
          </cell>
          <cell r="P424" t="str">
            <v>LOCAL CDMX Y METROPOLITANA</v>
          </cell>
          <cell r="R424">
            <v>427.45</v>
          </cell>
          <cell r="T424"/>
          <cell r="W424">
            <v>0</v>
          </cell>
        </row>
        <row r="425">
          <cell r="O425" t="str">
            <v>6-200-021-0002</v>
          </cell>
          <cell r="P425" t="str">
            <v>NACIONAL</v>
          </cell>
          <cell r="R425">
            <v>0</v>
          </cell>
          <cell r="T425"/>
          <cell r="W425">
            <v>0</v>
          </cell>
        </row>
        <row r="426">
          <cell r="O426" t="str">
            <v>6-200-021-0003</v>
          </cell>
          <cell r="P426" t="str">
            <v>INTERNACIONAL</v>
          </cell>
          <cell r="R426">
            <v>0</v>
          </cell>
          <cell r="T426"/>
          <cell r="W426">
            <v>0</v>
          </cell>
        </row>
        <row r="427">
          <cell r="O427" t="str">
            <v>6-200-022-0000</v>
          </cell>
          <cell r="P427" t="str">
            <v>SEGURIDAD Y VIGILANCIA</v>
          </cell>
          <cell r="R427">
            <v>0</v>
          </cell>
          <cell r="T427"/>
          <cell r="W427">
            <v>0</v>
          </cell>
        </row>
        <row r="428">
          <cell r="O428" t="str">
            <v>6-200-022-0001</v>
          </cell>
          <cell r="P428" t="str">
            <v>SERVICIO ALARMAS</v>
          </cell>
          <cell r="R428">
            <v>0</v>
          </cell>
          <cell r="T428"/>
          <cell r="W428">
            <v>0</v>
          </cell>
        </row>
        <row r="429">
          <cell r="O429" t="str">
            <v>6-200-022-0002</v>
          </cell>
          <cell r="P429" t="str">
            <v>EQUIPO VIGILANCIA</v>
          </cell>
          <cell r="R429">
            <v>0</v>
          </cell>
          <cell r="T429"/>
          <cell r="W429">
            <v>0</v>
          </cell>
        </row>
        <row r="430">
          <cell r="O430" t="str">
            <v>6-200-022-0003</v>
          </cell>
          <cell r="P430" t="str">
            <v>GPS RATREO SATELITAL</v>
          </cell>
          <cell r="R430">
            <v>0</v>
          </cell>
          <cell r="T430"/>
          <cell r="W430">
            <v>0</v>
          </cell>
        </row>
        <row r="431">
          <cell r="O431" t="str">
            <v>6-200-023-0000</v>
          </cell>
          <cell r="P431" t="str">
            <v>SERVICIOS INSTALACIONES</v>
          </cell>
          <cell r="R431">
            <v>0</v>
          </cell>
          <cell r="T431"/>
          <cell r="W431">
            <v>0</v>
          </cell>
        </row>
        <row r="432">
          <cell r="O432" t="str">
            <v>6-200-023-0001</v>
          </cell>
          <cell r="P432" t="str">
            <v>TELEFONIA FIJA</v>
          </cell>
          <cell r="R432">
            <v>0</v>
          </cell>
          <cell r="T432"/>
          <cell r="W432">
            <v>0</v>
          </cell>
        </row>
        <row r="433">
          <cell r="O433" t="str">
            <v>6-200-023-0002</v>
          </cell>
          <cell r="P433" t="str">
            <v>INTERNET</v>
          </cell>
          <cell r="R433">
            <v>0</v>
          </cell>
          <cell r="T433"/>
          <cell r="W433">
            <v>0</v>
          </cell>
        </row>
        <row r="434">
          <cell r="O434" t="str">
            <v>6-200-023-0003</v>
          </cell>
          <cell r="P434" t="str">
            <v>LUZ</v>
          </cell>
          <cell r="R434">
            <v>0</v>
          </cell>
          <cell r="T434"/>
          <cell r="W434">
            <v>0</v>
          </cell>
        </row>
        <row r="435">
          <cell r="O435" t="str">
            <v>6-200-023-0004</v>
          </cell>
          <cell r="P435" t="str">
            <v>AGUA</v>
          </cell>
          <cell r="R435">
            <v>0</v>
          </cell>
          <cell r="T435"/>
          <cell r="W435">
            <v>0</v>
          </cell>
        </row>
        <row r="436">
          <cell r="O436" t="str">
            <v>6-200-023-0005</v>
          </cell>
          <cell r="P436" t="str">
            <v>FUMIGACIÓN</v>
          </cell>
          <cell r="R436">
            <v>0</v>
          </cell>
          <cell r="T436"/>
          <cell r="W436">
            <v>0</v>
          </cell>
        </row>
        <row r="437">
          <cell r="O437" t="str">
            <v>6-200-024-0000</v>
          </cell>
          <cell r="P437" t="str">
            <v>CELULARES</v>
          </cell>
          <cell r="R437">
            <v>0</v>
          </cell>
          <cell r="T437"/>
          <cell r="W437">
            <v>8000</v>
          </cell>
        </row>
        <row r="438">
          <cell r="O438" t="str">
            <v>6-200-024-0001</v>
          </cell>
          <cell r="P438" t="str">
            <v>SERVICIO</v>
          </cell>
          <cell r="R438">
            <v>0</v>
          </cell>
          <cell r="T438"/>
          <cell r="W438">
            <v>0</v>
          </cell>
        </row>
        <row r="439">
          <cell r="O439" t="str">
            <v>6-200-024-0002</v>
          </cell>
          <cell r="P439" t="str">
            <v>EQUIPOS Y ACCESORIOS</v>
          </cell>
          <cell r="R439">
            <v>0</v>
          </cell>
          <cell r="T439"/>
          <cell r="W439">
            <v>8000</v>
          </cell>
        </row>
        <row r="440">
          <cell r="O440" t="str">
            <v>6-200-025-0000</v>
          </cell>
          <cell r="P440" t="str">
            <v>SUMINISTROS GENERALES</v>
          </cell>
          <cell r="R440">
            <v>0</v>
          </cell>
          <cell r="T440"/>
          <cell r="W440">
            <v>0</v>
          </cell>
        </row>
        <row r="441">
          <cell r="O441" t="str">
            <v>6-200-025-0001</v>
          </cell>
          <cell r="P441" t="str">
            <v>DESPENSA</v>
          </cell>
          <cell r="R441">
            <v>0</v>
          </cell>
          <cell r="T441"/>
          <cell r="W441">
            <v>0</v>
          </cell>
        </row>
        <row r="442">
          <cell r="O442" t="str">
            <v>6-200-025-0002</v>
          </cell>
          <cell r="P442" t="str">
            <v>SUMINISTROS LIMPIEZA</v>
          </cell>
          <cell r="R442">
            <v>0</v>
          </cell>
          <cell r="T442"/>
          <cell r="W442">
            <v>0</v>
          </cell>
        </row>
        <row r="443">
          <cell r="O443" t="str">
            <v>6-200-026-0000</v>
          </cell>
          <cell r="P443" t="str">
            <v>SUMINISTROS OFICINA</v>
          </cell>
          <cell r="R443">
            <v>452.59</v>
          </cell>
          <cell r="T443"/>
          <cell r="W443">
            <v>0</v>
          </cell>
        </row>
        <row r="444">
          <cell r="O444" t="str">
            <v>6-200-026-0001</v>
          </cell>
          <cell r="P444" t="str">
            <v>PAPELERIA</v>
          </cell>
          <cell r="R444">
            <v>0</v>
          </cell>
          <cell r="T444"/>
          <cell r="W444">
            <v>0</v>
          </cell>
        </row>
        <row r="445">
          <cell r="O445" t="str">
            <v>6-200-026-0002</v>
          </cell>
          <cell r="P445" t="str">
            <v>PAPEL BOND</v>
          </cell>
          <cell r="R445">
            <v>0</v>
          </cell>
          <cell r="T445"/>
          <cell r="W445">
            <v>0</v>
          </cell>
        </row>
        <row r="446">
          <cell r="O446" t="str">
            <v>6-200-026-0003</v>
          </cell>
          <cell r="P446" t="str">
            <v>COPIAS FOTOSTATICAS</v>
          </cell>
          <cell r="R446">
            <v>0</v>
          </cell>
          <cell r="T446"/>
          <cell r="W446">
            <v>0</v>
          </cell>
        </row>
        <row r="447">
          <cell r="O447" t="str">
            <v>6-200-026-0004</v>
          </cell>
          <cell r="P447" t="str">
            <v>ENSERES</v>
          </cell>
          <cell r="R447">
            <v>452.59</v>
          </cell>
          <cell r="T447"/>
          <cell r="W447">
            <v>0</v>
          </cell>
        </row>
        <row r="448">
          <cell r="O448" t="str">
            <v>6-200-027-0000</v>
          </cell>
          <cell r="P448" t="str">
            <v>SUMINISTROS COMPUTO</v>
          </cell>
          <cell r="R448">
            <v>5270.33</v>
          </cell>
          <cell r="T448"/>
          <cell r="W448">
            <v>4800</v>
          </cell>
        </row>
        <row r="449">
          <cell r="O449" t="str">
            <v>6-200-027-0001</v>
          </cell>
          <cell r="P449" t="str">
            <v>TONERS</v>
          </cell>
          <cell r="R449">
            <v>0</v>
          </cell>
          <cell r="T449"/>
          <cell r="W449">
            <v>0</v>
          </cell>
        </row>
        <row r="450">
          <cell r="O450" t="str">
            <v>6-200-027-0002</v>
          </cell>
          <cell r="P450" t="str">
            <v>ACCESORIOS</v>
          </cell>
          <cell r="R450">
            <v>5270.33</v>
          </cell>
          <cell r="T450"/>
          <cell r="W450">
            <v>4800</v>
          </cell>
        </row>
        <row r="451">
          <cell r="O451" t="str">
            <v>6-200-028-0000</v>
          </cell>
          <cell r="P451" t="str">
            <v>MUESTRAS</v>
          </cell>
          <cell r="R451">
            <v>6999.9999999999991</v>
          </cell>
          <cell r="T451"/>
          <cell r="W451">
            <v>12000</v>
          </cell>
        </row>
        <row r="452">
          <cell r="O452" t="str">
            <v>6-200-028-0001</v>
          </cell>
          <cell r="P452" t="str">
            <v>MUESTRAS DESARROLLO PRODUCTOS</v>
          </cell>
          <cell r="R452">
            <v>6999.9999999999991</v>
          </cell>
          <cell r="T452"/>
          <cell r="W452">
            <v>12000</v>
          </cell>
        </row>
        <row r="453">
          <cell r="O453" t="str">
            <v>6-200-028-0002</v>
          </cell>
          <cell r="P453" t="str">
            <v>MUESTRAS CLIENTES</v>
          </cell>
          <cell r="R453">
            <v>0</v>
          </cell>
          <cell r="T453"/>
          <cell r="W453">
            <v>0</v>
          </cell>
        </row>
        <row r="454">
          <cell r="O454" t="str">
            <v>6-200-029-0000</v>
          </cell>
          <cell r="P454" t="str">
            <v>ANALISIS / ESTUDIOS DE MERCADO</v>
          </cell>
          <cell r="R454">
            <v>0</v>
          </cell>
          <cell r="T454"/>
          <cell r="W454">
            <v>0</v>
          </cell>
        </row>
        <row r="455">
          <cell r="O455" t="str">
            <v>6-200-029-0001</v>
          </cell>
          <cell r="P455" t="str">
            <v>ANALISIS / ESTUDIOS DE MERCADO</v>
          </cell>
          <cell r="R455">
            <v>0</v>
          </cell>
          <cell r="T455"/>
          <cell r="W455">
            <v>0</v>
          </cell>
        </row>
        <row r="456">
          <cell r="O456" t="str">
            <v>6-200-030-0000</v>
          </cell>
          <cell r="P456" t="str">
            <v>FERIAS Y EXPOSICIONES</v>
          </cell>
          <cell r="R456">
            <v>25000</v>
          </cell>
          <cell r="T456"/>
          <cell r="W456">
            <v>26200</v>
          </cell>
        </row>
        <row r="457">
          <cell r="O457" t="str">
            <v>6-200-030-0001</v>
          </cell>
          <cell r="P457" t="str">
            <v>STAND</v>
          </cell>
          <cell r="R457">
            <v>25000</v>
          </cell>
          <cell r="T457"/>
          <cell r="W457">
            <v>26200</v>
          </cell>
        </row>
        <row r="458">
          <cell r="O458" t="str">
            <v>6-200-030-0002</v>
          </cell>
          <cell r="P458" t="str">
            <v>OTROS</v>
          </cell>
          <cell r="R458">
            <v>0</v>
          </cell>
          <cell r="T458"/>
          <cell r="W458">
            <v>0</v>
          </cell>
        </row>
        <row r="459">
          <cell r="O459" t="str">
            <v>6-200-031-0000</v>
          </cell>
          <cell r="P459" t="str">
            <v>PUBLICIDAD IMPRESA</v>
          </cell>
          <cell r="R459">
            <v>10688.279999999999</v>
          </cell>
          <cell r="T459"/>
          <cell r="W459">
            <v>18000</v>
          </cell>
        </row>
        <row r="460">
          <cell r="O460" t="str">
            <v>6-200-031-0001</v>
          </cell>
          <cell r="P460" t="str">
            <v>CATALOGOS</v>
          </cell>
          <cell r="R460">
            <v>10499.999999999998</v>
          </cell>
          <cell r="T460"/>
          <cell r="W460">
            <v>18000</v>
          </cell>
        </row>
        <row r="461">
          <cell r="O461" t="str">
            <v>6-200-031-0002</v>
          </cell>
          <cell r="P461" t="str">
            <v>TRIPTICOS</v>
          </cell>
          <cell r="R461">
            <v>188.28</v>
          </cell>
          <cell r="T461"/>
          <cell r="W461">
            <v>0</v>
          </cell>
        </row>
        <row r="462">
          <cell r="O462" t="str">
            <v>6-200-032-0000</v>
          </cell>
          <cell r="P462" t="str">
            <v>IMPRESIONES 3D</v>
          </cell>
          <cell r="R462">
            <v>306200</v>
          </cell>
          <cell r="T462">
            <v>270328.28000000003</v>
          </cell>
          <cell r="W462">
            <v>420000</v>
          </cell>
        </row>
        <row r="463">
          <cell r="O463" t="str">
            <v>6-200-032-0001</v>
          </cell>
          <cell r="P463" t="str">
            <v>IMPRESIONES 3D</v>
          </cell>
          <cell r="R463">
            <v>306200</v>
          </cell>
          <cell r="T463">
            <v>270328.28000000003</v>
          </cell>
          <cell r="W463">
            <v>420000</v>
          </cell>
        </row>
        <row r="464">
          <cell r="O464" t="str">
            <v>6-200-033-0000</v>
          </cell>
          <cell r="P464" t="str">
            <v>MATERIAL DISEÑO</v>
          </cell>
          <cell r="R464">
            <v>10500</v>
          </cell>
          <cell r="T464"/>
          <cell r="W464">
            <v>18000</v>
          </cell>
        </row>
        <row r="465">
          <cell r="O465" t="str">
            <v>6-200-033-0001</v>
          </cell>
          <cell r="P465" t="str">
            <v>HERRAMIENTAS</v>
          </cell>
          <cell r="R465">
            <v>10499.999999999998</v>
          </cell>
          <cell r="T465"/>
          <cell r="W465">
            <v>18000</v>
          </cell>
        </row>
        <row r="466">
          <cell r="O466" t="str">
            <v>6-200-033-0002</v>
          </cell>
          <cell r="P466" t="str">
            <v>MATERIALES VARIOS</v>
          </cell>
          <cell r="R466">
            <v>0</v>
          </cell>
          <cell r="T466"/>
          <cell r="W466">
            <v>0</v>
          </cell>
        </row>
        <row r="467">
          <cell r="O467" t="str">
            <v>6-200-034-0000</v>
          </cell>
          <cell r="P467" t="str">
            <v>PORTALES CLIENTES</v>
          </cell>
          <cell r="R467">
            <v>0</v>
          </cell>
          <cell r="T467"/>
          <cell r="W467">
            <v>0</v>
          </cell>
        </row>
        <row r="468">
          <cell r="O468" t="str">
            <v>6-200-034-0001</v>
          </cell>
          <cell r="P468" t="str">
            <v>PORTALES CLIENTES</v>
          </cell>
          <cell r="R468">
            <v>0</v>
          </cell>
          <cell r="T468"/>
          <cell r="W468">
            <v>0</v>
          </cell>
        </row>
        <row r="469">
          <cell r="O469" t="str">
            <v>6-200-035-0000</v>
          </cell>
          <cell r="P469" t="str">
            <v>PATENTES</v>
          </cell>
          <cell r="R469">
            <v>15224.64</v>
          </cell>
          <cell r="T469"/>
          <cell r="W469">
            <v>0</v>
          </cell>
        </row>
        <row r="470">
          <cell r="O470" t="str">
            <v>6-200-035-0001</v>
          </cell>
          <cell r="P470" t="str">
            <v>NUEVAS</v>
          </cell>
          <cell r="R470">
            <v>15224.64</v>
          </cell>
          <cell r="T470"/>
          <cell r="W470">
            <v>0</v>
          </cell>
        </row>
        <row r="471">
          <cell r="O471" t="str">
            <v>6-200-035-0002</v>
          </cell>
          <cell r="P471" t="str">
            <v>RENOVACIONES</v>
          </cell>
          <cell r="R471">
            <v>0</v>
          </cell>
          <cell r="T471"/>
          <cell r="W471">
            <v>0</v>
          </cell>
        </row>
        <row r="472">
          <cell r="O472" t="str">
            <v>6-200-036-0000</v>
          </cell>
          <cell r="P472" t="str">
            <v>ARRENDAMIENTOS</v>
          </cell>
          <cell r="R472">
            <v>0</v>
          </cell>
          <cell r="T472"/>
          <cell r="W472">
            <v>0</v>
          </cell>
        </row>
        <row r="473">
          <cell r="O473" t="str">
            <v>6-200-036-0001</v>
          </cell>
          <cell r="P473" t="str">
            <v>INSTALACIONES</v>
          </cell>
          <cell r="R473">
            <v>0</v>
          </cell>
          <cell r="T473"/>
          <cell r="W473">
            <v>0</v>
          </cell>
        </row>
        <row r="474">
          <cell r="O474" t="str">
            <v>6-200-036-0002</v>
          </cell>
          <cell r="P474" t="str">
            <v>EQUIPO ALMACEN</v>
          </cell>
          <cell r="R474">
            <v>0</v>
          </cell>
          <cell r="T474"/>
          <cell r="W474">
            <v>0</v>
          </cell>
        </row>
        <row r="475">
          <cell r="O475" t="str">
            <v>6-200-036-0003</v>
          </cell>
          <cell r="P475" t="str">
            <v>EQUIPO TRANSPORTE</v>
          </cell>
          <cell r="R475">
            <v>0</v>
          </cell>
          <cell r="T475"/>
          <cell r="W475">
            <v>0</v>
          </cell>
        </row>
        <row r="476">
          <cell r="O476" t="str">
            <v>6-200-036-0004</v>
          </cell>
          <cell r="P476" t="str">
            <v>VEHÍCULO UTILITARIO</v>
          </cell>
          <cell r="R476">
            <v>0</v>
          </cell>
          <cell r="T476"/>
          <cell r="W476">
            <v>0</v>
          </cell>
        </row>
        <row r="477">
          <cell r="O477" t="str">
            <v>6-200-037-0000</v>
          </cell>
          <cell r="P477" t="str">
            <v>MANTENIMIENTOS</v>
          </cell>
          <cell r="R477">
            <v>0</v>
          </cell>
          <cell r="T477"/>
          <cell r="W477">
            <v>0</v>
          </cell>
        </row>
        <row r="478">
          <cell r="O478" t="str">
            <v>6-200-037-0001</v>
          </cell>
          <cell r="P478" t="str">
            <v>MANTENIMIENTO INSTALACIONES</v>
          </cell>
          <cell r="R478">
            <v>0</v>
          </cell>
          <cell r="T478"/>
          <cell r="W478">
            <v>0</v>
          </cell>
        </row>
        <row r="479">
          <cell r="O479" t="str">
            <v>6-200-037-0002</v>
          </cell>
          <cell r="P479" t="str">
            <v>MANTENIMIENTO EQPO ALMACEN</v>
          </cell>
          <cell r="R479">
            <v>0</v>
          </cell>
          <cell r="T479"/>
          <cell r="W479">
            <v>0</v>
          </cell>
        </row>
        <row r="480">
          <cell r="O480" t="str">
            <v>6-200-037-0003</v>
          </cell>
          <cell r="P480" t="str">
            <v>MANTENIMIENTO EQPO TRANSPORTE</v>
          </cell>
          <cell r="R480">
            <v>0</v>
          </cell>
          <cell r="T480"/>
          <cell r="W480">
            <v>0</v>
          </cell>
        </row>
        <row r="481">
          <cell r="O481" t="str">
            <v>6-200-037-0004</v>
          </cell>
          <cell r="P481" t="str">
            <v>MANTENIMIENTO EQPO CÓMPUTO</v>
          </cell>
          <cell r="R481">
            <v>0</v>
          </cell>
          <cell r="T481"/>
          <cell r="W481">
            <v>0</v>
          </cell>
        </row>
        <row r="482">
          <cell r="O482" t="str">
            <v>6-200-037-0005</v>
          </cell>
          <cell r="P482" t="str">
            <v>MANTENIMIENTO VEHICULO UTILITA</v>
          </cell>
          <cell r="R482">
            <v>0</v>
          </cell>
          <cell r="T482"/>
          <cell r="W482">
            <v>0</v>
          </cell>
        </row>
        <row r="483">
          <cell r="O483" t="str">
            <v>6-200-038-0000</v>
          </cell>
          <cell r="P483" t="str">
            <v>LICENCIAS Y SOFTWARE</v>
          </cell>
          <cell r="R483">
            <v>37600</v>
          </cell>
          <cell r="T483"/>
          <cell r="W483">
            <v>53100</v>
          </cell>
        </row>
        <row r="484">
          <cell r="O484" t="str">
            <v>6-200-038-0001</v>
          </cell>
          <cell r="P484" t="str">
            <v>DOMINIO WEB</v>
          </cell>
          <cell r="R484">
            <v>0</v>
          </cell>
          <cell r="T484"/>
          <cell r="W484">
            <v>0</v>
          </cell>
        </row>
        <row r="485">
          <cell r="O485" t="str">
            <v>6-200-038-0002</v>
          </cell>
          <cell r="P485" t="str">
            <v>LIC&amp;SOFT ERP</v>
          </cell>
          <cell r="R485">
            <v>0</v>
          </cell>
          <cell r="T485"/>
          <cell r="W485">
            <v>0</v>
          </cell>
        </row>
        <row r="486">
          <cell r="O486" t="str">
            <v>6-200-038-0003</v>
          </cell>
          <cell r="P486" t="str">
            <v>LIC&amp;SOFT MICROSOFT</v>
          </cell>
          <cell r="R486">
            <v>0</v>
          </cell>
          <cell r="T486"/>
          <cell r="W486">
            <v>0</v>
          </cell>
        </row>
        <row r="487">
          <cell r="O487" t="str">
            <v>6-200-038-0004</v>
          </cell>
          <cell r="P487" t="str">
            <v>LIC&amp;SOFT DISEÑO</v>
          </cell>
          <cell r="R487">
            <v>37600</v>
          </cell>
          <cell r="T487"/>
          <cell r="W487">
            <v>53100</v>
          </cell>
        </row>
        <row r="488">
          <cell r="O488" t="str">
            <v>6-200-038-0005</v>
          </cell>
          <cell r="P488" t="str">
            <v>LIC&amp;SOFT NOMINA</v>
          </cell>
          <cell r="R488">
            <v>0</v>
          </cell>
          <cell r="T488"/>
          <cell r="W488">
            <v>0</v>
          </cell>
        </row>
        <row r="489">
          <cell r="O489" t="str">
            <v>6-200-038-0006</v>
          </cell>
          <cell r="P489" t="str">
            <v>LIC&amp;SOFT CONTABILIDAD</v>
          </cell>
          <cell r="R489">
            <v>0</v>
          </cell>
          <cell r="T489"/>
          <cell r="W489">
            <v>0</v>
          </cell>
        </row>
        <row r="490">
          <cell r="O490" t="str">
            <v>6-200-039-0000</v>
          </cell>
          <cell r="P490" t="str">
            <v>TIMBRES Y FOLIOS FISCALES</v>
          </cell>
          <cell r="R490">
            <v>0</v>
          </cell>
          <cell r="T490"/>
          <cell r="W490">
            <v>0</v>
          </cell>
        </row>
        <row r="491">
          <cell r="O491" t="str">
            <v>6-200-039-0001</v>
          </cell>
          <cell r="P491" t="str">
            <v>TIMBRES Y FOLIOS FISCALES</v>
          </cell>
          <cell r="R491">
            <v>0</v>
          </cell>
          <cell r="T491"/>
          <cell r="W491">
            <v>0</v>
          </cell>
        </row>
        <row r="492">
          <cell r="O492" t="str">
            <v>6-200-040-0000</v>
          </cell>
          <cell r="P492" t="str">
            <v>CUOTAS Y SUSCRIPCIONES</v>
          </cell>
          <cell r="R492">
            <v>0</v>
          </cell>
          <cell r="T492"/>
          <cell r="W492">
            <v>0</v>
          </cell>
        </row>
        <row r="493">
          <cell r="O493" t="str">
            <v>6-200-040-0001</v>
          </cell>
          <cell r="P493" t="str">
            <v>ASOCIACIONES OFICIALES</v>
          </cell>
          <cell r="R493">
            <v>0</v>
          </cell>
          <cell r="T493"/>
          <cell r="W493">
            <v>0</v>
          </cell>
        </row>
        <row r="494">
          <cell r="O494" t="str">
            <v>6-200-040-0002</v>
          </cell>
          <cell r="P494" t="str">
            <v>ASOCIACIONES PROFESIONALES</v>
          </cell>
          <cell r="R494">
            <v>0</v>
          </cell>
          <cell r="T494"/>
          <cell r="W494">
            <v>0</v>
          </cell>
        </row>
        <row r="495">
          <cell r="O495" t="str">
            <v>6-200-040-0003</v>
          </cell>
          <cell r="P495" t="str">
            <v>OTRAS CUOTAS Y SUSCRIPCIONES</v>
          </cell>
          <cell r="R495">
            <v>0</v>
          </cell>
          <cell r="T495"/>
          <cell r="W495">
            <v>0</v>
          </cell>
        </row>
        <row r="496">
          <cell r="O496" t="str">
            <v>6-200-041-0000</v>
          </cell>
          <cell r="P496" t="str">
            <v>COMISION MERCANTIL</v>
          </cell>
          <cell r="R496">
            <v>0</v>
          </cell>
          <cell r="T496"/>
          <cell r="W496">
            <v>0</v>
          </cell>
        </row>
        <row r="497">
          <cell r="O497" t="str">
            <v>6-200-041-0001</v>
          </cell>
          <cell r="P497" t="str">
            <v>COMISION MERCANTIL</v>
          </cell>
          <cell r="R497">
            <v>0</v>
          </cell>
          <cell r="T497"/>
          <cell r="W497">
            <v>0</v>
          </cell>
        </row>
        <row r="498">
          <cell r="O498" t="str">
            <v>6-200-042-0000</v>
          </cell>
          <cell r="P498" t="str">
            <v>INVENTARIO FÍSICO</v>
          </cell>
          <cell r="R498">
            <v>0</v>
          </cell>
          <cell r="T498"/>
          <cell r="W498">
            <v>0</v>
          </cell>
        </row>
        <row r="499">
          <cell r="O499" t="str">
            <v>6-200-042-0001</v>
          </cell>
          <cell r="P499" t="str">
            <v>CICLÍCOS</v>
          </cell>
          <cell r="R499">
            <v>0</v>
          </cell>
          <cell r="T499"/>
          <cell r="W499">
            <v>0</v>
          </cell>
        </row>
        <row r="500">
          <cell r="O500" t="str">
            <v>6-200-042-0002</v>
          </cell>
          <cell r="P500" t="str">
            <v>ANUALES</v>
          </cell>
          <cell r="R500">
            <v>0</v>
          </cell>
          <cell r="T500"/>
          <cell r="W500">
            <v>0</v>
          </cell>
        </row>
        <row r="501">
          <cell r="O501" t="str">
            <v>6-200-043-0000</v>
          </cell>
          <cell r="P501" t="str">
            <v>OTROS IMPUESTOS Y DERECHOS</v>
          </cell>
          <cell r="R501">
            <v>0</v>
          </cell>
          <cell r="T501"/>
          <cell r="W501">
            <v>0</v>
          </cell>
        </row>
        <row r="502">
          <cell r="O502" t="str">
            <v>6-200-043-0001</v>
          </cell>
          <cell r="P502" t="str">
            <v>TENENCIAS</v>
          </cell>
          <cell r="R502">
            <v>0</v>
          </cell>
          <cell r="T502"/>
          <cell r="W502">
            <v>0</v>
          </cell>
        </row>
        <row r="503">
          <cell r="O503" t="str">
            <v>6-200-043-0002</v>
          </cell>
          <cell r="P503" t="str">
            <v>OTROS IMPUESTOS</v>
          </cell>
          <cell r="R503">
            <v>0</v>
          </cell>
          <cell r="T503"/>
          <cell r="W503">
            <v>0</v>
          </cell>
        </row>
        <row r="504">
          <cell r="O504" t="str">
            <v>6-200-043-0003</v>
          </cell>
          <cell r="P504" t="str">
            <v>DERECHOS</v>
          </cell>
          <cell r="R504">
            <v>0</v>
          </cell>
          <cell r="T504"/>
          <cell r="W504">
            <v>0</v>
          </cell>
        </row>
        <row r="505">
          <cell r="O505" t="str">
            <v>6-200-044-0000</v>
          </cell>
          <cell r="P505" t="str">
            <v>NO DEDUCIBLES</v>
          </cell>
          <cell r="R505">
            <v>645.34</v>
          </cell>
          <cell r="T505"/>
          <cell r="W505">
            <v>0</v>
          </cell>
        </row>
        <row r="506">
          <cell r="O506" t="str">
            <v>6-200-044-0001</v>
          </cell>
          <cell r="P506" t="str">
            <v>NO DEDUCIBLES</v>
          </cell>
          <cell r="R506">
            <v>645.34</v>
          </cell>
          <cell r="T506"/>
          <cell r="W506">
            <v>0</v>
          </cell>
        </row>
        <row r="507">
          <cell r="O507" t="str">
            <v>6-200-044-0002</v>
          </cell>
          <cell r="P507" t="str">
            <v>ACTUALIZACION</v>
          </cell>
          <cell r="R507">
            <v>0</v>
          </cell>
          <cell r="T507"/>
          <cell r="W507">
            <v>0</v>
          </cell>
        </row>
        <row r="508">
          <cell r="O508" t="str">
            <v>6-200-044-0003</v>
          </cell>
          <cell r="P508" t="str">
            <v>RECARGOS</v>
          </cell>
          <cell r="R508">
            <v>0</v>
          </cell>
          <cell r="T508"/>
          <cell r="W508">
            <v>0</v>
          </cell>
        </row>
        <row r="509">
          <cell r="O509" t="str">
            <v>6-200-100-0000</v>
          </cell>
          <cell r="P509" t="str">
            <v>SEGUROS Y FIANZAS</v>
          </cell>
          <cell r="R509">
            <v>0</v>
          </cell>
          <cell r="T509"/>
          <cell r="W509">
            <v>0</v>
          </cell>
        </row>
        <row r="510">
          <cell r="O510" t="str">
            <v>6-200-100-0001</v>
          </cell>
          <cell r="P510" t="str">
            <v>SEGUROS EQUIPO TRANSPORTE</v>
          </cell>
          <cell r="R510">
            <v>0</v>
          </cell>
          <cell r="T510"/>
          <cell r="W510">
            <v>0</v>
          </cell>
        </row>
        <row r="511">
          <cell r="O511" t="str">
            <v>6-200-100-0002</v>
          </cell>
          <cell r="P511" t="str">
            <v>SEGURO VEHÍCULO UTILITARIO</v>
          </cell>
          <cell r="R511">
            <v>0</v>
          </cell>
          <cell r="T511"/>
          <cell r="W511">
            <v>0</v>
          </cell>
        </row>
        <row r="512">
          <cell r="O512" t="str">
            <v>6-200-100-0003</v>
          </cell>
          <cell r="P512" t="str">
            <v>SEGURO DE VIDA</v>
          </cell>
          <cell r="R512">
            <v>0</v>
          </cell>
          <cell r="T512"/>
          <cell r="W512">
            <v>0</v>
          </cell>
        </row>
        <row r="513">
          <cell r="O513" t="str">
            <v>6-200-100-0004</v>
          </cell>
          <cell r="P513" t="str">
            <v>SEGURO DE DAÑOS</v>
          </cell>
          <cell r="R513">
            <v>0</v>
          </cell>
          <cell r="T513"/>
          <cell r="W513">
            <v>0</v>
          </cell>
        </row>
        <row r="514">
          <cell r="O514" t="str">
            <v>6-200-100-0005</v>
          </cell>
          <cell r="P514" t="str">
            <v>SEGURO RESP CIVIL S/PRODUCTOS</v>
          </cell>
          <cell r="R514">
            <v>0</v>
          </cell>
          <cell r="T514"/>
          <cell r="W514">
            <v>0</v>
          </cell>
        </row>
        <row r="515">
          <cell r="O515" t="str">
            <v>6-200-100-0006</v>
          </cell>
          <cell r="P515" t="str">
            <v>FIANZAS</v>
          </cell>
          <cell r="R515">
            <v>0</v>
          </cell>
          <cell r="T515"/>
          <cell r="W515">
            <v>0</v>
          </cell>
        </row>
        <row r="516">
          <cell r="O516" t="str">
            <v>6-300-000-0000</v>
          </cell>
          <cell r="P516" t="str">
            <v>GASTOS DE COMERCIALIZACION</v>
          </cell>
          <cell r="R516">
            <v>5373380.0687708333</v>
          </cell>
          <cell r="T516">
            <v>5529831.8023333335</v>
          </cell>
          <cell r="W516">
            <v>6127981.59009331</v>
          </cell>
        </row>
        <row r="517">
          <cell r="O517" t="str">
            <v>6-300-001-0000</v>
          </cell>
          <cell r="P517" t="str">
            <v>SUELDOS Y SALARIOS</v>
          </cell>
          <cell r="R517">
            <v>4353183.645833333</v>
          </cell>
          <cell r="T517">
            <v>4878962.2233333336</v>
          </cell>
          <cell r="W517">
            <v>5220613.2100000009</v>
          </cell>
        </row>
        <row r="518">
          <cell r="O518" t="str">
            <v>6-300-001-0001</v>
          </cell>
          <cell r="P518" t="str">
            <v>SUELDOS NOMINAL</v>
          </cell>
          <cell r="R518">
            <v>584882.81999999995</v>
          </cell>
          <cell r="T518">
            <v>4878962.2233333336</v>
          </cell>
          <cell r="W518">
            <v>0</v>
          </cell>
        </row>
        <row r="519">
          <cell r="O519" t="str">
            <v>6-300-001-0001</v>
          </cell>
          <cell r="P519" t="str">
            <v>SUELDOS NOMINAL</v>
          </cell>
          <cell r="R519">
            <v>121860.12000000001</v>
          </cell>
          <cell r="T519"/>
          <cell r="W519">
            <v>0</v>
          </cell>
        </row>
        <row r="520">
          <cell r="O520" t="str">
            <v>6-300-001-0001</v>
          </cell>
          <cell r="P520" t="str">
            <v>SUELDOS NOMINAL</v>
          </cell>
          <cell r="R520">
            <v>601083</v>
          </cell>
          <cell r="T520"/>
          <cell r="W520">
            <v>0</v>
          </cell>
        </row>
        <row r="521">
          <cell r="O521" t="str">
            <v>6-300-001-0002</v>
          </cell>
          <cell r="P521" t="str">
            <v>TIEMPO EXTRA</v>
          </cell>
          <cell r="R521">
            <v>3045357.7058333326</v>
          </cell>
          <cell r="T521"/>
          <cell r="W521">
            <v>5220613.2100000009</v>
          </cell>
        </row>
        <row r="522">
          <cell r="O522" t="str">
            <v>6-300-001-0003</v>
          </cell>
          <cell r="P522" t="str">
            <v>ASIMILADOS A SALARIOS</v>
          </cell>
          <cell r="R522">
            <v>0</v>
          </cell>
          <cell r="T522"/>
          <cell r="W522">
            <v>0</v>
          </cell>
        </row>
        <row r="523">
          <cell r="O523" t="str">
            <v>6-300-002-0000</v>
          </cell>
          <cell r="P523" t="str">
            <v>COMISIONES Y BONOS</v>
          </cell>
          <cell r="R523">
            <v>0</v>
          </cell>
          <cell r="T523"/>
          <cell r="W523">
            <v>0</v>
          </cell>
        </row>
        <row r="524">
          <cell r="O524" t="str">
            <v>6-300-002-0001</v>
          </cell>
          <cell r="P524" t="str">
            <v>COMISIONES A VENDEDORES</v>
          </cell>
          <cell r="R524">
            <v>0</v>
          </cell>
          <cell r="T524"/>
          <cell r="W524">
            <v>0</v>
          </cell>
        </row>
        <row r="525">
          <cell r="O525" t="str">
            <v>6-300-002-0001</v>
          </cell>
          <cell r="P525" t="str">
            <v>COMISIONES A VENDEDORES</v>
          </cell>
          <cell r="R525">
            <v>0</v>
          </cell>
          <cell r="T525"/>
          <cell r="W525">
            <v>0</v>
          </cell>
        </row>
        <row r="526">
          <cell r="O526" t="str">
            <v>6-300-002-0001</v>
          </cell>
          <cell r="P526" t="str">
            <v>COMISIONES A VENDEDORES</v>
          </cell>
          <cell r="R526">
            <v>0</v>
          </cell>
          <cell r="T526"/>
          <cell r="W526">
            <v>0</v>
          </cell>
        </row>
        <row r="527">
          <cell r="O527" t="str">
            <v>6-300-002-0002</v>
          </cell>
          <cell r="P527" t="str">
            <v>BONOS ANUALES</v>
          </cell>
          <cell r="R527">
            <v>0</v>
          </cell>
          <cell r="T527"/>
          <cell r="W527">
            <v>0</v>
          </cell>
        </row>
        <row r="528">
          <cell r="O528" t="str">
            <v>6-300-002-0002</v>
          </cell>
          <cell r="P528" t="str">
            <v>BONOS ANUALES</v>
          </cell>
          <cell r="R528">
            <v>0</v>
          </cell>
          <cell r="T528"/>
          <cell r="W528">
            <v>0</v>
          </cell>
        </row>
        <row r="529">
          <cell r="O529" t="str">
            <v>6-300-002-0002</v>
          </cell>
          <cell r="P529" t="str">
            <v>BONOS ANUALES</v>
          </cell>
          <cell r="R529">
            <v>0</v>
          </cell>
          <cell r="T529"/>
          <cell r="W529">
            <v>0</v>
          </cell>
        </row>
        <row r="530">
          <cell r="O530" t="str">
            <v>6-300-002-0003</v>
          </cell>
          <cell r="P530" t="str">
            <v>OTROS BONOS</v>
          </cell>
          <cell r="R530">
            <v>0</v>
          </cell>
          <cell r="T530"/>
          <cell r="W530">
            <v>0</v>
          </cell>
        </row>
        <row r="531">
          <cell r="O531" t="str">
            <v>6-300-003-0000</v>
          </cell>
          <cell r="P531" t="str">
            <v>PRESTACIONES</v>
          </cell>
          <cell r="R531">
            <v>231971.11793749989</v>
          </cell>
          <cell r="T531"/>
          <cell r="W531">
            <v>0</v>
          </cell>
        </row>
        <row r="532">
          <cell r="O532" t="str">
            <v>6-300-003-0001</v>
          </cell>
          <cell r="P532" t="str">
            <v>PRIMA VACACIONAL EXENTA</v>
          </cell>
          <cell r="R532">
            <v>101511.92352777775</v>
          </cell>
          <cell r="T532"/>
          <cell r="W532">
            <v>0</v>
          </cell>
        </row>
        <row r="533">
          <cell r="O533" t="str">
            <v>6-300-003-0001</v>
          </cell>
          <cell r="P533" t="str">
            <v>PRIMA VACACIONAL EXENTA</v>
          </cell>
          <cell r="R533">
            <v>0</v>
          </cell>
          <cell r="T533"/>
          <cell r="W533">
            <v>0</v>
          </cell>
        </row>
        <row r="534">
          <cell r="O534" t="str">
            <v>6-300-003-0001</v>
          </cell>
          <cell r="P534" t="str">
            <v>PRIMA VACACIONAL EXENTA</v>
          </cell>
          <cell r="R534">
            <v>594.95000000000005</v>
          </cell>
          <cell r="T534"/>
          <cell r="W534">
            <v>0</v>
          </cell>
        </row>
        <row r="535">
          <cell r="O535" t="str">
            <v>6-300-003-0002</v>
          </cell>
          <cell r="P535" t="str">
            <v>PRIMA VACACIONAL GRAVABLE</v>
          </cell>
          <cell r="R535">
            <v>0</v>
          </cell>
          <cell r="T535"/>
          <cell r="W535">
            <v>0</v>
          </cell>
        </row>
        <row r="536">
          <cell r="O536" t="str">
            <v>6-300-003-0003</v>
          </cell>
          <cell r="P536" t="str">
            <v>AGUINALDO EXENTO</v>
          </cell>
          <cell r="R536">
            <v>126889.90440972219</v>
          </cell>
          <cell r="T536"/>
          <cell r="W536">
            <v>0</v>
          </cell>
        </row>
        <row r="537">
          <cell r="O537" t="str">
            <v>6-300-003-0003</v>
          </cell>
          <cell r="P537" t="str">
            <v>AGUINALDO EXENTO</v>
          </cell>
          <cell r="R537">
            <v>0</v>
          </cell>
          <cell r="T537"/>
          <cell r="W537">
            <v>0</v>
          </cell>
        </row>
        <row r="538">
          <cell r="O538" t="str">
            <v>6-300-003-0003</v>
          </cell>
          <cell r="P538" t="str">
            <v>AGUINALDO EXENTO</v>
          </cell>
          <cell r="R538">
            <v>2974.34</v>
          </cell>
          <cell r="T538"/>
          <cell r="W538">
            <v>0</v>
          </cell>
        </row>
        <row r="539">
          <cell r="O539" t="str">
            <v>6-300-003-0004</v>
          </cell>
          <cell r="P539" t="str">
            <v>AGUINALDO GRAVABLE</v>
          </cell>
          <cell r="R539">
            <v>0</v>
          </cell>
          <cell r="T539"/>
          <cell r="W539">
            <v>0</v>
          </cell>
        </row>
        <row r="540">
          <cell r="O540" t="str">
            <v>6-300-004-0000</v>
          </cell>
          <cell r="P540" t="str">
            <v>OTRAS COMPENSACIONES</v>
          </cell>
          <cell r="R540">
            <v>34342.549999999996</v>
          </cell>
          <cell r="T540"/>
          <cell r="W540">
            <v>0</v>
          </cell>
        </row>
        <row r="541">
          <cell r="O541" t="str">
            <v>6-300-004-0001</v>
          </cell>
          <cell r="P541" t="str">
            <v>VACACIONES</v>
          </cell>
          <cell r="R541">
            <v>12194.81</v>
          </cell>
          <cell r="T541"/>
          <cell r="W541">
            <v>0</v>
          </cell>
        </row>
        <row r="542">
          <cell r="O542" t="str">
            <v>6-300-004-0001</v>
          </cell>
          <cell r="P542" t="str">
            <v>VACACIONES</v>
          </cell>
          <cell r="R542">
            <v>7404.1100000000006</v>
          </cell>
          <cell r="T542"/>
          <cell r="W542">
            <v>0</v>
          </cell>
        </row>
        <row r="543">
          <cell r="O543" t="str">
            <v>6-300-004-0001</v>
          </cell>
          <cell r="P543" t="str">
            <v>VACACIONES</v>
          </cell>
          <cell r="R543">
            <v>14743.63</v>
          </cell>
          <cell r="T543"/>
          <cell r="W543">
            <v>0</v>
          </cell>
        </row>
        <row r="544">
          <cell r="O544" t="str">
            <v>6-300-004-0002</v>
          </cell>
          <cell r="P544" t="str">
            <v>GRATIFICACION EXTRAORDINARIA</v>
          </cell>
          <cell r="R544">
            <v>0</v>
          </cell>
          <cell r="T544"/>
          <cell r="W544">
            <v>0</v>
          </cell>
        </row>
        <row r="545">
          <cell r="O545" t="str">
            <v>6-300-004-0003</v>
          </cell>
          <cell r="P545" t="str">
            <v>OTRAS COMPENSACIONES</v>
          </cell>
          <cell r="R545">
            <v>0</v>
          </cell>
          <cell r="T545"/>
          <cell r="W545">
            <v>0</v>
          </cell>
        </row>
        <row r="546">
          <cell r="O546" t="str">
            <v>6-300-005-0000</v>
          </cell>
          <cell r="P546" t="str">
            <v>PREVISION SOCIAL</v>
          </cell>
          <cell r="R546">
            <v>0</v>
          </cell>
          <cell r="T546"/>
          <cell r="W546">
            <v>0</v>
          </cell>
        </row>
        <row r="547">
          <cell r="O547" t="str">
            <v>6-300-005-0001</v>
          </cell>
          <cell r="P547" t="str">
            <v>AYUDA DEFUNCION</v>
          </cell>
          <cell r="R547">
            <v>0</v>
          </cell>
          <cell r="T547"/>
          <cell r="W547">
            <v>0</v>
          </cell>
        </row>
        <row r="548">
          <cell r="O548" t="str">
            <v>6-300-006-0000</v>
          </cell>
          <cell r="P548" t="str">
            <v>IMPTOS S/NOMINA</v>
          </cell>
          <cell r="R548">
            <v>0</v>
          </cell>
          <cell r="T548"/>
          <cell r="W548">
            <v>0</v>
          </cell>
        </row>
        <row r="549">
          <cell r="O549" t="str">
            <v>6-300-006-0001</v>
          </cell>
          <cell r="P549" t="str">
            <v>3% S/NOMINAS</v>
          </cell>
          <cell r="R549">
            <v>0</v>
          </cell>
          <cell r="T549"/>
          <cell r="W549">
            <v>0</v>
          </cell>
        </row>
        <row r="550">
          <cell r="O550" t="str">
            <v>6-300-007-0000</v>
          </cell>
          <cell r="P550" t="str">
            <v>CONTRIBUCIONES PATRONALES</v>
          </cell>
          <cell r="R550">
            <v>0</v>
          </cell>
          <cell r="T550"/>
          <cell r="W550">
            <v>0</v>
          </cell>
        </row>
        <row r="551">
          <cell r="O551" t="str">
            <v>6-300-007-0001</v>
          </cell>
          <cell r="P551" t="str">
            <v>IMSS</v>
          </cell>
          <cell r="R551">
            <v>0</v>
          </cell>
          <cell r="T551"/>
          <cell r="W551">
            <v>0</v>
          </cell>
        </row>
        <row r="552">
          <cell r="O552" t="str">
            <v>6-300-007-0002</v>
          </cell>
          <cell r="P552" t="str">
            <v>RCW</v>
          </cell>
          <cell r="R552">
            <v>0</v>
          </cell>
          <cell r="T552"/>
          <cell r="W552">
            <v>0</v>
          </cell>
        </row>
        <row r="553">
          <cell r="O553" t="str">
            <v>6-300-007-0003</v>
          </cell>
          <cell r="P553" t="str">
            <v>INFONAVIT</v>
          </cell>
          <cell r="R553">
            <v>0</v>
          </cell>
          <cell r="T553"/>
          <cell r="W553">
            <v>0</v>
          </cell>
        </row>
        <row r="554">
          <cell r="O554" t="str">
            <v>6-300-008-0000</v>
          </cell>
          <cell r="P554" t="str">
            <v>PTU</v>
          </cell>
          <cell r="R554">
            <v>0</v>
          </cell>
          <cell r="T554"/>
          <cell r="W554">
            <v>0</v>
          </cell>
        </row>
        <row r="555">
          <cell r="O555" t="str">
            <v>6-300-008-0001</v>
          </cell>
          <cell r="P555" t="str">
            <v>PTU</v>
          </cell>
          <cell r="R555">
            <v>0</v>
          </cell>
          <cell r="T555"/>
          <cell r="W555">
            <v>0</v>
          </cell>
        </row>
        <row r="556">
          <cell r="O556" t="str">
            <v>6-300-010-0000</v>
          </cell>
          <cell r="P556" t="str">
            <v>SEGURIDAD E HIGIENE</v>
          </cell>
          <cell r="R556">
            <v>0</v>
          </cell>
          <cell r="T556"/>
          <cell r="W556">
            <v>0</v>
          </cell>
        </row>
        <row r="557">
          <cell r="O557" t="str">
            <v>6-300-010-0001</v>
          </cell>
          <cell r="P557" t="str">
            <v>ROPA DE TRABAJO</v>
          </cell>
          <cell r="R557">
            <v>0</v>
          </cell>
          <cell r="T557"/>
          <cell r="W557">
            <v>0</v>
          </cell>
        </row>
        <row r="558">
          <cell r="O558" t="str">
            <v>6-300-010-0001</v>
          </cell>
          <cell r="P558" t="str">
            <v>ROPA DE TRABAJO</v>
          </cell>
          <cell r="R558">
            <v>0</v>
          </cell>
          <cell r="T558"/>
          <cell r="W558">
            <v>0</v>
          </cell>
        </row>
        <row r="559">
          <cell r="O559" t="str">
            <v>6-300-010-0001</v>
          </cell>
          <cell r="P559" t="str">
            <v>ROPA DE TRABAJO</v>
          </cell>
          <cell r="R559">
            <v>0</v>
          </cell>
          <cell r="T559"/>
          <cell r="W559">
            <v>0</v>
          </cell>
        </row>
        <row r="560">
          <cell r="O560" t="str">
            <v>6-300-010-0002</v>
          </cell>
          <cell r="P560" t="str">
            <v>EQPO DE PROTECCIÓN DE PERSONAL</v>
          </cell>
          <cell r="R560">
            <v>0</v>
          </cell>
          <cell r="T560"/>
          <cell r="W560">
            <v>0</v>
          </cell>
        </row>
        <row r="561">
          <cell r="O561" t="str">
            <v>6-300-010-0003</v>
          </cell>
          <cell r="P561" t="str">
            <v>NORMATIVIDAD PROTECCION CIVIL</v>
          </cell>
          <cell r="R561">
            <v>0</v>
          </cell>
          <cell r="T561"/>
          <cell r="W561">
            <v>0</v>
          </cell>
        </row>
        <row r="562">
          <cell r="O562" t="str">
            <v>6-300-010-0004</v>
          </cell>
          <cell r="P562" t="str">
            <v>NORMATIVIDAD STPS</v>
          </cell>
          <cell r="R562">
            <v>0</v>
          </cell>
          <cell r="T562"/>
          <cell r="W562">
            <v>0</v>
          </cell>
        </row>
        <row r="563">
          <cell r="O563" t="str">
            <v>6-300-011-0000</v>
          </cell>
          <cell r="P563" t="str">
            <v>CAPACITACION Y ENTRENAMIENTO</v>
          </cell>
          <cell r="R563">
            <v>0</v>
          </cell>
          <cell r="T563"/>
          <cell r="W563">
            <v>0</v>
          </cell>
        </row>
        <row r="564">
          <cell r="O564" t="str">
            <v>6-300-011-0001</v>
          </cell>
          <cell r="P564" t="str">
            <v>CAPACITACION INTERNA</v>
          </cell>
          <cell r="R564">
            <v>0</v>
          </cell>
          <cell r="T564"/>
          <cell r="W564">
            <v>0</v>
          </cell>
        </row>
        <row r="565">
          <cell r="O565" t="str">
            <v>6-300-011-0001</v>
          </cell>
          <cell r="P565" t="str">
            <v>CAPACITACION INTERNA</v>
          </cell>
          <cell r="R565">
            <v>0</v>
          </cell>
          <cell r="T565"/>
          <cell r="W565">
            <v>0</v>
          </cell>
        </row>
        <row r="566">
          <cell r="O566" t="str">
            <v>6-300-011-0001</v>
          </cell>
          <cell r="P566" t="str">
            <v>CAPACITACION INTERNA</v>
          </cell>
          <cell r="R566">
            <v>0</v>
          </cell>
          <cell r="T566"/>
          <cell r="W566">
            <v>0</v>
          </cell>
        </row>
        <row r="567">
          <cell r="O567" t="str">
            <v>6-300-011-0002</v>
          </cell>
          <cell r="P567" t="str">
            <v>CAPACITACION EXTERNA</v>
          </cell>
          <cell r="R567">
            <v>0</v>
          </cell>
          <cell r="T567"/>
          <cell r="W567">
            <v>0</v>
          </cell>
        </row>
        <row r="568">
          <cell r="O568" t="str">
            <v>6-300-011-0002</v>
          </cell>
          <cell r="P568" t="str">
            <v>CAPACITACION EXTERNA</v>
          </cell>
          <cell r="R568">
            <v>0</v>
          </cell>
          <cell r="T568"/>
          <cell r="W568">
            <v>0</v>
          </cell>
        </row>
        <row r="569">
          <cell r="O569" t="str">
            <v>6-300-011-0002</v>
          </cell>
          <cell r="P569" t="str">
            <v>CAPACITACION EXTERNA</v>
          </cell>
          <cell r="R569">
            <v>0</v>
          </cell>
          <cell r="T569"/>
          <cell r="W569">
            <v>0</v>
          </cell>
        </row>
        <row r="570">
          <cell r="O570" t="str">
            <v>6-300-012-0000</v>
          </cell>
          <cell r="P570" t="str">
            <v>CONTRATACION DE PERSONAL</v>
          </cell>
          <cell r="R570">
            <v>0</v>
          </cell>
          <cell r="T570"/>
          <cell r="W570">
            <v>0</v>
          </cell>
        </row>
        <row r="571">
          <cell r="O571" t="str">
            <v>6-300-012-0001</v>
          </cell>
          <cell r="P571" t="str">
            <v>RECLUTAMIENTO Y SELECCION</v>
          </cell>
          <cell r="R571">
            <v>0</v>
          </cell>
          <cell r="T571"/>
          <cell r="W571">
            <v>0</v>
          </cell>
        </row>
        <row r="572">
          <cell r="O572" t="str">
            <v>6-300-012-0002</v>
          </cell>
          <cell r="P572" t="str">
            <v>ESTUDIOS SOCIOECONOMICOS</v>
          </cell>
          <cell r="R572">
            <v>0</v>
          </cell>
          <cell r="T572"/>
          <cell r="W572">
            <v>0</v>
          </cell>
        </row>
        <row r="573">
          <cell r="O573" t="str">
            <v>6-300-012-0002</v>
          </cell>
          <cell r="P573" t="str">
            <v>ESTUDIOS SOCIOECONOMICOS</v>
          </cell>
          <cell r="R573">
            <v>0</v>
          </cell>
          <cell r="T573"/>
          <cell r="W573">
            <v>0</v>
          </cell>
        </row>
        <row r="574">
          <cell r="O574" t="str">
            <v>6-300-012-0002</v>
          </cell>
          <cell r="P574" t="str">
            <v>ESTUDIOS SOCIOECONOMICOS</v>
          </cell>
          <cell r="R574">
            <v>0</v>
          </cell>
          <cell r="T574"/>
          <cell r="W574">
            <v>0</v>
          </cell>
        </row>
        <row r="575">
          <cell r="O575" t="str">
            <v>6-300-012-0003</v>
          </cell>
          <cell r="P575" t="str">
            <v>PORTALES DE EMPLEO</v>
          </cell>
          <cell r="R575">
            <v>0</v>
          </cell>
          <cell r="T575"/>
          <cell r="W575">
            <v>0</v>
          </cell>
        </row>
        <row r="576">
          <cell r="O576" t="str">
            <v>6-300-013-0000</v>
          </cell>
          <cell r="P576" t="str">
            <v>GASTOS DE PERSONAL</v>
          </cell>
          <cell r="R576">
            <v>0</v>
          </cell>
          <cell r="T576"/>
          <cell r="W576">
            <v>0</v>
          </cell>
        </row>
        <row r="577">
          <cell r="O577" t="str">
            <v>6-300-013-0001</v>
          </cell>
          <cell r="P577" t="str">
            <v>EVENTOS DE INTEGRACIÓN</v>
          </cell>
          <cell r="R577">
            <v>0</v>
          </cell>
          <cell r="T577"/>
          <cell r="W577">
            <v>0</v>
          </cell>
        </row>
        <row r="578">
          <cell r="O578" t="str">
            <v>6-300-013-0002</v>
          </cell>
          <cell r="P578" t="str">
            <v>ATENCIONES A EMPLEADOS</v>
          </cell>
          <cell r="R578">
            <v>0</v>
          </cell>
          <cell r="T578"/>
          <cell r="W578">
            <v>0</v>
          </cell>
        </row>
        <row r="579">
          <cell r="O579" t="str">
            <v>6-300-013-0003</v>
          </cell>
          <cell r="P579" t="str">
            <v>OTROS GASTOS DE PERSONAL</v>
          </cell>
          <cell r="R579">
            <v>0</v>
          </cell>
          <cell r="T579"/>
          <cell r="W579">
            <v>0</v>
          </cell>
        </row>
        <row r="580">
          <cell r="O580" t="str">
            <v>6-300-014-0000</v>
          </cell>
          <cell r="P580" t="str">
            <v>COMBUSTIBLE</v>
          </cell>
          <cell r="R580">
            <v>93063.039999999994</v>
          </cell>
          <cell r="T580"/>
          <cell r="W580">
            <v>140400</v>
          </cell>
        </row>
        <row r="581">
          <cell r="O581" t="str">
            <v>6-300-014-0001</v>
          </cell>
          <cell r="P581" t="str">
            <v>GASOLINA Y DIESEL</v>
          </cell>
          <cell r="R581">
            <v>34010.939999999995</v>
          </cell>
          <cell r="T581"/>
          <cell r="W581">
            <v>48000</v>
          </cell>
        </row>
        <row r="582">
          <cell r="O582" t="str">
            <v>6-300-014-0001</v>
          </cell>
          <cell r="P582" t="str">
            <v>GASOLINA Y DIESEL</v>
          </cell>
          <cell r="R582">
            <v>0</v>
          </cell>
          <cell r="T582"/>
          <cell r="W582">
            <v>0</v>
          </cell>
        </row>
        <row r="583">
          <cell r="O583" t="str">
            <v>6-300-014-0001</v>
          </cell>
          <cell r="P583" t="str">
            <v>GASOLINA Y DIESEL</v>
          </cell>
          <cell r="R583">
            <v>59052.1</v>
          </cell>
          <cell r="T583"/>
          <cell r="W583">
            <v>92400</v>
          </cell>
        </row>
        <row r="584">
          <cell r="O584" t="str">
            <v>6-300-014-0002</v>
          </cell>
          <cell r="P584" t="str">
            <v>GAS LP</v>
          </cell>
          <cell r="R584">
            <v>0</v>
          </cell>
          <cell r="T584"/>
          <cell r="W584">
            <v>0</v>
          </cell>
        </row>
        <row r="585">
          <cell r="O585" t="str">
            <v>6-300-015-0000</v>
          </cell>
          <cell r="P585" t="str">
            <v>ESTACIONAMIENTO</v>
          </cell>
          <cell r="R585">
            <v>13586.21</v>
          </cell>
          <cell r="T585"/>
          <cell r="W585">
            <v>6000</v>
          </cell>
        </row>
        <row r="586">
          <cell r="O586" t="str">
            <v>6-300-015-0001</v>
          </cell>
          <cell r="P586" t="str">
            <v>ESTACIONAMIENTO</v>
          </cell>
          <cell r="R586">
            <v>6724.14</v>
          </cell>
          <cell r="T586"/>
          <cell r="W586">
            <v>0</v>
          </cell>
        </row>
        <row r="587">
          <cell r="O587" t="str">
            <v>6-300-015-0001</v>
          </cell>
          <cell r="P587" t="str">
            <v>ESTACIONAMIENTO</v>
          </cell>
          <cell r="R587">
            <v>0</v>
          </cell>
          <cell r="T587"/>
          <cell r="W587">
            <v>0</v>
          </cell>
        </row>
        <row r="588">
          <cell r="O588" t="str">
            <v>6-300-015-0001</v>
          </cell>
          <cell r="P588" t="str">
            <v>ESTACIONAMIENTO</v>
          </cell>
          <cell r="R588">
            <v>6862.07</v>
          </cell>
          <cell r="T588"/>
          <cell r="W588">
            <v>6000</v>
          </cell>
        </row>
        <row r="589">
          <cell r="O589" t="str">
            <v>6-300-016-0000</v>
          </cell>
          <cell r="P589" t="str">
            <v>TRANSPORTE LOCAL</v>
          </cell>
          <cell r="R589">
            <v>48999.999999999993</v>
          </cell>
          <cell r="T589"/>
          <cell r="W589">
            <v>84000</v>
          </cell>
        </row>
        <row r="590">
          <cell r="O590" t="str">
            <v>6-300-016-0001</v>
          </cell>
          <cell r="P590" t="str">
            <v>PASAJES</v>
          </cell>
          <cell r="R590">
            <v>0</v>
          </cell>
          <cell r="T590"/>
          <cell r="W590">
            <v>0</v>
          </cell>
        </row>
        <row r="591">
          <cell r="O591" t="str">
            <v>6-300-016-0002</v>
          </cell>
          <cell r="P591" t="str">
            <v>TAXIS</v>
          </cell>
          <cell r="R591">
            <v>6999.9999999999991</v>
          </cell>
          <cell r="T591"/>
          <cell r="W591">
            <v>12000</v>
          </cell>
        </row>
        <row r="592">
          <cell r="O592" t="str">
            <v>6-300-016-0003</v>
          </cell>
          <cell r="P592" t="str">
            <v>PEAJES</v>
          </cell>
          <cell r="R592">
            <v>41999.999999999993</v>
          </cell>
          <cell r="T592"/>
          <cell r="W592">
            <v>72000</v>
          </cell>
        </row>
        <row r="593">
          <cell r="O593" t="str">
            <v>6-300-017-0000</v>
          </cell>
          <cell r="P593" t="str">
            <v>ATENCION A CLIENTES</v>
          </cell>
          <cell r="R593">
            <v>2099.1299999999997</v>
          </cell>
          <cell r="T593"/>
          <cell r="W593">
            <v>0</v>
          </cell>
        </row>
        <row r="594">
          <cell r="O594" t="str">
            <v>6-300-017-0001</v>
          </cell>
          <cell r="P594" t="str">
            <v>CONSUMOS</v>
          </cell>
          <cell r="R594">
            <v>0</v>
          </cell>
          <cell r="T594"/>
          <cell r="W594">
            <v>0</v>
          </cell>
        </row>
        <row r="595">
          <cell r="O595" t="str">
            <v>6-300-017-0001</v>
          </cell>
          <cell r="P595" t="str">
            <v>CONSUMOS</v>
          </cell>
          <cell r="R595">
            <v>0</v>
          </cell>
          <cell r="T595"/>
          <cell r="W595">
            <v>0</v>
          </cell>
        </row>
        <row r="596">
          <cell r="O596" t="str">
            <v>6-300-017-0001</v>
          </cell>
          <cell r="P596" t="str">
            <v>CONSUMOS</v>
          </cell>
          <cell r="R596">
            <v>2099.1299999999997</v>
          </cell>
          <cell r="T596"/>
          <cell r="W596">
            <v>0</v>
          </cell>
        </row>
        <row r="597">
          <cell r="O597" t="str">
            <v>6-300-017-0002</v>
          </cell>
          <cell r="P597" t="str">
            <v>OTROS</v>
          </cell>
          <cell r="R597">
            <v>0</v>
          </cell>
          <cell r="T597"/>
          <cell r="W597">
            <v>0</v>
          </cell>
        </row>
        <row r="598">
          <cell r="O598" t="str">
            <v>6-300-018-0000</v>
          </cell>
          <cell r="P598" t="str">
            <v>GASTOS DE VIAJE</v>
          </cell>
          <cell r="R598">
            <v>285806.56</v>
          </cell>
          <cell r="T598"/>
          <cell r="W598">
            <v>306000</v>
          </cell>
        </row>
        <row r="599">
          <cell r="O599" t="str">
            <v>6-300-018-0001</v>
          </cell>
          <cell r="P599" t="str">
            <v>TRANSPORTE AÉREO</v>
          </cell>
          <cell r="R599">
            <v>5564</v>
          </cell>
          <cell r="T599"/>
          <cell r="W599">
            <v>0</v>
          </cell>
        </row>
        <row r="600">
          <cell r="O600" t="str">
            <v>6-300-018-0001</v>
          </cell>
          <cell r="P600" t="str">
            <v>TRANSPORTE AÉREO</v>
          </cell>
          <cell r="R600">
            <v>0</v>
          </cell>
          <cell r="T600"/>
          <cell r="W600">
            <v>0</v>
          </cell>
        </row>
        <row r="601">
          <cell r="O601" t="str">
            <v>6-300-018-0001</v>
          </cell>
          <cell r="P601" t="str">
            <v>TRANSPORTE AÉREO</v>
          </cell>
          <cell r="R601">
            <v>41926.86</v>
          </cell>
          <cell r="T601"/>
          <cell r="W601">
            <v>0</v>
          </cell>
        </row>
        <row r="602">
          <cell r="O602" t="str">
            <v>6-300-018-0002</v>
          </cell>
          <cell r="P602" t="str">
            <v>TRANSPORTE TERRESTRE</v>
          </cell>
          <cell r="R602">
            <v>0</v>
          </cell>
          <cell r="T602"/>
          <cell r="W602">
            <v>0</v>
          </cell>
        </row>
        <row r="603">
          <cell r="O603" t="str">
            <v>6-300-018-0002</v>
          </cell>
          <cell r="P603" t="str">
            <v>TRANSPORTE TERRESTRE</v>
          </cell>
          <cell r="R603">
            <v>0</v>
          </cell>
          <cell r="T603"/>
          <cell r="W603">
            <v>0</v>
          </cell>
        </row>
        <row r="604">
          <cell r="O604" t="str">
            <v>6-300-018-0002</v>
          </cell>
          <cell r="P604" t="str">
            <v>TRANSPORTE TERRESTRE</v>
          </cell>
          <cell r="R604">
            <v>7696.93</v>
          </cell>
          <cell r="T604"/>
          <cell r="W604">
            <v>0</v>
          </cell>
        </row>
        <row r="605">
          <cell r="O605" t="str">
            <v>6-300-018-0003</v>
          </cell>
          <cell r="P605" t="str">
            <v>COMBUSTIBLE</v>
          </cell>
          <cell r="R605">
            <v>10248.65</v>
          </cell>
          <cell r="T605"/>
          <cell r="W605">
            <v>9000</v>
          </cell>
        </row>
        <row r="606">
          <cell r="O606" t="str">
            <v>6-300-018-0003</v>
          </cell>
          <cell r="P606" t="str">
            <v>COMBUSTIBLE</v>
          </cell>
          <cell r="R606">
            <v>0</v>
          </cell>
          <cell r="T606"/>
          <cell r="W606">
            <v>0</v>
          </cell>
        </row>
        <row r="607">
          <cell r="O607" t="str">
            <v>6-300-018-0003</v>
          </cell>
          <cell r="P607" t="str">
            <v>COMBUSTIBLE</v>
          </cell>
          <cell r="R607">
            <v>8143.09</v>
          </cell>
          <cell r="T607"/>
          <cell r="W607">
            <v>0</v>
          </cell>
        </row>
        <row r="608">
          <cell r="O608" t="str">
            <v>6-300-018-0004</v>
          </cell>
          <cell r="P608" t="str">
            <v>PEAJES</v>
          </cell>
          <cell r="R608">
            <v>0</v>
          </cell>
          <cell r="T608"/>
          <cell r="W608">
            <v>0</v>
          </cell>
        </row>
        <row r="609">
          <cell r="O609" t="str">
            <v>6-300-018-0004</v>
          </cell>
          <cell r="P609" t="str">
            <v>PEAJES</v>
          </cell>
          <cell r="R609">
            <v>0</v>
          </cell>
          <cell r="T609"/>
          <cell r="W609">
            <v>0</v>
          </cell>
        </row>
        <row r="610">
          <cell r="O610" t="str">
            <v>6-300-018-0004</v>
          </cell>
          <cell r="P610" t="str">
            <v>PEAJES</v>
          </cell>
          <cell r="R610">
            <v>4481.0599999999995</v>
          </cell>
          <cell r="T610"/>
          <cell r="W610">
            <v>0</v>
          </cell>
        </row>
        <row r="611">
          <cell r="O611" t="str">
            <v>6-300-018-0005</v>
          </cell>
          <cell r="P611" t="str">
            <v>ALIMENTACIÓN</v>
          </cell>
          <cell r="R611">
            <v>0</v>
          </cell>
          <cell r="T611"/>
          <cell r="W611">
            <v>0</v>
          </cell>
        </row>
        <row r="612">
          <cell r="O612" t="str">
            <v>6-300-018-0005</v>
          </cell>
          <cell r="P612" t="str">
            <v>ALIMENTACIÓN</v>
          </cell>
          <cell r="R612">
            <v>0</v>
          </cell>
          <cell r="T612"/>
          <cell r="W612">
            <v>0</v>
          </cell>
        </row>
        <row r="613">
          <cell r="O613" t="str">
            <v>6-300-018-0005</v>
          </cell>
          <cell r="P613" t="str">
            <v>ALIMENTACIÓN</v>
          </cell>
          <cell r="R613">
            <v>16500.440000000002</v>
          </cell>
          <cell r="T613"/>
          <cell r="W613">
            <v>0</v>
          </cell>
        </row>
        <row r="614">
          <cell r="O614" t="str">
            <v>6-300-018-0006</v>
          </cell>
          <cell r="P614" t="str">
            <v>HOSPEDAJE</v>
          </cell>
          <cell r="R614">
            <v>89249.999999999985</v>
          </cell>
          <cell r="T614"/>
          <cell r="W614">
            <v>153000</v>
          </cell>
        </row>
        <row r="615">
          <cell r="O615" t="str">
            <v>6-300-018-0007</v>
          </cell>
          <cell r="P615" t="str">
            <v>TAXIS</v>
          </cell>
          <cell r="R615">
            <v>0</v>
          </cell>
          <cell r="T615"/>
          <cell r="W615">
            <v>0</v>
          </cell>
        </row>
        <row r="616">
          <cell r="O616" t="str">
            <v>6-300-018-0007</v>
          </cell>
          <cell r="P616" t="str">
            <v>TAXIS</v>
          </cell>
          <cell r="R616">
            <v>10002.02</v>
          </cell>
          <cell r="T616"/>
          <cell r="W616">
            <v>0</v>
          </cell>
        </row>
        <row r="617">
          <cell r="O617" t="str">
            <v>6-300-018-0008</v>
          </cell>
          <cell r="P617" t="str">
            <v>OTROS</v>
          </cell>
          <cell r="R617">
            <v>0</v>
          </cell>
          <cell r="T617"/>
          <cell r="W617">
            <v>0</v>
          </cell>
        </row>
        <row r="618">
          <cell r="O618" t="str">
            <v>6-300-018-0008</v>
          </cell>
          <cell r="P618" t="str">
            <v>OTROS</v>
          </cell>
          <cell r="R618">
            <v>7993.51</v>
          </cell>
          <cell r="T618"/>
          <cell r="W618">
            <v>0</v>
          </cell>
        </row>
        <row r="619">
          <cell r="O619" t="str">
            <v>6-300-018-0008</v>
          </cell>
          <cell r="P619" t="str">
            <v>OTROS</v>
          </cell>
          <cell r="R619">
            <v>83999.999999999985</v>
          </cell>
          <cell r="T619"/>
          <cell r="W619">
            <v>0</v>
          </cell>
        </row>
        <row r="620">
          <cell r="O620" t="str">
            <v>6-300-018-0008</v>
          </cell>
          <cell r="P620" t="str">
            <v>OTROS</v>
          </cell>
          <cell r="R620">
            <v>0</v>
          </cell>
          <cell r="T620"/>
          <cell r="W620">
            <v>0</v>
          </cell>
        </row>
        <row r="621">
          <cell r="O621" t="str">
            <v>6-300-019-0000</v>
          </cell>
          <cell r="P621" t="str">
            <v>ASESORIAS PF</v>
          </cell>
          <cell r="R621">
            <v>14437.499999999998</v>
          </cell>
          <cell r="T621"/>
          <cell r="W621">
            <v>24750</v>
          </cell>
        </row>
        <row r="622">
          <cell r="O622" t="str">
            <v>6-300-019-0001</v>
          </cell>
          <cell r="P622" t="str">
            <v>ASESORIAS PF - EMPRESARIAL</v>
          </cell>
          <cell r="R622">
            <v>0</v>
          </cell>
          <cell r="T622"/>
          <cell r="W622">
            <v>0</v>
          </cell>
        </row>
        <row r="623">
          <cell r="O623" t="str">
            <v>6-300-019-0002</v>
          </cell>
          <cell r="P623" t="str">
            <v>ASESORIAS PF - OTROS</v>
          </cell>
          <cell r="R623">
            <v>14437.499999999998</v>
          </cell>
          <cell r="T623"/>
          <cell r="W623">
            <v>24750</v>
          </cell>
        </row>
        <row r="624">
          <cell r="O624" t="str">
            <v>6-300-019-0003</v>
          </cell>
          <cell r="P624" t="str">
            <v>ASESORIAS PF - EXPORT / IMPORT</v>
          </cell>
          <cell r="R624">
            <v>0</v>
          </cell>
          <cell r="T624"/>
          <cell r="W624">
            <v>0</v>
          </cell>
        </row>
        <row r="625">
          <cell r="O625" t="str">
            <v>6-300-019-0003</v>
          </cell>
          <cell r="P625" t="str">
            <v>ASESORIAS PF - EXPORT / IMPORT</v>
          </cell>
          <cell r="R625">
            <v>0</v>
          </cell>
          <cell r="T625"/>
          <cell r="W625">
            <v>0</v>
          </cell>
        </row>
        <row r="626">
          <cell r="O626" t="str">
            <v>6-300-019-0003</v>
          </cell>
          <cell r="P626" t="str">
            <v>ASESORIAS PF - EXPORT / IMPORT</v>
          </cell>
          <cell r="R626">
            <v>0</v>
          </cell>
          <cell r="T626"/>
          <cell r="W626">
            <v>0</v>
          </cell>
        </row>
        <row r="627">
          <cell r="O627" t="str">
            <v>6-300-020-0000</v>
          </cell>
          <cell r="P627" t="str">
            <v>ASESORIAS PM</v>
          </cell>
          <cell r="R627">
            <v>0</v>
          </cell>
          <cell r="T627">
            <v>650869.57900000003</v>
          </cell>
          <cell r="W627">
            <v>0</v>
          </cell>
        </row>
        <row r="628">
          <cell r="O628" t="str">
            <v>6-300-020-0001</v>
          </cell>
          <cell r="P628" t="str">
            <v>ASESORIAS PM - EMPRESARIAL</v>
          </cell>
          <cell r="R628">
            <v>0</v>
          </cell>
          <cell r="T628">
            <v>650869.57900000003</v>
          </cell>
          <cell r="W628">
            <v>0</v>
          </cell>
        </row>
        <row r="629">
          <cell r="O629" t="str">
            <v>6-300-020-0001</v>
          </cell>
          <cell r="P629" t="str">
            <v>ASESORIAS PM - EMPRESARIAL</v>
          </cell>
          <cell r="R629">
            <v>0</v>
          </cell>
          <cell r="T629"/>
          <cell r="W629">
            <v>0</v>
          </cell>
        </row>
        <row r="630">
          <cell r="O630" t="str">
            <v>6-300-020-0001</v>
          </cell>
          <cell r="P630" t="str">
            <v>ASESORIAS PM - EMPRESARIAL</v>
          </cell>
          <cell r="R630">
            <v>0</v>
          </cell>
          <cell r="T630"/>
          <cell r="W630">
            <v>0</v>
          </cell>
        </row>
        <row r="631">
          <cell r="O631" t="str">
            <v>6-300-020-0002</v>
          </cell>
          <cell r="P631" t="str">
            <v>ASESORIAS PM - OTROS</v>
          </cell>
          <cell r="R631">
            <v>0</v>
          </cell>
          <cell r="T631"/>
          <cell r="W631">
            <v>0</v>
          </cell>
        </row>
        <row r="632">
          <cell r="O632" t="str">
            <v>6-300-020-0002</v>
          </cell>
          <cell r="P632" t="str">
            <v>ASESORIAS PM - OTROS</v>
          </cell>
          <cell r="R632">
            <v>0</v>
          </cell>
          <cell r="T632"/>
          <cell r="W632">
            <v>0</v>
          </cell>
        </row>
        <row r="633">
          <cell r="O633" t="str">
            <v>6-300-020-0002</v>
          </cell>
          <cell r="P633" t="str">
            <v>ASESORIAS PM - OTROS</v>
          </cell>
          <cell r="R633">
            <v>0</v>
          </cell>
          <cell r="T633"/>
          <cell r="W633">
            <v>0</v>
          </cell>
        </row>
        <row r="634">
          <cell r="O634" t="str">
            <v>6-300-020-0003</v>
          </cell>
          <cell r="P634" t="str">
            <v>ASESORIAS PM - CONTABLE</v>
          </cell>
          <cell r="R634">
            <v>0</v>
          </cell>
          <cell r="T634"/>
          <cell r="W634">
            <v>0</v>
          </cell>
        </row>
        <row r="635">
          <cell r="O635" t="str">
            <v>6-300-020-0003</v>
          </cell>
          <cell r="P635" t="str">
            <v>ASESORIAS PM - CONTABLE</v>
          </cell>
          <cell r="R635">
            <v>0</v>
          </cell>
          <cell r="T635"/>
          <cell r="W635">
            <v>0</v>
          </cell>
        </row>
        <row r="636">
          <cell r="O636" t="str">
            <v>6-300-020-0003</v>
          </cell>
          <cell r="P636" t="str">
            <v>ASESORIAS PM - CONTABLE</v>
          </cell>
          <cell r="R636">
            <v>0</v>
          </cell>
          <cell r="T636"/>
          <cell r="W636">
            <v>0</v>
          </cell>
        </row>
        <row r="637">
          <cell r="O637" t="str">
            <v>6-300-021-0000</v>
          </cell>
          <cell r="P637" t="str">
            <v>MENSAJERIA</v>
          </cell>
          <cell r="R637">
            <v>60861.146666666653</v>
          </cell>
          <cell r="T637"/>
          <cell r="W637">
            <v>43600.00004665427</v>
          </cell>
        </row>
        <row r="638">
          <cell r="O638" t="str">
            <v>6-300-021-0001</v>
          </cell>
          <cell r="P638" t="str">
            <v>LOCAL CDMX Y METROPOLITANA</v>
          </cell>
          <cell r="R638">
            <v>0</v>
          </cell>
          <cell r="T638"/>
          <cell r="W638">
            <v>0</v>
          </cell>
        </row>
        <row r="639">
          <cell r="O639" t="str">
            <v>6-300-021-0001</v>
          </cell>
          <cell r="P639" t="str">
            <v>LOCAL CDMX Y METROPOLITANA</v>
          </cell>
          <cell r="R639">
            <v>20019.009999999998</v>
          </cell>
          <cell r="T639"/>
          <cell r="W639">
            <v>0</v>
          </cell>
        </row>
        <row r="640">
          <cell r="O640" t="str">
            <v>6-300-021-0001</v>
          </cell>
          <cell r="P640" t="str">
            <v>LOCAL CDMX Y METROPOLITANA</v>
          </cell>
          <cell r="R640">
            <v>4543.97</v>
          </cell>
          <cell r="T640"/>
          <cell r="W640">
            <v>7200</v>
          </cell>
        </row>
        <row r="641">
          <cell r="O641" t="str">
            <v>6-300-021-0002</v>
          </cell>
          <cell r="P641" t="str">
            <v>NACIONAL</v>
          </cell>
          <cell r="R641">
            <v>2345.88</v>
          </cell>
          <cell r="T641"/>
          <cell r="W641">
            <v>7200.0000466542679</v>
          </cell>
        </row>
        <row r="642">
          <cell r="O642" t="str">
            <v>6-300-021-0002</v>
          </cell>
          <cell r="P642" t="str">
            <v>NACIONAL</v>
          </cell>
          <cell r="R642">
            <v>18489.740000000002</v>
          </cell>
          <cell r="T642"/>
          <cell r="W642">
            <v>5000</v>
          </cell>
        </row>
        <row r="643">
          <cell r="O643" t="str">
            <v>6-300-021-0002</v>
          </cell>
          <cell r="P643" t="str">
            <v>NACIONAL</v>
          </cell>
          <cell r="R643">
            <v>1345.88</v>
          </cell>
          <cell r="T643"/>
          <cell r="W643">
            <v>0</v>
          </cell>
        </row>
        <row r="644">
          <cell r="O644" t="str">
            <v>6-300-021-0003</v>
          </cell>
          <cell r="P644" t="str">
            <v>INTERNACIONAL</v>
          </cell>
          <cell r="R644">
            <v>14116.666666666664</v>
          </cell>
          <cell r="T644"/>
          <cell r="W644">
            <v>12200</v>
          </cell>
        </row>
        <row r="645">
          <cell r="O645" t="str">
            <v>6-300-021-0003</v>
          </cell>
          <cell r="P645" t="str">
            <v>INTERNACIONAL</v>
          </cell>
          <cell r="R645">
            <v>0</v>
          </cell>
          <cell r="T645"/>
          <cell r="W645">
            <v>0</v>
          </cell>
        </row>
        <row r="646">
          <cell r="O646" t="str">
            <v>6-300-022-0000</v>
          </cell>
          <cell r="P646" t="str">
            <v>SEGURIDAD Y VIGILANCIA</v>
          </cell>
          <cell r="R646">
            <v>0</v>
          </cell>
          <cell r="T646"/>
          <cell r="W646">
            <v>0</v>
          </cell>
        </row>
        <row r="647">
          <cell r="O647" t="str">
            <v>6-300-022-0001</v>
          </cell>
          <cell r="P647" t="str">
            <v>SERVICIO ALARMAS</v>
          </cell>
          <cell r="R647">
            <v>0</v>
          </cell>
          <cell r="T647"/>
          <cell r="W647">
            <v>0</v>
          </cell>
        </row>
        <row r="648">
          <cell r="O648" t="str">
            <v>6-300-022-0002</v>
          </cell>
          <cell r="P648" t="str">
            <v>EQUIPO VIGILANCIA</v>
          </cell>
          <cell r="R648">
            <v>0</v>
          </cell>
          <cell r="T648"/>
          <cell r="W648">
            <v>0</v>
          </cell>
        </row>
        <row r="649">
          <cell r="O649" t="str">
            <v>6-300-022-0003</v>
          </cell>
          <cell r="P649" t="str">
            <v>GPS RATREO SATELITAL</v>
          </cell>
          <cell r="R649">
            <v>0</v>
          </cell>
          <cell r="T649"/>
          <cell r="W649">
            <v>0</v>
          </cell>
        </row>
        <row r="650">
          <cell r="O650" t="str">
            <v>6-300-023-0000</v>
          </cell>
          <cell r="P650" t="str">
            <v>SERVICIOS INSTALACIONES</v>
          </cell>
          <cell r="R650">
            <v>0</v>
          </cell>
          <cell r="T650"/>
          <cell r="W650">
            <v>0</v>
          </cell>
        </row>
        <row r="651">
          <cell r="O651" t="str">
            <v>6-300-023-0001</v>
          </cell>
          <cell r="P651" t="str">
            <v>TELEFONIA FIJA</v>
          </cell>
          <cell r="R651">
            <v>0</v>
          </cell>
          <cell r="T651"/>
          <cell r="W651">
            <v>0</v>
          </cell>
        </row>
        <row r="652">
          <cell r="O652" t="str">
            <v>6-300-023-0002</v>
          </cell>
          <cell r="P652" t="str">
            <v>INTERNET</v>
          </cell>
          <cell r="R652">
            <v>0</v>
          </cell>
          <cell r="T652"/>
          <cell r="W652">
            <v>0</v>
          </cell>
        </row>
        <row r="653">
          <cell r="O653" t="str">
            <v>6-300-023-0003</v>
          </cell>
          <cell r="P653" t="str">
            <v>LUZ</v>
          </cell>
          <cell r="R653">
            <v>0</v>
          </cell>
          <cell r="T653"/>
          <cell r="W653">
            <v>0</v>
          </cell>
        </row>
        <row r="654">
          <cell r="O654" t="str">
            <v>6-300-023-0004</v>
          </cell>
          <cell r="P654" t="str">
            <v>AGUA</v>
          </cell>
          <cell r="R654">
            <v>0</v>
          </cell>
          <cell r="T654"/>
          <cell r="W654">
            <v>0</v>
          </cell>
        </row>
        <row r="655">
          <cell r="O655" t="str">
            <v>6-300-023-0005</v>
          </cell>
          <cell r="P655" t="str">
            <v>FUMIGACIÓN</v>
          </cell>
          <cell r="R655">
            <v>0</v>
          </cell>
          <cell r="T655"/>
          <cell r="W655">
            <v>0</v>
          </cell>
        </row>
        <row r="656">
          <cell r="O656" t="str">
            <v>6-300-024-0000</v>
          </cell>
          <cell r="P656" t="str">
            <v>CELULARES</v>
          </cell>
          <cell r="R656">
            <v>2000.12</v>
          </cell>
          <cell r="T656"/>
          <cell r="W656">
            <v>0</v>
          </cell>
        </row>
        <row r="657">
          <cell r="O657" t="str">
            <v>6-300-024-0001</v>
          </cell>
          <cell r="P657" t="str">
            <v>SERVICIO</v>
          </cell>
          <cell r="R657">
            <v>1225.8499999999999</v>
          </cell>
          <cell r="T657"/>
          <cell r="W657">
            <v>0</v>
          </cell>
        </row>
        <row r="658">
          <cell r="O658" t="str">
            <v>6-300-024-0001</v>
          </cell>
          <cell r="P658" t="str">
            <v>SERVICIO</v>
          </cell>
          <cell r="R658">
            <v>233.79</v>
          </cell>
          <cell r="T658"/>
          <cell r="W658">
            <v>0</v>
          </cell>
        </row>
        <row r="659">
          <cell r="O659" t="str">
            <v>6-300-024-0001</v>
          </cell>
          <cell r="P659" t="str">
            <v>SERVICIO</v>
          </cell>
          <cell r="R659">
            <v>540.48</v>
          </cell>
          <cell r="T659"/>
          <cell r="W659">
            <v>0</v>
          </cell>
        </row>
        <row r="660">
          <cell r="O660" t="str">
            <v>6-300-024-0002</v>
          </cell>
          <cell r="P660" t="str">
            <v>EQUIPOS Y ACCESORIOS</v>
          </cell>
          <cell r="R660">
            <v>0</v>
          </cell>
          <cell r="T660"/>
          <cell r="W660">
            <v>0</v>
          </cell>
        </row>
        <row r="661">
          <cell r="O661" t="str">
            <v>6-300-025-0000</v>
          </cell>
          <cell r="P661" t="str">
            <v>SUMINISTROS GENERALES</v>
          </cell>
          <cell r="R661">
            <v>0</v>
          </cell>
          <cell r="T661"/>
          <cell r="W661">
            <v>0</v>
          </cell>
        </row>
        <row r="662">
          <cell r="O662" t="str">
            <v>6-300-025-0001</v>
          </cell>
          <cell r="P662" t="str">
            <v>DESPENSA</v>
          </cell>
          <cell r="R662">
            <v>0</v>
          </cell>
          <cell r="T662"/>
          <cell r="W662">
            <v>0</v>
          </cell>
        </row>
        <row r="663">
          <cell r="O663" t="str">
            <v>6-300-025-0002</v>
          </cell>
          <cell r="P663" t="str">
            <v>SUMINISTROS LIMPIEZA</v>
          </cell>
          <cell r="R663">
            <v>0</v>
          </cell>
          <cell r="T663"/>
          <cell r="W663">
            <v>0</v>
          </cell>
        </row>
        <row r="664">
          <cell r="O664" t="str">
            <v>6-300-026-0000</v>
          </cell>
          <cell r="P664" t="str">
            <v>SUMINISTROS OFICINA</v>
          </cell>
          <cell r="R664">
            <v>8400</v>
          </cell>
          <cell r="T664"/>
          <cell r="W664">
            <v>14400</v>
          </cell>
        </row>
        <row r="665">
          <cell r="O665" t="str">
            <v>6-300-026-0001</v>
          </cell>
          <cell r="P665" t="str">
            <v>PAPELERIA</v>
          </cell>
          <cell r="R665">
            <v>8400</v>
          </cell>
          <cell r="T665"/>
          <cell r="W665">
            <v>14400</v>
          </cell>
        </row>
        <row r="666">
          <cell r="O666" t="str">
            <v>6-300-026-0002</v>
          </cell>
          <cell r="P666" t="str">
            <v>PAPEL BOND</v>
          </cell>
          <cell r="R666">
            <v>0</v>
          </cell>
          <cell r="T666"/>
          <cell r="W666">
            <v>0</v>
          </cell>
        </row>
        <row r="667">
          <cell r="O667" t="str">
            <v>6-300-026-0003</v>
          </cell>
          <cell r="P667" t="str">
            <v>COPIAS FOTOSTATICAS</v>
          </cell>
          <cell r="R667">
            <v>0</v>
          </cell>
          <cell r="T667"/>
          <cell r="W667">
            <v>0</v>
          </cell>
        </row>
        <row r="668">
          <cell r="O668" t="str">
            <v>6-300-026-0004</v>
          </cell>
          <cell r="P668" t="str">
            <v>ENSERES</v>
          </cell>
          <cell r="R668">
            <v>0</v>
          </cell>
          <cell r="T668"/>
          <cell r="W668">
            <v>0</v>
          </cell>
        </row>
        <row r="669">
          <cell r="O669" t="str">
            <v>6-300-027-0000</v>
          </cell>
          <cell r="P669" t="str">
            <v>SUMINISTROS COMPUTO</v>
          </cell>
          <cell r="R669">
            <v>0</v>
          </cell>
          <cell r="T669"/>
          <cell r="W669">
            <v>0</v>
          </cell>
        </row>
        <row r="670">
          <cell r="O670" t="str">
            <v>6-300-027-0001</v>
          </cell>
          <cell r="P670" t="str">
            <v>TONERS</v>
          </cell>
          <cell r="R670">
            <v>0</v>
          </cell>
          <cell r="T670"/>
          <cell r="W670">
            <v>0</v>
          </cell>
        </row>
        <row r="671">
          <cell r="O671" t="str">
            <v>6-300-027-0002</v>
          </cell>
          <cell r="P671" t="str">
            <v>ACCESORIOS</v>
          </cell>
          <cell r="R671">
            <v>0</v>
          </cell>
          <cell r="T671"/>
          <cell r="W671">
            <v>0</v>
          </cell>
        </row>
        <row r="672">
          <cell r="O672" t="str">
            <v>6-300-028-0000</v>
          </cell>
          <cell r="P672" t="str">
            <v>MUESTRAS</v>
          </cell>
          <cell r="R672">
            <v>6299.9999999999991</v>
          </cell>
          <cell r="T672"/>
          <cell r="W672">
            <v>10800</v>
          </cell>
        </row>
        <row r="673">
          <cell r="O673" t="str">
            <v>6-300-028-0001</v>
          </cell>
          <cell r="P673" t="str">
            <v>MUESTRAS DESARROLLO PRODUCTOS</v>
          </cell>
          <cell r="R673">
            <v>0</v>
          </cell>
          <cell r="T673"/>
          <cell r="W673">
            <v>0</v>
          </cell>
        </row>
        <row r="674">
          <cell r="O674" t="str">
            <v>6-300-028-0002</v>
          </cell>
          <cell r="P674" t="str">
            <v>MUESTRAS CLIENTES</v>
          </cell>
          <cell r="R674">
            <v>6299.9999999999991</v>
          </cell>
          <cell r="T674"/>
          <cell r="W674">
            <v>10800</v>
          </cell>
        </row>
        <row r="675">
          <cell r="O675" t="str">
            <v>6-300-029-0000</v>
          </cell>
          <cell r="P675" t="str">
            <v>ANALISIS / ESTUDIOS DE MERCADO</v>
          </cell>
          <cell r="R675">
            <v>0</v>
          </cell>
          <cell r="T675"/>
          <cell r="W675">
            <v>0</v>
          </cell>
        </row>
        <row r="676">
          <cell r="O676" t="str">
            <v>6-300-029-0001</v>
          </cell>
          <cell r="P676" t="str">
            <v>ANALISIS / ESTUDIOS DE MERCADO</v>
          </cell>
          <cell r="R676">
            <v>0</v>
          </cell>
          <cell r="T676"/>
          <cell r="W676">
            <v>0</v>
          </cell>
        </row>
        <row r="677">
          <cell r="O677" t="str">
            <v>6-300-030-0000</v>
          </cell>
          <cell r="P677" t="str">
            <v>FERIAS Y EXPOSICIONES</v>
          </cell>
          <cell r="R677">
            <v>0</v>
          </cell>
          <cell r="T677"/>
          <cell r="W677">
            <v>0</v>
          </cell>
        </row>
        <row r="678">
          <cell r="O678" t="str">
            <v>6-300-030-0001</v>
          </cell>
          <cell r="P678" t="str">
            <v>STAND</v>
          </cell>
          <cell r="R678">
            <v>0</v>
          </cell>
          <cell r="T678"/>
          <cell r="W678">
            <v>0</v>
          </cell>
        </row>
        <row r="679">
          <cell r="O679" t="str">
            <v>6-300-030-0002</v>
          </cell>
          <cell r="P679" t="str">
            <v>OTROS</v>
          </cell>
          <cell r="R679">
            <v>0</v>
          </cell>
          <cell r="T679"/>
          <cell r="W679">
            <v>0</v>
          </cell>
        </row>
        <row r="680">
          <cell r="O680" t="str">
            <v>6-300-031-0000</v>
          </cell>
          <cell r="P680" t="str">
            <v>PUBLICIDAD IMPRESA</v>
          </cell>
          <cell r="R680">
            <v>30080.6</v>
          </cell>
          <cell r="T680"/>
          <cell r="W680">
            <v>49200</v>
          </cell>
        </row>
        <row r="681">
          <cell r="O681" t="str">
            <v>6-300-031-0001</v>
          </cell>
          <cell r="P681" t="str">
            <v>CATALOGOS</v>
          </cell>
          <cell r="R681">
            <v>0</v>
          </cell>
          <cell r="T681"/>
          <cell r="W681">
            <v>0</v>
          </cell>
        </row>
        <row r="682">
          <cell r="O682" t="str">
            <v>6-300-031-0001</v>
          </cell>
          <cell r="P682" t="str">
            <v>CATALOGOS</v>
          </cell>
          <cell r="R682">
            <v>0</v>
          </cell>
          <cell r="T682"/>
          <cell r="W682">
            <v>0</v>
          </cell>
        </row>
        <row r="683">
          <cell r="O683" t="str">
            <v>6-300-031-0001</v>
          </cell>
          <cell r="P683" t="str">
            <v>CATALOGOS</v>
          </cell>
          <cell r="R683">
            <v>28699.999999999996</v>
          </cell>
          <cell r="T683"/>
          <cell r="W683">
            <v>49200</v>
          </cell>
        </row>
        <row r="684">
          <cell r="O684" t="str">
            <v>6-300-031-0002</v>
          </cell>
          <cell r="P684" t="str">
            <v>TRIPTICOS</v>
          </cell>
          <cell r="R684">
            <v>0</v>
          </cell>
          <cell r="T684"/>
          <cell r="W684">
            <v>0</v>
          </cell>
        </row>
        <row r="685">
          <cell r="O685" t="str">
            <v>6-300-031-0002</v>
          </cell>
          <cell r="P685" t="str">
            <v>TRIPTICOS</v>
          </cell>
          <cell r="R685">
            <v>0</v>
          </cell>
          <cell r="T685"/>
          <cell r="W685">
            <v>0</v>
          </cell>
        </row>
        <row r="686">
          <cell r="O686" t="str">
            <v>6-300-031-0002</v>
          </cell>
          <cell r="P686" t="str">
            <v>TRIPTICOS</v>
          </cell>
          <cell r="R686">
            <v>0</v>
          </cell>
          <cell r="T686"/>
          <cell r="W686">
            <v>0</v>
          </cell>
        </row>
        <row r="687">
          <cell r="O687" t="str">
            <v>6-300-031-0003</v>
          </cell>
          <cell r="P687" t="str">
            <v>VARIOS</v>
          </cell>
          <cell r="R687">
            <v>0</v>
          </cell>
          <cell r="T687"/>
          <cell r="W687">
            <v>0</v>
          </cell>
        </row>
        <row r="688">
          <cell r="O688" t="str">
            <v>6-300-031-0003</v>
          </cell>
          <cell r="P688" t="str">
            <v>VARIOS</v>
          </cell>
          <cell r="R688">
            <v>0</v>
          </cell>
          <cell r="T688"/>
          <cell r="W688">
            <v>0</v>
          </cell>
        </row>
        <row r="689">
          <cell r="O689" t="str">
            <v>6-300-031-0003</v>
          </cell>
          <cell r="P689" t="str">
            <v>VARIOS</v>
          </cell>
          <cell r="R689">
            <v>1380.6</v>
          </cell>
          <cell r="T689"/>
          <cell r="W689">
            <v>0</v>
          </cell>
        </row>
        <row r="690">
          <cell r="O690" t="str">
            <v>6-300-032-0000</v>
          </cell>
          <cell r="P690" t="str">
            <v>IMPRESIONES 3D</v>
          </cell>
          <cell r="R690">
            <v>0</v>
          </cell>
          <cell r="T690"/>
          <cell r="W690">
            <v>0</v>
          </cell>
        </row>
        <row r="691">
          <cell r="O691" t="str">
            <v>6-300-032-0001</v>
          </cell>
          <cell r="P691" t="str">
            <v>IMPRESIONES 3D</v>
          </cell>
          <cell r="R691">
            <v>0</v>
          </cell>
          <cell r="T691"/>
          <cell r="W691">
            <v>0</v>
          </cell>
        </row>
        <row r="692">
          <cell r="O692" t="str">
            <v>6-300-033-0000</v>
          </cell>
          <cell r="P692" t="str">
            <v>MATERIAL DISEÑO</v>
          </cell>
          <cell r="R692">
            <v>0</v>
          </cell>
          <cell r="T692"/>
          <cell r="W692">
            <v>0</v>
          </cell>
        </row>
        <row r="693">
          <cell r="O693" t="str">
            <v>6-300-033-0001</v>
          </cell>
          <cell r="P693" t="str">
            <v>HERRAMIENTAS</v>
          </cell>
          <cell r="R693">
            <v>0</v>
          </cell>
          <cell r="T693"/>
          <cell r="W693">
            <v>0</v>
          </cell>
        </row>
        <row r="694">
          <cell r="O694" t="str">
            <v>6-300-033-0002</v>
          </cell>
          <cell r="P694" t="str">
            <v>MATERIALES VARIOS</v>
          </cell>
          <cell r="R694">
            <v>0</v>
          </cell>
          <cell r="T694"/>
          <cell r="W694">
            <v>0</v>
          </cell>
        </row>
        <row r="695">
          <cell r="O695" t="str">
            <v>6-300-034-0000</v>
          </cell>
          <cell r="P695" t="str">
            <v>PORTALES CLIENTES</v>
          </cell>
          <cell r="R695">
            <v>75558.154999999999</v>
          </cell>
          <cell r="T695"/>
          <cell r="W695">
            <v>121375.38000000002</v>
          </cell>
        </row>
        <row r="696">
          <cell r="O696" t="str">
            <v>6-300-034-0001</v>
          </cell>
          <cell r="P696" t="str">
            <v>PORTALES CLIENTES</v>
          </cell>
          <cell r="R696">
            <v>75558.154999999999</v>
          </cell>
          <cell r="T696"/>
          <cell r="W696">
            <v>121375.38000000002</v>
          </cell>
        </row>
        <row r="697">
          <cell r="O697" t="str">
            <v>6-300-034-0001</v>
          </cell>
          <cell r="P697" t="str">
            <v>PORTALES CLIENTES</v>
          </cell>
          <cell r="R697">
            <v>0</v>
          </cell>
          <cell r="T697"/>
          <cell r="W697">
            <v>0</v>
          </cell>
        </row>
        <row r="698">
          <cell r="O698" t="str">
            <v>6-300-034-0001</v>
          </cell>
          <cell r="P698" t="str">
            <v>PORTALES CLIENTES</v>
          </cell>
          <cell r="R698">
            <v>0</v>
          </cell>
          <cell r="T698"/>
          <cell r="W698">
            <v>0</v>
          </cell>
        </row>
        <row r="699">
          <cell r="O699" t="str">
            <v>6-300-035-0000</v>
          </cell>
          <cell r="P699" t="str">
            <v>PATENTES</v>
          </cell>
          <cell r="R699">
            <v>0</v>
          </cell>
          <cell r="T699"/>
          <cell r="W699">
            <v>0</v>
          </cell>
        </row>
        <row r="700">
          <cell r="O700" t="str">
            <v>6-300-035-0001</v>
          </cell>
          <cell r="P700" t="str">
            <v>NUEVAS</v>
          </cell>
          <cell r="R700">
            <v>0</v>
          </cell>
          <cell r="T700"/>
          <cell r="W700">
            <v>0</v>
          </cell>
        </row>
        <row r="701">
          <cell r="O701" t="str">
            <v>6-300-035-0002</v>
          </cell>
          <cell r="P701" t="str">
            <v>RENOVACIONES</v>
          </cell>
          <cell r="R701">
            <v>0</v>
          </cell>
          <cell r="T701"/>
          <cell r="W701">
            <v>0</v>
          </cell>
        </row>
        <row r="702">
          <cell r="O702" t="str">
            <v>6-300-036-0000</v>
          </cell>
          <cell r="P702" t="str">
            <v>ARRENDAMIENTOS</v>
          </cell>
          <cell r="R702">
            <v>1500</v>
          </cell>
          <cell r="T702"/>
          <cell r="W702">
            <v>3000</v>
          </cell>
        </row>
        <row r="703">
          <cell r="O703" t="str">
            <v>6-300-036-0001</v>
          </cell>
          <cell r="P703" t="str">
            <v>INSTALACIONES</v>
          </cell>
          <cell r="R703">
            <v>0</v>
          </cell>
          <cell r="T703"/>
          <cell r="W703">
            <v>0</v>
          </cell>
        </row>
        <row r="704">
          <cell r="O704" t="str">
            <v>6-300-036-0002</v>
          </cell>
          <cell r="P704" t="str">
            <v>EQUIPO ALMACEN</v>
          </cell>
          <cell r="R704">
            <v>0</v>
          </cell>
          <cell r="T704"/>
          <cell r="W704">
            <v>0</v>
          </cell>
        </row>
        <row r="705">
          <cell r="O705" t="str">
            <v>6-300-036-0003</v>
          </cell>
          <cell r="P705" t="str">
            <v>EQUIPO TRANSPORTE</v>
          </cell>
          <cell r="R705">
            <v>0</v>
          </cell>
          <cell r="T705"/>
          <cell r="W705">
            <v>0</v>
          </cell>
        </row>
        <row r="706">
          <cell r="O706" t="str">
            <v>6-300-036-0004</v>
          </cell>
          <cell r="P706" t="str">
            <v>VEHÍCULO UTILITARIO</v>
          </cell>
          <cell r="R706">
            <v>1500</v>
          </cell>
          <cell r="T706"/>
          <cell r="W706">
            <v>3000</v>
          </cell>
        </row>
        <row r="707">
          <cell r="O707" t="str">
            <v>6-300-037-0000</v>
          </cell>
          <cell r="P707" t="str">
            <v>MANTENIMIENTOS</v>
          </cell>
          <cell r="R707">
            <v>67570.86</v>
          </cell>
          <cell r="T707"/>
          <cell r="W707">
            <v>20000</v>
          </cell>
        </row>
        <row r="708">
          <cell r="O708" t="str">
            <v>6-300-037-0001</v>
          </cell>
          <cell r="P708" t="str">
            <v>MANTENIMIENTO INSTALACIONES</v>
          </cell>
          <cell r="R708">
            <v>0</v>
          </cell>
          <cell r="T708"/>
          <cell r="W708">
            <v>0</v>
          </cell>
        </row>
        <row r="709">
          <cell r="O709" t="str">
            <v>6-300-037-0002</v>
          </cell>
          <cell r="P709" t="str">
            <v>MANTENIMIENTO EQPO ALMACEN</v>
          </cell>
          <cell r="R709">
            <v>0</v>
          </cell>
          <cell r="T709"/>
          <cell r="W709">
            <v>0</v>
          </cell>
        </row>
        <row r="710">
          <cell r="O710" t="str">
            <v>6-300-037-0003</v>
          </cell>
          <cell r="P710" t="str">
            <v>MANTENIMIENTO EQPO TRANSPORTE</v>
          </cell>
          <cell r="R710">
            <v>10000</v>
          </cell>
          <cell r="T710"/>
          <cell r="W710">
            <v>20000</v>
          </cell>
        </row>
        <row r="711">
          <cell r="O711" t="str">
            <v>6-300-037-0004</v>
          </cell>
          <cell r="P711" t="str">
            <v>MANTENIMIENTO EQPO CÓMPUTO</v>
          </cell>
          <cell r="R711">
            <v>0</v>
          </cell>
          <cell r="T711"/>
          <cell r="W711">
            <v>0</v>
          </cell>
        </row>
        <row r="712">
          <cell r="O712" t="str">
            <v>6-300-037-0005</v>
          </cell>
          <cell r="P712" t="str">
            <v>MANTENIMIENTO VEHICULO UTILITA</v>
          </cell>
          <cell r="R712">
            <v>0</v>
          </cell>
          <cell r="T712"/>
          <cell r="W712">
            <v>0</v>
          </cell>
        </row>
        <row r="713">
          <cell r="O713" t="str">
            <v>6-300-037-0005</v>
          </cell>
          <cell r="P713" t="str">
            <v>MANTENIMIENTO VEHICULO UTILITA</v>
          </cell>
          <cell r="R713">
            <v>0</v>
          </cell>
          <cell r="T713"/>
          <cell r="W713">
            <v>0</v>
          </cell>
        </row>
        <row r="714">
          <cell r="O714" t="str">
            <v>6-300-037-0005</v>
          </cell>
          <cell r="P714" t="str">
            <v>MANTENIMIENTO VEHICULO UTILITA</v>
          </cell>
          <cell r="R714">
            <v>57570.86</v>
          </cell>
          <cell r="T714"/>
          <cell r="W714">
            <v>0</v>
          </cell>
        </row>
        <row r="715">
          <cell r="O715" t="str">
            <v>6-300-038-0000</v>
          </cell>
          <cell r="P715" t="str">
            <v>LICENCIAS Y SOFTWARE</v>
          </cell>
          <cell r="R715">
            <v>0</v>
          </cell>
          <cell r="T715"/>
          <cell r="W715">
            <v>0</v>
          </cell>
        </row>
        <row r="716">
          <cell r="O716" t="str">
            <v>6-300-038-0001</v>
          </cell>
          <cell r="P716" t="str">
            <v>DOMINIO WEB</v>
          </cell>
          <cell r="R716">
            <v>0</v>
          </cell>
          <cell r="T716"/>
          <cell r="W716">
            <v>0</v>
          </cell>
        </row>
        <row r="717">
          <cell r="O717" t="str">
            <v>6-300-038-0002</v>
          </cell>
          <cell r="P717" t="str">
            <v>LIC&amp;SOFT ERP</v>
          </cell>
          <cell r="R717">
            <v>0</v>
          </cell>
          <cell r="T717"/>
          <cell r="W717">
            <v>0</v>
          </cell>
        </row>
        <row r="718">
          <cell r="O718" t="str">
            <v>6-300-038-0003</v>
          </cell>
          <cell r="P718" t="str">
            <v>LIC&amp;SOFT MICROSOFT</v>
          </cell>
          <cell r="R718">
            <v>0</v>
          </cell>
          <cell r="T718"/>
          <cell r="W718">
            <v>0</v>
          </cell>
        </row>
        <row r="719">
          <cell r="O719" t="str">
            <v>6-300-038-0004</v>
          </cell>
          <cell r="P719" t="str">
            <v>LIC&amp;SOFT DISEÑO</v>
          </cell>
          <cell r="R719">
            <v>0</v>
          </cell>
          <cell r="T719"/>
          <cell r="W719">
            <v>0</v>
          </cell>
        </row>
        <row r="720">
          <cell r="O720" t="str">
            <v>6-300-038-0005</v>
          </cell>
          <cell r="P720" t="str">
            <v>LIC&amp;SOFT NOMINA</v>
          </cell>
          <cell r="R720">
            <v>0</v>
          </cell>
          <cell r="T720"/>
          <cell r="W720">
            <v>0</v>
          </cell>
        </row>
        <row r="721">
          <cell r="O721" t="str">
            <v>6-300-038-0006</v>
          </cell>
          <cell r="P721" t="str">
            <v>LIC&amp;SOFT CONTABILIDAD</v>
          </cell>
          <cell r="R721">
            <v>0</v>
          </cell>
          <cell r="T721"/>
          <cell r="W721">
            <v>0</v>
          </cell>
        </row>
        <row r="722">
          <cell r="O722" t="str">
            <v>6-300-039-0000</v>
          </cell>
          <cell r="P722" t="str">
            <v>TIMBRES Y FOLIOS FISCALES</v>
          </cell>
          <cell r="R722">
            <v>0</v>
          </cell>
          <cell r="T722"/>
          <cell r="W722">
            <v>0</v>
          </cell>
        </row>
        <row r="723">
          <cell r="O723" t="str">
            <v>6-300-039-0001</v>
          </cell>
          <cell r="P723" t="str">
            <v>TIMBRES Y FOLIOS FISCALES</v>
          </cell>
          <cell r="R723">
            <v>0</v>
          </cell>
          <cell r="T723"/>
          <cell r="W723">
            <v>0</v>
          </cell>
        </row>
        <row r="724">
          <cell r="O724" t="str">
            <v>6-300-040-0000</v>
          </cell>
          <cell r="P724" t="str">
            <v>CUOTAS Y SUSCRIPCIONES</v>
          </cell>
          <cell r="R724">
            <v>39225.083333333328</v>
          </cell>
          <cell r="T724"/>
          <cell r="W724">
            <v>55993</v>
          </cell>
        </row>
        <row r="725">
          <cell r="O725" t="str">
            <v>6-300-040-0001</v>
          </cell>
          <cell r="P725" t="str">
            <v>ASOCIACIONES OFICIALES</v>
          </cell>
          <cell r="R725">
            <v>0</v>
          </cell>
          <cell r="T725"/>
          <cell r="W725">
            <v>0</v>
          </cell>
        </row>
        <row r="726">
          <cell r="O726" t="str">
            <v>6-300-040-0002</v>
          </cell>
          <cell r="P726" t="str">
            <v>ASOCIACIONES PROFESIONALES</v>
          </cell>
          <cell r="R726">
            <v>0</v>
          </cell>
          <cell r="T726"/>
          <cell r="W726">
            <v>0</v>
          </cell>
        </row>
        <row r="727">
          <cell r="O727" t="str">
            <v>6-300-040-0003</v>
          </cell>
          <cell r="P727" t="str">
            <v>OTRAS CUOTAS Y SUSCRIPCIONES</v>
          </cell>
          <cell r="R727">
            <v>23475.083333333328</v>
          </cell>
          <cell r="T727"/>
          <cell r="W727">
            <v>40243</v>
          </cell>
        </row>
        <row r="728">
          <cell r="O728" t="str">
            <v>6-300-040-0003</v>
          </cell>
          <cell r="P728" t="str">
            <v>OTRAS CUOTAS Y SUSCRIPCIONES</v>
          </cell>
          <cell r="R728">
            <v>15750</v>
          </cell>
          <cell r="T728"/>
          <cell r="W728">
            <v>15750</v>
          </cell>
        </row>
        <row r="729">
          <cell r="O729" t="str">
            <v>6-300-041-0000</v>
          </cell>
          <cell r="P729" t="str">
            <v>COMISION MERCANTIL</v>
          </cell>
          <cell r="R729">
            <v>0</v>
          </cell>
          <cell r="T729"/>
          <cell r="W729">
            <v>0</v>
          </cell>
        </row>
        <row r="730">
          <cell r="O730" t="str">
            <v>6-300-041-0001</v>
          </cell>
          <cell r="P730" t="str">
            <v>COMISION MERCANTIL</v>
          </cell>
          <cell r="R730">
            <v>0</v>
          </cell>
          <cell r="T730"/>
          <cell r="W730">
            <v>0</v>
          </cell>
        </row>
        <row r="731">
          <cell r="O731" t="str">
            <v>6-300-042-0000</v>
          </cell>
          <cell r="P731" t="str">
            <v>INVENTARIO FÍSICO</v>
          </cell>
          <cell r="R731">
            <v>0</v>
          </cell>
          <cell r="T731"/>
          <cell r="W731">
            <v>0</v>
          </cell>
        </row>
        <row r="732">
          <cell r="O732" t="str">
            <v>6-300-042-0001</v>
          </cell>
          <cell r="P732" t="str">
            <v>CICLÍCOS</v>
          </cell>
          <cell r="R732">
            <v>0</v>
          </cell>
          <cell r="T732"/>
          <cell r="W732">
            <v>0</v>
          </cell>
        </row>
        <row r="733">
          <cell r="O733" t="str">
            <v>6-300-042-0002</v>
          </cell>
          <cell r="P733" t="str">
            <v>ANUALES</v>
          </cell>
          <cell r="R733">
            <v>0</v>
          </cell>
          <cell r="T733"/>
          <cell r="W733">
            <v>0</v>
          </cell>
        </row>
        <row r="734">
          <cell r="O734" t="str">
            <v>6-300-043-0000</v>
          </cell>
          <cell r="P734" t="str">
            <v>OTROS IMPUESTOS Y DERECHOS</v>
          </cell>
          <cell r="R734">
            <v>1408</v>
          </cell>
          <cell r="T734"/>
          <cell r="W734">
            <v>0</v>
          </cell>
        </row>
        <row r="735">
          <cell r="O735" t="str">
            <v>6-300-043-0001</v>
          </cell>
          <cell r="P735" t="str">
            <v>TENENCIAS</v>
          </cell>
          <cell r="R735">
            <v>592</v>
          </cell>
          <cell r="T735"/>
          <cell r="W735">
            <v>0</v>
          </cell>
        </row>
        <row r="736">
          <cell r="O736" t="str">
            <v>6-300-043-0002</v>
          </cell>
          <cell r="P736" t="str">
            <v>OTROS IMPUESTOS</v>
          </cell>
          <cell r="R736">
            <v>85</v>
          </cell>
          <cell r="T736"/>
          <cell r="W736">
            <v>0</v>
          </cell>
        </row>
        <row r="737">
          <cell r="O737" t="str">
            <v>6-300-043-0003</v>
          </cell>
          <cell r="P737" t="str">
            <v>DERECHOS</v>
          </cell>
          <cell r="R737">
            <v>731</v>
          </cell>
          <cell r="T737"/>
          <cell r="W737">
            <v>0</v>
          </cell>
        </row>
        <row r="738">
          <cell r="O738" t="str">
            <v>6-300-044-0000</v>
          </cell>
          <cell r="P738" t="str">
            <v>NO DEDUCIBLES</v>
          </cell>
          <cell r="R738">
            <v>2986.35</v>
          </cell>
          <cell r="T738"/>
          <cell r="W738">
            <v>0</v>
          </cell>
        </row>
        <row r="739">
          <cell r="O739" t="str">
            <v>6-300-044-0001</v>
          </cell>
          <cell r="P739" t="str">
            <v>NO DEDUCIBLES</v>
          </cell>
          <cell r="R739">
            <v>0</v>
          </cell>
          <cell r="T739"/>
          <cell r="W739">
            <v>0</v>
          </cell>
        </row>
        <row r="740">
          <cell r="O740" t="str">
            <v>6-300-044-0001</v>
          </cell>
          <cell r="P740" t="str">
            <v>NO DEDUCIBLES</v>
          </cell>
          <cell r="R740">
            <v>0</v>
          </cell>
          <cell r="T740"/>
          <cell r="W740">
            <v>0</v>
          </cell>
        </row>
        <row r="741">
          <cell r="O741" t="str">
            <v>6-300-044-0001</v>
          </cell>
          <cell r="P741" t="str">
            <v>NO DEDUCIBLES</v>
          </cell>
          <cell r="R741">
            <v>2986.35</v>
          </cell>
          <cell r="T741"/>
          <cell r="W741">
            <v>0</v>
          </cell>
        </row>
        <row r="742">
          <cell r="O742" t="str">
            <v>6-300-044-0001</v>
          </cell>
          <cell r="P742" t="str">
            <v>NO DEDUCIBLES</v>
          </cell>
          <cell r="R742">
            <v>0</v>
          </cell>
          <cell r="T742"/>
          <cell r="W742">
            <v>0</v>
          </cell>
        </row>
        <row r="743">
          <cell r="O743" t="str">
            <v>6-300-044-0003</v>
          </cell>
          <cell r="P743" t="str">
            <v>RECARGOS</v>
          </cell>
          <cell r="R743">
            <v>0</v>
          </cell>
          <cell r="T743"/>
          <cell r="W743">
            <v>0</v>
          </cell>
        </row>
        <row r="744">
          <cell r="O744" t="str">
            <v>6-300-100-0000</v>
          </cell>
          <cell r="P744" t="str">
            <v>SEGUROS Y FIANZAS</v>
          </cell>
          <cell r="R744">
            <v>0</v>
          </cell>
          <cell r="T744"/>
          <cell r="W744">
            <v>0</v>
          </cell>
        </row>
        <row r="745">
          <cell r="O745" t="str">
            <v>6-300-100-0001</v>
          </cell>
          <cell r="P745" t="str">
            <v>SEGUROS EQUIPO TRANSPORTE</v>
          </cell>
          <cell r="R745">
            <v>0</v>
          </cell>
          <cell r="T745"/>
          <cell r="W745">
            <v>0</v>
          </cell>
        </row>
        <row r="746">
          <cell r="O746" t="str">
            <v>6-300-100-0002</v>
          </cell>
          <cell r="P746" t="str">
            <v>SEGURO VEHÍCULO UTILITARIO</v>
          </cell>
          <cell r="R746">
            <v>0</v>
          </cell>
          <cell r="T746"/>
          <cell r="W746">
            <v>0</v>
          </cell>
        </row>
        <row r="747">
          <cell r="O747" t="str">
            <v>6-300-100-0003</v>
          </cell>
          <cell r="P747" t="str">
            <v>SEGURO DE VIDA</v>
          </cell>
          <cell r="R747">
            <v>0</v>
          </cell>
          <cell r="T747"/>
          <cell r="W747">
            <v>0</v>
          </cell>
        </row>
        <row r="748">
          <cell r="O748" t="str">
            <v>6-300-100-0004</v>
          </cell>
          <cell r="P748" t="str">
            <v>SEGURO DE DAÑOS</v>
          </cell>
          <cell r="R748">
            <v>0</v>
          </cell>
          <cell r="T748"/>
          <cell r="W748">
            <v>0</v>
          </cell>
        </row>
        <row r="749">
          <cell r="O749" t="str">
            <v>6-300-100-0005</v>
          </cell>
          <cell r="P749" t="str">
            <v>SEGURO RESP CIVIL S/PRODUCTOS</v>
          </cell>
          <cell r="R749">
            <v>0</v>
          </cell>
          <cell r="T749"/>
          <cell r="W749">
            <v>0</v>
          </cell>
        </row>
        <row r="750">
          <cell r="O750" t="str">
            <v>6-300-100-0006</v>
          </cell>
          <cell r="P750" t="str">
            <v>FIANZAS</v>
          </cell>
          <cell r="R750">
            <v>0</v>
          </cell>
          <cell r="T750"/>
          <cell r="W750">
            <v>0</v>
          </cell>
        </row>
        <row r="751">
          <cell r="O751" t="str">
            <v>6-400-000-0000</v>
          </cell>
          <cell r="P751" t="str">
            <v>GASTOS LOGISTICOS</v>
          </cell>
          <cell r="R751">
            <v>8960514.3901047818</v>
          </cell>
          <cell r="T751">
            <v>7485514.5199999996</v>
          </cell>
          <cell r="W751">
            <v>7594837.6582826907</v>
          </cell>
        </row>
        <row r="752">
          <cell r="O752" t="str">
            <v>6-400-101-0000</v>
          </cell>
          <cell r="P752" t="str">
            <v>FLETES EXTERNOS</v>
          </cell>
          <cell r="R752">
            <v>8515255.3901047818</v>
          </cell>
          <cell r="T752">
            <v>7485514.5199999996</v>
          </cell>
          <cell r="W752">
            <v>7594837.6582826907</v>
          </cell>
        </row>
        <row r="753">
          <cell r="O753" t="str">
            <v>6-400-101-0001</v>
          </cell>
          <cell r="P753" t="str">
            <v>FLETE</v>
          </cell>
          <cell r="R753">
            <v>8230749.3701047823</v>
          </cell>
          <cell r="T753">
            <v>7485514.5199999996</v>
          </cell>
          <cell r="W753">
            <v>7594837.6582826907</v>
          </cell>
        </row>
        <row r="754">
          <cell r="O754" t="str">
            <v>6-400-101-0002</v>
          </cell>
          <cell r="P754" t="str">
            <v>MANIOBRA</v>
          </cell>
          <cell r="R754">
            <v>277719.14</v>
          </cell>
          <cell r="T754"/>
          <cell r="W754">
            <v>0</v>
          </cell>
        </row>
        <row r="755">
          <cell r="O755" t="str">
            <v>6-400-101-0003</v>
          </cell>
          <cell r="P755" t="str">
            <v>ESTADIA</v>
          </cell>
          <cell r="R755">
            <v>1000</v>
          </cell>
          <cell r="T755"/>
          <cell r="W755">
            <v>0</v>
          </cell>
        </row>
        <row r="756">
          <cell r="O756" t="str">
            <v>6-400-101-0004</v>
          </cell>
          <cell r="P756" t="str">
            <v>VIATICOS</v>
          </cell>
          <cell r="R756">
            <v>5400</v>
          </cell>
          <cell r="T756"/>
          <cell r="W756">
            <v>0</v>
          </cell>
        </row>
        <row r="757">
          <cell r="O757" t="str">
            <v>6-400-101-0005</v>
          </cell>
          <cell r="P757" t="str">
            <v>SEG TRANSP MERCANCIA</v>
          </cell>
          <cell r="R757">
            <v>386.88</v>
          </cell>
          <cell r="T757"/>
          <cell r="W757">
            <v>0</v>
          </cell>
        </row>
        <row r="758">
          <cell r="O758" t="str">
            <v>6-400-101-0006</v>
          </cell>
          <cell r="P758" t="str">
            <v>ALMACENAJE MERCANCIA</v>
          </cell>
          <cell r="R758">
            <v>0</v>
          </cell>
          <cell r="T758"/>
          <cell r="W758">
            <v>0</v>
          </cell>
        </row>
        <row r="759">
          <cell r="O759" t="str">
            <v>6-400-102-0000</v>
          </cell>
          <cell r="P759" t="str">
            <v>FLETES INTERNOS</v>
          </cell>
          <cell r="R759">
            <v>445259</v>
          </cell>
          <cell r="T759"/>
          <cell r="W759">
            <v>0</v>
          </cell>
        </row>
        <row r="760">
          <cell r="O760" t="str">
            <v>6-400-102-0001</v>
          </cell>
          <cell r="P760" t="str">
            <v>FLETE</v>
          </cell>
          <cell r="R760">
            <v>429459</v>
          </cell>
          <cell r="T760"/>
          <cell r="W760">
            <v>0</v>
          </cell>
        </row>
        <row r="761">
          <cell r="O761" t="str">
            <v>6-400-102-0002</v>
          </cell>
          <cell r="P761" t="str">
            <v>MANIOBRA</v>
          </cell>
          <cell r="R761">
            <v>15800</v>
          </cell>
          <cell r="T761"/>
          <cell r="W761">
            <v>0</v>
          </cell>
        </row>
        <row r="762">
          <cell r="O762" t="str">
            <v>6-400-102-0003</v>
          </cell>
          <cell r="P762" t="str">
            <v>ESTADIA</v>
          </cell>
          <cell r="R762">
            <v>0</v>
          </cell>
          <cell r="T762"/>
          <cell r="W762">
            <v>0</v>
          </cell>
        </row>
        <row r="763">
          <cell r="O763" t="str">
            <v>6-400-102-0004</v>
          </cell>
          <cell r="P763" t="str">
            <v>VIATICOS</v>
          </cell>
          <cell r="R763">
            <v>0</v>
          </cell>
          <cell r="T763"/>
          <cell r="W763">
            <v>0</v>
          </cell>
        </row>
        <row r="764">
          <cell r="O764" t="str">
            <v>6-400-102-0005</v>
          </cell>
          <cell r="P764" t="str">
            <v>SEG TRANSP MERCANCIA</v>
          </cell>
          <cell r="R764">
            <v>0</v>
          </cell>
          <cell r="T764"/>
          <cell r="W764">
            <v>0</v>
          </cell>
        </row>
        <row r="765">
          <cell r="O765" t="str">
            <v>6-400-102-0006</v>
          </cell>
          <cell r="P765" t="str">
            <v>ALMACENAJE MERCANCIA</v>
          </cell>
          <cell r="R765">
            <v>0</v>
          </cell>
          <cell r="T765"/>
          <cell r="W765">
            <v>0</v>
          </cell>
        </row>
        <row r="766">
          <cell r="O766" t="str">
            <v>6-500-000-0000</v>
          </cell>
          <cell r="P766" t="str">
            <v>GASTOS DE ADMINISTRACION</v>
          </cell>
          <cell r="R766">
            <v>16587006.451306557</v>
          </cell>
          <cell r="T766">
            <v>12539456.669000002</v>
          </cell>
          <cell r="W766">
            <v>20719546.814096957</v>
          </cell>
        </row>
        <row r="767">
          <cell r="O767" t="str">
            <v>6-500-001-0000</v>
          </cell>
          <cell r="P767" t="str">
            <v>SUELDOS Y SALARIOS</v>
          </cell>
          <cell r="R767">
            <v>10144429.699999999</v>
          </cell>
          <cell r="T767">
            <v>7644710.6100000013</v>
          </cell>
          <cell r="W767">
            <v>12349006.68</v>
          </cell>
        </row>
        <row r="768">
          <cell r="O768" t="str">
            <v>6-500-001-0001</v>
          </cell>
          <cell r="P768" t="str">
            <v>SUELDOS NOMINAL</v>
          </cell>
          <cell r="R768">
            <v>9444429.6999999993</v>
          </cell>
          <cell r="T768">
            <v>7644710.6100000013</v>
          </cell>
          <cell r="W768">
            <v>11149006.68</v>
          </cell>
        </row>
        <row r="769">
          <cell r="O769" t="str">
            <v>6-500-001-0002</v>
          </cell>
          <cell r="P769" t="str">
            <v>TIEMPO EXTRA</v>
          </cell>
          <cell r="R769">
            <v>0</v>
          </cell>
          <cell r="T769"/>
          <cell r="W769">
            <v>0</v>
          </cell>
        </row>
        <row r="770">
          <cell r="O770" t="str">
            <v>6-500-001-0003</v>
          </cell>
          <cell r="P770" t="str">
            <v>ASIMILADOS A SALARIOS</v>
          </cell>
          <cell r="R770">
            <v>699999.99999999988</v>
          </cell>
          <cell r="T770"/>
          <cell r="W770">
            <v>1200000</v>
          </cell>
        </row>
        <row r="771">
          <cell r="O771" t="str">
            <v>6-500-002-0000</v>
          </cell>
          <cell r="P771" t="str">
            <v>COMISIONES Y BONOS</v>
          </cell>
          <cell r="R771">
            <v>0</v>
          </cell>
          <cell r="T771"/>
          <cell r="W771">
            <v>0</v>
          </cell>
        </row>
        <row r="772">
          <cell r="O772" t="str">
            <v>6-500-002-0001</v>
          </cell>
          <cell r="P772" t="str">
            <v>COMISIONES A VENDEDORES</v>
          </cell>
          <cell r="R772">
            <v>0</v>
          </cell>
          <cell r="T772"/>
          <cell r="W772">
            <v>0</v>
          </cell>
        </row>
        <row r="773">
          <cell r="O773" t="str">
            <v>6-500-002-0002</v>
          </cell>
          <cell r="P773" t="str">
            <v>BONOS ANUALES</v>
          </cell>
          <cell r="R773">
            <v>0</v>
          </cell>
          <cell r="T773"/>
          <cell r="W773">
            <v>0</v>
          </cell>
        </row>
        <row r="774">
          <cell r="O774" t="str">
            <v>6-500-002-0003</v>
          </cell>
          <cell r="P774" t="str">
            <v>OTROS BONOS</v>
          </cell>
          <cell r="R774">
            <v>0</v>
          </cell>
          <cell r="T774"/>
          <cell r="W774">
            <v>0</v>
          </cell>
        </row>
        <row r="775">
          <cell r="O775" t="str">
            <v>6-500-003-0000</v>
          </cell>
          <cell r="P775" t="str">
            <v>PRESTACIONES</v>
          </cell>
          <cell r="R775">
            <v>510178.24224999995</v>
          </cell>
          <cell r="T775"/>
          <cell r="W775">
            <v>0</v>
          </cell>
        </row>
        <row r="776">
          <cell r="O776" t="str">
            <v>6-500-003-0001</v>
          </cell>
          <cell r="P776" t="str">
            <v>PRIMA VACACIONAL EXENTA</v>
          </cell>
          <cell r="R776">
            <v>216786.24099999998</v>
          </cell>
          <cell r="T776"/>
          <cell r="W776">
            <v>0</v>
          </cell>
        </row>
        <row r="777">
          <cell r="O777" t="str">
            <v>6-500-003-0002</v>
          </cell>
          <cell r="P777" t="str">
            <v>PRIMA VACACIONAL GRAVABLE</v>
          </cell>
          <cell r="R777">
            <v>20252.38</v>
          </cell>
          <cell r="T777"/>
          <cell r="W777">
            <v>0</v>
          </cell>
        </row>
        <row r="778">
          <cell r="O778" t="str">
            <v>6-500-003-0003</v>
          </cell>
          <cell r="P778" t="str">
            <v>AGUINALDO EXENTO</v>
          </cell>
          <cell r="R778">
            <v>273139.62124999997</v>
          </cell>
          <cell r="T778"/>
          <cell r="W778">
            <v>0</v>
          </cell>
        </row>
        <row r="779">
          <cell r="O779" t="str">
            <v>6-500-003-0004</v>
          </cell>
          <cell r="P779" t="str">
            <v>AGUINALDO GRAVABLE</v>
          </cell>
          <cell r="R779">
            <v>0</v>
          </cell>
          <cell r="T779"/>
          <cell r="W779">
            <v>0</v>
          </cell>
        </row>
        <row r="780">
          <cell r="O780" t="str">
            <v>6-500-004-0000</v>
          </cell>
          <cell r="P780" t="str">
            <v>OTRAS COMPENSACIONES</v>
          </cell>
          <cell r="R780">
            <v>4797.6099999999997</v>
          </cell>
          <cell r="T780"/>
          <cell r="W780">
            <v>0</v>
          </cell>
        </row>
        <row r="781">
          <cell r="O781" t="str">
            <v>6-500-004-0001</v>
          </cell>
          <cell r="P781" t="str">
            <v>VACACIONES</v>
          </cell>
          <cell r="R781">
            <v>4797.6099999999997</v>
          </cell>
          <cell r="T781"/>
          <cell r="W781">
            <v>0</v>
          </cell>
        </row>
        <row r="782">
          <cell r="O782" t="str">
            <v>6-500-004-0002</v>
          </cell>
          <cell r="P782" t="str">
            <v>GRATIFICACION EXTRAORDINARIA</v>
          </cell>
          <cell r="R782">
            <v>0</v>
          </cell>
          <cell r="T782"/>
          <cell r="W782">
            <v>0</v>
          </cell>
        </row>
        <row r="783">
          <cell r="O783" t="str">
            <v>6-500-004-0003</v>
          </cell>
          <cell r="P783" t="str">
            <v>OTRAS COMPENSACIONES</v>
          </cell>
          <cell r="R783">
            <v>0</v>
          </cell>
          <cell r="T783"/>
          <cell r="W783">
            <v>0</v>
          </cell>
        </row>
        <row r="784">
          <cell r="O784" t="str">
            <v>6-500-005-0000</v>
          </cell>
          <cell r="P784" t="str">
            <v>PREVISION SOCIAL</v>
          </cell>
          <cell r="R784">
            <v>0</v>
          </cell>
          <cell r="T784"/>
          <cell r="W784">
            <v>0</v>
          </cell>
        </row>
        <row r="785">
          <cell r="O785" t="str">
            <v>6-500-005-0001</v>
          </cell>
          <cell r="P785" t="str">
            <v>AYUDA DEFUNCION</v>
          </cell>
          <cell r="R785">
            <v>0</v>
          </cell>
          <cell r="T785"/>
          <cell r="W785">
            <v>0</v>
          </cell>
        </row>
        <row r="786">
          <cell r="O786" t="str">
            <v>6-500-006-0000</v>
          </cell>
          <cell r="P786" t="str">
            <v>IMPTOS S/NOMINA</v>
          </cell>
          <cell r="R786">
            <v>390546.40492966666</v>
          </cell>
          <cell r="T786"/>
          <cell r="W786">
            <v>658363.55130799999</v>
          </cell>
        </row>
        <row r="787">
          <cell r="O787" t="str">
            <v>6-500-006-0001</v>
          </cell>
          <cell r="P787" t="str">
            <v>3% S/NOMINAS</v>
          </cell>
          <cell r="R787">
            <v>390546.40492966666</v>
          </cell>
          <cell r="T787"/>
          <cell r="W787">
            <v>658363.55130799999</v>
          </cell>
        </row>
        <row r="788">
          <cell r="O788" t="str">
            <v>6-500-007-0000</v>
          </cell>
          <cell r="P788" t="str">
            <v>CONTRIBUCIONES PATRONALES</v>
          </cell>
          <cell r="R788">
            <v>2284361.8302935599</v>
          </cell>
          <cell r="T788"/>
          <cell r="W788">
            <v>3836804.5547889601</v>
          </cell>
        </row>
        <row r="789">
          <cell r="O789" t="str">
            <v>6-500-007-0001</v>
          </cell>
          <cell r="P789" t="str">
            <v>IMSS</v>
          </cell>
          <cell r="R789">
            <v>1234059.6008135597</v>
          </cell>
          <cell r="T789"/>
          <cell r="W789">
            <v>2036286.4471089598</v>
          </cell>
        </row>
        <row r="790">
          <cell r="O790" t="str">
            <v>6-500-007-0002</v>
          </cell>
          <cell r="P790" t="str">
            <v>RCW</v>
          </cell>
          <cell r="R790">
            <v>405945.03347999993</v>
          </cell>
          <cell r="T790"/>
          <cell r="W790">
            <v>695905.77167999989</v>
          </cell>
        </row>
        <row r="791">
          <cell r="O791" t="str">
            <v>6-500-007-0003</v>
          </cell>
          <cell r="P791" t="str">
            <v>INFONAVIT</v>
          </cell>
          <cell r="R791">
            <v>644357.19600000011</v>
          </cell>
          <cell r="T791"/>
          <cell r="W791">
            <v>1104612.3360000004</v>
          </cell>
        </row>
        <row r="792">
          <cell r="O792" t="str">
            <v>6-500-008-0000</v>
          </cell>
          <cell r="P792" t="str">
            <v>PTU</v>
          </cell>
          <cell r="R792">
            <v>0</v>
          </cell>
          <cell r="T792"/>
          <cell r="W792">
            <v>0</v>
          </cell>
        </row>
        <row r="793">
          <cell r="O793" t="str">
            <v>6-500-008-0001</v>
          </cell>
          <cell r="P793" t="str">
            <v>PTU</v>
          </cell>
          <cell r="R793">
            <v>0</v>
          </cell>
          <cell r="T793"/>
          <cell r="W793">
            <v>0</v>
          </cell>
        </row>
        <row r="794">
          <cell r="O794" t="str">
            <v>6-500-010-0000</v>
          </cell>
          <cell r="P794" t="str">
            <v>SEGURIDAD E HIGIENE</v>
          </cell>
          <cell r="R794">
            <v>0</v>
          </cell>
          <cell r="T794"/>
          <cell r="W794">
            <v>0</v>
          </cell>
        </row>
        <row r="795">
          <cell r="O795" t="str">
            <v>6-500-010-0001</v>
          </cell>
          <cell r="P795" t="str">
            <v>ROPA DE TRABAJO</v>
          </cell>
          <cell r="R795">
            <v>0</v>
          </cell>
          <cell r="T795"/>
          <cell r="W795">
            <v>0</v>
          </cell>
        </row>
        <row r="796">
          <cell r="O796" t="str">
            <v>6-500-010-0002</v>
          </cell>
          <cell r="P796" t="str">
            <v>EQPO DE PROTECCIÓN DE PERSONAL</v>
          </cell>
          <cell r="R796">
            <v>0</v>
          </cell>
          <cell r="T796"/>
          <cell r="W796">
            <v>0</v>
          </cell>
        </row>
        <row r="797">
          <cell r="O797" t="str">
            <v>6-500-010-0003</v>
          </cell>
          <cell r="P797" t="str">
            <v>NORMATIVIDAD PROTECCION CIVIL</v>
          </cell>
          <cell r="R797">
            <v>0</v>
          </cell>
          <cell r="T797"/>
          <cell r="W797">
            <v>0</v>
          </cell>
        </row>
        <row r="798">
          <cell r="O798" t="str">
            <v>6-500-010-0004</v>
          </cell>
          <cell r="P798" t="str">
            <v>NORMATIVIDAD STPS</v>
          </cell>
          <cell r="R798">
            <v>0</v>
          </cell>
          <cell r="T798"/>
          <cell r="W798">
            <v>0</v>
          </cell>
        </row>
        <row r="799">
          <cell r="O799" t="str">
            <v>6-500-011-0000</v>
          </cell>
          <cell r="P799" t="str">
            <v>CAPACITACION Y ENTRENAMIENTO</v>
          </cell>
          <cell r="R799">
            <v>49393.4</v>
          </cell>
          <cell r="T799"/>
          <cell r="W799">
            <v>69154.400000000009</v>
          </cell>
        </row>
        <row r="800">
          <cell r="O800" t="str">
            <v>6-500-011-0001</v>
          </cell>
          <cell r="P800" t="str">
            <v>CAPACITACION INTERNA</v>
          </cell>
          <cell r="R800">
            <v>15520</v>
          </cell>
          <cell r="T800"/>
          <cell r="W800">
            <v>4800</v>
          </cell>
        </row>
        <row r="801">
          <cell r="O801" t="str">
            <v>6-500-011-0002</v>
          </cell>
          <cell r="P801" t="str">
            <v>CAPACITACION EXTERNA</v>
          </cell>
          <cell r="R801">
            <v>11873.400000000001</v>
          </cell>
          <cell r="T801"/>
          <cell r="W801">
            <v>20354.400000000005</v>
          </cell>
        </row>
        <row r="802">
          <cell r="O802" t="str">
            <v>6-500-011-0002</v>
          </cell>
          <cell r="P802" t="str">
            <v>CAPACITACION EXTERNA</v>
          </cell>
          <cell r="R802">
            <v>22000</v>
          </cell>
          <cell r="T802"/>
          <cell r="W802">
            <v>44000</v>
          </cell>
        </row>
        <row r="803">
          <cell r="O803" t="str">
            <v>6-500-012-0000</v>
          </cell>
          <cell r="P803" t="str">
            <v>CONTRATACION DE PERSONAL</v>
          </cell>
          <cell r="R803">
            <v>0</v>
          </cell>
          <cell r="T803"/>
          <cell r="W803">
            <v>0</v>
          </cell>
        </row>
        <row r="804">
          <cell r="O804" t="str">
            <v>6-500-012-0001</v>
          </cell>
          <cell r="P804" t="str">
            <v>RECLUTAMIENTO Y SELECCION</v>
          </cell>
          <cell r="R804">
            <v>0</v>
          </cell>
          <cell r="T804"/>
          <cell r="W804">
            <v>0</v>
          </cell>
        </row>
        <row r="805">
          <cell r="O805" t="str">
            <v>6-500-012-0002</v>
          </cell>
          <cell r="P805" t="str">
            <v>ESTUDIOS SOCIOECONOMICOS</v>
          </cell>
          <cell r="R805">
            <v>0</v>
          </cell>
          <cell r="T805"/>
          <cell r="W805">
            <v>0</v>
          </cell>
        </row>
        <row r="806">
          <cell r="O806" t="str">
            <v>6-500-012-0003</v>
          </cell>
          <cell r="P806" t="str">
            <v>PORTALES DE EMPLEO</v>
          </cell>
          <cell r="R806">
            <v>0</v>
          </cell>
          <cell r="T806"/>
          <cell r="W806">
            <v>0</v>
          </cell>
        </row>
        <row r="807">
          <cell r="O807" t="str">
            <v>6-500-013-0000</v>
          </cell>
          <cell r="P807" t="str">
            <v>GASTOS DE PERSONAL</v>
          </cell>
          <cell r="R807">
            <v>379868</v>
          </cell>
          <cell r="T807"/>
          <cell r="W807">
            <v>425174</v>
          </cell>
        </row>
        <row r="808">
          <cell r="O808" t="str">
            <v>6-500-013-0001</v>
          </cell>
          <cell r="P808" t="str">
            <v>EVENTOS DE INTEGRACIÓN</v>
          </cell>
          <cell r="R808">
            <v>271900</v>
          </cell>
          <cell r="T808"/>
          <cell r="W808">
            <v>271900</v>
          </cell>
        </row>
        <row r="809">
          <cell r="O809" t="str">
            <v>6-500-013-0002</v>
          </cell>
          <cell r="P809" t="str">
            <v>ATENCIONES A EMPLEADOS</v>
          </cell>
          <cell r="R809">
            <v>19880</v>
          </cell>
          <cell r="T809"/>
          <cell r="W809">
            <v>0</v>
          </cell>
        </row>
        <row r="810">
          <cell r="O810" t="str">
            <v>6-500-013-0003</v>
          </cell>
          <cell r="P810" t="str">
            <v>OTROS GASTOS DE PERSONAL</v>
          </cell>
          <cell r="R810">
            <v>89409.833333333328</v>
          </cell>
          <cell r="T810"/>
          <cell r="W810">
            <v>153274</v>
          </cell>
        </row>
        <row r="811">
          <cell r="O811" t="str">
            <v>6-500-014-0000</v>
          </cell>
          <cell r="P811" t="str">
            <v>COMBUSTIBLE</v>
          </cell>
          <cell r="R811">
            <v>63958.07</v>
          </cell>
          <cell r="T811"/>
          <cell r="W811">
            <v>96000</v>
          </cell>
        </row>
        <row r="812">
          <cell r="O812" t="str">
            <v>6-500-014-0001</v>
          </cell>
          <cell r="P812" t="str">
            <v>GASOLINA Y DIESEL</v>
          </cell>
          <cell r="R812">
            <v>63958.069999999992</v>
          </cell>
          <cell r="T812"/>
          <cell r="W812">
            <v>96000</v>
          </cell>
        </row>
        <row r="813">
          <cell r="O813" t="str">
            <v>6-500-014-0002</v>
          </cell>
          <cell r="P813" t="str">
            <v>GAS LP</v>
          </cell>
          <cell r="R813">
            <v>0</v>
          </cell>
          <cell r="T813"/>
          <cell r="W813">
            <v>0</v>
          </cell>
        </row>
        <row r="814">
          <cell r="O814" t="str">
            <v>6-500-015-0000</v>
          </cell>
          <cell r="P814" t="str">
            <v>ESTACIONAMIENTO</v>
          </cell>
          <cell r="R814">
            <v>88232.830000000016</v>
          </cell>
          <cell r="T814"/>
          <cell r="W814">
            <v>137808</v>
          </cell>
        </row>
        <row r="815">
          <cell r="O815" t="str">
            <v>6-500-015-0001</v>
          </cell>
          <cell r="P815" t="str">
            <v>ESTACIONAMIENTO</v>
          </cell>
          <cell r="R815">
            <v>88232.830000000016</v>
          </cell>
          <cell r="T815"/>
          <cell r="W815">
            <v>137808</v>
          </cell>
        </row>
        <row r="816">
          <cell r="O816" t="str">
            <v>6-500-016-0000</v>
          </cell>
          <cell r="P816" t="str">
            <v>TRANSPORTE LOCAL</v>
          </cell>
          <cell r="R816">
            <v>6111.22</v>
          </cell>
          <cell r="T816"/>
          <cell r="W816">
            <v>0</v>
          </cell>
        </row>
        <row r="817">
          <cell r="O817" t="str">
            <v>6-500-016-0001</v>
          </cell>
          <cell r="P817" t="str">
            <v>PASAJES</v>
          </cell>
          <cell r="R817">
            <v>0</v>
          </cell>
          <cell r="T817"/>
          <cell r="W817">
            <v>0</v>
          </cell>
        </row>
        <row r="818">
          <cell r="O818" t="str">
            <v>6-500-016-0002</v>
          </cell>
          <cell r="P818" t="str">
            <v>TAXIS</v>
          </cell>
          <cell r="R818">
            <v>525.58000000000004</v>
          </cell>
          <cell r="T818"/>
          <cell r="W818">
            <v>0</v>
          </cell>
        </row>
        <row r="819">
          <cell r="O819" t="str">
            <v>6-500-016-0003</v>
          </cell>
          <cell r="P819" t="str">
            <v>PEAJES</v>
          </cell>
          <cell r="R819">
            <v>5585.64</v>
          </cell>
          <cell r="T819"/>
          <cell r="W819">
            <v>0</v>
          </cell>
        </row>
        <row r="820">
          <cell r="O820" t="str">
            <v>6-500-017-0000</v>
          </cell>
          <cell r="P820" t="str">
            <v>ATENCION A CLIENTES</v>
          </cell>
          <cell r="R820">
            <v>0</v>
          </cell>
          <cell r="T820"/>
          <cell r="W820">
            <v>0</v>
          </cell>
        </row>
        <row r="821">
          <cell r="O821" t="str">
            <v>6-500-017-0001</v>
          </cell>
          <cell r="P821" t="str">
            <v>CONSUMOS</v>
          </cell>
          <cell r="R821">
            <v>0</v>
          </cell>
          <cell r="T821"/>
          <cell r="W821">
            <v>0</v>
          </cell>
        </row>
        <row r="822">
          <cell r="O822" t="str">
            <v>6-500-017-0002</v>
          </cell>
          <cell r="P822" t="str">
            <v>OTROS</v>
          </cell>
          <cell r="R822">
            <v>0</v>
          </cell>
          <cell r="T822"/>
          <cell r="W822">
            <v>0</v>
          </cell>
        </row>
        <row r="823">
          <cell r="O823" t="str">
            <v>6-500-018-0000</v>
          </cell>
          <cell r="P823" t="str">
            <v>GASTOS DE VIAJE</v>
          </cell>
          <cell r="R823">
            <v>59500</v>
          </cell>
          <cell r="T823"/>
          <cell r="W823">
            <v>102000</v>
          </cell>
        </row>
        <row r="824">
          <cell r="O824" t="str">
            <v>6-500-018-0001</v>
          </cell>
          <cell r="P824" t="str">
            <v>TRANSPORTE AÉREO</v>
          </cell>
          <cell r="R824">
            <v>0</v>
          </cell>
          <cell r="T824"/>
          <cell r="W824">
            <v>0</v>
          </cell>
        </row>
        <row r="825">
          <cell r="O825" t="str">
            <v>6-500-018-0002</v>
          </cell>
          <cell r="P825" t="str">
            <v>TRANSPORTE TERRESTRE</v>
          </cell>
          <cell r="R825">
            <v>3499.9999999999995</v>
          </cell>
          <cell r="T825"/>
          <cell r="W825">
            <v>6000</v>
          </cell>
        </row>
        <row r="826">
          <cell r="O826" t="str">
            <v>6-500-018-0003</v>
          </cell>
          <cell r="P826" t="str">
            <v>COMBUSTIBLE</v>
          </cell>
          <cell r="R826">
            <v>0</v>
          </cell>
          <cell r="T826"/>
          <cell r="W826">
            <v>0</v>
          </cell>
        </row>
        <row r="827">
          <cell r="O827" t="str">
            <v>6-500-018-0004</v>
          </cell>
          <cell r="P827" t="str">
            <v>PEAJES</v>
          </cell>
          <cell r="R827">
            <v>55999.999999999993</v>
          </cell>
          <cell r="T827"/>
          <cell r="W827">
            <v>96000</v>
          </cell>
        </row>
        <row r="828">
          <cell r="O828" t="str">
            <v>6-500-018-0005</v>
          </cell>
          <cell r="P828" t="str">
            <v>ALIMENTACIÓN</v>
          </cell>
          <cell r="R828">
            <v>0</v>
          </cell>
          <cell r="T828"/>
          <cell r="W828">
            <v>0</v>
          </cell>
        </row>
        <row r="829">
          <cell r="O829" t="str">
            <v>6-500-018-0006</v>
          </cell>
          <cell r="P829" t="str">
            <v>HOSPEDAJE</v>
          </cell>
          <cell r="R829">
            <v>0</v>
          </cell>
          <cell r="T829"/>
          <cell r="W829">
            <v>0</v>
          </cell>
        </row>
        <row r="830">
          <cell r="O830" t="str">
            <v>6-500-018-0007</v>
          </cell>
          <cell r="P830" t="str">
            <v>TAXIS</v>
          </cell>
          <cell r="R830">
            <v>0</v>
          </cell>
          <cell r="T830"/>
          <cell r="W830">
            <v>0</v>
          </cell>
        </row>
        <row r="831">
          <cell r="O831" t="str">
            <v>6-500-018-0008</v>
          </cell>
          <cell r="P831" t="str">
            <v>OTROS</v>
          </cell>
          <cell r="R831">
            <v>0</v>
          </cell>
          <cell r="T831"/>
          <cell r="W831">
            <v>0</v>
          </cell>
        </row>
        <row r="832">
          <cell r="O832" t="str">
            <v>6-500-019-0000</v>
          </cell>
          <cell r="P832" t="str">
            <v>ASESORIAS PF</v>
          </cell>
          <cell r="R832">
            <v>218760.33333333334</v>
          </cell>
          <cell r="T832"/>
          <cell r="W832">
            <v>700732</v>
          </cell>
        </row>
        <row r="833">
          <cell r="O833" t="str">
            <v>6-500-019-0001</v>
          </cell>
          <cell r="P833" t="str">
            <v>ASESORIAS PF - EMPRESARIAL</v>
          </cell>
          <cell r="R833">
            <v>20000</v>
          </cell>
          <cell r="T833"/>
          <cell r="W833">
            <v>360000</v>
          </cell>
        </row>
        <row r="834">
          <cell r="O834" t="str">
            <v>6-500-019-0002</v>
          </cell>
          <cell r="P834" t="str">
            <v>ASESORIAS PF - OTROS</v>
          </cell>
          <cell r="R834">
            <v>174223</v>
          </cell>
          <cell r="T834"/>
          <cell r="W834">
            <v>298668</v>
          </cell>
        </row>
        <row r="835">
          <cell r="O835" t="str">
            <v>6-500-019-0002</v>
          </cell>
          <cell r="P835" t="str">
            <v>ASESORIAS PF - OTROS</v>
          </cell>
          <cell r="R835">
            <v>174223</v>
          </cell>
          <cell r="T835"/>
          <cell r="W835">
            <v>42064</v>
          </cell>
        </row>
        <row r="836">
          <cell r="O836" t="str">
            <v>6-500-019-0003</v>
          </cell>
          <cell r="P836" t="str">
            <v>ASESORIAS PF - EXPORT / IMPORT</v>
          </cell>
          <cell r="R836">
            <v>0</v>
          </cell>
          <cell r="T836"/>
          <cell r="W836">
            <v>0</v>
          </cell>
        </row>
        <row r="837">
          <cell r="O837" t="str">
            <v>6-500-020-0000</v>
          </cell>
          <cell r="P837" t="str">
            <v>ASESORIAS PM</v>
          </cell>
          <cell r="R837">
            <v>544902.9</v>
          </cell>
          <cell r="T837">
            <v>4894746.0590000004</v>
          </cell>
          <cell r="W837">
            <v>21246</v>
          </cell>
        </row>
        <row r="838">
          <cell r="O838" t="str">
            <v>6-500-020-0001</v>
          </cell>
          <cell r="P838" t="str">
            <v>ASESORIAS PM - EMPRESARIAL</v>
          </cell>
          <cell r="R838">
            <v>484905</v>
          </cell>
          <cell r="T838">
            <v>4894746.0590000004</v>
          </cell>
          <cell r="W838">
            <v>0</v>
          </cell>
        </row>
        <row r="839">
          <cell r="O839" t="str">
            <v>6-500-020-0002</v>
          </cell>
          <cell r="P839" t="str">
            <v>ASESORIAS PM - OTROS</v>
          </cell>
          <cell r="R839">
            <v>0</v>
          </cell>
          <cell r="T839"/>
          <cell r="W839">
            <v>0</v>
          </cell>
        </row>
        <row r="840">
          <cell r="O840" t="str">
            <v>6-500-020-0003</v>
          </cell>
          <cell r="P840" t="str">
            <v>ASESORIAS PM - CONTABLE</v>
          </cell>
          <cell r="R840">
            <v>59997.9</v>
          </cell>
          <cell r="T840"/>
          <cell r="W840">
            <v>21246</v>
          </cell>
        </row>
        <row r="841">
          <cell r="O841" t="str">
            <v>6-500-021-0000</v>
          </cell>
          <cell r="P841" t="str">
            <v>MENSAJERIA</v>
          </cell>
          <cell r="R841">
            <v>41929.883333333339</v>
          </cell>
          <cell r="T841"/>
          <cell r="W841">
            <v>71800</v>
          </cell>
        </row>
        <row r="842">
          <cell r="O842" t="str">
            <v>6-500-021-0001</v>
          </cell>
          <cell r="P842" t="str">
            <v>LOCAL CDMX Y METROPOLITANA</v>
          </cell>
          <cell r="R842">
            <v>46.55</v>
          </cell>
          <cell r="T842"/>
          <cell r="W842">
            <v>0</v>
          </cell>
        </row>
        <row r="843">
          <cell r="O843" t="str">
            <v>6-500-021-0002</v>
          </cell>
          <cell r="P843" t="str">
            <v>NACIONAL</v>
          </cell>
          <cell r="R843">
            <v>0</v>
          </cell>
          <cell r="T843"/>
          <cell r="W843">
            <v>0</v>
          </cell>
        </row>
        <row r="844">
          <cell r="O844" t="str">
            <v>6-500-021-0003</v>
          </cell>
          <cell r="P844" t="str">
            <v>INTERNACIONAL</v>
          </cell>
          <cell r="R844">
            <v>41883.333333333336</v>
          </cell>
          <cell r="T844"/>
          <cell r="W844">
            <v>71800</v>
          </cell>
        </row>
        <row r="845">
          <cell r="O845" t="str">
            <v>6-500-022-0000</v>
          </cell>
          <cell r="P845" t="str">
            <v>SEGURIDAD Y VIGILANCIA</v>
          </cell>
          <cell r="R845">
            <v>20790</v>
          </cell>
          <cell r="T845"/>
          <cell r="W845">
            <v>20790</v>
          </cell>
        </row>
        <row r="846">
          <cell r="O846" t="str">
            <v>6-500-022-0001</v>
          </cell>
          <cell r="P846" t="str">
            <v>SERVICIO ALARMAS</v>
          </cell>
          <cell r="R846">
            <v>20790</v>
          </cell>
          <cell r="T846"/>
          <cell r="W846">
            <v>20790</v>
          </cell>
        </row>
        <row r="847">
          <cell r="O847" t="str">
            <v>6-500-022-0002</v>
          </cell>
          <cell r="P847" t="str">
            <v>EQUIPO VIGILANCIA</v>
          </cell>
          <cell r="R847">
            <v>0</v>
          </cell>
          <cell r="T847"/>
          <cell r="W847">
            <v>0</v>
          </cell>
        </row>
        <row r="848">
          <cell r="O848" t="str">
            <v>6-500-022-0003</v>
          </cell>
          <cell r="P848" t="str">
            <v>GPS RATREO SATELITAL</v>
          </cell>
          <cell r="R848">
            <v>0</v>
          </cell>
          <cell r="T848"/>
          <cell r="W848">
            <v>0</v>
          </cell>
        </row>
        <row r="849">
          <cell r="O849" t="str">
            <v>6-500-023-0000</v>
          </cell>
          <cell r="P849" t="str">
            <v>SERVICIOS INSTALACIONES</v>
          </cell>
          <cell r="R849">
            <v>42914.862000000001</v>
          </cell>
          <cell r="T849"/>
          <cell r="W849">
            <v>67646.95199999999</v>
          </cell>
        </row>
        <row r="850">
          <cell r="O850" t="str">
            <v>6-500-023-0001</v>
          </cell>
          <cell r="P850" t="str">
            <v>TELEFONIA FIJA</v>
          </cell>
          <cell r="R850">
            <v>19289.861999999994</v>
          </cell>
          <cell r="T850"/>
          <cell r="W850">
            <v>27146.951999999994</v>
          </cell>
        </row>
        <row r="851">
          <cell r="O851" t="str">
            <v>6-500-023-0002</v>
          </cell>
          <cell r="P851" t="str">
            <v>INTERNET</v>
          </cell>
          <cell r="R851">
            <v>0</v>
          </cell>
          <cell r="T851"/>
          <cell r="W851">
            <v>0</v>
          </cell>
        </row>
        <row r="852">
          <cell r="O852" t="str">
            <v>6-500-023-0003</v>
          </cell>
          <cell r="P852" t="str">
            <v>LUZ</v>
          </cell>
          <cell r="R852">
            <v>16624.999999999996</v>
          </cell>
          <cell r="T852"/>
          <cell r="W852">
            <v>28500</v>
          </cell>
        </row>
        <row r="853">
          <cell r="O853" t="str">
            <v>6-500-023-0004</v>
          </cell>
          <cell r="P853" t="str">
            <v>AGUA</v>
          </cell>
          <cell r="R853">
            <v>6999.9999999999991</v>
          </cell>
          <cell r="T853"/>
          <cell r="W853">
            <v>12000</v>
          </cell>
        </row>
        <row r="854">
          <cell r="O854" t="str">
            <v>6-500-023-0005</v>
          </cell>
          <cell r="P854" t="str">
            <v>FUMIGACIÓN</v>
          </cell>
          <cell r="R854">
            <v>0</v>
          </cell>
          <cell r="T854"/>
          <cell r="W854">
            <v>0</v>
          </cell>
        </row>
        <row r="855">
          <cell r="O855" t="str">
            <v>6-500-024-0000</v>
          </cell>
          <cell r="P855" t="str">
            <v>CELULARES</v>
          </cell>
          <cell r="R855">
            <v>115917.75999999999</v>
          </cell>
          <cell r="T855"/>
          <cell r="W855">
            <v>136720</v>
          </cell>
        </row>
        <row r="856">
          <cell r="O856" t="str">
            <v>6-500-024-0001</v>
          </cell>
          <cell r="P856" t="str">
            <v>SERVICIO</v>
          </cell>
          <cell r="R856">
            <v>112417.76</v>
          </cell>
          <cell r="T856"/>
          <cell r="W856">
            <v>129720</v>
          </cell>
        </row>
        <row r="857">
          <cell r="O857" t="str">
            <v>6-500-024-0002</v>
          </cell>
          <cell r="P857" t="str">
            <v>EQUIPOS Y ACCESORIOS</v>
          </cell>
          <cell r="R857">
            <v>3500</v>
          </cell>
          <cell r="T857"/>
          <cell r="W857">
            <v>7000</v>
          </cell>
        </row>
        <row r="858">
          <cell r="O858" t="str">
            <v>6-500-025-0000</v>
          </cell>
          <cell r="P858" t="str">
            <v>SUMINISTROS GENERALES</v>
          </cell>
          <cell r="R858">
            <v>31918.799999999999</v>
          </cell>
          <cell r="T858"/>
          <cell r="W858">
            <v>31200</v>
          </cell>
        </row>
        <row r="859">
          <cell r="O859" t="str">
            <v>6-500-025-0001</v>
          </cell>
          <cell r="P859" t="str">
            <v>DESPENSA</v>
          </cell>
          <cell r="R859">
            <v>27129.25</v>
          </cell>
          <cell r="T859"/>
          <cell r="W859">
            <v>31200</v>
          </cell>
        </row>
        <row r="860">
          <cell r="O860" t="str">
            <v>6-500-025-0002</v>
          </cell>
          <cell r="P860" t="str">
            <v>SUMINISTROS LIMPIEZA</v>
          </cell>
          <cell r="R860">
            <v>4789.55</v>
          </cell>
          <cell r="T860"/>
          <cell r="W860">
            <v>0</v>
          </cell>
        </row>
        <row r="861">
          <cell r="O861" t="str">
            <v>6-500-026-0000</v>
          </cell>
          <cell r="P861" t="str">
            <v>SUMINISTROS OFICINA</v>
          </cell>
          <cell r="R861">
            <v>15631.889999999998</v>
          </cell>
          <cell r="T861"/>
          <cell r="W861">
            <v>26100</v>
          </cell>
        </row>
        <row r="862">
          <cell r="O862" t="str">
            <v>6-500-026-0001</v>
          </cell>
          <cell r="P862" t="str">
            <v>PAPELERIA</v>
          </cell>
          <cell r="R862">
            <v>15409.479999999998</v>
          </cell>
          <cell r="T862"/>
          <cell r="W862">
            <v>26100</v>
          </cell>
        </row>
        <row r="863">
          <cell r="O863" t="str">
            <v>6-500-026-0002</v>
          </cell>
          <cell r="P863" t="str">
            <v>PAPEL BOND</v>
          </cell>
          <cell r="R863">
            <v>0</v>
          </cell>
          <cell r="T863"/>
          <cell r="W863">
            <v>0</v>
          </cell>
        </row>
        <row r="864">
          <cell r="O864" t="str">
            <v>6-500-026-0003</v>
          </cell>
          <cell r="P864" t="str">
            <v>COPIAS FOTOSTATICAS</v>
          </cell>
          <cell r="R864">
            <v>0</v>
          </cell>
          <cell r="T864"/>
          <cell r="W864">
            <v>0</v>
          </cell>
        </row>
        <row r="865">
          <cell r="O865" t="str">
            <v>6-500-026-0004</v>
          </cell>
          <cell r="P865" t="str">
            <v>ENSERES</v>
          </cell>
          <cell r="R865">
            <v>222.41</v>
          </cell>
          <cell r="T865"/>
          <cell r="W865">
            <v>0</v>
          </cell>
        </row>
        <row r="866">
          <cell r="O866" t="str">
            <v>6-500-027-0000</v>
          </cell>
          <cell r="P866" t="str">
            <v>SUMINISTROS COMPUTO</v>
          </cell>
          <cell r="R866">
            <v>46316.68</v>
          </cell>
          <cell r="T866"/>
          <cell r="W866">
            <v>22200</v>
          </cell>
        </row>
        <row r="867">
          <cell r="O867" t="str">
            <v>6-500-027-0001</v>
          </cell>
          <cell r="P867" t="str">
            <v>TONERS</v>
          </cell>
          <cell r="R867">
            <v>5504.3</v>
          </cell>
          <cell r="T867"/>
          <cell r="W867">
            <v>0</v>
          </cell>
        </row>
        <row r="868">
          <cell r="O868" t="str">
            <v>6-500-027-0002</v>
          </cell>
          <cell r="P868" t="str">
            <v>ACCESORIOS</v>
          </cell>
          <cell r="R868">
            <v>40812.379999999997</v>
          </cell>
          <cell r="T868"/>
          <cell r="W868">
            <v>22200</v>
          </cell>
        </row>
        <row r="869">
          <cell r="O869" t="str">
            <v>6-500-028-0000</v>
          </cell>
          <cell r="P869" t="str">
            <v>MUESTRAS</v>
          </cell>
          <cell r="R869">
            <v>0</v>
          </cell>
          <cell r="T869"/>
          <cell r="W869">
            <v>0</v>
          </cell>
        </row>
        <row r="870">
          <cell r="O870" t="str">
            <v>6-500-028-0001</v>
          </cell>
          <cell r="P870" t="str">
            <v>MUESTRAS DESARROLLO PRODUCTOS</v>
          </cell>
          <cell r="R870">
            <v>0</v>
          </cell>
          <cell r="T870"/>
          <cell r="W870">
            <v>0</v>
          </cell>
        </row>
        <row r="871">
          <cell r="O871" t="str">
            <v>6-500-028-0002</v>
          </cell>
          <cell r="P871" t="str">
            <v>MUESTRAS CLIENTES</v>
          </cell>
          <cell r="R871">
            <v>0</v>
          </cell>
          <cell r="T871"/>
          <cell r="W871">
            <v>0</v>
          </cell>
        </row>
        <row r="872">
          <cell r="O872" t="str">
            <v>6-500-029-0000</v>
          </cell>
          <cell r="P872" t="str">
            <v>ANALISIS / ESTUDIOS DE MERCADO</v>
          </cell>
          <cell r="R872">
            <v>0</v>
          </cell>
          <cell r="T872"/>
          <cell r="W872">
            <v>0</v>
          </cell>
        </row>
        <row r="873">
          <cell r="O873" t="str">
            <v>6-500-029-0001</v>
          </cell>
          <cell r="P873" t="str">
            <v>ANALISIS / ESTUDIOS DE MERCADO</v>
          </cell>
          <cell r="R873">
            <v>0</v>
          </cell>
          <cell r="T873"/>
          <cell r="W873">
            <v>0</v>
          </cell>
        </row>
        <row r="874">
          <cell r="O874" t="str">
            <v>6-500-030-0000</v>
          </cell>
          <cell r="P874" t="str">
            <v>FERIAS Y EXPOSICIONES</v>
          </cell>
          <cell r="R874">
            <v>0</v>
          </cell>
          <cell r="T874"/>
          <cell r="W874">
            <v>0</v>
          </cell>
        </row>
        <row r="875">
          <cell r="O875" t="str">
            <v>6-500-030-0001</v>
          </cell>
          <cell r="P875" t="str">
            <v>STAND</v>
          </cell>
          <cell r="R875">
            <v>0</v>
          </cell>
          <cell r="T875"/>
          <cell r="W875">
            <v>0</v>
          </cell>
        </row>
        <row r="876">
          <cell r="O876" t="str">
            <v>6-500-030-0002</v>
          </cell>
          <cell r="P876" t="str">
            <v>OTROS</v>
          </cell>
          <cell r="R876">
            <v>0</v>
          </cell>
          <cell r="T876"/>
          <cell r="W876">
            <v>0</v>
          </cell>
        </row>
        <row r="877">
          <cell r="O877" t="str">
            <v>6-500-031-0000</v>
          </cell>
          <cell r="P877" t="str">
            <v>PUBLICIDAD IMPRESA</v>
          </cell>
          <cell r="R877">
            <v>0</v>
          </cell>
          <cell r="T877"/>
          <cell r="W877">
            <v>0</v>
          </cell>
        </row>
        <row r="878">
          <cell r="O878" t="str">
            <v>6-500-031-0001</v>
          </cell>
          <cell r="P878" t="str">
            <v>CATALOGOS</v>
          </cell>
          <cell r="R878">
            <v>0</v>
          </cell>
          <cell r="T878"/>
          <cell r="W878">
            <v>0</v>
          </cell>
        </row>
        <row r="879">
          <cell r="O879" t="str">
            <v>6-500-031-0002</v>
          </cell>
          <cell r="P879" t="str">
            <v>TRIPTICOS</v>
          </cell>
          <cell r="R879">
            <v>0</v>
          </cell>
          <cell r="T879"/>
          <cell r="W879">
            <v>0</v>
          </cell>
        </row>
        <row r="880">
          <cell r="O880" t="str">
            <v>6-500-032-0000</v>
          </cell>
          <cell r="P880" t="str">
            <v>IMPRESIONES 3D</v>
          </cell>
          <cell r="R880">
            <v>0</v>
          </cell>
          <cell r="T880"/>
          <cell r="W880">
            <v>0</v>
          </cell>
        </row>
        <row r="881">
          <cell r="O881" t="str">
            <v>6-500-032-0001</v>
          </cell>
          <cell r="P881" t="str">
            <v>IMPRESIONES 3D</v>
          </cell>
          <cell r="R881">
            <v>0</v>
          </cell>
          <cell r="T881"/>
          <cell r="W881">
            <v>0</v>
          </cell>
        </row>
        <row r="882">
          <cell r="O882" t="str">
            <v>6-500-033-0000</v>
          </cell>
          <cell r="P882" t="str">
            <v>MATERIAL DISEÑO</v>
          </cell>
          <cell r="R882">
            <v>0</v>
          </cell>
          <cell r="T882"/>
          <cell r="W882">
            <v>0</v>
          </cell>
        </row>
        <row r="883">
          <cell r="O883" t="str">
            <v>6-500-033-0001</v>
          </cell>
          <cell r="P883" t="str">
            <v>HERRAMIENTAS</v>
          </cell>
          <cell r="R883">
            <v>0</v>
          </cell>
          <cell r="T883"/>
          <cell r="W883">
            <v>0</v>
          </cell>
        </row>
        <row r="884">
          <cell r="O884" t="str">
            <v>6-500-033-0002</v>
          </cell>
          <cell r="P884" t="str">
            <v>MATERIALES VARIOS</v>
          </cell>
          <cell r="R884">
            <v>0</v>
          </cell>
          <cell r="T884"/>
          <cell r="W884">
            <v>0</v>
          </cell>
        </row>
        <row r="885">
          <cell r="O885" t="str">
            <v>6-500-034-0000</v>
          </cell>
          <cell r="P885" t="str">
            <v>PORTALES CLIENTES</v>
          </cell>
          <cell r="R885">
            <v>13474.999999999998</v>
          </cell>
          <cell r="T885"/>
          <cell r="W885">
            <v>23100</v>
          </cell>
        </row>
        <row r="886">
          <cell r="O886" t="str">
            <v>6-500-034-0001</v>
          </cell>
          <cell r="P886" t="str">
            <v>PORTALES CLIENTES</v>
          </cell>
          <cell r="R886">
            <v>13474.999999999998</v>
          </cell>
          <cell r="T886"/>
          <cell r="W886">
            <v>23100</v>
          </cell>
        </row>
        <row r="887">
          <cell r="O887" t="str">
            <v>6-500-035-0000</v>
          </cell>
          <cell r="P887" t="str">
            <v>PATENTES</v>
          </cell>
          <cell r="R887">
            <v>0</v>
          </cell>
          <cell r="T887"/>
          <cell r="W887">
            <v>0</v>
          </cell>
        </row>
        <row r="888">
          <cell r="O888" t="str">
            <v>6-500-035-0001</v>
          </cell>
          <cell r="P888" t="str">
            <v>NUEVAS</v>
          </cell>
          <cell r="R888">
            <v>0</v>
          </cell>
          <cell r="T888"/>
          <cell r="W888">
            <v>0</v>
          </cell>
        </row>
        <row r="889">
          <cell r="O889" t="str">
            <v>6-500-035-0002</v>
          </cell>
          <cell r="P889" t="str">
            <v>RENOVACIONES</v>
          </cell>
          <cell r="R889">
            <v>0</v>
          </cell>
          <cell r="T889"/>
          <cell r="W889">
            <v>0</v>
          </cell>
        </row>
        <row r="890">
          <cell r="O890" t="str">
            <v>6-500-036-0000</v>
          </cell>
          <cell r="P890" t="str">
            <v>ARRENDAMIENTOS</v>
          </cell>
          <cell r="R890">
            <v>873056.98</v>
          </cell>
          <cell r="T890"/>
          <cell r="W890">
            <v>1113116.8800000004</v>
          </cell>
        </row>
        <row r="891">
          <cell r="O891" t="str">
            <v>6-500-036-0001</v>
          </cell>
          <cell r="P891" t="str">
            <v>INSTALACIONES</v>
          </cell>
          <cell r="R891">
            <v>463714.03000000009</v>
          </cell>
          <cell r="T891"/>
          <cell r="W891">
            <v>559965.96000000008</v>
          </cell>
        </row>
        <row r="892">
          <cell r="O892" t="str">
            <v>6-500-036-0002</v>
          </cell>
          <cell r="P892" t="str">
            <v>EQUIPO ALMACEN</v>
          </cell>
          <cell r="R892">
            <v>0</v>
          </cell>
          <cell r="T892"/>
          <cell r="W892">
            <v>0</v>
          </cell>
        </row>
        <row r="893">
          <cell r="O893" t="str">
            <v>6-500-036-0003</v>
          </cell>
          <cell r="P893" t="str">
            <v>EQUIPO TRANSPORTE</v>
          </cell>
          <cell r="R893">
            <v>366577.1100000001</v>
          </cell>
          <cell r="T893"/>
          <cell r="W893">
            <v>553150.92000000016</v>
          </cell>
        </row>
        <row r="894">
          <cell r="O894" t="str">
            <v>6-500-036-0004</v>
          </cell>
          <cell r="P894" t="str">
            <v>VEHÍCULO UTILITARIO</v>
          </cell>
          <cell r="R894">
            <v>42765.840000000004</v>
          </cell>
          <cell r="T894"/>
          <cell r="W894">
            <v>0</v>
          </cell>
        </row>
        <row r="895">
          <cell r="O895" t="str">
            <v>6-500-037-0000</v>
          </cell>
          <cell r="P895" t="str">
            <v>MANTENIMIENTOS</v>
          </cell>
          <cell r="R895">
            <v>152560.44333333336</v>
          </cell>
          <cell r="T895"/>
          <cell r="W895">
            <v>37000</v>
          </cell>
        </row>
        <row r="896">
          <cell r="O896" t="str">
            <v>6-500-037-0001</v>
          </cell>
          <cell r="P896" t="str">
            <v>MANTENIMIENTO INSTALACIONES</v>
          </cell>
          <cell r="R896">
            <v>137977.10999999999</v>
          </cell>
          <cell r="T896"/>
          <cell r="W896">
            <v>12000</v>
          </cell>
        </row>
        <row r="897">
          <cell r="O897" t="str">
            <v>6-500-037-0002</v>
          </cell>
          <cell r="P897" t="str">
            <v>MANTENIMIENTO EQPO ALMACEN</v>
          </cell>
          <cell r="R897">
            <v>0</v>
          </cell>
          <cell r="T897"/>
          <cell r="W897">
            <v>0</v>
          </cell>
        </row>
        <row r="898">
          <cell r="O898" t="str">
            <v>6-500-037-0003</v>
          </cell>
          <cell r="P898" t="str">
            <v>MANTENIMIENTO EQPO TRANSPORTE</v>
          </cell>
          <cell r="R898">
            <v>14583.333333333328</v>
          </cell>
          <cell r="T898"/>
          <cell r="W898">
            <v>25000</v>
          </cell>
        </row>
        <row r="899">
          <cell r="O899" t="str">
            <v>6-500-037-0004</v>
          </cell>
          <cell r="P899" t="str">
            <v>MANTENIMIENTO EQPO CÓMPUTO</v>
          </cell>
          <cell r="R899">
            <v>0</v>
          </cell>
          <cell r="T899"/>
          <cell r="W899">
            <v>0</v>
          </cell>
        </row>
        <row r="900">
          <cell r="O900" t="str">
            <v>6-500-037-0005</v>
          </cell>
          <cell r="P900" t="str">
            <v>MANTENIMIENTO VEHICULO UTILITA</v>
          </cell>
          <cell r="R900">
            <v>0</v>
          </cell>
          <cell r="T900"/>
          <cell r="W900">
            <v>0</v>
          </cell>
        </row>
        <row r="901">
          <cell r="O901" t="str">
            <v>6-500-038-0000</v>
          </cell>
          <cell r="P901" t="str">
            <v>LICENCIAS Y SOFTWARE</v>
          </cell>
          <cell r="R901">
            <v>366632.35333333339</v>
          </cell>
          <cell r="T901"/>
          <cell r="W901">
            <v>417612</v>
          </cell>
        </row>
        <row r="902">
          <cell r="O902" t="str">
            <v>6-500-038-0001</v>
          </cell>
          <cell r="P902" t="str">
            <v>DOMINIO WEB</v>
          </cell>
          <cell r="R902">
            <v>0</v>
          </cell>
          <cell r="T902"/>
          <cell r="W902">
            <v>0</v>
          </cell>
        </row>
        <row r="903">
          <cell r="O903" t="str">
            <v>6-500-038-0002</v>
          </cell>
          <cell r="P903" t="str">
            <v>LIC&amp;SOFT ERP</v>
          </cell>
          <cell r="R903">
            <v>160572.62666666665</v>
          </cell>
          <cell r="T903"/>
          <cell r="W903">
            <v>159633.20000000001</v>
          </cell>
        </row>
        <row r="904">
          <cell r="O904" t="str">
            <v>6-500-038-0003</v>
          </cell>
          <cell r="P904" t="str">
            <v>LIC&amp;SOFT MICROSOFT</v>
          </cell>
          <cell r="R904">
            <v>118880</v>
          </cell>
          <cell r="T904"/>
          <cell r="W904">
            <v>169584</v>
          </cell>
        </row>
        <row r="905">
          <cell r="O905" t="str">
            <v>6-500-038-0004</v>
          </cell>
          <cell r="P905" t="str">
            <v>LIC&amp;SOFT DISEÑO</v>
          </cell>
          <cell r="R905">
            <v>0</v>
          </cell>
          <cell r="T905"/>
          <cell r="W905">
            <v>0</v>
          </cell>
        </row>
        <row r="906">
          <cell r="O906" t="str">
            <v>6-500-038-0005</v>
          </cell>
          <cell r="P906" t="str">
            <v>LIC&amp;SOFT NOMINA</v>
          </cell>
          <cell r="R906">
            <v>37880.36</v>
          </cell>
          <cell r="T906"/>
          <cell r="W906">
            <v>4322</v>
          </cell>
        </row>
        <row r="907">
          <cell r="O907" t="str">
            <v>6-500-038-0006</v>
          </cell>
          <cell r="P907" t="str">
            <v>LIC&amp;SOFT CONTABILIDAD</v>
          </cell>
          <cell r="R907">
            <v>49299.366666666661</v>
          </cell>
          <cell r="T907"/>
          <cell r="W907">
            <v>84072.800000000017</v>
          </cell>
        </row>
        <row r="908">
          <cell r="O908" t="str">
            <v>6-500-039-0000</v>
          </cell>
          <cell r="P908" t="str">
            <v>TIMBRES Y FOLIOS FISCALES</v>
          </cell>
          <cell r="R908">
            <v>2304.41</v>
          </cell>
          <cell r="T908"/>
          <cell r="W908">
            <v>2714</v>
          </cell>
        </row>
        <row r="909">
          <cell r="O909" t="str">
            <v>6-500-039-0001</v>
          </cell>
          <cell r="P909" t="str">
            <v>TIMBRES Y FOLIOS FISCALES</v>
          </cell>
          <cell r="R909">
            <v>2304.41</v>
          </cell>
          <cell r="T909"/>
          <cell r="W909">
            <v>2714</v>
          </cell>
        </row>
        <row r="910">
          <cell r="O910" t="str">
            <v>6-500-040-0000</v>
          </cell>
          <cell r="P910" t="str">
            <v>CUOTAS Y SUSCRIPCIONES</v>
          </cell>
          <cell r="R910">
            <v>32878.452499999999</v>
          </cell>
          <cell r="T910"/>
          <cell r="W910">
            <v>50225.25</v>
          </cell>
        </row>
        <row r="911">
          <cell r="O911" t="str">
            <v>6-500-040-0001</v>
          </cell>
          <cell r="P911" t="str">
            <v>ASOCIACIONES OFICIALES</v>
          </cell>
          <cell r="R911">
            <v>0</v>
          </cell>
          <cell r="T911"/>
          <cell r="W911">
            <v>0</v>
          </cell>
        </row>
        <row r="912">
          <cell r="O912" t="str">
            <v>6-500-040-0002</v>
          </cell>
          <cell r="P912" t="str">
            <v>ASOCIACIONES PROFESIONALES</v>
          </cell>
          <cell r="R912">
            <v>0</v>
          </cell>
          <cell r="T912"/>
          <cell r="W912">
            <v>0</v>
          </cell>
        </row>
        <row r="913">
          <cell r="O913" t="str">
            <v>6-500-040-0003</v>
          </cell>
          <cell r="P913" t="str">
            <v>OTRAS CUOTAS Y SUSCRIPCIONES</v>
          </cell>
          <cell r="R913">
            <v>32878.452499999999</v>
          </cell>
          <cell r="T913"/>
          <cell r="W913">
            <v>50225.25</v>
          </cell>
        </row>
        <row r="914">
          <cell r="O914" t="str">
            <v>6-500-041-0000</v>
          </cell>
          <cell r="P914" t="str">
            <v>COMISION MERCANTIL</v>
          </cell>
          <cell r="R914">
            <v>1412</v>
          </cell>
          <cell r="T914"/>
          <cell r="W914">
            <v>0</v>
          </cell>
        </row>
        <row r="915">
          <cell r="O915" t="str">
            <v>6-500-041-0001</v>
          </cell>
          <cell r="P915" t="str">
            <v>COMISION MERCANTIL</v>
          </cell>
          <cell r="R915">
            <v>1412</v>
          </cell>
          <cell r="T915"/>
          <cell r="W915">
            <v>0</v>
          </cell>
        </row>
        <row r="916">
          <cell r="O916" t="str">
            <v>6-500-042-0000</v>
          </cell>
          <cell r="P916" t="str">
            <v>INVENTARIO FÍSICO</v>
          </cell>
          <cell r="R916">
            <v>0</v>
          </cell>
          <cell r="T916"/>
          <cell r="W916">
            <v>0</v>
          </cell>
        </row>
        <row r="917">
          <cell r="O917" t="str">
            <v>6-500-042-0001</v>
          </cell>
          <cell r="P917" t="str">
            <v>CICLÍCOS</v>
          </cell>
          <cell r="R917">
            <v>0</v>
          </cell>
          <cell r="T917"/>
          <cell r="W917">
            <v>0</v>
          </cell>
        </row>
        <row r="918">
          <cell r="O918" t="str">
            <v>6-500-042-0002</v>
          </cell>
          <cell r="P918" t="str">
            <v>ANUALES</v>
          </cell>
          <cell r="R918">
            <v>0</v>
          </cell>
          <cell r="T918"/>
          <cell r="W918">
            <v>0</v>
          </cell>
        </row>
        <row r="919">
          <cell r="O919" t="str">
            <v>6-500-043-0000</v>
          </cell>
          <cell r="P919" t="str">
            <v>OTROS IMPUESTOS Y DERECHOS</v>
          </cell>
          <cell r="R919">
            <v>0</v>
          </cell>
          <cell r="T919"/>
          <cell r="W919">
            <v>13000</v>
          </cell>
        </row>
        <row r="920">
          <cell r="O920" t="str">
            <v>6-500-043-0001</v>
          </cell>
          <cell r="P920" t="str">
            <v>TENENCIAS</v>
          </cell>
          <cell r="R920">
            <v>0</v>
          </cell>
          <cell r="T920"/>
          <cell r="W920">
            <v>13000</v>
          </cell>
        </row>
        <row r="921">
          <cell r="O921" t="str">
            <v>6-500-043-0002</v>
          </cell>
          <cell r="P921" t="str">
            <v>OTROS IMPUESTOS</v>
          </cell>
          <cell r="R921">
            <v>0</v>
          </cell>
          <cell r="T921"/>
          <cell r="W921">
            <v>0</v>
          </cell>
        </row>
        <row r="922">
          <cell r="O922" t="str">
            <v>6-500-043-0003</v>
          </cell>
          <cell r="P922" t="str">
            <v>DERECHOS</v>
          </cell>
          <cell r="R922">
            <v>0</v>
          </cell>
          <cell r="T922"/>
          <cell r="W922">
            <v>0</v>
          </cell>
        </row>
        <row r="923">
          <cell r="O923" t="str">
            <v>6-500-044-0000</v>
          </cell>
          <cell r="P923" t="str">
            <v>NO DEDUCIBLES</v>
          </cell>
          <cell r="R923">
            <v>21887.75</v>
          </cell>
          <cell r="T923"/>
          <cell r="W923">
            <v>3000</v>
          </cell>
        </row>
        <row r="924">
          <cell r="O924" t="str">
            <v>6-500-044-0001</v>
          </cell>
          <cell r="P924" t="str">
            <v>NO DEDUCIBLES</v>
          </cell>
          <cell r="R924">
            <v>21887.75</v>
          </cell>
          <cell r="T924"/>
          <cell r="W924">
            <v>3000</v>
          </cell>
        </row>
        <row r="925">
          <cell r="O925" t="str">
            <v>6-500-044-0002</v>
          </cell>
          <cell r="P925" t="str">
            <v>ACTUALIZACION</v>
          </cell>
          <cell r="R925">
            <v>0</v>
          </cell>
          <cell r="T925"/>
          <cell r="W925">
            <v>0</v>
          </cell>
        </row>
        <row r="926">
          <cell r="O926" t="str">
            <v>6-500-044-0003</v>
          </cell>
          <cell r="P926" t="str">
            <v>RECARGOS</v>
          </cell>
          <cell r="R926">
            <v>0</v>
          </cell>
          <cell r="T926"/>
          <cell r="W926">
            <v>0</v>
          </cell>
        </row>
        <row r="927">
          <cell r="O927" t="str">
            <v>6-500-100-0000</v>
          </cell>
          <cell r="P927" t="str">
            <v>SEGUROS Y FIANZAS</v>
          </cell>
          <cell r="R927">
            <v>62338.646000000008</v>
          </cell>
          <cell r="T927"/>
          <cell r="W927">
            <v>185032.54600000003</v>
          </cell>
        </row>
        <row r="928">
          <cell r="O928" t="str">
            <v>6-500-100-0001</v>
          </cell>
          <cell r="P928" t="str">
            <v>SEGUROS EQUIPO TRANSPORTE</v>
          </cell>
          <cell r="R928">
            <v>62338.646000000008</v>
          </cell>
          <cell r="T928"/>
          <cell r="W928">
            <v>90455.896000000008</v>
          </cell>
        </row>
        <row r="929">
          <cell r="O929" t="str">
            <v>6-500-100-0002</v>
          </cell>
          <cell r="P929" t="str">
            <v>SEGURO VEHÍCULO UTILITARIO</v>
          </cell>
          <cell r="R929">
            <v>0</v>
          </cell>
          <cell r="T929"/>
          <cell r="W929">
            <v>0</v>
          </cell>
        </row>
        <row r="930">
          <cell r="O930" t="str">
            <v>6-500-100-0003</v>
          </cell>
          <cell r="P930" t="str">
            <v>SEGURO DE VIDA</v>
          </cell>
          <cell r="R930">
            <v>0</v>
          </cell>
          <cell r="T930"/>
          <cell r="W930">
            <v>0</v>
          </cell>
        </row>
        <row r="931">
          <cell r="O931" t="str">
            <v>6-500-100-0004</v>
          </cell>
          <cell r="P931" t="str">
            <v>SEGURO DE DAÑOS</v>
          </cell>
          <cell r="R931">
            <v>0</v>
          </cell>
          <cell r="T931"/>
          <cell r="W931">
            <v>0</v>
          </cell>
        </row>
        <row r="932">
          <cell r="O932" t="str">
            <v>6-500-100-0005</v>
          </cell>
          <cell r="P932" t="str">
            <v>SEGURO RESP CIVIL S/PRODUCTOS</v>
          </cell>
          <cell r="R932">
            <v>0</v>
          </cell>
          <cell r="T932"/>
          <cell r="W932">
            <v>94576.650000000009</v>
          </cell>
        </row>
        <row r="933">
          <cell r="O933" t="str">
            <v>6-500-100-0006</v>
          </cell>
          <cell r="P933" t="str">
            <v>FIANZAS</v>
          </cell>
          <cell r="R933">
            <v>0</v>
          </cell>
          <cell r="T933"/>
          <cell r="W933">
            <v>0</v>
          </cell>
        </row>
        <row r="934">
          <cell r="O934" t="str">
            <v>6-600-000-0000</v>
          </cell>
          <cell r="P934" t="str">
            <v>GASTOS ADUANALES</v>
          </cell>
          <cell r="R934">
            <v>174732.17</v>
          </cell>
          <cell r="T934">
            <v>27458.84</v>
          </cell>
          <cell r="W934">
            <v>0</v>
          </cell>
        </row>
        <row r="935">
          <cell r="O935" t="str">
            <v>6-600-111-0000</v>
          </cell>
          <cell r="P935" t="str">
            <v>GASTOS DE EXPORTACIÓN</v>
          </cell>
          <cell r="R935">
            <v>71567</v>
          </cell>
          <cell r="T935"/>
          <cell r="W935">
            <v>0</v>
          </cell>
        </row>
        <row r="936">
          <cell r="O936" t="str">
            <v>6-600-111-0001</v>
          </cell>
          <cell r="P936" t="str">
            <v>DERECHOS</v>
          </cell>
          <cell r="R936">
            <v>0</v>
          </cell>
          <cell r="T936"/>
          <cell r="W936">
            <v>0</v>
          </cell>
        </row>
        <row r="937">
          <cell r="O937" t="str">
            <v>6-600-111-0002</v>
          </cell>
          <cell r="P937" t="str">
            <v>IMPUESTOS ADUANALES</v>
          </cell>
          <cell r="R937">
            <v>0</v>
          </cell>
          <cell r="T937"/>
          <cell r="W937">
            <v>0</v>
          </cell>
        </row>
        <row r="938">
          <cell r="O938" t="str">
            <v>6-600-111-0003</v>
          </cell>
          <cell r="P938" t="str">
            <v>GASTOS COMPLEMENTARIOS CON IVA</v>
          </cell>
          <cell r="R938">
            <v>55000</v>
          </cell>
          <cell r="T938"/>
          <cell r="W938">
            <v>0</v>
          </cell>
        </row>
        <row r="939">
          <cell r="O939" t="str">
            <v>6-600-111-0004</v>
          </cell>
          <cell r="P939" t="str">
            <v>GASTOS COMPLEMENTARIOS SIN IVA</v>
          </cell>
          <cell r="R939">
            <v>0</v>
          </cell>
          <cell r="T939"/>
          <cell r="W939">
            <v>0</v>
          </cell>
        </row>
        <row r="940">
          <cell r="O940" t="str">
            <v>6-600-111-0005</v>
          </cell>
          <cell r="P940" t="str">
            <v>HONORARIOS ADUANALES</v>
          </cell>
          <cell r="R940">
            <v>0</v>
          </cell>
          <cell r="T940"/>
          <cell r="W940">
            <v>0</v>
          </cell>
        </row>
        <row r="941">
          <cell r="O941" t="str">
            <v>6-600-111-0006</v>
          </cell>
          <cell r="P941" t="str">
            <v>FLETES</v>
          </cell>
          <cell r="R941">
            <v>16567</v>
          </cell>
          <cell r="T941"/>
          <cell r="W941">
            <v>0</v>
          </cell>
        </row>
        <row r="942">
          <cell r="O942" t="str">
            <v>6-600-111-0007</v>
          </cell>
          <cell r="P942" t="str">
            <v>MANIOBRAS</v>
          </cell>
          <cell r="R942">
            <v>0</v>
          </cell>
          <cell r="T942"/>
          <cell r="W942">
            <v>0</v>
          </cell>
        </row>
        <row r="943">
          <cell r="O943" t="str">
            <v>6-600-111-0008</v>
          </cell>
          <cell r="P943" t="str">
            <v>ALMACENAJE DE MERCANCIA</v>
          </cell>
          <cell r="R943">
            <v>0</v>
          </cell>
          <cell r="T943"/>
          <cell r="W943">
            <v>0</v>
          </cell>
        </row>
        <row r="944">
          <cell r="O944" t="str">
            <v>6-600-111-0009</v>
          </cell>
          <cell r="P944" t="str">
            <v>DESCONSOLIDACION / LIBERACION</v>
          </cell>
          <cell r="R944">
            <v>0</v>
          </cell>
          <cell r="T944"/>
          <cell r="W944">
            <v>0</v>
          </cell>
        </row>
        <row r="945">
          <cell r="O945" t="str">
            <v>6-600-112-0000</v>
          </cell>
          <cell r="P945" t="str">
            <v>GASTOS DE IMPORTACIÓN</v>
          </cell>
          <cell r="R945">
            <v>103165.17</v>
          </cell>
          <cell r="T945"/>
          <cell r="W945">
            <v>0</v>
          </cell>
        </row>
        <row r="946">
          <cell r="O946" t="str">
            <v>6-600-112-0001</v>
          </cell>
          <cell r="P946" t="str">
            <v>DERECHOS</v>
          </cell>
          <cell r="R946">
            <v>15987</v>
          </cell>
          <cell r="T946"/>
          <cell r="W946">
            <v>0</v>
          </cell>
        </row>
        <row r="947">
          <cell r="O947" t="str">
            <v>6-600-112-0002</v>
          </cell>
          <cell r="P947" t="str">
            <v>IMPUESTOS ADUANALES</v>
          </cell>
          <cell r="R947">
            <v>0</v>
          </cell>
          <cell r="T947"/>
          <cell r="W947">
            <v>0</v>
          </cell>
        </row>
        <row r="948">
          <cell r="O948" t="str">
            <v>6-600-112-0003</v>
          </cell>
          <cell r="P948" t="str">
            <v>GTOS COMPLEMENTARIOS C/IVA</v>
          </cell>
          <cell r="R948">
            <v>1248.82</v>
          </cell>
          <cell r="T948"/>
          <cell r="W948">
            <v>0</v>
          </cell>
        </row>
        <row r="949">
          <cell r="O949" t="str">
            <v>6-600-112-0004</v>
          </cell>
          <cell r="P949" t="str">
            <v>GTOS COMPLEMENTARIOS S/IVA</v>
          </cell>
          <cell r="R949">
            <v>660.66</v>
          </cell>
          <cell r="T949"/>
          <cell r="W949">
            <v>0</v>
          </cell>
        </row>
        <row r="950">
          <cell r="O950" t="str">
            <v>6-600-112-0005</v>
          </cell>
          <cell r="P950" t="str">
            <v>HONORARIOS ADUANALES</v>
          </cell>
          <cell r="R950">
            <v>20764.75</v>
          </cell>
          <cell r="T950"/>
          <cell r="W950">
            <v>0</v>
          </cell>
        </row>
        <row r="951">
          <cell r="O951" t="str">
            <v>6-600-112-0006</v>
          </cell>
          <cell r="P951" t="str">
            <v>FLETES</v>
          </cell>
          <cell r="R951">
            <v>52495.56</v>
          </cell>
          <cell r="T951"/>
          <cell r="W951">
            <v>0</v>
          </cell>
        </row>
        <row r="952">
          <cell r="O952" t="str">
            <v>6-600-112-0007</v>
          </cell>
          <cell r="P952" t="str">
            <v>MANIOBRAS</v>
          </cell>
          <cell r="R952">
            <v>0</v>
          </cell>
          <cell r="T952"/>
          <cell r="W952">
            <v>0</v>
          </cell>
        </row>
        <row r="953">
          <cell r="O953" t="str">
            <v>6-600-112-0008</v>
          </cell>
          <cell r="P953" t="str">
            <v>ALMACENAJE DE MERCANCIA</v>
          </cell>
          <cell r="R953">
            <v>7679.07</v>
          </cell>
          <cell r="T953"/>
          <cell r="W953">
            <v>0</v>
          </cell>
        </row>
        <row r="954">
          <cell r="O954" t="str">
            <v>6-600-112-0009</v>
          </cell>
          <cell r="P954" t="str">
            <v>DESCONSOLIDACION / LIBERACION</v>
          </cell>
          <cell r="R954">
            <v>4329.3099999999995</v>
          </cell>
          <cell r="T954"/>
          <cell r="W954">
            <v>0</v>
          </cell>
        </row>
        <row r="955">
          <cell r="O955"/>
          <cell r="P955" t="str">
            <v>TOTAL GASTOS</v>
          </cell>
          <cell r="R955">
            <v>44440709.040847249</v>
          </cell>
          <cell r="T955">
            <v>37501446.220000006</v>
          </cell>
          <cell r="W955">
            <v>46911775.377472959</v>
          </cell>
        </row>
        <row r="956">
          <cell r="O956"/>
          <cell r="P956" t="str">
            <v>EBITDA OPERATIVA</v>
          </cell>
          <cell r="R956">
            <v>56031717.140017621</v>
          </cell>
          <cell r="T956">
            <v>12621835.703333341</v>
          </cell>
          <cell r="W956">
            <v>62274241.462676831</v>
          </cell>
        </row>
        <row r="957">
          <cell r="O957" t="str">
            <v>5-400-030-0001</v>
          </cell>
          <cell r="P957" t="str">
            <v>MOLDES DE ACERO</v>
          </cell>
          <cell r="R957">
            <v>1922914.4400000002</v>
          </cell>
          <cell r="T957"/>
          <cell r="W957">
            <v>0</v>
          </cell>
        </row>
        <row r="958">
          <cell r="O958" t="str">
            <v>6-500-020-0001</v>
          </cell>
          <cell r="P958" t="str">
            <v>INSTALACIONES EN PRODUCTIVIDAD</v>
          </cell>
          <cell r="R958">
            <v>520000</v>
          </cell>
          <cell r="T958"/>
          <cell r="W958">
            <v>0</v>
          </cell>
        </row>
        <row r="959">
          <cell r="O959"/>
          <cell r="P959"/>
          <cell r="R959">
            <v>631647</v>
          </cell>
          <cell r="T959"/>
          <cell r="W959">
            <v>0</v>
          </cell>
        </row>
        <row r="960">
          <cell r="O960"/>
          <cell r="P960"/>
          <cell r="R960">
            <v>0</v>
          </cell>
          <cell r="T960"/>
          <cell r="W960">
            <v>0</v>
          </cell>
        </row>
        <row r="961">
          <cell r="O961"/>
          <cell r="P961" t="str">
            <v>TOTAL GASTOS</v>
          </cell>
          <cell r="R961">
            <v>3074561.4400000004</v>
          </cell>
          <cell r="T961">
            <v>0</v>
          </cell>
          <cell r="W961">
            <v>0</v>
          </cell>
        </row>
        <row r="962">
          <cell r="O962"/>
          <cell r="P962" t="str">
            <v>EBITDA</v>
          </cell>
          <cell r="R962">
            <v>52957155.700017624</v>
          </cell>
          <cell r="T962">
            <v>12621835.703333341</v>
          </cell>
          <cell r="W962">
            <v>62274241.462676831</v>
          </cell>
        </row>
        <row r="963">
          <cell r="O963" t="str">
            <v>7-100-000-0000</v>
          </cell>
          <cell r="P963" t="str">
            <v>GASTOS FINANCIEROS</v>
          </cell>
          <cell r="R963">
            <v>726424.45317079744</v>
          </cell>
          <cell r="T963">
            <v>2369240.5100000007</v>
          </cell>
          <cell r="W963">
            <v>828874.63775575743</v>
          </cell>
        </row>
        <row r="964">
          <cell r="O964" t="str">
            <v>7-100-121-0000</v>
          </cell>
          <cell r="P964" t="str">
            <v>COMISIONES BANCARIAS</v>
          </cell>
          <cell r="R964">
            <v>206679.7</v>
          </cell>
          <cell r="T964"/>
          <cell r="W964">
            <v>66000</v>
          </cell>
        </row>
        <row r="965">
          <cell r="O965" t="str">
            <v>7-100-121-0001</v>
          </cell>
          <cell r="P965" t="str">
            <v>COMISIONES BANCARIAS SIN IVA</v>
          </cell>
          <cell r="R965">
            <v>38499.999999999993</v>
          </cell>
          <cell r="T965"/>
          <cell r="W965">
            <v>66000</v>
          </cell>
        </row>
        <row r="966">
          <cell r="O966" t="str">
            <v>7-100-121-0002</v>
          </cell>
          <cell r="P966" t="str">
            <v>COMISIONES BANCARIAS CON IVA</v>
          </cell>
          <cell r="R966">
            <v>168179.7</v>
          </cell>
          <cell r="T966"/>
          <cell r="W966">
            <v>0</v>
          </cell>
        </row>
        <row r="967">
          <cell r="O967" t="str">
            <v>7-100-122-0000</v>
          </cell>
          <cell r="P967" t="str">
            <v>INTERESES PAGADOS BANCARIOS</v>
          </cell>
          <cell r="R967">
            <v>519744.75317079743</v>
          </cell>
          <cell r="T967"/>
          <cell r="W967">
            <v>762874.63775575743</v>
          </cell>
        </row>
        <row r="968">
          <cell r="O968" t="str">
            <v>7-100-122-0001</v>
          </cell>
          <cell r="P968" t="str">
            <v>INTERESES PAGADOS EXENTOS</v>
          </cell>
          <cell r="R968">
            <v>120544.36</v>
          </cell>
          <cell r="T968"/>
          <cell r="W968">
            <v>0</v>
          </cell>
        </row>
        <row r="969">
          <cell r="O969" t="str">
            <v>7-100-122-0002</v>
          </cell>
          <cell r="P969" t="str">
            <v>INTERESES PAGADOS GRAVABLES</v>
          </cell>
          <cell r="R969">
            <v>399200.39317079744</v>
          </cell>
          <cell r="T969"/>
          <cell r="W969">
            <v>762874.63775575743</v>
          </cell>
        </row>
        <row r="970">
          <cell r="O970" t="str">
            <v>7-100-123-0000</v>
          </cell>
          <cell r="P970" t="str">
            <v>INTERESES PAGADOS TERCEROS</v>
          </cell>
          <cell r="R970">
            <v>0</v>
          </cell>
          <cell r="T970"/>
          <cell r="W970">
            <v>0</v>
          </cell>
        </row>
        <row r="971">
          <cell r="O971" t="str">
            <v>7-100-123-0001</v>
          </cell>
          <cell r="P971" t="str">
            <v>INTERESES PAGADOS TERCEROS</v>
          </cell>
          <cell r="R971">
            <v>0</v>
          </cell>
          <cell r="T971"/>
          <cell r="W971">
            <v>0</v>
          </cell>
        </row>
        <row r="972">
          <cell r="O972" t="str">
            <v>7-100-124-0000</v>
          </cell>
          <cell r="P972" t="str">
            <v>INTERESES POR FACTORAJE</v>
          </cell>
          <cell r="R972">
            <v>0</v>
          </cell>
          <cell r="T972"/>
          <cell r="W972">
            <v>0</v>
          </cell>
        </row>
        <row r="973">
          <cell r="O973" t="str">
            <v>7-100-124-0001</v>
          </cell>
          <cell r="P973" t="str">
            <v>INTERESES POR FACTORAJE</v>
          </cell>
          <cell r="R973">
            <v>0</v>
          </cell>
          <cell r="T973"/>
          <cell r="W973">
            <v>0</v>
          </cell>
        </row>
        <row r="974">
          <cell r="O974" t="str">
            <v>7-200-000-0000</v>
          </cell>
          <cell r="P974" t="str">
            <v>PRODUCTOS FINANCIEROS</v>
          </cell>
          <cell r="R974">
            <v>30799.999999999996</v>
          </cell>
          <cell r="T974"/>
          <cell r="W974">
            <v>52800</v>
          </cell>
        </row>
        <row r="975">
          <cell r="O975" t="str">
            <v>7-200-125-0000</v>
          </cell>
          <cell r="P975" t="str">
            <v>INTERESES GANADOS BANCARIOS</v>
          </cell>
          <cell r="R975">
            <v>30799.999999999996</v>
          </cell>
          <cell r="T975"/>
          <cell r="W975">
            <v>52800</v>
          </cell>
        </row>
        <row r="976">
          <cell r="O976" t="str">
            <v>7-200-125-0001</v>
          </cell>
          <cell r="P976" t="str">
            <v>INTERESES GANADOS BANCARIOS</v>
          </cell>
          <cell r="R976">
            <v>30799.999999999996</v>
          </cell>
          <cell r="T976"/>
          <cell r="W976">
            <v>52800</v>
          </cell>
        </row>
        <row r="977">
          <cell r="O977" t="str">
            <v>7-300-000-0000</v>
          </cell>
          <cell r="P977" t="str">
            <v>RESULTADO CAMBIARIO</v>
          </cell>
          <cell r="R977">
            <v>572676.19499999995</v>
          </cell>
          <cell r="T977">
            <v>882682.39</v>
          </cell>
          <cell r="W977">
            <v>981730.62</v>
          </cell>
        </row>
        <row r="978">
          <cell r="O978" t="str">
            <v>7-300-126-0000</v>
          </cell>
          <cell r="P978" t="str">
            <v>PÉRDIDA CAMBIARIA</v>
          </cell>
          <cell r="R978">
            <v>572676.19499999995</v>
          </cell>
          <cell r="T978"/>
          <cell r="W978">
            <v>981730.62</v>
          </cell>
        </row>
        <row r="979">
          <cell r="O979" t="str">
            <v>7-300-126-0001</v>
          </cell>
          <cell r="P979" t="str">
            <v>PÉRDIDA CAMBIARIA</v>
          </cell>
          <cell r="R979">
            <v>572676.19499999995</v>
          </cell>
          <cell r="T979"/>
          <cell r="W979">
            <v>981730.62</v>
          </cell>
        </row>
        <row r="980">
          <cell r="O980" t="str">
            <v>7-300-127-0000</v>
          </cell>
          <cell r="P980" t="str">
            <v>UTILIDAD CAMBIARIA</v>
          </cell>
          <cell r="R980">
            <v>0</v>
          </cell>
          <cell r="T980"/>
          <cell r="W980">
            <v>0</v>
          </cell>
        </row>
        <row r="981">
          <cell r="O981" t="str">
            <v>7-300-127-0001</v>
          </cell>
          <cell r="P981" t="str">
            <v>UTILIDAD CAMBIARIA</v>
          </cell>
          <cell r="R981">
            <v>0</v>
          </cell>
          <cell r="T981"/>
          <cell r="W981">
            <v>0</v>
          </cell>
        </row>
        <row r="982">
          <cell r="O982"/>
          <cell r="P982" t="str">
            <v>FINANCIEROS</v>
          </cell>
          <cell r="R982">
            <v>1329900.6481707974</v>
          </cell>
          <cell r="T982">
            <v>3251922.9000000008</v>
          </cell>
          <cell r="W982">
            <v>1863405.2577557573</v>
          </cell>
        </row>
        <row r="983">
          <cell r="O983"/>
          <cell r="P983" t="str">
            <v>BAI</v>
          </cell>
          <cell r="R983">
            <v>51627255.051846817</v>
          </cell>
          <cell r="T983">
            <v>9369912.8033333402</v>
          </cell>
          <cell r="W983">
            <v>60410836.204921074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4"/>
      <sheetName val="Hoja1"/>
      <sheetName val="Hoja2"/>
      <sheetName val="MAYOREO"/>
      <sheetName val="CATALOGO"/>
      <sheetName val="FINANZAS"/>
      <sheetName val="RECURSOS HUMANOS"/>
      <sheetName val="MAYOR 2025"/>
      <sheetName val="Detalle1"/>
      <sheetName val="Hoja9"/>
      <sheetName val="Hoja8"/>
      <sheetName val="Hoja7"/>
      <sheetName val="Hoja6"/>
      <sheetName val="TD"/>
      <sheetName val="Hoja5"/>
      <sheetName val="Catalogo (2)"/>
      <sheetName val="Hoja1 (2)"/>
      <sheetName val="CONSOLIDADO 2025"/>
      <sheetName val="Comparativo"/>
      <sheetName val="Supuestos (V2)"/>
      <sheetName val="EJECUTIVO"/>
      <sheetName val="DATA (margenes 25)"/>
      <sheetName val="MARGENES CATALOGO"/>
      <sheetName val="MERCADOTECNIA"/>
      <sheetName val="CALIDAD"/>
      <sheetName val="OPERACIONES"/>
      <sheetName val="GRAFICAS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4">
          <cell r="C14"/>
          <cell r="R14">
            <v>6334424.4300000034</v>
          </cell>
        </row>
        <row r="15">
          <cell r="C15" t="str">
            <v>RETAIL</v>
          </cell>
          <cell r="R15">
            <v>5985250.5600000033</v>
          </cell>
        </row>
        <row r="16">
          <cell r="C16" t="str">
            <v>CATALOGO</v>
          </cell>
          <cell r="R16">
            <v>349173.87000000005</v>
          </cell>
        </row>
        <row r="17">
          <cell r="C17" t="str">
            <v>MAYOREO</v>
          </cell>
          <cell r="R17">
            <v>0</v>
          </cell>
        </row>
        <row r="18">
          <cell r="C18"/>
          <cell r="R18">
            <v>15165797.04237764</v>
          </cell>
          <cell r="T18">
            <v>10776982.1</v>
          </cell>
          <cell r="W18">
            <v>14608084.123308923</v>
          </cell>
        </row>
        <row r="19">
          <cell r="C19"/>
        </row>
        <row r="20">
          <cell r="C20"/>
        </row>
        <row r="21">
          <cell r="C21" t="str">
            <v>RETAIL</v>
          </cell>
        </row>
        <row r="22">
          <cell r="C22" t="str">
            <v>CATALOGO</v>
          </cell>
        </row>
        <row r="23">
          <cell r="C23" t="str">
            <v>MAYOREO</v>
          </cell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 t="str">
            <v>RETAIL</v>
          </cell>
        </row>
        <row r="31">
          <cell r="C31" t="str">
            <v>CATALOGO</v>
          </cell>
        </row>
        <row r="32">
          <cell r="C32" t="str">
            <v>MAYOREO</v>
          </cell>
        </row>
        <row r="33">
          <cell r="C33" t="str">
            <v>RETAIL</v>
          </cell>
        </row>
        <row r="34">
          <cell r="C34" t="str">
            <v>CATALOGO</v>
          </cell>
        </row>
        <row r="35">
          <cell r="C35" t="str">
            <v>MAYOREO</v>
          </cell>
        </row>
        <row r="36">
          <cell r="C36" t="str">
            <v>RETAIL</v>
          </cell>
        </row>
        <row r="37">
          <cell r="C37" t="str">
            <v>CATALOGO</v>
          </cell>
        </row>
        <row r="38">
          <cell r="C38" t="str">
            <v>MAYOREO</v>
          </cell>
        </row>
        <row r="39">
          <cell r="C39" t="str">
            <v>RETAIL</v>
          </cell>
        </row>
        <row r="40">
          <cell r="C40" t="str">
            <v>CATALOGO</v>
          </cell>
        </row>
        <row r="41">
          <cell r="C41" t="str">
            <v>MAYOREO</v>
          </cell>
        </row>
        <row r="42">
          <cell r="C42" t="str">
            <v>RETAIL</v>
          </cell>
        </row>
        <row r="43">
          <cell r="C43" t="str">
            <v>CATALOGO</v>
          </cell>
        </row>
        <row r="44">
          <cell r="C44" t="str">
            <v>MAYOREO</v>
          </cell>
        </row>
        <row r="45">
          <cell r="C45" t="str">
            <v>RETAIL</v>
          </cell>
        </row>
        <row r="46">
          <cell r="C46" t="str">
            <v>CATALOGO</v>
          </cell>
        </row>
        <row r="47">
          <cell r="C47" t="str">
            <v>MAYOREO</v>
          </cell>
        </row>
        <row r="48">
          <cell r="C48" t="str">
            <v>RETAIL</v>
          </cell>
        </row>
        <row r="49">
          <cell r="C49" t="str">
            <v>CATALOGO</v>
          </cell>
        </row>
        <row r="50">
          <cell r="C50" t="str">
            <v>MAYOREO</v>
          </cell>
        </row>
        <row r="51">
          <cell r="C51" t="str">
            <v>RETAIL</v>
          </cell>
        </row>
        <row r="52">
          <cell r="C52" t="str">
            <v>CATALOGO</v>
          </cell>
        </row>
        <row r="53">
          <cell r="C53" t="str">
            <v>MAYOREO</v>
          </cell>
        </row>
        <row r="54">
          <cell r="C54" t="str">
            <v>RETAIL</v>
          </cell>
        </row>
        <row r="55">
          <cell r="C55" t="str">
            <v>CATALOGO</v>
          </cell>
        </row>
        <row r="56">
          <cell r="C56" t="str">
            <v>MAYOREO</v>
          </cell>
        </row>
        <row r="57">
          <cell r="C57"/>
        </row>
        <row r="58">
          <cell r="C58" t="str">
            <v>RETAIL</v>
          </cell>
        </row>
        <row r="59">
          <cell r="C59" t="str">
            <v>CATALOGO</v>
          </cell>
        </row>
        <row r="60">
          <cell r="C60" t="str">
            <v>MAYOREO</v>
          </cell>
        </row>
        <row r="61">
          <cell r="C61" t="str">
            <v>RETAIL</v>
          </cell>
        </row>
        <row r="62">
          <cell r="C62" t="str">
            <v>CATALOGO</v>
          </cell>
        </row>
        <row r="63">
          <cell r="C63" t="str">
            <v>MAYOREO</v>
          </cell>
        </row>
        <row r="64">
          <cell r="C64" t="str">
            <v>RETAIL</v>
          </cell>
        </row>
        <row r="65">
          <cell r="C65" t="str">
            <v>CATALOGO</v>
          </cell>
        </row>
        <row r="66">
          <cell r="C66" t="str">
            <v>MAYOREO</v>
          </cell>
        </row>
        <row r="67">
          <cell r="C67" t="str">
            <v>RETAIL</v>
          </cell>
        </row>
        <row r="68">
          <cell r="C68" t="str">
            <v>CATALOGO</v>
          </cell>
        </row>
        <row r="69">
          <cell r="C69" t="str">
            <v>MAYOREO</v>
          </cell>
        </row>
        <row r="70">
          <cell r="C70" t="str">
            <v>RETAIL</v>
          </cell>
        </row>
        <row r="71">
          <cell r="C71" t="str">
            <v>CATALOGO</v>
          </cell>
        </row>
        <row r="72">
          <cell r="C72" t="str">
            <v>MAYOREO</v>
          </cell>
        </row>
        <row r="73">
          <cell r="C73" t="str">
            <v>RETAIL</v>
          </cell>
        </row>
        <row r="74">
          <cell r="C74" t="str">
            <v>CATALOGO</v>
          </cell>
        </row>
        <row r="75">
          <cell r="C75" t="str">
            <v>MAYOREO</v>
          </cell>
        </row>
        <row r="76">
          <cell r="C76" t="str">
            <v>RETAIL</v>
          </cell>
        </row>
        <row r="77">
          <cell r="C77" t="str">
            <v>CATALOGO</v>
          </cell>
        </row>
        <row r="78">
          <cell r="C78" t="str">
            <v>MAYOREO</v>
          </cell>
        </row>
        <row r="79">
          <cell r="C79" t="str">
            <v>RETAIL</v>
          </cell>
        </row>
        <row r="80">
          <cell r="C80" t="str">
            <v>CATALOGO</v>
          </cell>
        </row>
        <row r="81">
          <cell r="C81" t="str">
            <v>MAYOREO</v>
          </cell>
        </row>
        <row r="82">
          <cell r="C82" t="str">
            <v>RETAIL</v>
          </cell>
        </row>
        <row r="83">
          <cell r="C83" t="str">
            <v>CATALOGO</v>
          </cell>
        </row>
        <row r="84">
          <cell r="C84" t="str">
            <v>MAYOREO</v>
          </cell>
        </row>
        <row r="85">
          <cell r="C85"/>
        </row>
        <row r="86">
          <cell r="C86" t="str">
            <v>RETAIL</v>
          </cell>
        </row>
        <row r="87">
          <cell r="C87" t="str">
            <v>CATALOGO</v>
          </cell>
        </row>
        <row r="88">
          <cell r="C88" t="str">
            <v>MAYOREO</v>
          </cell>
        </row>
        <row r="89">
          <cell r="C89"/>
        </row>
        <row r="90">
          <cell r="C90" t="str">
            <v>RETAIL</v>
          </cell>
        </row>
        <row r="91">
          <cell r="C91" t="str">
            <v>CATALOGO</v>
          </cell>
        </row>
        <row r="92">
          <cell r="C92" t="str">
            <v>MAYOREO</v>
          </cell>
        </row>
        <row r="93">
          <cell r="C93"/>
        </row>
        <row r="94">
          <cell r="C94" t="str">
            <v>RETAIL</v>
          </cell>
        </row>
        <row r="95">
          <cell r="C95" t="str">
            <v>CATALOGO</v>
          </cell>
        </row>
        <row r="96">
          <cell r="C96" t="str">
            <v>MAYOREO</v>
          </cell>
        </row>
        <row r="97">
          <cell r="C97"/>
        </row>
        <row r="98">
          <cell r="C98" t="str">
            <v>RETAIL</v>
          </cell>
        </row>
        <row r="99">
          <cell r="C99" t="str">
            <v>CATALOGO</v>
          </cell>
        </row>
        <row r="100">
          <cell r="C100" t="str">
            <v>MAYOREO</v>
          </cell>
        </row>
        <row r="101">
          <cell r="C101"/>
          <cell r="R101">
            <v>-7071.1900000000005</v>
          </cell>
        </row>
        <row r="102">
          <cell r="C102"/>
        </row>
        <row r="103">
          <cell r="C103" t="str">
            <v>RETAIL</v>
          </cell>
        </row>
        <row r="104">
          <cell r="C104" t="str">
            <v>CATALOGO</v>
          </cell>
        </row>
        <row r="105">
          <cell r="C105" t="str">
            <v>MAYOREO</v>
          </cell>
        </row>
        <row r="106">
          <cell r="C106"/>
        </row>
        <row r="107">
          <cell r="C107"/>
        </row>
        <row r="108">
          <cell r="C108"/>
        </row>
        <row r="109">
          <cell r="C109" t="str">
            <v>OPERACIONES</v>
          </cell>
        </row>
        <row r="110">
          <cell r="C110"/>
        </row>
        <row r="111">
          <cell r="C111" t="str">
            <v>OPERACIONES</v>
          </cell>
        </row>
        <row r="112">
          <cell r="C112"/>
        </row>
        <row r="113">
          <cell r="C113"/>
        </row>
        <row r="114">
          <cell r="C114" t="str">
            <v>OPERACIONES</v>
          </cell>
        </row>
        <row r="115">
          <cell r="C115" t="str">
            <v>OPERACIONES</v>
          </cell>
        </row>
        <row r="116">
          <cell r="C116" t="str">
            <v>OPERACIONES</v>
          </cell>
        </row>
        <row r="117">
          <cell r="C117" t="str">
            <v>OPERACIONES</v>
          </cell>
        </row>
        <row r="118">
          <cell r="C118" t="str">
            <v>OPERACIONES</v>
          </cell>
        </row>
        <row r="119">
          <cell r="C119"/>
        </row>
        <row r="120">
          <cell r="C120" t="str">
            <v>OPERACIONES</v>
          </cell>
        </row>
        <row r="121">
          <cell r="C121"/>
        </row>
        <row r="122">
          <cell r="C122" t="str">
            <v>OPERACIONES</v>
          </cell>
        </row>
        <row r="123">
          <cell r="C123" t="str">
            <v>OPERACIONES</v>
          </cell>
        </row>
        <row r="124">
          <cell r="C124"/>
          <cell r="R124">
            <v>75250</v>
          </cell>
        </row>
        <row r="125">
          <cell r="C125"/>
        </row>
        <row r="126">
          <cell r="C126" t="str">
            <v>OPERACIONES</v>
          </cell>
        </row>
        <row r="127">
          <cell r="C127" t="str">
            <v>OPERACIONES</v>
          </cell>
        </row>
        <row r="128">
          <cell r="C128"/>
        </row>
        <row r="129">
          <cell r="C129" t="str">
            <v>OPERACIONES</v>
          </cell>
        </row>
        <row r="130">
          <cell r="C130" t="str">
            <v>OPERACIONES</v>
          </cell>
        </row>
        <row r="131">
          <cell r="C131"/>
          <cell r="R131">
            <v>337743.97666666668</v>
          </cell>
          <cell r="T131"/>
          <cell r="W131">
            <v>525044</v>
          </cell>
        </row>
        <row r="132">
          <cell r="C132"/>
        </row>
        <row r="133">
          <cell r="C133" t="str">
            <v>OPERACIONES</v>
          </cell>
        </row>
        <row r="134">
          <cell r="C134" t="str">
            <v>OPERACIONES</v>
          </cell>
        </row>
        <row r="135">
          <cell r="C135" t="str">
            <v>OPERACIONES</v>
          </cell>
        </row>
        <row r="136">
          <cell r="C136" t="str">
            <v>OPERACIONES</v>
          </cell>
        </row>
        <row r="137">
          <cell r="C137" t="str">
            <v>OPERACIONES</v>
          </cell>
        </row>
        <row r="138">
          <cell r="C138"/>
          <cell r="R138">
            <v>124243.97666666668</v>
          </cell>
          <cell r="W138">
            <v>159044</v>
          </cell>
        </row>
        <row r="139">
          <cell r="C139" t="str">
            <v>CALIDAD</v>
          </cell>
        </row>
        <row r="140">
          <cell r="C140" t="str">
            <v>CALIDAD</v>
          </cell>
        </row>
        <row r="141">
          <cell r="C141" t="str">
            <v>CALIDAD</v>
          </cell>
        </row>
        <row r="142">
          <cell r="C142" t="str">
            <v>CALIDAD</v>
          </cell>
        </row>
        <row r="143">
          <cell r="C143" t="str">
            <v>CALIDAD</v>
          </cell>
        </row>
        <row r="144">
          <cell r="C144" t="str">
            <v>CALIDAD</v>
          </cell>
        </row>
        <row r="145">
          <cell r="C145"/>
        </row>
        <row r="146">
          <cell r="C146" t="str">
            <v>OPERACIONES</v>
          </cell>
        </row>
        <row r="147">
          <cell r="C147" t="str">
            <v>OPERACIONES</v>
          </cell>
        </row>
        <row r="148">
          <cell r="C148" t="str">
            <v>OPERACIONES</v>
          </cell>
          <cell r="R148">
            <v>213499.99999999997</v>
          </cell>
          <cell r="W148">
            <v>366000</v>
          </cell>
        </row>
        <row r="149">
          <cell r="C149"/>
        </row>
        <row r="150">
          <cell r="C150"/>
        </row>
        <row r="151">
          <cell r="C151"/>
        </row>
        <row r="152">
          <cell r="C152"/>
        </row>
        <row r="153">
          <cell r="C153"/>
        </row>
        <row r="154">
          <cell r="C154"/>
        </row>
        <row r="155">
          <cell r="C155"/>
        </row>
        <row r="156">
          <cell r="C156"/>
        </row>
        <row r="157">
          <cell r="C157"/>
        </row>
        <row r="158">
          <cell r="C158"/>
        </row>
        <row r="159">
          <cell r="C159"/>
        </row>
        <row r="160">
          <cell r="C160"/>
        </row>
        <row r="161">
          <cell r="C161"/>
        </row>
        <row r="162">
          <cell r="C162"/>
        </row>
        <row r="163">
          <cell r="C163"/>
        </row>
        <row r="164">
          <cell r="C164"/>
        </row>
        <row r="165">
          <cell r="C165"/>
        </row>
        <row r="166">
          <cell r="C166"/>
        </row>
        <row r="167">
          <cell r="C167"/>
        </row>
        <row r="168">
          <cell r="C168"/>
        </row>
        <row r="169">
          <cell r="C169"/>
        </row>
        <row r="170">
          <cell r="C170"/>
        </row>
        <row r="171">
          <cell r="C171"/>
        </row>
        <row r="172">
          <cell r="C172"/>
        </row>
        <row r="173">
          <cell r="C173"/>
        </row>
        <row r="174">
          <cell r="C174"/>
        </row>
        <row r="175">
          <cell r="C175"/>
        </row>
        <row r="176">
          <cell r="C176"/>
        </row>
        <row r="177">
          <cell r="C177"/>
        </row>
        <row r="178">
          <cell r="C178"/>
        </row>
        <row r="179">
          <cell r="C179"/>
        </row>
        <row r="180">
          <cell r="C180"/>
        </row>
        <row r="181">
          <cell r="C181" t="str">
            <v>OPERACIONES</v>
          </cell>
        </row>
        <row r="182">
          <cell r="C182" t="str">
            <v>OPERACIONES</v>
          </cell>
        </row>
        <row r="183">
          <cell r="C183" t="str">
            <v>OPERACIONES</v>
          </cell>
        </row>
        <row r="184">
          <cell r="C184"/>
        </row>
        <row r="185">
          <cell r="C185" t="str">
            <v>OPERACIONES</v>
          </cell>
        </row>
        <row r="186">
          <cell r="C186" t="str">
            <v>OPERACIONES</v>
          </cell>
        </row>
        <row r="187">
          <cell r="C187" t="str">
            <v>OPERACIONES</v>
          </cell>
        </row>
        <row r="188">
          <cell r="C188"/>
          <cell r="R188">
            <v>167446.96065625001</v>
          </cell>
        </row>
        <row r="189">
          <cell r="C189" t="str">
            <v>OPERACIONES</v>
          </cell>
        </row>
        <row r="190">
          <cell r="C190" t="str">
            <v>OPERACIONES</v>
          </cell>
        </row>
        <row r="191">
          <cell r="C191" t="str">
            <v>OPERACIONES</v>
          </cell>
        </row>
        <row r="192">
          <cell r="C192" t="str">
            <v>OPERACIONES</v>
          </cell>
        </row>
        <row r="193">
          <cell r="C193"/>
          <cell r="R193">
            <v>16760.53</v>
          </cell>
        </row>
        <row r="194">
          <cell r="C194" t="str">
            <v>OPERACIONES</v>
          </cell>
        </row>
        <row r="195">
          <cell r="C195" t="str">
            <v>OPERACIONES</v>
          </cell>
        </row>
        <row r="196">
          <cell r="C196" t="str">
            <v>OPERACIONES</v>
          </cell>
        </row>
        <row r="197">
          <cell r="C197"/>
        </row>
        <row r="198">
          <cell r="C198" t="str">
            <v>OPERACIONES</v>
          </cell>
        </row>
        <row r="199">
          <cell r="C199"/>
        </row>
        <row r="200">
          <cell r="C200" t="str">
            <v>OPERACIONES</v>
          </cell>
        </row>
        <row r="201">
          <cell r="C201"/>
        </row>
        <row r="202">
          <cell r="C202" t="str">
            <v>OPERACIONES</v>
          </cell>
        </row>
        <row r="203">
          <cell r="C203" t="str">
            <v>OPERACIONES</v>
          </cell>
        </row>
        <row r="204">
          <cell r="C204" t="str">
            <v>OPERACIONES</v>
          </cell>
        </row>
        <row r="205">
          <cell r="C205"/>
        </row>
        <row r="206">
          <cell r="C206" t="str">
            <v>OPERACIONES</v>
          </cell>
        </row>
        <row r="207">
          <cell r="C207"/>
          <cell r="R207">
            <v>106123.46833333332</v>
          </cell>
          <cell r="W207">
            <v>172489.90000000002</v>
          </cell>
        </row>
        <row r="208">
          <cell r="C208" t="str">
            <v>OPERACIONES</v>
          </cell>
        </row>
        <row r="209">
          <cell r="C209" t="str">
            <v>OPERACIONES</v>
          </cell>
        </row>
        <row r="210">
          <cell r="C210" t="str">
            <v>OPERACIONES</v>
          </cell>
        </row>
        <row r="211">
          <cell r="C211" t="str">
            <v>OPERACIONES</v>
          </cell>
        </row>
        <row r="212">
          <cell r="C212"/>
        </row>
        <row r="213">
          <cell r="C213" t="str">
            <v>OPERACIONES</v>
          </cell>
        </row>
        <row r="214">
          <cell r="C214" t="str">
            <v>OPERACIONES</v>
          </cell>
        </row>
        <row r="215">
          <cell r="C215"/>
        </row>
        <row r="216">
          <cell r="C216" t="str">
            <v>OPERACIONES</v>
          </cell>
        </row>
        <row r="217">
          <cell r="C217" t="str">
            <v>OPERACIONES</v>
          </cell>
        </row>
        <row r="218">
          <cell r="C218" t="str">
            <v>OPERACIONES</v>
          </cell>
        </row>
        <row r="219">
          <cell r="C219"/>
          <cell r="R219">
            <v>9042.07</v>
          </cell>
        </row>
        <row r="220">
          <cell r="C220" t="str">
            <v>OPERACIONES</v>
          </cell>
        </row>
        <row r="221">
          <cell r="C221" t="str">
            <v>OPERACIONES</v>
          </cell>
        </row>
        <row r="222">
          <cell r="C222" t="str">
            <v>OPERACIONES</v>
          </cell>
        </row>
        <row r="223">
          <cell r="C223"/>
          <cell r="R223">
            <v>130976.44</v>
          </cell>
          <cell r="W223">
            <v>151800</v>
          </cell>
        </row>
        <row r="224">
          <cell r="C224" t="str">
            <v>OPERACIONES</v>
          </cell>
        </row>
        <row r="225">
          <cell r="C225" t="str">
            <v>OPERACIONES</v>
          </cell>
        </row>
        <row r="226">
          <cell r="C226"/>
          <cell r="R226">
            <v>1879.2799999999997</v>
          </cell>
        </row>
        <row r="227">
          <cell r="C227" t="str">
            <v>OPERACIONES</v>
          </cell>
        </row>
        <row r="228">
          <cell r="C228"/>
          <cell r="R228">
            <v>57053.159999999996</v>
          </cell>
          <cell r="W228">
            <v>96000</v>
          </cell>
        </row>
        <row r="229">
          <cell r="C229" t="str">
            <v>OPERACIONES</v>
          </cell>
        </row>
        <row r="230">
          <cell r="C230" t="str">
            <v>OPERACIONES</v>
          </cell>
        </row>
        <row r="231">
          <cell r="C231" t="str">
            <v>OPERACIONES</v>
          </cell>
        </row>
        <row r="232">
          <cell r="C232"/>
        </row>
        <row r="233">
          <cell r="C233" t="str">
            <v>OPERACIONES</v>
          </cell>
        </row>
        <row r="234">
          <cell r="C234" t="str">
            <v>OPERACIONES</v>
          </cell>
        </row>
        <row r="235">
          <cell r="C235"/>
          <cell r="R235">
            <v>2693.55</v>
          </cell>
        </row>
        <row r="236">
          <cell r="C236" t="str">
            <v>OPERACIONES</v>
          </cell>
        </row>
        <row r="237">
          <cell r="C237" t="str">
            <v>OPERACIONES</v>
          </cell>
        </row>
        <row r="238">
          <cell r="C238" t="str">
            <v>OPERACIONES</v>
          </cell>
        </row>
        <row r="239">
          <cell r="C239" t="str">
            <v>CALIDAD</v>
          </cell>
        </row>
        <row r="240">
          <cell r="C240" t="str">
            <v>OPERACIONES</v>
          </cell>
        </row>
        <row r="241">
          <cell r="C241" t="str">
            <v>CALIDAD</v>
          </cell>
        </row>
        <row r="242">
          <cell r="C242" t="str">
            <v>OPERACIONES</v>
          </cell>
        </row>
        <row r="243">
          <cell r="C243" t="str">
            <v>CALIDAD</v>
          </cell>
        </row>
        <row r="244">
          <cell r="C244" t="str">
            <v>OPERACIONES</v>
          </cell>
        </row>
        <row r="245">
          <cell r="C245" t="str">
            <v>CALIDAD</v>
          </cell>
        </row>
        <row r="246">
          <cell r="C246" t="str">
            <v>OPERACIONES</v>
          </cell>
        </row>
        <row r="247">
          <cell r="C247" t="str">
            <v>CALIDAD</v>
          </cell>
        </row>
        <row r="248">
          <cell r="C248" t="str">
            <v>OPERACIONES</v>
          </cell>
        </row>
        <row r="249">
          <cell r="C249"/>
        </row>
        <row r="250">
          <cell r="C250" t="str">
            <v>OPERACIONES</v>
          </cell>
        </row>
        <row r="251">
          <cell r="C251" t="str">
            <v>OPERACIONES</v>
          </cell>
        </row>
        <row r="252">
          <cell r="C252" t="str">
            <v>OPERACIONES</v>
          </cell>
        </row>
        <row r="253">
          <cell r="C253"/>
          <cell r="R253">
            <v>221089.71999999997</v>
          </cell>
        </row>
        <row r="254">
          <cell r="C254" t="str">
            <v>OPERACIONES</v>
          </cell>
        </row>
        <row r="255">
          <cell r="C255" t="str">
            <v>OPERACIONES</v>
          </cell>
        </row>
        <row r="256">
          <cell r="C256" t="str">
            <v>OPERACIONES</v>
          </cell>
        </row>
        <row r="257">
          <cell r="C257"/>
        </row>
        <row r="258">
          <cell r="C258" t="str">
            <v>OPERACIONES</v>
          </cell>
        </row>
        <row r="259">
          <cell r="C259" t="str">
            <v>OPERACIONES</v>
          </cell>
        </row>
        <row r="260">
          <cell r="C260" t="str">
            <v>OPERACIONES</v>
          </cell>
        </row>
        <row r="261">
          <cell r="C261"/>
          <cell r="R261">
            <v>15639.033333333329</v>
          </cell>
          <cell r="W261">
            <v>20581</v>
          </cell>
        </row>
        <row r="262">
          <cell r="C262" t="str">
            <v>OPERACIONES</v>
          </cell>
        </row>
        <row r="263">
          <cell r="C263" t="str">
            <v>OPERACIONES</v>
          </cell>
        </row>
        <row r="264">
          <cell r="C264" t="str">
            <v>OPERACIONES</v>
          </cell>
        </row>
        <row r="265">
          <cell r="C265"/>
          <cell r="R265">
            <v>189723.10799999998</v>
          </cell>
          <cell r="W265">
            <v>271216.69500000001</v>
          </cell>
        </row>
        <row r="266">
          <cell r="C266" t="str">
            <v>OPERACIONES</v>
          </cell>
        </row>
        <row r="267">
          <cell r="C267" t="str">
            <v>OPERACIONES</v>
          </cell>
        </row>
        <row r="268">
          <cell r="C268" t="str">
            <v>OPERACIONES</v>
          </cell>
        </row>
        <row r="269">
          <cell r="C269" t="str">
            <v>OPERACIONES</v>
          </cell>
        </row>
        <row r="270">
          <cell r="C270" t="str">
            <v>OPERACIONES</v>
          </cell>
        </row>
        <row r="271">
          <cell r="C271"/>
          <cell r="R271">
            <v>3393.89</v>
          </cell>
        </row>
        <row r="272">
          <cell r="C272" t="str">
            <v>OPERACIONES</v>
          </cell>
        </row>
        <row r="273">
          <cell r="C273" t="str">
            <v>OPERACIONES</v>
          </cell>
        </row>
        <row r="274">
          <cell r="C274"/>
          <cell r="R274">
            <v>93678.52</v>
          </cell>
          <cell r="T274">
            <v>5579188.8719999995</v>
          </cell>
          <cell r="W274">
            <v>113640</v>
          </cell>
        </row>
        <row r="275">
          <cell r="C275" t="str">
            <v>OPERACIONES</v>
          </cell>
        </row>
        <row r="276">
          <cell r="C276" t="str">
            <v>OPERACIONES</v>
          </cell>
        </row>
        <row r="277">
          <cell r="C277"/>
          <cell r="R277">
            <v>35598.479999999996</v>
          </cell>
          <cell r="W277">
            <v>26100</v>
          </cell>
        </row>
        <row r="278">
          <cell r="C278" t="str">
            <v>OPERACIONES</v>
          </cell>
        </row>
        <row r="279">
          <cell r="C279" t="str">
            <v>OPERACIONES</v>
          </cell>
        </row>
        <row r="280">
          <cell r="C280" t="str">
            <v>OPERACIONES</v>
          </cell>
        </row>
        <row r="281">
          <cell r="C281" t="str">
            <v>OPERACIONES</v>
          </cell>
        </row>
        <row r="282">
          <cell r="C282"/>
          <cell r="R282">
            <v>19400</v>
          </cell>
          <cell r="W282">
            <v>22200</v>
          </cell>
        </row>
        <row r="283">
          <cell r="C283" t="str">
            <v>OPERACIONES</v>
          </cell>
        </row>
        <row r="284">
          <cell r="C284" t="str">
            <v>OPERACIONES</v>
          </cell>
        </row>
        <row r="285">
          <cell r="C285"/>
        </row>
        <row r="286">
          <cell r="C286" t="str">
            <v>OPERACIONES</v>
          </cell>
        </row>
        <row r="287">
          <cell r="C287" t="str">
            <v>OPERACIONES</v>
          </cell>
        </row>
        <row r="288">
          <cell r="C288"/>
        </row>
        <row r="289">
          <cell r="C289" t="str">
            <v>OPERACIONES</v>
          </cell>
        </row>
        <row r="290">
          <cell r="C290"/>
        </row>
        <row r="291">
          <cell r="C291" t="str">
            <v>OPERACIONES</v>
          </cell>
        </row>
        <row r="292">
          <cell r="C292" t="str">
            <v>OPERACIONES</v>
          </cell>
        </row>
        <row r="293">
          <cell r="C293"/>
        </row>
        <row r="294">
          <cell r="C294" t="str">
            <v>OPERACIONES</v>
          </cell>
        </row>
        <row r="295">
          <cell r="C295" t="str">
            <v>OPERACIONES</v>
          </cell>
        </row>
        <row r="296">
          <cell r="C296"/>
        </row>
        <row r="297">
          <cell r="C297" t="str">
            <v>OPERACIONES</v>
          </cell>
        </row>
        <row r="298">
          <cell r="C298"/>
        </row>
        <row r="299">
          <cell r="C299" t="str">
            <v>OPERACIONES</v>
          </cell>
        </row>
        <row r="300">
          <cell r="C300" t="str">
            <v>OPERACIONES</v>
          </cell>
        </row>
        <row r="301">
          <cell r="C301"/>
        </row>
        <row r="302">
          <cell r="C302" t="str">
            <v>OPERACIONES</v>
          </cell>
        </row>
        <row r="303">
          <cell r="C303"/>
        </row>
        <row r="304">
          <cell r="C304" t="str">
            <v>OPERACIONES</v>
          </cell>
        </row>
        <row r="305">
          <cell r="C305" t="str">
            <v>OPERACIONES</v>
          </cell>
        </row>
        <row r="306">
          <cell r="C306"/>
          <cell r="R306">
            <v>5378023.2000000002</v>
          </cell>
          <cell r="W306">
            <v>5332734.78</v>
          </cell>
        </row>
        <row r="307">
          <cell r="C307" t="str">
            <v>OPERACIONES</v>
          </cell>
        </row>
        <row r="308">
          <cell r="C308" t="str">
            <v>OPERACIONES</v>
          </cell>
        </row>
        <row r="309">
          <cell r="C309" t="str">
            <v>OPERACIONES</v>
          </cell>
        </row>
        <row r="310">
          <cell r="C310" t="str">
            <v>OPERACIONES</v>
          </cell>
        </row>
        <row r="311">
          <cell r="C311"/>
          <cell r="R311">
            <v>286380.17154007941</v>
          </cell>
          <cell r="W311">
            <v>298000</v>
          </cell>
        </row>
        <row r="312">
          <cell r="C312" t="str">
            <v>OPERACIONES</v>
          </cell>
        </row>
        <row r="313">
          <cell r="C313" t="str">
            <v>OPERACIONES</v>
          </cell>
        </row>
        <row r="314">
          <cell r="C314" t="str">
            <v>OPERACIONES</v>
          </cell>
        </row>
        <row r="315">
          <cell r="C315" t="str">
            <v>OPERACIONES</v>
          </cell>
        </row>
        <row r="316">
          <cell r="C316" t="str">
            <v>OPERACIONES</v>
          </cell>
        </row>
        <row r="317">
          <cell r="C317"/>
        </row>
        <row r="318">
          <cell r="C318" t="str">
            <v>OPERACIONES</v>
          </cell>
        </row>
        <row r="319">
          <cell r="C319" t="str">
            <v>OPERACIONES</v>
          </cell>
        </row>
        <row r="320">
          <cell r="C320" t="str">
            <v>OPERACIONES</v>
          </cell>
        </row>
        <row r="321">
          <cell r="C321" t="str">
            <v>OPERACIONES</v>
          </cell>
        </row>
        <row r="322">
          <cell r="C322" t="str">
            <v>OPERACIONES</v>
          </cell>
        </row>
        <row r="323">
          <cell r="C323" t="str">
            <v>OPERACIONES</v>
          </cell>
        </row>
        <row r="324">
          <cell r="C324"/>
        </row>
        <row r="325">
          <cell r="C325" t="str">
            <v>OPERACIONES</v>
          </cell>
        </row>
        <row r="326">
          <cell r="C326"/>
        </row>
        <row r="327">
          <cell r="C327" t="str">
            <v>OPERACIONES</v>
          </cell>
        </row>
        <row r="328">
          <cell r="C328" t="str">
            <v>OPERACIONES</v>
          </cell>
        </row>
        <row r="329">
          <cell r="C329" t="str">
            <v>OPERACIONES</v>
          </cell>
        </row>
        <row r="330">
          <cell r="C330"/>
        </row>
        <row r="331">
          <cell r="C331" t="str">
            <v>OPERACIONES</v>
          </cell>
        </row>
        <row r="332">
          <cell r="C332"/>
          <cell r="R332">
            <v>29166.666666666657</v>
          </cell>
          <cell r="W332">
            <v>50000</v>
          </cell>
        </row>
        <row r="333">
          <cell r="C333" t="str">
            <v>OPERACIONES</v>
          </cell>
        </row>
        <row r="334">
          <cell r="C334" t="str">
            <v>OPERACIONES</v>
          </cell>
        </row>
        <row r="335">
          <cell r="C335"/>
          <cell r="R335">
            <v>8651.8799999999992</v>
          </cell>
          <cell r="T335"/>
          <cell r="W335">
            <v>0</v>
          </cell>
        </row>
        <row r="336">
          <cell r="C336" t="str">
            <v>OPERACIONES</v>
          </cell>
        </row>
        <row r="337">
          <cell r="C337" t="str">
            <v>OPERACIONES</v>
          </cell>
        </row>
        <row r="338">
          <cell r="C338" t="str">
            <v>OPERACIONES</v>
          </cell>
        </row>
        <row r="339">
          <cell r="C339"/>
          <cell r="R339">
            <v>25087.42</v>
          </cell>
          <cell r="T339"/>
          <cell r="W339">
            <v>24750</v>
          </cell>
        </row>
        <row r="340">
          <cell r="C340" t="str">
            <v>OPERACIONES</v>
          </cell>
        </row>
        <row r="341">
          <cell r="C341" t="str">
            <v>OPERACIONES</v>
          </cell>
        </row>
        <row r="342">
          <cell r="C342" t="str">
            <v>OPERACIONES</v>
          </cell>
        </row>
        <row r="343">
          <cell r="C343"/>
          <cell r="R343">
            <v>123063.61</v>
          </cell>
          <cell r="T343"/>
          <cell r="W343">
            <v>0</v>
          </cell>
        </row>
        <row r="344">
          <cell r="C344" t="str">
            <v>OPERACIONES</v>
          </cell>
        </row>
        <row r="345">
          <cell r="C345" t="str">
            <v>OPERACIONES</v>
          </cell>
        </row>
        <row r="346">
          <cell r="C346" t="str">
            <v>OPERACIONES</v>
          </cell>
        </row>
        <row r="347">
          <cell r="C347" t="str">
            <v>OPERACIONES</v>
          </cell>
        </row>
        <row r="348">
          <cell r="C348" t="str">
            <v>OPERACIONES</v>
          </cell>
        </row>
        <row r="349">
          <cell r="C349" t="str">
            <v>OPERACIONES</v>
          </cell>
        </row>
        <row r="350">
          <cell r="C350"/>
        </row>
        <row r="351">
          <cell r="C351"/>
        </row>
        <row r="352">
          <cell r="C352" t="str">
            <v>MERCADOTECNIA</v>
          </cell>
        </row>
        <row r="353">
          <cell r="C353" t="str">
            <v>MERCADOTECNIA</v>
          </cell>
        </row>
        <row r="354">
          <cell r="C354" t="str">
            <v>MERCADOTECNIA</v>
          </cell>
        </row>
        <row r="355">
          <cell r="C355"/>
        </row>
        <row r="356">
          <cell r="C356" t="str">
            <v>MERCADOTECNIA</v>
          </cell>
        </row>
        <row r="357">
          <cell r="C357" t="str">
            <v>MERCADOTECNIA</v>
          </cell>
        </row>
        <row r="358">
          <cell r="C358" t="str">
            <v>MERCADOTECNIA</v>
          </cell>
        </row>
        <row r="359">
          <cell r="C359"/>
          <cell r="R359">
            <v>74122.060468749973</v>
          </cell>
          <cell r="T359"/>
          <cell r="W359">
            <v>0</v>
          </cell>
        </row>
        <row r="360">
          <cell r="C360" t="str">
            <v>MERCADOTECNIA</v>
          </cell>
        </row>
        <row r="361">
          <cell r="C361" t="str">
            <v>MERCADOTECNIA</v>
          </cell>
        </row>
        <row r="362">
          <cell r="C362" t="str">
            <v>MERCADOTECNIA</v>
          </cell>
        </row>
        <row r="363">
          <cell r="C363" t="str">
            <v>MERCADOTECNIA</v>
          </cell>
        </row>
        <row r="364">
          <cell r="C364"/>
        </row>
        <row r="365">
          <cell r="C365" t="str">
            <v>MERCADOTECNIA</v>
          </cell>
        </row>
        <row r="366">
          <cell r="C366" t="str">
            <v>MERCADOTECNIA</v>
          </cell>
        </row>
        <row r="367">
          <cell r="C367" t="str">
            <v>MERCADOTECNIA</v>
          </cell>
        </row>
        <row r="368">
          <cell r="C368"/>
        </row>
        <row r="369">
          <cell r="C369" t="str">
            <v>MERCADOTECNIA</v>
          </cell>
        </row>
        <row r="370">
          <cell r="C370"/>
        </row>
        <row r="371">
          <cell r="C371" t="str">
            <v>MERCADOTECNIA</v>
          </cell>
        </row>
        <row r="372">
          <cell r="C372"/>
        </row>
        <row r="373">
          <cell r="C373" t="str">
            <v>MERCADOTECNIA</v>
          </cell>
        </row>
        <row r="374">
          <cell r="C374" t="str">
            <v>MERCADOTECNIA</v>
          </cell>
        </row>
        <row r="375">
          <cell r="C375" t="str">
            <v>MERCADOTECNIA</v>
          </cell>
        </row>
        <row r="376">
          <cell r="C376"/>
        </row>
        <row r="377">
          <cell r="C377" t="str">
            <v>MERCADOTECNIA</v>
          </cell>
        </row>
        <row r="378">
          <cell r="C378"/>
        </row>
        <row r="379">
          <cell r="C379" t="str">
            <v>MERCADOTECNIA</v>
          </cell>
        </row>
        <row r="380">
          <cell r="C380" t="str">
            <v>MERCADOTECNIA</v>
          </cell>
        </row>
        <row r="381">
          <cell r="C381" t="str">
            <v>MERCADOTECNIA</v>
          </cell>
        </row>
        <row r="382">
          <cell r="C382" t="str">
            <v>MERCADOTECNIA</v>
          </cell>
        </row>
        <row r="383">
          <cell r="C383"/>
          <cell r="R383">
            <v>37706.89</v>
          </cell>
          <cell r="T383"/>
          <cell r="W383">
            <v>62500</v>
          </cell>
        </row>
        <row r="384">
          <cell r="C384" t="str">
            <v>MERCADOTECNIA</v>
          </cell>
        </row>
        <row r="385">
          <cell r="C385" t="str">
            <v>MERCADOTECNIA</v>
          </cell>
        </row>
        <row r="386">
          <cell r="C386"/>
        </row>
        <row r="387">
          <cell r="C387" t="str">
            <v>MERCADOTECNIA</v>
          </cell>
        </row>
        <row r="388">
          <cell r="C388" t="str">
            <v>MERCADOTECNIA</v>
          </cell>
        </row>
        <row r="389">
          <cell r="C389" t="str">
            <v>MERCADOTECNIA</v>
          </cell>
        </row>
        <row r="390">
          <cell r="C390"/>
          <cell r="R390">
            <v>4179</v>
          </cell>
          <cell r="T390"/>
          <cell r="W390">
            <v>0</v>
          </cell>
        </row>
        <row r="391">
          <cell r="C391" t="str">
            <v>MERCADOTECNIA</v>
          </cell>
        </row>
        <row r="392">
          <cell r="C392" t="str">
            <v>MERCADOTECNIA</v>
          </cell>
        </row>
        <row r="393">
          <cell r="C393" t="str">
            <v>MERCADOTECNIA</v>
          </cell>
        </row>
        <row r="394">
          <cell r="C394"/>
          <cell r="R394">
            <v>562.65</v>
          </cell>
          <cell r="T394"/>
          <cell r="W394">
            <v>0</v>
          </cell>
        </row>
        <row r="395">
          <cell r="C395" t="str">
            <v>MERCADOTECNIA</v>
          </cell>
        </row>
        <row r="396">
          <cell r="C396" t="str">
            <v>MERCADOTECNIA</v>
          </cell>
        </row>
        <row r="397">
          <cell r="C397"/>
          <cell r="R397">
            <v>2379.3100000000004</v>
          </cell>
          <cell r="T397"/>
          <cell r="W397">
            <v>0</v>
          </cell>
        </row>
        <row r="398">
          <cell r="C398" t="str">
            <v>MERCADOTECNIA</v>
          </cell>
        </row>
        <row r="399">
          <cell r="C399"/>
          <cell r="R399">
            <v>869.76</v>
          </cell>
          <cell r="T399"/>
          <cell r="W399">
            <v>0</v>
          </cell>
        </row>
        <row r="400">
          <cell r="C400" t="str">
            <v>MERCADOTECNIA</v>
          </cell>
        </row>
        <row r="401">
          <cell r="C401" t="str">
            <v>MERCADOTECNIA</v>
          </cell>
        </row>
        <row r="402">
          <cell r="C402" t="str">
            <v>MERCADOTECNIA</v>
          </cell>
        </row>
        <row r="403">
          <cell r="C403"/>
        </row>
        <row r="404">
          <cell r="C404" t="str">
            <v>MERCADOTECNIA</v>
          </cell>
        </row>
        <row r="405">
          <cell r="C405" t="str">
            <v>MERCADOTECNIA</v>
          </cell>
        </row>
        <row r="406">
          <cell r="C406"/>
          <cell r="R406">
            <v>29221.879999999997</v>
          </cell>
          <cell r="T406"/>
          <cell r="W406">
            <v>12000</v>
          </cell>
        </row>
        <row r="407">
          <cell r="C407" t="str">
            <v>MERCADOTECNIA</v>
          </cell>
        </row>
        <row r="408">
          <cell r="C408" t="str">
            <v>MERCADOTECNIA</v>
          </cell>
        </row>
        <row r="409">
          <cell r="C409" t="str">
            <v>MERCADOTECNIA</v>
          </cell>
        </row>
        <row r="410">
          <cell r="C410" t="str">
            <v>MERCADOTECNIA</v>
          </cell>
        </row>
        <row r="411">
          <cell r="C411" t="str">
            <v>MERCADOTECNIA</v>
          </cell>
        </row>
        <row r="412">
          <cell r="C412" t="str">
            <v>MERCADOTECNIA</v>
          </cell>
        </row>
        <row r="413">
          <cell r="C413" t="str">
            <v>MERCADOTECNIA</v>
          </cell>
        </row>
        <row r="414">
          <cell r="C414" t="str">
            <v>MERCADOTECNIA</v>
          </cell>
        </row>
        <row r="415">
          <cell r="C415"/>
        </row>
        <row r="416">
          <cell r="C416" t="str">
            <v>MERCADOTECNIA</v>
          </cell>
        </row>
        <row r="417">
          <cell r="C417" t="str">
            <v>MERCADOTECNIA</v>
          </cell>
        </row>
        <row r="418">
          <cell r="C418" t="str">
            <v>MERCADOTECNIA</v>
          </cell>
        </row>
        <row r="419">
          <cell r="C419"/>
        </row>
        <row r="420">
          <cell r="C420" t="str">
            <v>MERCADOTECNIA</v>
          </cell>
        </row>
        <row r="421">
          <cell r="C421" t="str">
            <v>MERCADOTECNIA</v>
          </cell>
        </row>
        <row r="422">
          <cell r="C422" t="str">
            <v>MERCADOTECNIA</v>
          </cell>
        </row>
        <row r="423">
          <cell r="C423"/>
          <cell r="R423">
            <v>427.45</v>
          </cell>
          <cell r="T423"/>
          <cell r="W423">
            <v>0</v>
          </cell>
        </row>
        <row r="424">
          <cell r="C424" t="str">
            <v>MERCADOTECNIA</v>
          </cell>
        </row>
        <row r="425">
          <cell r="C425" t="str">
            <v>MERCADOTECNIA</v>
          </cell>
        </row>
        <row r="426">
          <cell r="C426" t="str">
            <v>MERCADOTECNIA</v>
          </cell>
        </row>
        <row r="427">
          <cell r="C427"/>
        </row>
        <row r="428">
          <cell r="C428" t="str">
            <v>MERCADOTECNIA</v>
          </cell>
        </row>
        <row r="429">
          <cell r="C429" t="str">
            <v>MERCADOTECNIA</v>
          </cell>
        </row>
        <row r="430">
          <cell r="C430" t="str">
            <v>MERCADOTECNIA</v>
          </cell>
        </row>
        <row r="431">
          <cell r="C431"/>
        </row>
        <row r="432">
          <cell r="C432" t="str">
            <v>MERCADOTECNIA</v>
          </cell>
        </row>
        <row r="433">
          <cell r="C433" t="str">
            <v>MERCADOTECNIA</v>
          </cell>
        </row>
        <row r="434">
          <cell r="C434" t="str">
            <v>MERCADOTECNIA</v>
          </cell>
        </row>
        <row r="435">
          <cell r="C435" t="str">
            <v>MERCADOTECNIA</v>
          </cell>
        </row>
        <row r="436">
          <cell r="C436" t="str">
            <v>MERCADOTECNIA</v>
          </cell>
        </row>
        <row r="437">
          <cell r="C437"/>
          <cell r="W437">
            <v>8000</v>
          </cell>
        </row>
        <row r="438">
          <cell r="C438" t="str">
            <v>MERCADOTECNIA</v>
          </cell>
        </row>
        <row r="439">
          <cell r="C439" t="str">
            <v>MERCADOTECNIA</v>
          </cell>
        </row>
        <row r="440">
          <cell r="C440"/>
        </row>
        <row r="441">
          <cell r="C441" t="str">
            <v>MERCADOTECNIA</v>
          </cell>
        </row>
        <row r="442">
          <cell r="C442" t="str">
            <v>MERCADOTECNIA</v>
          </cell>
        </row>
        <row r="443">
          <cell r="C443"/>
        </row>
        <row r="444">
          <cell r="C444" t="str">
            <v>MERCADOTECNIA</v>
          </cell>
        </row>
        <row r="445">
          <cell r="C445" t="str">
            <v>MERCADOTECNIA</v>
          </cell>
        </row>
        <row r="446">
          <cell r="C446" t="str">
            <v>MERCADOTECNIA</v>
          </cell>
        </row>
        <row r="447">
          <cell r="C447" t="str">
            <v>MERCADOTECNIA</v>
          </cell>
        </row>
        <row r="448">
          <cell r="C448"/>
          <cell r="R448">
            <v>5270.33</v>
          </cell>
          <cell r="S448">
            <v>2.5677606837076569E-5</v>
          </cell>
          <cell r="W448">
            <v>4800</v>
          </cell>
        </row>
        <row r="449">
          <cell r="C449" t="str">
            <v>MERCADOTECNIA</v>
          </cell>
        </row>
        <row r="450">
          <cell r="C450" t="str">
            <v>MERCADOTECNIA</v>
          </cell>
        </row>
        <row r="451">
          <cell r="C451"/>
          <cell r="R451">
            <v>6999.9999999999991</v>
          </cell>
          <cell r="T451"/>
          <cell r="W451">
            <v>12000</v>
          </cell>
        </row>
        <row r="452">
          <cell r="C452" t="str">
            <v>MERCADOTECNIA</v>
          </cell>
        </row>
        <row r="453">
          <cell r="C453" t="str">
            <v>MERCADOTECNIA</v>
          </cell>
        </row>
        <row r="454">
          <cell r="C454"/>
        </row>
        <row r="455">
          <cell r="C455" t="str">
            <v>MERCADOTECNIA</v>
          </cell>
        </row>
        <row r="456">
          <cell r="C456"/>
          <cell r="R456">
            <v>25000</v>
          </cell>
          <cell r="T456"/>
          <cell r="W456">
            <v>26200</v>
          </cell>
        </row>
        <row r="457">
          <cell r="C457" t="str">
            <v>MERCADOTECNIA</v>
          </cell>
        </row>
        <row r="458">
          <cell r="C458" t="str">
            <v>MERCADOTECNIA</v>
          </cell>
        </row>
        <row r="459">
          <cell r="C459"/>
          <cell r="R459">
            <v>10688.279999999999</v>
          </cell>
          <cell r="T459"/>
          <cell r="W459">
            <v>18000</v>
          </cell>
        </row>
        <row r="460">
          <cell r="C460" t="str">
            <v>MERCADOTECNIA</v>
          </cell>
        </row>
        <row r="461">
          <cell r="C461" t="str">
            <v>MERCADOTECNIA</v>
          </cell>
        </row>
        <row r="462">
          <cell r="C462"/>
        </row>
        <row r="463">
          <cell r="C463" t="str">
            <v>MERCADOTECNIA</v>
          </cell>
        </row>
        <row r="464">
          <cell r="C464"/>
          <cell r="R464">
            <v>10500</v>
          </cell>
          <cell r="T464"/>
          <cell r="W464">
            <v>18000</v>
          </cell>
        </row>
        <row r="465">
          <cell r="C465" t="str">
            <v>MERCADOTECNIA</v>
          </cell>
        </row>
        <row r="466">
          <cell r="C466" t="str">
            <v>MERCADOTECNIA</v>
          </cell>
        </row>
        <row r="467">
          <cell r="C467"/>
        </row>
        <row r="468">
          <cell r="C468" t="str">
            <v>MERCADOTECNIA</v>
          </cell>
        </row>
        <row r="469">
          <cell r="C469"/>
          <cell r="R469">
            <v>15224.64</v>
          </cell>
          <cell r="T469"/>
          <cell r="W469">
            <v>0</v>
          </cell>
        </row>
        <row r="470">
          <cell r="C470" t="str">
            <v>MERCADOTECNIA</v>
          </cell>
        </row>
        <row r="471">
          <cell r="C471" t="str">
            <v>MERCADOTECNIA</v>
          </cell>
        </row>
        <row r="472">
          <cell r="C472"/>
        </row>
        <row r="473">
          <cell r="C473" t="str">
            <v>MERCADOTECNIA</v>
          </cell>
        </row>
        <row r="474">
          <cell r="C474" t="str">
            <v>MERCADOTECNIA</v>
          </cell>
        </row>
        <row r="475">
          <cell r="C475" t="str">
            <v>MERCADOTECNIA</v>
          </cell>
        </row>
        <row r="476">
          <cell r="C476" t="str">
            <v>MERCADOTECNIA</v>
          </cell>
        </row>
        <row r="477">
          <cell r="C477"/>
        </row>
        <row r="478">
          <cell r="C478" t="str">
            <v>MERCADOTECNIA</v>
          </cell>
        </row>
        <row r="479">
          <cell r="C479" t="str">
            <v>MERCADOTECNIA</v>
          </cell>
        </row>
        <row r="480">
          <cell r="C480" t="str">
            <v>MERCADOTECNIA</v>
          </cell>
        </row>
        <row r="481">
          <cell r="C481" t="str">
            <v>MERCADOTECNIA</v>
          </cell>
        </row>
        <row r="482">
          <cell r="C482" t="str">
            <v>MERCADOTECNIA</v>
          </cell>
        </row>
        <row r="483">
          <cell r="C483"/>
          <cell r="R483">
            <v>37600</v>
          </cell>
          <cell r="T483"/>
          <cell r="W483">
            <v>53100</v>
          </cell>
        </row>
        <row r="484">
          <cell r="C484" t="str">
            <v>MERCADOTECNIA</v>
          </cell>
        </row>
        <row r="485">
          <cell r="C485" t="str">
            <v>MERCADOTECNIA</v>
          </cell>
        </row>
        <row r="486">
          <cell r="C486" t="str">
            <v>MERCADOTECNIA</v>
          </cell>
        </row>
        <row r="487">
          <cell r="C487" t="str">
            <v>MERCADOTECNIA</v>
          </cell>
        </row>
        <row r="488">
          <cell r="C488" t="str">
            <v>MERCADOTECNIA</v>
          </cell>
        </row>
        <row r="489">
          <cell r="C489" t="str">
            <v>MERCADOTECNIA</v>
          </cell>
        </row>
        <row r="490">
          <cell r="C490"/>
        </row>
        <row r="491">
          <cell r="C491" t="str">
            <v>MERCADOTECNIA</v>
          </cell>
        </row>
        <row r="492">
          <cell r="C492"/>
        </row>
        <row r="493">
          <cell r="C493" t="str">
            <v>MERCADOTECNIA</v>
          </cell>
        </row>
        <row r="494">
          <cell r="C494" t="str">
            <v>MERCADOTECNIA</v>
          </cell>
        </row>
        <row r="495">
          <cell r="C495" t="str">
            <v>MERCADOTECNIA</v>
          </cell>
        </row>
        <row r="496">
          <cell r="C496"/>
        </row>
        <row r="497">
          <cell r="C497" t="str">
            <v>MERCADOTECNIA</v>
          </cell>
        </row>
        <row r="498">
          <cell r="C498"/>
        </row>
        <row r="499">
          <cell r="C499" t="str">
            <v>MERCADOTECNIA</v>
          </cell>
        </row>
        <row r="500">
          <cell r="C500" t="str">
            <v>MERCADOTECNIA</v>
          </cell>
        </row>
        <row r="501">
          <cell r="C501"/>
        </row>
        <row r="502">
          <cell r="C502" t="str">
            <v>MERCADOTECNIA</v>
          </cell>
        </row>
        <row r="503">
          <cell r="C503" t="str">
            <v>MERCADOTECNIA</v>
          </cell>
        </row>
        <row r="504">
          <cell r="C504" t="str">
            <v>MERCADOTECNIA</v>
          </cell>
        </row>
        <row r="505">
          <cell r="C505"/>
          <cell r="R505">
            <v>645.34</v>
          </cell>
          <cell r="T505"/>
          <cell r="W505">
            <v>0</v>
          </cell>
        </row>
        <row r="506">
          <cell r="C506" t="str">
            <v>MERCADOTECNIA</v>
          </cell>
        </row>
        <row r="507">
          <cell r="C507" t="str">
            <v>MERCADOTECNIA</v>
          </cell>
        </row>
        <row r="508">
          <cell r="C508" t="str">
            <v>MERCADOTECNIA</v>
          </cell>
        </row>
        <row r="509">
          <cell r="C509"/>
        </row>
        <row r="510">
          <cell r="C510" t="str">
            <v>MERCADOTECNIA</v>
          </cell>
        </row>
        <row r="511">
          <cell r="C511" t="str">
            <v>MERCADOTECNIA</v>
          </cell>
        </row>
        <row r="512">
          <cell r="C512" t="str">
            <v>MERCADOTECNIA</v>
          </cell>
        </row>
        <row r="513">
          <cell r="C513" t="str">
            <v>MERCADOTECNIA</v>
          </cell>
        </row>
        <row r="514">
          <cell r="C514" t="str">
            <v>MERCADOTECNIA</v>
          </cell>
        </row>
        <row r="515">
          <cell r="C515" t="str">
            <v>MERCADOTECNIA</v>
          </cell>
        </row>
        <row r="516">
          <cell r="C516"/>
          <cell r="R516">
            <v>5373380.0687708333</v>
          </cell>
        </row>
        <row r="517">
          <cell r="C517"/>
        </row>
        <row r="518">
          <cell r="C518" t="str">
            <v>RETAIL</v>
          </cell>
        </row>
        <row r="519">
          <cell r="C519" t="str">
            <v>CATALOGO</v>
          </cell>
        </row>
        <row r="520">
          <cell r="C520" t="str">
            <v>MAYOREO</v>
          </cell>
        </row>
        <row r="521">
          <cell r="C521"/>
        </row>
        <row r="522">
          <cell r="C522"/>
        </row>
        <row r="523">
          <cell r="C523"/>
        </row>
        <row r="524">
          <cell r="C524" t="str">
            <v>RETAIL</v>
          </cell>
        </row>
        <row r="525">
          <cell r="C525" t="str">
            <v>CATALOGO</v>
          </cell>
        </row>
        <row r="526">
          <cell r="C526" t="str">
            <v>MAYOREO</v>
          </cell>
        </row>
        <row r="527">
          <cell r="C527" t="str">
            <v>RETAIL</v>
          </cell>
        </row>
        <row r="528">
          <cell r="C528" t="str">
            <v>CATALOGO</v>
          </cell>
        </row>
        <row r="529">
          <cell r="C529" t="str">
            <v>MAYOREO</v>
          </cell>
        </row>
        <row r="530">
          <cell r="C530"/>
        </row>
        <row r="531">
          <cell r="C531"/>
          <cell r="R531">
            <v>231971.11793749989</v>
          </cell>
          <cell r="T531"/>
          <cell r="W531">
            <v>0</v>
          </cell>
        </row>
        <row r="532">
          <cell r="C532" t="str">
            <v>RETAIL</v>
          </cell>
        </row>
        <row r="533">
          <cell r="C533" t="str">
            <v>CATALOGO</v>
          </cell>
        </row>
        <row r="534">
          <cell r="C534" t="str">
            <v>MAYOREO</v>
          </cell>
        </row>
        <row r="535">
          <cell r="C535"/>
        </row>
        <row r="536">
          <cell r="C536" t="str">
            <v>RETAIL</v>
          </cell>
        </row>
        <row r="537">
          <cell r="C537" t="str">
            <v>CATALOGO</v>
          </cell>
        </row>
        <row r="538">
          <cell r="C538" t="str">
            <v>MAYOREO</v>
          </cell>
        </row>
        <row r="539">
          <cell r="C539"/>
        </row>
        <row r="540">
          <cell r="C540"/>
          <cell r="R540">
            <v>34342.549999999996</v>
          </cell>
          <cell r="T540"/>
          <cell r="W540">
            <v>0</v>
          </cell>
        </row>
        <row r="541">
          <cell r="C541" t="str">
            <v>RETAIL</v>
          </cell>
        </row>
        <row r="542">
          <cell r="C542" t="str">
            <v>CATALOGO</v>
          </cell>
        </row>
        <row r="543">
          <cell r="C543" t="str">
            <v>MAYOREO</v>
          </cell>
        </row>
        <row r="544">
          <cell r="C544"/>
        </row>
        <row r="545">
          <cell r="C545"/>
        </row>
        <row r="546">
          <cell r="C546"/>
        </row>
        <row r="547">
          <cell r="C547"/>
        </row>
        <row r="548">
          <cell r="C548"/>
        </row>
        <row r="549">
          <cell r="C549"/>
        </row>
        <row r="550">
          <cell r="C550"/>
        </row>
        <row r="551">
          <cell r="C551"/>
        </row>
        <row r="552">
          <cell r="C552"/>
        </row>
        <row r="553">
          <cell r="C553"/>
        </row>
        <row r="554">
          <cell r="C554"/>
        </row>
        <row r="555">
          <cell r="C555"/>
        </row>
        <row r="556">
          <cell r="C556"/>
        </row>
        <row r="557">
          <cell r="C557" t="str">
            <v>RETAIL</v>
          </cell>
        </row>
        <row r="558">
          <cell r="C558" t="str">
            <v>CATALOGO</v>
          </cell>
        </row>
        <row r="559">
          <cell r="C559" t="str">
            <v>MAYOREO</v>
          </cell>
        </row>
        <row r="560">
          <cell r="C560"/>
        </row>
        <row r="561">
          <cell r="C561"/>
        </row>
        <row r="562">
          <cell r="C562"/>
        </row>
        <row r="563">
          <cell r="C563"/>
        </row>
        <row r="564">
          <cell r="C564" t="str">
            <v>RETAIL</v>
          </cell>
        </row>
        <row r="565">
          <cell r="C565" t="str">
            <v>CATALOGO</v>
          </cell>
        </row>
        <row r="566">
          <cell r="C566" t="str">
            <v>MAYOREO</v>
          </cell>
        </row>
        <row r="567">
          <cell r="C567"/>
        </row>
        <row r="568">
          <cell r="C568"/>
        </row>
        <row r="569">
          <cell r="C569"/>
        </row>
        <row r="570">
          <cell r="C570"/>
        </row>
        <row r="571">
          <cell r="C571"/>
        </row>
        <row r="572">
          <cell r="C572" t="str">
            <v>RETAIL</v>
          </cell>
        </row>
        <row r="573">
          <cell r="C573" t="str">
            <v>CATALOGO</v>
          </cell>
        </row>
        <row r="574">
          <cell r="C574" t="str">
            <v>MAYOREO</v>
          </cell>
        </row>
        <row r="575">
          <cell r="C575"/>
        </row>
        <row r="576">
          <cell r="C576"/>
        </row>
        <row r="577">
          <cell r="C577"/>
        </row>
        <row r="578">
          <cell r="C578"/>
        </row>
        <row r="579">
          <cell r="C579"/>
        </row>
        <row r="580">
          <cell r="C580"/>
          <cell r="R580">
            <v>93063.039999999994</v>
          </cell>
          <cell r="T580"/>
          <cell r="W580">
            <v>140400</v>
          </cell>
        </row>
        <row r="581">
          <cell r="C581" t="str">
            <v>RETAIL</v>
          </cell>
        </row>
        <row r="582">
          <cell r="C582" t="str">
            <v>CATALOGO</v>
          </cell>
        </row>
        <row r="583">
          <cell r="C583" t="str">
            <v>MAYOREO</v>
          </cell>
        </row>
        <row r="584">
          <cell r="C584"/>
        </row>
        <row r="585">
          <cell r="C585"/>
          <cell r="R585">
            <v>13586.21</v>
          </cell>
          <cell r="T585"/>
          <cell r="W585">
            <v>6000</v>
          </cell>
        </row>
        <row r="586">
          <cell r="C586" t="str">
            <v>RETAIL</v>
          </cell>
        </row>
        <row r="587">
          <cell r="C587" t="str">
            <v>CATALOGO</v>
          </cell>
        </row>
        <row r="588">
          <cell r="C588" t="str">
            <v>MAYOREO</v>
          </cell>
        </row>
        <row r="589">
          <cell r="C589"/>
          <cell r="R589">
            <v>48999.999999999993</v>
          </cell>
          <cell r="T589"/>
          <cell r="W589">
            <v>84000</v>
          </cell>
        </row>
        <row r="590">
          <cell r="C590"/>
        </row>
        <row r="591">
          <cell r="C591"/>
        </row>
        <row r="592">
          <cell r="C592"/>
        </row>
        <row r="593">
          <cell r="C593"/>
          <cell r="R593">
            <v>2099.1299999999997</v>
          </cell>
          <cell r="T593"/>
          <cell r="W593">
            <v>0</v>
          </cell>
        </row>
        <row r="594">
          <cell r="C594" t="str">
            <v>RETAIL</v>
          </cell>
        </row>
        <row r="595">
          <cell r="C595" t="str">
            <v>CATALOGO</v>
          </cell>
        </row>
        <row r="596">
          <cell r="C596" t="str">
            <v>MAYOREO</v>
          </cell>
        </row>
        <row r="597">
          <cell r="C597"/>
        </row>
        <row r="598">
          <cell r="C598"/>
          <cell r="R598">
            <v>285806.56</v>
          </cell>
          <cell r="T598"/>
          <cell r="W598">
            <v>306000</v>
          </cell>
        </row>
        <row r="599">
          <cell r="C599" t="str">
            <v>RETAIL</v>
          </cell>
        </row>
        <row r="600">
          <cell r="C600" t="str">
            <v>CATALOGO</v>
          </cell>
        </row>
        <row r="601">
          <cell r="C601" t="str">
            <v>MAYOREO</v>
          </cell>
        </row>
        <row r="602">
          <cell r="C602" t="str">
            <v>RETAIL</v>
          </cell>
        </row>
        <row r="603">
          <cell r="C603" t="str">
            <v>CATALOGO</v>
          </cell>
        </row>
        <row r="604">
          <cell r="C604" t="str">
            <v>MAYOREO</v>
          </cell>
        </row>
        <row r="605">
          <cell r="C605" t="str">
            <v>RETAIL</v>
          </cell>
        </row>
        <row r="606">
          <cell r="C606" t="str">
            <v>CATALOGO</v>
          </cell>
        </row>
        <row r="607">
          <cell r="C607" t="str">
            <v>MAYOREO</v>
          </cell>
        </row>
        <row r="608">
          <cell r="C608" t="str">
            <v>RETAIL</v>
          </cell>
        </row>
        <row r="609">
          <cell r="C609" t="str">
            <v>CATALOGO</v>
          </cell>
        </row>
        <row r="610">
          <cell r="C610" t="str">
            <v>MAYOREO</v>
          </cell>
        </row>
        <row r="611">
          <cell r="C611" t="str">
            <v>RETAIL</v>
          </cell>
        </row>
        <row r="612">
          <cell r="C612" t="str">
            <v>CATALOGO</v>
          </cell>
        </row>
        <row r="613">
          <cell r="C613" t="str">
            <v>MAYOREO</v>
          </cell>
        </row>
        <row r="614">
          <cell r="C614"/>
        </row>
        <row r="615">
          <cell r="C615" t="str">
            <v>RETAIL</v>
          </cell>
        </row>
        <row r="616">
          <cell r="C616" t="str">
            <v>MAYOREO</v>
          </cell>
        </row>
        <row r="617">
          <cell r="C617" t="str">
            <v>CATALOGO</v>
          </cell>
        </row>
        <row r="618">
          <cell r="C618" t="str">
            <v>MAYOREO</v>
          </cell>
        </row>
        <row r="619">
          <cell r="C619" t="str">
            <v>RETAIL</v>
          </cell>
        </row>
        <row r="620">
          <cell r="C620" t="str">
            <v>CATALOGO</v>
          </cell>
        </row>
        <row r="621">
          <cell r="C621"/>
          <cell r="R621">
            <v>14437.499999999998</v>
          </cell>
          <cell r="T621"/>
          <cell r="W621">
            <v>24750</v>
          </cell>
        </row>
        <row r="622">
          <cell r="C622"/>
        </row>
        <row r="623">
          <cell r="C623"/>
        </row>
        <row r="624">
          <cell r="C624"/>
        </row>
        <row r="625">
          <cell r="C625"/>
        </row>
        <row r="626">
          <cell r="C626"/>
        </row>
        <row r="627">
          <cell r="C627"/>
        </row>
        <row r="628">
          <cell r="C628" t="str">
            <v>RETAIL</v>
          </cell>
        </row>
        <row r="629">
          <cell r="C629" t="str">
            <v>CATALOGO</v>
          </cell>
        </row>
        <row r="630">
          <cell r="C630" t="str">
            <v>MAYOREO</v>
          </cell>
        </row>
        <row r="631">
          <cell r="C631" t="str">
            <v>RETAIL</v>
          </cell>
        </row>
        <row r="632">
          <cell r="C632" t="str">
            <v>CATALOGO</v>
          </cell>
        </row>
        <row r="633">
          <cell r="C633" t="str">
            <v>MAYOREO</v>
          </cell>
        </row>
        <row r="634">
          <cell r="C634" t="str">
            <v>RETAIL</v>
          </cell>
        </row>
        <row r="635">
          <cell r="C635" t="str">
            <v>CATALOGO</v>
          </cell>
        </row>
        <row r="636">
          <cell r="C636" t="str">
            <v>MAYOREO</v>
          </cell>
        </row>
        <row r="637">
          <cell r="C637"/>
          <cell r="R637">
            <v>60861.146666666653</v>
          </cell>
          <cell r="T637"/>
          <cell r="W637">
            <v>43600.00004665427</v>
          </cell>
        </row>
        <row r="638">
          <cell r="C638" t="str">
            <v>RETAIL</v>
          </cell>
        </row>
        <row r="639">
          <cell r="C639" t="str">
            <v>CATALOGO</v>
          </cell>
        </row>
        <row r="640">
          <cell r="C640" t="str">
            <v>MAYOREO</v>
          </cell>
        </row>
        <row r="641">
          <cell r="C641" t="str">
            <v>RETAIL</v>
          </cell>
        </row>
        <row r="642">
          <cell r="C642" t="str">
            <v>CATALOGO</v>
          </cell>
        </row>
        <row r="643">
          <cell r="C643" t="str">
            <v>MAYOREO</v>
          </cell>
        </row>
        <row r="644">
          <cell r="C644"/>
        </row>
        <row r="645">
          <cell r="C645"/>
        </row>
        <row r="646">
          <cell r="C646"/>
        </row>
        <row r="647">
          <cell r="C647"/>
        </row>
        <row r="648">
          <cell r="C648"/>
        </row>
        <row r="649">
          <cell r="C649"/>
        </row>
        <row r="650">
          <cell r="C650"/>
        </row>
        <row r="651">
          <cell r="C651"/>
        </row>
        <row r="652">
          <cell r="C652"/>
        </row>
        <row r="653">
          <cell r="C653"/>
        </row>
        <row r="654">
          <cell r="C654"/>
        </row>
        <row r="655">
          <cell r="C655"/>
        </row>
        <row r="656">
          <cell r="C656"/>
          <cell r="R656">
            <v>2000.12</v>
          </cell>
          <cell r="T656"/>
          <cell r="W656">
            <v>0</v>
          </cell>
        </row>
        <row r="657">
          <cell r="C657" t="str">
            <v>RETAIL</v>
          </cell>
        </row>
        <row r="658">
          <cell r="C658" t="str">
            <v>CATALOGO</v>
          </cell>
        </row>
        <row r="659">
          <cell r="C659" t="str">
            <v>MAYOREO</v>
          </cell>
        </row>
        <row r="660">
          <cell r="C660"/>
        </row>
        <row r="661">
          <cell r="C661"/>
        </row>
        <row r="662">
          <cell r="C662"/>
        </row>
        <row r="663">
          <cell r="C663"/>
        </row>
        <row r="664">
          <cell r="C664"/>
          <cell r="R664">
            <v>8400</v>
          </cell>
          <cell r="T664"/>
          <cell r="W664">
            <v>14400</v>
          </cell>
        </row>
        <row r="665">
          <cell r="C665"/>
        </row>
        <row r="666">
          <cell r="C666"/>
        </row>
        <row r="667">
          <cell r="C667"/>
        </row>
        <row r="668">
          <cell r="C668"/>
        </row>
        <row r="669">
          <cell r="C669"/>
        </row>
        <row r="670">
          <cell r="C670"/>
        </row>
        <row r="671">
          <cell r="C671"/>
        </row>
        <row r="672">
          <cell r="C672"/>
          <cell r="R672">
            <v>6299.9999999999991</v>
          </cell>
          <cell r="T672"/>
          <cell r="W672">
            <v>10800</v>
          </cell>
        </row>
        <row r="673">
          <cell r="C673"/>
        </row>
        <row r="674">
          <cell r="C674"/>
        </row>
        <row r="675">
          <cell r="C675"/>
        </row>
        <row r="676">
          <cell r="C676"/>
        </row>
        <row r="677">
          <cell r="C677"/>
        </row>
        <row r="678">
          <cell r="C678"/>
        </row>
        <row r="679">
          <cell r="C679"/>
        </row>
        <row r="680">
          <cell r="C680"/>
          <cell r="R680">
            <v>30080.6</v>
          </cell>
          <cell r="T680"/>
          <cell r="W680">
            <v>49200</v>
          </cell>
        </row>
        <row r="681">
          <cell r="C681" t="str">
            <v>RETAIL</v>
          </cell>
        </row>
        <row r="682">
          <cell r="C682" t="str">
            <v>CATALOGO</v>
          </cell>
        </row>
        <row r="683">
          <cell r="C683" t="str">
            <v>MAYOREO</v>
          </cell>
        </row>
        <row r="684">
          <cell r="C684" t="str">
            <v>RETAIL</v>
          </cell>
        </row>
        <row r="685">
          <cell r="C685" t="str">
            <v>CATALOGO</v>
          </cell>
        </row>
        <row r="686">
          <cell r="C686" t="str">
            <v>MAYOREO</v>
          </cell>
        </row>
        <row r="687">
          <cell r="C687" t="str">
            <v>RETAIL</v>
          </cell>
        </row>
        <row r="688">
          <cell r="C688" t="str">
            <v>CATALOGO</v>
          </cell>
        </row>
        <row r="689">
          <cell r="C689" t="str">
            <v>MAYOREO</v>
          </cell>
        </row>
        <row r="690">
          <cell r="C690"/>
        </row>
        <row r="691">
          <cell r="C691"/>
        </row>
        <row r="692">
          <cell r="C692"/>
        </row>
        <row r="693">
          <cell r="C693"/>
        </row>
        <row r="694">
          <cell r="C694"/>
        </row>
        <row r="695">
          <cell r="C695"/>
          <cell r="R695">
            <v>75558.154999999999</v>
          </cell>
          <cell r="T695"/>
          <cell r="W695">
            <v>121375.38000000002</v>
          </cell>
        </row>
        <row r="696">
          <cell r="C696" t="str">
            <v>RETAIL</v>
          </cell>
        </row>
        <row r="697">
          <cell r="C697" t="str">
            <v>CATALOGO</v>
          </cell>
        </row>
        <row r="698">
          <cell r="C698" t="str">
            <v>MAYOREO</v>
          </cell>
        </row>
        <row r="699">
          <cell r="C699"/>
        </row>
        <row r="700">
          <cell r="C700"/>
        </row>
        <row r="701">
          <cell r="C701"/>
        </row>
        <row r="702">
          <cell r="C702"/>
          <cell r="R702">
            <v>1500</v>
          </cell>
          <cell r="T702"/>
          <cell r="W702">
            <v>3000</v>
          </cell>
        </row>
        <row r="703">
          <cell r="C703"/>
        </row>
        <row r="704">
          <cell r="C704"/>
        </row>
        <row r="705">
          <cell r="C705"/>
        </row>
        <row r="706">
          <cell r="C706"/>
        </row>
        <row r="707">
          <cell r="C707"/>
          <cell r="R707">
            <v>67570.86</v>
          </cell>
          <cell r="T707"/>
          <cell r="W707">
            <v>20000</v>
          </cell>
        </row>
        <row r="708">
          <cell r="C708"/>
        </row>
        <row r="709">
          <cell r="C709"/>
        </row>
        <row r="710">
          <cell r="C710"/>
        </row>
        <row r="711">
          <cell r="C711"/>
        </row>
        <row r="712">
          <cell r="C712" t="str">
            <v>RETAIL</v>
          </cell>
        </row>
        <row r="713">
          <cell r="C713" t="str">
            <v>CATALOGO</v>
          </cell>
        </row>
        <row r="714">
          <cell r="C714" t="str">
            <v>MAYOREO</v>
          </cell>
        </row>
        <row r="715">
          <cell r="C715"/>
        </row>
        <row r="716">
          <cell r="C716"/>
        </row>
        <row r="717">
          <cell r="C717"/>
        </row>
        <row r="718">
          <cell r="C718"/>
        </row>
        <row r="719">
          <cell r="C719"/>
        </row>
        <row r="720">
          <cell r="C720"/>
        </row>
        <row r="721">
          <cell r="C721"/>
        </row>
        <row r="722">
          <cell r="C722"/>
        </row>
        <row r="723">
          <cell r="C723"/>
        </row>
        <row r="724">
          <cell r="C724"/>
          <cell r="R724">
            <v>39225.083333333328</v>
          </cell>
          <cell r="T724"/>
          <cell r="W724">
            <v>55993</v>
          </cell>
        </row>
        <row r="725">
          <cell r="C725"/>
        </row>
        <row r="726">
          <cell r="C726"/>
        </row>
        <row r="727">
          <cell r="C727" t="str">
            <v>RETAIL</v>
          </cell>
        </row>
        <row r="728">
          <cell r="C728" t="str">
            <v>MAYOREO</v>
          </cell>
        </row>
        <row r="729">
          <cell r="C729"/>
        </row>
        <row r="730">
          <cell r="C730"/>
        </row>
        <row r="731">
          <cell r="C731"/>
        </row>
        <row r="732">
          <cell r="C732"/>
        </row>
        <row r="733">
          <cell r="C733"/>
        </row>
        <row r="734">
          <cell r="C734"/>
          <cell r="R734">
            <v>1408</v>
          </cell>
          <cell r="T734"/>
          <cell r="W734">
            <v>0</v>
          </cell>
        </row>
        <row r="735">
          <cell r="C735" t="str">
            <v>MAYOREO</v>
          </cell>
        </row>
        <row r="736">
          <cell r="C736" t="str">
            <v>MAYOREO</v>
          </cell>
        </row>
        <row r="737">
          <cell r="C737" t="str">
            <v>MAYOREO</v>
          </cell>
        </row>
        <row r="738">
          <cell r="C738"/>
          <cell r="R738">
            <v>2986.35</v>
          </cell>
          <cell r="T738"/>
          <cell r="W738">
            <v>0</v>
          </cell>
        </row>
        <row r="739">
          <cell r="C739" t="str">
            <v>RETAIL</v>
          </cell>
        </row>
        <row r="740">
          <cell r="C740" t="str">
            <v>CATALOGO</v>
          </cell>
        </row>
        <row r="741">
          <cell r="C741" t="str">
            <v>MAYOREO</v>
          </cell>
        </row>
        <row r="742">
          <cell r="C742"/>
        </row>
        <row r="743">
          <cell r="C743"/>
        </row>
        <row r="744">
          <cell r="C744"/>
        </row>
        <row r="745">
          <cell r="C745"/>
        </row>
        <row r="746">
          <cell r="C746"/>
        </row>
        <row r="747">
          <cell r="C747"/>
        </row>
        <row r="748">
          <cell r="C748"/>
        </row>
        <row r="749">
          <cell r="C749"/>
        </row>
        <row r="750">
          <cell r="C750"/>
        </row>
        <row r="751">
          <cell r="C751"/>
        </row>
        <row r="752">
          <cell r="C752"/>
        </row>
        <row r="753">
          <cell r="C753" t="str">
            <v>OPERACIONES</v>
          </cell>
        </row>
        <row r="754">
          <cell r="C754" t="str">
            <v>OPERACIONES</v>
          </cell>
        </row>
        <row r="755">
          <cell r="C755" t="str">
            <v>OPERACIONES</v>
          </cell>
        </row>
        <row r="756">
          <cell r="C756" t="str">
            <v>OPERACIONES</v>
          </cell>
        </row>
        <row r="757">
          <cell r="C757" t="str">
            <v>OPERACIONES</v>
          </cell>
        </row>
        <row r="758">
          <cell r="C758" t="str">
            <v>OPERACIONES</v>
          </cell>
        </row>
        <row r="759">
          <cell r="C759"/>
          <cell r="R759">
            <v>445259</v>
          </cell>
        </row>
        <row r="760">
          <cell r="C760" t="str">
            <v>OPERACIONES</v>
          </cell>
        </row>
        <row r="761">
          <cell r="C761" t="str">
            <v>OPERACIONES</v>
          </cell>
        </row>
        <row r="762">
          <cell r="C762" t="str">
            <v>OPERACIONES</v>
          </cell>
        </row>
        <row r="763">
          <cell r="C763" t="str">
            <v>OPERACIONES</v>
          </cell>
        </row>
        <row r="764">
          <cell r="C764" t="str">
            <v>OPERACIONES</v>
          </cell>
        </row>
        <row r="765">
          <cell r="C765" t="str">
            <v>OPERACIONES</v>
          </cell>
        </row>
        <row r="766">
          <cell r="C766"/>
          <cell r="R766">
            <v>16587006.451306557</v>
          </cell>
        </row>
        <row r="767">
          <cell r="C767"/>
        </row>
        <row r="768">
          <cell r="C768" t="str">
            <v>FINANZAS</v>
          </cell>
        </row>
        <row r="769">
          <cell r="C769" t="str">
            <v>FINANZAS</v>
          </cell>
        </row>
        <row r="770">
          <cell r="C770" t="str">
            <v>FINANZAS</v>
          </cell>
        </row>
        <row r="771">
          <cell r="C771"/>
        </row>
        <row r="772">
          <cell r="C772" t="str">
            <v>FINANZAS</v>
          </cell>
        </row>
        <row r="773">
          <cell r="C773" t="str">
            <v>FINANZAS</v>
          </cell>
        </row>
        <row r="774">
          <cell r="C774" t="str">
            <v>FINANZAS</v>
          </cell>
        </row>
        <row r="775">
          <cell r="C775"/>
          <cell r="R775">
            <v>510178.24224999995</v>
          </cell>
          <cell r="T775"/>
          <cell r="W775">
            <v>0</v>
          </cell>
        </row>
        <row r="776">
          <cell r="C776" t="str">
            <v>FINANZAS</v>
          </cell>
        </row>
        <row r="777">
          <cell r="C777" t="str">
            <v>FINANZAS</v>
          </cell>
        </row>
        <row r="778">
          <cell r="C778" t="str">
            <v>FINANZAS</v>
          </cell>
        </row>
        <row r="779">
          <cell r="C779" t="str">
            <v>FINANZAS</v>
          </cell>
        </row>
        <row r="780">
          <cell r="C780"/>
          <cell r="R780">
            <v>4797.6099999999997</v>
          </cell>
          <cell r="T780"/>
          <cell r="W780">
            <v>0</v>
          </cell>
        </row>
        <row r="781">
          <cell r="C781" t="str">
            <v>FINANZAS</v>
          </cell>
        </row>
        <row r="782">
          <cell r="C782" t="str">
            <v>FINANZAS</v>
          </cell>
        </row>
        <row r="783">
          <cell r="C783" t="str">
            <v>FINANZAS</v>
          </cell>
        </row>
        <row r="784">
          <cell r="C784"/>
        </row>
        <row r="785">
          <cell r="C785" t="str">
            <v>FINANZAS</v>
          </cell>
        </row>
        <row r="786">
          <cell r="C786"/>
          <cell r="R786">
            <v>390546.40492966666</v>
          </cell>
          <cell r="T786"/>
          <cell r="W786">
            <v>658363.55130799999</v>
          </cell>
        </row>
        <row r="787">
          <cell r="C787" t="str">
            <v>FINANZAS</v>
          </cell>
        </row>
        <row r="788">
          <cell r="C788"/>
          <cell r="R788">
            <v>2284361.8302935599</v>
          </cell>
          <cell r="T788"/>
          <cell r="W788">
            <v>3836804.5547889601</v>
          </cell>
        </row>
        <row r="789">
          <cell r="C789" t="str">
            <v>FINANZAS</v>
          </cell>
        </row>
        <row r="790">
          <cell r="C790" t="str">
            <v>FINANZAS</v>
          </cell>
        </row>
        <row r="791">
          <cell r="C791" t="str">
            <v>FINANZAS</v>
          </cell>
        </row>
        <row r="792">
          <cell r="C792"/>
        </row>
        <row r="793">
          <cell r="C793" t="str">
            <v>FINANZAS</v>
          </cell>
        </row>
        <row r="794">
          <cell r="C794"/>
        </row>
        <row r="795">
          <cell r="C795" t="str">
            <v>FINANZAS</v>
          </cell>
        </row>
        <row r="796">
          <cell r="C796" t="str">
            <v>FINANZAS</v>
          </cell>
        </row>
        <row r="797">
          <cell r="C797" t="str">
            <v>FINANZAS</v>
          </cell>
        </row>
        <row r="798">
          <cell r="C798" t="str">
            <v>FINANZAS</v>
          </cell>
        </row>
        <row r="799">
          <cell r="C799"/>
          <cell r="R799">
            <v>49393.4</v>
          </cell>
          <cell r="T799"/>
          <cell r="W799">
            <v>69154.400000000009</v>
          </cell>
        </row>
        <row r="800">
          <cell r="C800" t="str">
            <v>FINANZAS</v>
          </cell>
        </row>
        <row r="801">
          <cell r="C801" t="str">
            <v>RECURSOS HUMANOS</v>
          </cell>
        </row>
        <row r="802">
          <cell r="C802" t="str">
            <v>FINANZAS</v>
          </cell>
        </row>
        <row r="803">
          <cell r="C803"/>
        </row>
        <row r="804">
          <cell r="C804" t="str">
            <v>FINANZAS</v>
          </cell>
        </row>
        <row r="805">
          <cell r="C805" t="str">
            <v>FINANZAS</v>
          </cell>
        </row>
        <row r="806">
          <cell r="C806" t="str">
            <v>FINANZAS</v>
          </cell>
        </row>
        <row r="807">
          <cell r="C807"/>
          <cell r="R807">
            <v>379868</v>
          </cell>
          <cell r="T807"/>
          <cell r="W807">
            <v>425174</v>
          </cell>
        </row>
        <row r="808">
          <cell r="C808" t="str">
            <v>FINANZAS</v>
          </cell>
        </row>
        <row r="809">
          <cell r="C809" t="str">
            <v>FINANZAS</v>
          </cell>
        </row>
        <row r="810">
          <cell r="C810" t="str">
            <v>FINANZAS</v>
          </cell>
        </row>
        <row r="811">
          <cell r="C811"/>
          <cell r="R811">
            <v>63958.07</v>
          </cell>
          <cell r="T811"/>
          <cell r="W811">
            <v>96000</v>
          </cell>
        </row>
        <row r="812">
          <cell r="C812" t="str">
            <v>FINANZAS</v>
          </cell>
        </row>
        <row r="813">
          <cell r="C813" t="str">
            <v>FINANZAS</v>
          </cell>
        </row>
        <row r="814">
          <cell r="C814"/>
          <cell r="R814">
            <v>88232.830000000016</v>
          </cell>
          <cell r="T814"/>
          <cell r="W814">
            <v>137808</v>
          </cell>
        </row>
        <row r="815">
          <cell r="C815" t="str">
            <v>FINANZAS</v>
          </cell>
        </row>
        <row r="816">
          <cell r="C816"/>
          <cell r="R816">
            <v>6111.22</v>
          </cell>
          <cell r="T816"/>
          <cell r="W816">
            <v>0</v>
          </cell>
        </row>
        <row r="817">
          <cell r="C817" t="str">
            <v>FINANZAS</v>
          </cell>
        </row>
        <row r="818">
          <cell r="C818" t="str">
            <v>FINANZAS</v>
          </cell>
        </row>
        <row r="819">
          <cell r="C819" t="str">
            <v>FINANZAS</v>
          </cell>
        </row>
        <row r="820">
          <cell r="C820"/>
        </row>
        <row r="821">
          <cell r="C821" t="str">
            <v>FINANZAS</v>
          </cell>
        </row>
        <row r="822">
          <cell r="C822" t="str">
            <v>FINANZAS</v>
          </cell>
        </row>
        <row r="823">
          <cell r="C823"/>
          <cell r="R823">
            <v>59500</v>
          </cell>
          <cell r="T823"/>
          <cell r="W823">
            <v>102000</v>
          </cell>
        </row>
        <row r="824">
          <cell r="C824" t="str">
            <v>FINANZAS</v>
          </cell>
        </row>
        <row r="825">
          <cell r="C825" t="str">
            <v>FINANZAS</v>
          </cell>
        </row>
        <row r="826">
          <cell r="C826" t="str">
            <v>FINANZAS</v>
          </cell>
        </row>
        <row r="827">
          <cell r="C827" t="str">
            <v>FINANZAS</v>
          </cell>
        </row>
        <row r="828">
          <cell r="C828" t="str">
            <v>FINANZAS</v>
          </cell>
        </row>
        <row r="829">
          <cell r="C829" t="str">
            <v>FINANZAS</v>
          </cell>
        </row>
        <row r="830">
          <cell r="C830" t="str">
            <v>FINANZAS</v>
          </cell>
        </row>
        <row r="831">
          <cell r="C831" t="str">
            <v>FINANZAS</v>
          </cell>
        </row>
        <row r="832">
          <cell r="C832"/>
          <cell r="R832">
            <v>218760.33333333334</v>
          </cell>
          <cell r="T832"/>
          <cell r="W832">
            <v>700732</v>
          </cell>
        </row>
        <row r="833">
          <cell r="C833" t="str">
            <v>FINANZAS</v>
          </cell>
        </row>
        <row r="834">
          <cell r="C834" t="str">
            <v>FINANZAS</v>
          </cell>
        </row>
        <row r="835">
          <cell r="C835" t="str">
            <v>FINANZAS</v>
          </cell>
        </row>
        <row r="836">
          <cell r="C836" t="str">
            <v>FINANZAS</v>
          </cell>
        </row>
        <row r="837">
          <cell r="C837"/>
          <cell r="R837">
            <v>544902.9</v>
          </cell>
          <cell r="T837">
            <v>4894746.0590000004</v>
          </cell>
          <cell r="W837">
            <v>21246</v>
          </cell>
        </row>
        <row r="838">
          <cell r="C838" t="str">
            <v>FINANZAS</v>
          </cell>
        </row>
        <row r="839">
          <cell r="C839" t="str">
            <v>FINANZAS</v>
          </cell>
        </row>
        <row r="840">
          <cell r="C840" t="str">
            <v>FINANZAS</v>
          </cell>
        </row>
        <row r="841">
          <cell r="C841"/>
          <cell r="R841">
            <v>41929.883333333339</v>
          </cell>
          <cell r="T841"/>
          <cell r="W841">
            <v>71800</v>
          </cell>
        </row>
        <row r="842">
          <cell r="C842" t="str">
            <v>FINANZAS</v>
          </cell>
        </row>
        <row r="843">
          <cell r="C843" t="str">
            <v>FINANZAS</v>
          </cell>
        </row>
        <row r="844">
          <cell r="C844" t="str">
            <v>FINANZAS</v>
          </cell>
        </row>
        <row r="845">
          <cell r="C845"/>
          <cell r="R845">
            <v>20790</v>
          </cell>
          <cell r="T845"/>
          <cell r="W845">
            <v>20790</v>
          </cell>
        </row>
        <row r="846">
          <cell r="C846" t="str">
            <v>FINANZAS</v>
          </cell>
        </row>
        <row r="847">
          <cell r="C847" t="str">
            <v>FINANZAS</v>
          </cell>
        </row>
        <row r="848">
          <cell r="C848" t="str">
            <v>FINANZAS</v>
          </cell>
        </row>
        <row r="849">
          <cell r="C849"/>
          <cell r="R849">
            <v>42914.862000000001</v>
          </cell>
          <cell r="T849"/>
          <cell r="W849">
            <v>67646.95199999999</v>
          </cell>
        </row>
        <row r="850">
          <cell r="C850" t="str">
            <v>FINANZAS</v>
          </cell>
        </row>
        <row r="851">
          <cell r="C851" t="str">
            <v>FINANZAS</v>
          </cell>
        </row>
        <row r="852">
          <cell r="C852" t="str">
            <v>FINANZAS</v>
          </cell>
        </row>
        <row r="853">
          <cell r="C853" t="str">
            <v>FINANZAS</v>
          </cell>
        </row>
        <row r="854">
          <cell r="C854" t="str">
            <v>FINANZAS</v>
          </cell>
        </row>
        <row r="855">
          <cell r="C855"/>
          <cell r="R855">
            <v>115917.75999999999</v>
          </cell>
          <cell r="T855"/>
          <cell r="W855">
            <v>136720</v>
          </cell>
        </row>
        <row r="856">
          <cell r="C856" t="str">
            <v>FINANZAS</v>
          </cell>
        </row>
        <row r="857">
          <cell r="C857" t="str">
            <v>FINANZAS</v>
          </cell>
        </row>
        <row r="858">
          <cell r="C858"/>
          <cell r="R858">
            <v>31918.799999999999</v>
          </cell>
          <cell r="T858"/>
          <cell r="W858">
            <v>31200</v>
          </cell>
        </row>
        <row r="859">
          <cell r="C859" t="str">
            <v>FINANZAS</v>
          </cell>
        </row>
        <row r="860">
          <cell r="C860" t="str">
            <v>FINANZAS</v>
          </cell>
        </row>
        <row r="861">
          <cell r="C861"/>
          <cell r="R861">
            <v>15631.889999999998</v>
          </cell>
          <cell r="T861"/>
          <cell r="W861">
            <v>26100</v>
          </cell>
        </row>
        <row r="862">
          <cell r="C862" t="str">
            <v>FINANZAS</v>
          </cell>
        </row>
        <row r="863">
          <cell r="C863" t="str">
            <v>FINANZAS</v>
          </cell>
        </row>
        <row r="864">
          <cell r="C864" t="str">
            <v>FINANZAS</v>
          </cell>
        </row>
        <row r="865">
          <cell r="C865" t="str">
            <v>FINANZAS</v>
          </cell>
        </row>
        <row r="866">
          <cell r="C866"/>
          <cell r="R866">
            <v>46316.68</v>
          </cell>
          <cell r="T866"/>
          <cell r="W866">
            <v>22200</v>
          </cell>
        </row>
        <row r="867">
          <cell r="C867" t="str">
            <v>FINANZAS</v>
          </cell>
        </row>
        <row r="868">
          <cell r="C868" t="str">
            <v>FINANZAS</v>
          </cell>
        </row>
        <row r="869">
          <cell r="C869"/>
        </row>
        <row r="870">
          <cell r="C870" t="str">
            <v>FINANZAS</v>
          </cell>
        </row>
        <row r="871">
          <cell r="C871" t="str">
            <v>FINANZAS</v>
          </cell>
        </row>
        <row r="872">
          <cell r="C872"/>
        </row>
        <row r="873">
          <cell r="C873" t="str">
            <v>FINANZAS</v>
          </cell>
        </row>
        <row r="874">
          <cell r="C874"/>
        </row>
        <row r="875">
          <cell r="C875" t="str">
            <v>FINANZAS</v>
          </cell>
        </row>
        <row r="876">
          <cell r="C876" t="str">
            <v>FINANZAS</v>
          </cell>
        </row>
        <row r="877">
          <cell r="C877"/>
        </row>
        <row r="878">
          <cell r="C878" t="str">
            <v>FINANZAS</v>
          </cell>
        </row>
        <row r="879">
          <cell r="C879" t="str">
            <v>FINANZAS</v>
          </cell>
        </row>
        <row r="880">
          <cell r="C880"/>
        </row>
        <row r="881">
          <cell r="C881" t="str">
            <v>FINANZAS</v>
          </cell>
        </row>
        <row r="882">
          <cell r="C882"/>
        </row>
        <row r="883">
          <cell r="C883" t="str">
            <v>FINANZAS</v>
          </cell>
        </row>
        <row r="884">
          <cell r="C884" t="str">
            <v>FINANZAS</v>
          </cell>
        </row>
        <row r="885">
          <cell r="C885"/>
          <cell r="R885">
            <v>13474.999999999998</v>
          </cell>
          <cell r="T885"/>
          <cell r="W885">
            <v>23100</v>
          </cell>
        </row>
        <row r="886">
          <cell r="C886" t="str">
            <v>FINANZAS</v>
          </cell>
        </row>
        <row r="887">
          <cell r="C887"/>
        </row>
        <row r="888">
          <cell r="C888" t="str">
            <v>FINANZAS</v>
          </cell>
        </row>
        <row r="889">
          <cell r="C889" t="str">
            <v>FINANZAS</v>
          </cell>
        </row>
        <row r="890">
          <cell r="C890"/>
          <cell r="R890">
            <v>873056.98</v>
          </cell>
          <cell r="T890"/>
          <cell r="W890">
            <v>1113116.8800000004</v>
          </cell>
        </row>
        <row r="891">
          <cell r="C891" t="str">
            <v>FINANZAS</v>
          </cell>
        </row>
        <row r="892">
          <cell r="C892" t="str">
            <v>FINANZAS</v>
          </cell>
        </row>
        <row r="893">
          <cell r="C893" t="str">
            <v>FINANZAS</v>
          </cell>
        </row>
        <row r="894">
          <cell r="C894" t="str">
            <v>FINANZAS</v>
          </cell>
        </row>
        <row r="895">
          <cell r="C895"/>
          <cell r="R895">
            <v>152560.44333333336</v>
          </cell>
          <cell r="T895"/>
          <cell r="W895">
            <v>37000</v>
          </cell>
        </row>
        <row r="896">
          <cell r="C896" t="str">
            <v>FINANZAS</v>
          </cell>
        </row>
        <row r="897">
          <cell r="C897" t="str">
            <v>FINANZAS</v>
          </cell>
        </row>
        <row r="898">
          <cell r="C898" t="str">
            <v>FINANZAS</v>
          </cell>
        </row>
        <row r="899">
          <cell r="C899" t="str">
            <v>FINANZAS</v>
          </cell>
        </row>
        <row r="900">
          <cell r="C900" t="str">
            <v>FINANZAS</v>
          </cell>
        </row>
        <row r="901">
          <cell r="C901"/>
          <cell r="R901">
            <v>366632.35333333339</v>
          </cell>
          <cell r="T901"/>
          <cell r="W901">
            <v>417612</v>
          </cell>
        </row>
        <row r="902">
          <cell r="C902" t="str">
            <v>FINANZAS</v>
          </cell>
        </row>
        <row r="903">
          <cell r="C903" t="str">
            <v>FINANZAS</v>
          </cell>
        </row>
        <row r="904">
          <cell r="C904" t="str">
            <v>FINANZAS</v>
          </cell>
        </row>
        <row r="905">
          <cell r="C905" t="str">
            <v>FINANZAS</v>
          </cell>
        </row>
        <row r="906">
          <cell r="C906" t="str">
            <v>FINANZAS</v>
          </cell>
        </row>
        <row r="907">
          <cell r="C907" t="str">
            <v>FINANZAS</v>
          </cell>
        </row>
        <row r="908">
          <cell r="C908"/>
          <cell r="R908">
            <v>2304.41</v>
          </cell>
          <cell r="T908"/>
          <cell r="W908">
            <v>2714</v>
          </cell>
        </row>
        <row r="909">
          <cell r="C909" t="str">
            <v>FINANZAS</v>
          </cell>
        </row>
        <row r="910">
          <cell r="C910"/>
          <cell r="R910">
            <v>32878.452499999999</v>
          </cell>
          <cell r="T910"/>
          <cell r="W910">
            <v>50225.25</v>
          </cell>
        </row>
        <row r="911">
          <cell r="C911" t="str">
            <v>FINANZAS</v>
          </cell>
        </row>
        <row r="912">
          <cell r="C912" t="str">
            <v>FINANZAS</v>
          </cell>
        </row>
        <row r="913">
          <cell r="C913" t="str">
            <v>FINANZAS</v>
          </cell>
        </row>
        <row r="914">
          <cell r="C914"/>
          <cell r="R914">
            <v>1412</v>
          </cell>
          <cell r="T914"/>
          <cell r="W914">
            <v>0</v>
          </cell>
        </row>
        <row r="915">
          <cell r="C915" t="str">
            <v>FINANZAS</v>
          </cell>
        </row>
        <row r="916">
          <cell r="C916"/>
        </row>
        <row r="917">
          <cell r="C917" t="str">
            <v>FINANZAS</v>
          </cell>
        </row>
        <row r="918">
          <cell r="C918" t="str">
            <v>FINANZAS</v>
          </cell>
        </row>
        <row r="919">
          <cell r="C919"/>
        </row>
        <row r="920">
          <cell r="C920" t="str">
            <v>FINANZAS</v>
          </cell>
        </row>
        <row r="921">
          <cell r="C921" t="str">
            <v>FINANZAS</v>
          </cell>
        </row>
        <row r="922">
          <cell r="C922" t="str">
            <v>FINANZAS</v>
          </cell>
        </row>
        <row r="923">
          <cell r="C923"/>
          <cell r="R923">
            <v>21887.75</v>
          </cell>
          <cell r="T923"/>
          <cell r="W923">
            <v>3000</v>
          </cell>
        </row>
        <row r="924">
          <cell r="C924" t="str">
            <v>FINANZAS</v>
          </cell>
        </row>
        <row r="925">
          <cell r="C925" t="str">
            <v>FINANZAS</v>
          </cell>
        </row>
        <row r="926">
          <cell r="C926" t="str">
            <v>FINANZAS</v>
          </cell>
        </row>
        <row r="927">
          <cell r="C927"/>
          <cell r="R927">
            <v>62338.646000000008</v>
          </cell>
          <cell r="T927"/>
          <cell r="W927">
            <v>185032.54600000003</v>
          </cell>
        </row>
        <row r="928">
          <cell r="C928" t="str">
            <v>FINANZAS</v>
          </cell>
        </row>
        <row r="929">
          <cell r="C929" t="str">
            <v>FINANZAS</v>
          </cell>
        </row>
        <row r="930">
          <cell r="C930" t="str">
            <v>FINANZAS</v>
          </cell>
        </row>
        <row r="931">
          <cell r="C931" t="str">
            <v>FINANZAS</v>
          </cell>
        </row>
        <row r="932">
          <cell r="C932" t="str">
            <v>FINANZAS</v>
          </cell>
        </row>
        <row r="933">
          <cell r="C933" t="str">
            <v>FINANZAS</v>
          </cell>
        </row>
        <row r="934">
          <cell r="C934"/>
        </row>
        <row r="935">
          <cell r="C935"/>
        </row>
        <row r="936">
          <cell r="C936" t="str">
            <v>ADUANALES</v>
          </cell>
        </row>
        <row r="937">
          <cell r="C937" t="str">
            <v>ADUANALES</v>
          </cell>
        </row>
        <row r="938">
          <cell r="C938" t="str">
            <v>ADUANALES</v>
          </cell>
        </row>
        <row r="939">
          <cell r="C939" t="str">
            <v>ADUANALES</v>
          </cell>
        </row>
        <row r="940">
          <cell r="C940" t="str">
            <v>ADUANALES</v>
          </cell>
        </row>
        <row r="941">
          <cell r="C941" t="str">
            <v>ADUANALES</v>
          </cell>
        </row>
        <row r="942">
          <cell r="C942" t="str">
            <v>ADUANALES</v>
          </cell>
        </row>
        <row r="943">
          <cell r="C943" t="str">
            <v>ADUANALES</v>
          </cell>
        </row>
        <row r="944">
          <cell r="C944" t="str">
            <v>ADUANALES</v>
          </cell>
        </row>
        <row r="945">
          <cell r="C945"/>
        </row>
        <row r="946">
          <cell r="C946" t="str">
            <v>ADUANALES</v>
          </cell>
        </row>
        <row r="947">
          <cell r="C947" t="str">
            <v>ADUANALES</v>
          </cell>
        </row>
        <row r="948">
          <cell r="C948" t="str">
            <v>ADUANALES</v>
          </cell>
        </row>
        <row r="949">
          <cell r="C949" t="str">
            <v>ADUANALES</v>
          </cell>
        </row>
        <row r="950">
          <cell r="C950" t="str">
            <v>ADUANALES</v>
          </cell>
        </row>
        <row r="951">
          <cell r="C951" t="str">
            <v>ADUANALES</v>
          </cell>
        </row>
        <row r="952">
          <cell r="C952" t="str">
            <v>ADUANALES</v>
          </cell>
        </row>
        <row r="953">
          <cell r="C953" t="str">
            <v>ADUANALES</v>
          </cell>
        </row>
        <row r="954">
          <cell r="C954" t="str">
            <v>ADUANALES</v>
          </cell>
        </row>
        <row r="955">
          <cell r="C955"/>
          <cell r="R955">
            <v>44440709.040847249</v>
          </cell>
        </row>
        <row r="956">
          <cell r="C956"/>
        </row>
        <row r="957">
          <cell r="C957" t="str">
            <v>OPERACIONES</v>
          </cell>
        </row>
        <row r="958">
          <cell r="C958" t="str">
            <v>ISO</v>
          </cell>
        </row>
        <row r="959">
          <cell r="C959"/>
        </row>
        <row r="960">
          <cell r="C960"/>
        </row>
        <row r="961">
          <cell r="C961"/>
        </row>
        <row r="962">
          <cell r="C962"/>
        </row>
        <row r="963">
          <cell r="C963"/>
        </row>
        <row r="964">
          <cell r="C964"/>
        </row>
        <row r="965">
          <cell r="C965" t="str">
            <v>FINANZAS</v>
          </cell>
        </row>
        <row r="966">
          <cell r="C966" t="str">
            <v>FINANZAS</v>
          </cell>
        </row>
        <row r="967">
          <cell r="C967"/>
        </row>
        <row r="968">
          <cell r="C968" t="str">
            <v>FINANZAS</v>
          </cell>
        </row>
        <row r="969">
          <cell r="C969" t="str">
            <v>FINANZAS</v>
          </cell>
        </row>
        <row r="970">
          <cell r="C970"/>
        </row>
        <row r="971">
          <cell r="C971" t="str">
            <v>FINANZAS</v>
          </cell>
        </row>
        <row r="972">
          <cell r="C972"/>
        </row>
        <row r="973">
          <cell r="C973" t="str">
            <v>FINANZAS</v>
          </cell>
        </row>
        <row r="974">
          <cell r="C974"/>
          <cell r="R974">
            <v>30799.999999999996</v>
          </cell>
          <cell r="W974">
            <v>52800</v>
          </cell>
        </row>
        <row r="975">
          <cell r="C975"/>
        </row>
        <row r="976">
          <cell r="C976" t="str">
            <v>FINANZAS</v>
          </cell>
        </row>
        <row r="977">
          <cell r="C977"/>
        </row>
        <row r="978">
          <cell r="C978"/>
        </row>
        <row r="979">
          <cell r="C979" t="str">
            <v>FINANZAS</v>
          </cell>
        </row>
        <row r="980">
          <cell r="C980"/>
        </row>
        <row r="981">
          <cell r="C981" t="str">
            <v>FINANZAS</v>
          </cell>
        </row>
        <row r="982">
          <cell r="C982"/>
        </row>
        <row r="983">
          <cell r="C983"/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83E1-BE06-493D-9952-7A48AB143B09}">
  <sheetPr codeName="Hoja1"/>
  <dimension ref="A1:J976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baseColWidth="10" defaultRowHeight="14.4" x14ac:dyDescent="0.3"/>
  <cols>
    <col min="3" max="4" width="29.6640625" customWidth="1"/>
    <col min="5" max="5" width="16.109375" bestFit="1" customWidth="1"/>
    <col min="6" max="6" width="16.109375" customWidth="1"/>
    <col min="7" max="7" width="16.109375" bestFit="1" customWidth="1"/>
    <col min="8" max="8" width="16.109375" customWidth="1"/>
    <col min="9" max="9" width="16.109375" bestFit="1" customWidth="1"/>
  </cols>
  <sheetData>
    <row r="1" spans="1:10" x14ac:dyDescent="0.3">
      <c r="A1" t="s">
        <v>8</v>
      </c>
      <c r="B1" s="3" t="s">
        <v>4</v>
      </c>
      <c r="C1" s="3" t="s">
        <v>3</v>
      </c>
      <c r="D1" s="3" t="s">
        <v>9</v>
      </c>
      <c r="E1" s="3" t="s">
        <v>0</v>
      </c>
      <c r="F1" s="3" t="s">
        <v>6</v>
      </c>
      <c r="G1" s="3" t="s">
        <v>1</v>
      </c>
      <c r="H1" s="3" t="s">
        <v>5</v>
      </c>
      <c r="I1" s="3" t="s">
        <v>2</v>
      </c>
      <c r="J1" s="3" t="s">
        <v>7</v>
      </c>
    </row>
    <row r="2" spans="1:10" x14ac:dyDescent="0.3">
      <c r="A2">
        <v>2</v>
      </c>
      <c r="B2" t="str">
        <f>[1]Comparativo!$O9</f>
        <v>4-100-000-0000</v>
      </c>
      <c r="C2" t="str">
        <f>[1]Comparativo!$P9</f>
        <v>VENTAS BRUTAS</v>
      </c>
      <c r="D2">
        <f>[1]Comparativo!$Q9</f>
        <v>0</v>
      </c>
      <c r="E2" s="2">
        <f>[1]Comparativo!$R9</f>
        <v>220422914.83679995</v>
      </c>
      <c r="F2" s="7">
        <f>E2/$E$99</f>
        <v>1.0739238235673594</v>
      </c>
      <c r="G2" s="1">
        <f>[1]Comparativo!$W9</f>
        <v>231166832.81111199</v>
      </c>
      <c r="H2" s="7">
        <f>G2/$G$99</f>
        <v>1.0674555251719169</v>
      </c>
      <c r="I2" s="1">
        <f>[1]Comparativo!$T9</f>
        <v>121330887.85000002</v>
      </c>
      <c r="J2" s="7">
        <f>I2/$I$99</f>
        <v>1.097481694806608</v>
      </c>
    </row>
    <row r="3" spans="1:10" x14ac:dyDescent="0.3">
      <c r="A3">
        <v>3</v>
      </c>
      <c r="B3" t="str">
        <f>[1]Comparativo!$O10</f>
        <v>4-100-010-0000</v>
      </c>
      <c r="C3" t="str">
        <f>[1]Comparativo!$P10</f>
        <v>VENTAS BRUTAS NACIONAL 16%</v>
      </c>
      <c r="D3">
        <f>[1]Comparativo!$Q10</f>
        <v>0</v>
      </c>
      <c r="E3" s="2">
        <f>[1]Comparativo!$R10</f>
        <v>214088490.40679997</v>
      </c>
      <c r="F3" s="7">
        <f t="shared" ref="F3:F9" si="0">E3/$E$99</f>
        <v>1.0430618357880908</v>
      </c>
      <c r="G3" s="1">
        <f>[1]Comparativo!$W10</f>
        <v>231166832.81111199</v>
      </c>
      <c r="H3" s="7">
        <f t="shared" ref="H3:H9" si="1">G3/$G$99</f>
        <v>1.0674555251719169</v>
      </c>
      <c r="I3" s="1">
        <f>[1]Comparativo!$T10</f>
        <v>121330887.85000002</v>
      </c>
      <c r="J3" s="7">
        <f t="shared" ref="J3:J9" si="2">I3/$I$99</f>
        <v>1.097481694806608</v>
      </c>
    </row>
    <row r="4" spans="1:10" x14ac:dyDescent="0.3">
      <c r="A4">
        <v>4</v>
      </c>
      <c r="B4" t="str">
        <f>[1]Comparativo!$O11</f>
        <v>4-100-010-0001</v>
      </c>
      <c r="C4" t="str">
        <f>[1]Comparativo!$P11</f>
        <v>VENTAS BRUTAS NACIONAL 16%</v>
      </c>
      <c r="D4" t="str">
        <f>[1]Comparativo!$Q11</f>
        <v>RETAIL</v>
      </c>
      <c r="E4" s="2">
        <f>[1]Comparativo!$R11</f>
        <v>166049694.67469287</v>
      </c>
      <c r="F4" s="7">
        <f t="shared" si="0"/>
        <v>0.80901172702152813</v>
      </c>
      <c r="G4" s="1">
        <f>[1]Comparativo!$W11</f>
        <v>168934800.41111198</v>
      </c>
      <c r="H4" s="7">
        <f t="shared" si="1"/>
        <v>0.78008762719003766</v>
      </c>
      <c r="I4" s="1">
        <f>[1]Comparativo!$T11</f>
        <v>110469560.48</v>
      </c>
      <c r="J4" s="7">
        <f t="shared" si="2"/>
        <v>0.99923706657464673</v>
      </c>
    </row>
    <row r="5" spans="1:10" x14ac:dyDescent="0.3">
      <c r="A5">
        <v>5</v>
      </c>
      <c r="B5" t="str">
        <f>[1]Comparativo!$O12</f>
        <v>4-100-010-0001</v>
      </c>
      <c r="C5" t="str">
        <f>[1]Comparativo!$P12</f>
        <v>VENTAS BRUTAS NACIONAL 16%</v>
      </c>
      <c r="D5" t="str">
        <f>[1]Comparativo!$Q12</f>
        <v>CATALOGO</v>
      </c>
      <c r="E5" s="2">
        <f>[1]Comparativo!$R12</f>
        <v>7040305.2180367932</v>
      </c>
      <c r="F5" s="7">
        <f t="shared" si="0"/>
        <v>3.4301113858480857E-2</v>
      </c>
      <c r="G5" s="1">
        <f>[1]Comparativo!$W12</f>
        <v>5232032.4000000004</v>
      </c>
      <c r="H5" s="7">
        <f t="shared" si="1"/>
        <v>2.4159875468908621E-2</v>
      </c>
      <c r="I5" s="1">
        <f>[1]Comparativo!$T12</f>
        <v>13567662.320000002</v>
      </c>
      <c r="J5" s="7">
        <f t="shared" si="2"/>
        <v>0.12272440514839068</v>
      </c>
    </row>
    <row r="6" spans="1:10" x14ac:dyDescent="0.3">
      <c r="A6">
        <v>6</v>
      </c>
      <c r="B6" t="str">
        <f>[1]Comparativo!$O13</f>
        <v>4-100-010-0001</v>
      </c>
      <c r="C6" t="str">
        <f>[1]Comparativo!$P13</f>
        <v>VENTAS BRUTAS NACIONAL 16%</v>
      </c>
      <c r="D6" t="str">
        <f>[1]Comparativo!$Q13</f>
        <v>MAYOREO</v>
      </c>
      <c r="E6" s="2">
        <f>[1]Comparativo!$R13</f>
        <v>40998490.514070354</v>
      </c>
      <c r="F6" s="7">
        <f t="shared" si="0"/>
        <v>0.19974899490808198</v>
      </c>
      <c r="G6" s="1">
        <f>[1]Comparativo!$W13</f>
        <v>57000000</v>
      </c>
      <c r="H6" s="7">
        <f t="shared" si="1"/>
        <v>0.26320802251297054</v>
      </c>
      <c r="I6" s="1">
        <f>[1]Comparativo!$T13</f>
        <v>6222377.4500000002</v>
      </c>
      <c r="J6" s="7">
        <f t="shared" si="2"/>
        <v>5.6283651018815301E-2</v>
      </c>
    </row>
    <row r="7" spans="1:10" x14ac:dyDescent="0.3">
      <c r="A7">
        <v>7</v>
      </c>
      <c r="B7" t="str">
        <f>[1]Comparativo!$O14</f>
        <v>4-100-020-0000</v>
      </c>
      <c r="C7" t="str">
        <f>[1]Comparativo!$P14</f>
        <v>VENTAS BRUTAS EXTRANJERO</v>
      </c>
      <c r="D7">
        <f>[2]Comparativo!$C14</f>
        <v>0</v>
      </c>
      <c r="E7" s="2">
        <f>[1]Comparativo!$R14</f>
        <v>6334424.4300000034</v>
      </c>
      <c r="F7" s="7">
        <f t="shared" si="0"/>
        <v>3.086198777926865E-2</v>
      </c>
      <c r="G7" s="1">
        <f>[1]Comparativo!$W14</f>
        <v>0</v>
      </c>
      <c r="H7" s="7">
        <f t="shared" si="1"/>
        <v>0</v>
      </c>
      <c r="I7" s="1">
        <f>[1]Comparativo!$T14</f>
        <v>0</v>
      </c>
      <c r="J7" s="7">
        <f t="shared" si="2"/>
        <v>0</v>
      </c>
    </row>
    <row r="8" spans="1:10" x14ac:dyDescent="0.3">
      <c r="A8">
        <v>8</v>
      </c>
      <c r="B8" t="str">
        <f>[1]Comparativo!$O15</f>
        <v>4-100-020-0001</v>
      </c>
      <c r="C8" t="str">
        <f>[1]Comparativo!$P15</f>
        <v>VENTAS BRUTAS EXTRANJERO</v>
      </c>
      <c r="D8" t="str">
        <f>[2]Comparativo!$C15</f>
        <v>RETAIL</v>
      </c>
      <c r="E8" s="2">
        <f>[1]Comparativo!$R15</f>
        <v>5985250.5600000033</v>
      </c>
      <c r="F8" s="7">
        <f t="shared" si="0"/>
        <v>2.9160775644233368E-2</v>
      </c>
      <c r="G8" s="1">
        <f>[1]Comparativo!$W15</f>
        <v>0</v>
      </c>
      <c r="H8" s="7">
        <f t="shared" si="1"/>
        <v>0</v>
      </c>
      <c r="I8" s="1">
        <f>[1]Comparativo!$T15</f>
        <v>0</v>
      </c>
      <c r="J8" s="7">
        <f t="shared" si="2"/>
        <v>0</v>
      </c>
    </row>
    <row r="9" spans="1:10" x14ac:dyDescent="0.3">
      <c r="A9">
        <v>9</v>
      </c>
      <c r="B9" t="str">
        <f>[1]Comparativo!$O16</f>
        <v>4-100-020-0001</v>
      </c>
      <c r="C9" t="str">
        <f>[1]Comparativo!$P16</f>
        <v>VENTAS BRUTAS EXTRANJERO</v>
      </c>
      <c r="D9" t="str">
        <f>[2]Comparativo!$C16</f>
        <v>CATALOGO</v>
      </c>
      <c r="E9" s="2">
        <f>[1]Comparativo!$R16</f>
        <v>349173.87000000005</v>
      </c>
      <c r="F9" s="7">
        <f t="shared" si="0"/>
        <v>1.7012121350352797E-3</v>
      </c>
      <c r="G9" s="1">
        <f>[1]Comparativo!$W16</f>
        <v>0</v>
      </c>
      <c r="H9" s="7">
        <f t="shared" si="1"/>
        <v>0</v>
      </c>
      <c r="I9" s="1">
        <f>[1]Comparativo!$T16</f>
        <v>0</v>
      </c>
      <c r="J9" s="7">
        <f t="shared" si="2"/>
        <v>0</v>
      </c>
    </row>
    <row r="10" spans="1:10" x14ac:dyDescent="0.3">
      <c r="A10">
        <v>10</v>
      </c>
      <c r="B10" t="str">
        <f>[1]Comparativo!$O17</f>
        <v>4-100-020-0001</v>
      </c>
      <c r="C10" s="4" t="str">
        <f>[1]Comparativo!$P17</f>
        <v>VENTAS BRUTAS EXTRANJERO</v>
      </c>
      <c r="D10" t="str">
        <f>[2]Comparativo!$C17</f>
        <v>MAYOREO</v>
      </c>
      <c r="E10" s="5">
        <f>[1]Comparativo!$R17</f>
        <v>0</v>
      </c>
      <c r="F10" s="5"/>
      <c r="G10" s="6">
        <f>[1]Comparativo!$W17</f>
        <v>0</v>
      </c>
      <c r="H10" s="7"/>
      <c r="I10" s="6">
        <f>[1]Comparativo!$T17</f>
        <v>0</v>
      </c>
    </row>
    <row r="11" spans="1:10" x14ac:dyDescent="0.3">
      <c r="A11">
        <v>11</v>
      </c>
      <c r="B11" t="str">
        <f>[1]Comparativo!$O18</f>
        <v>4-200-000-0000</v>
      </c>
      <c r="C11" t="str">
        <f>[1]Comparativo!$P18</f>
        <v>DEVOL DESC REB &amp; BONIF S/VTAS</v>
      </c>
      <c r="D11">
        <f>[2]Comparativo!$C18</f>
        <v>0</v>
      </c>
      <c r="E11" s="2">
        <f>[1]Comparativo!$R18</f>
        <v>15165797.04237764</v>
      </c>
      <c r="F11" s="7">
        <f t="shared" ref="F11:F12" si="3">E11/$E$99</f>
        <v>7.3889371979567062E-2</v>
      </c>
      <c r="G11" s="1">
        <f>[1]Comparativo!$W18</f>
        <v>14608084.123308923</v>
      </c>
      <c r="H11" s="7">
        <f t="shared" ref="H11:H12" si="4">G11/$G$99</f>
        <v>6.7455525171916886E-2</v>
      </c>
      <c r="I11" s="1">
        <f>[1]Comparativo!$T18</f>
        <v>10776982.1</v>
      </c>
      <c r="J11" s="7">
        <f t="shared" ref="J11:J12" si="5">I11/$I$99</f>
        <v>9.7481694806607927E-2</v>
      </c>
    </row>
    <row r="12" spans="1:10" x14ac:dyDescent="0.3">
      <c r="A12">
        <v>12</v>
      </c>
      <c r="B12" t="str">
        <f>[1]Comparativo!$O19</f>
        <v>4-200-010-0000</v>
      </c>
      <c r="C12" t="str">
        <f>[1]Comparativo!$P19</f>
        <v>DEVOL S/VTAS NAL</v>
      </c>
      <c r="D12">
        <f>[2]Comparativo!$C19</f>
        <v>0</v>
      </c>
      <c r="E12" s="2">
        <f>[1]Comparativo!$R19</f>
        <v>276801.8</v>
      </c>
      <c r="F12" s="7">
        <f t="shared" si="3"/>
        <v>1.3486077327596376E-3</v>
      </c>
      <c r="G12" s="1">
        <f>[1]Comparativo!$W19</f>
        <v>0</v>
      </c>
      <c r="H12" s="7">
        <f t="shared" si="4"/>
        <v>0</v>
      </c>
      <c r="I12" s="1">
        <f>[1]Comparativo!$T19</f>
        <v>10776982.1</v>
      </c>
      <c r="J12" s="7">
        <f t="shared" si="5"/>
        <v>9.7481694806607927E-2</v>
      </c>
    </row>
    <row r="13" spans="1:10" x14ac:dyDescent="0.3">
      <c r="A13">
        <v>13</v>
      </c>
      <c r="B13" t="str">
        <f>[1]Comparativo!$O20</f>
        <v>4-200-010-0001</v>
      </c>
      <c r="C13" s="4" t="str">
        <f>[1]Comparativo!$P20</f>
        <v>REFACTURACION S/VTAS NAL</v>
      </c>
      <c r="D13">
        <f>[2]Comparativo!$C20</f>
        <v>0</v>
      </c>
      <c r="E13" s="5">
        <f>[1]Comparativo!$R20</f>
        <v>0</v>
      </c>
      <c r="F13" s="5"/>
      <c r="G13" s="6">
        <f>[1]Comparativo!$W20</f>
        <v>0</v>
      </c>
      <c r="H13" s="7"/>
      <c r="I13" s="6">
        <f>[1]Comparativo!$T20</f>
        <v>0</v>
      </c>
    </row>
    <row r="14" spans="1:10" x14ac:dyDescent="0.3">
      <c r="A14">
        <v>14</v>
      </c>
      <c r="B14" t="str">
        <f>[1]Comparativo!$O21</f>
        <v>4-200-010-0002</v>
      </c>
      <c r="C14" t="str">
        <f>[1]Comparativo!$P21</f>
        <v>DEVOL FISICA S/VTAS NAL</v>
      </c>
      <c r="D14" t="str">
        <f>[2]Comparativo!$C21</f>
        <v>RETAIL</v>
      </c>
      <c r="E14" s="2">
        <f>[1]Comparativo!$R21</f>
        <v>246064.27999999997</v>
      </c>
      <c r="F14" s="7">
        <f t="shared" ref="F14:F16" si="6">E14/$E$99</f>
        <v>1.1988512746807737E-3</v>
      </c>
      <c r="G14" s="1">
        <f>[1]Comparativo!$W21</f>
        <v>0</v>
      </c>
      <c r="H14" s="7">
        <f t="shared" ref="H14:H16" si="7">G14/$G$99</f>
        <v>0</v>
      </c>
      <c r="I14" s="1">
        <f>[1]Comparativo!$T21</f>
        <v>9660590.1400000006</v>
      </c>
      <c r="J14" s="7">
        <f t="shared" ref="J14:J16" si="8">I14/$I$99</f>
        <v>8.7383526384367458E-2</v>
      </c>
    </row>
    <row r="15" spans="1:10" x14ac:dyDescent="0.3">
      <c r="A15">
        <v>15</v>
      </c>
      <c r="B15" t="str">
        <f>[1]Comparativo!$O22</f>
        <v>4-200-010-0002</v>
      </c>
      <c r="C15" t="str">
        <f>[1]Comparativo!$P22</f>
        <v>DEVOL FISICA S/VTAS NAL</v>
      </c>
      <c r="D15" t="str">
        <f>[2]Comparativo!$C22</f>
        <v>CATALOGO</v>
      </c>
      <c r="E15" s="2">
        <f>[1]Comparativo!$R22</f>
        <v>2163.6</v>
      </c>
      <c r="F15" s="7">
        <f t="shared" si="6"/>
        <v>1.0541288714881016E-5</v>
      </c>
      <c r="G15" s="1">
        <f>[1]Comparativo!$W22</f>
        <v>0</v>
      </c>
      <c r="H15" s="7">
        <f t="shared" si="7"/>
        <v>0</v>
      </c>
      <c r="I15" s="1">
        <f>[1]Comparativo!$T22</f>
        <v>478758.76999999996</v>
      </c>
      <c r="J15" s="7">
        <f t="shared" si="8"/>
        <v>4.330545960833228E-3</v>
      </c>
    </row>
    <row r="16" spans="1:10" x14ac:dyDescent="0.3">
      <c r="A16">
        <v>16</v>
      </c>
      <c r="B16" t="str">
        <f>[1]Comparativo!$O23</f>
        <v>4-200-010-0002</v>
      </c>
      <c r="C16" t="str">
        <f>[1]Comparativo!$P23</f>
        <v>DEVOL FISICA S/VTAS NAL</v>
      </c>
      <c r="D16" t="str">
        <f>[2]Comparativo!$C23</f>
        <v>MAYOREO</v>
      </c>
      <c r="E16" s="2">
        <f>[1]Comparativo!$R23</f>
        <v>28573.919999999998</v>
      </c>
      <c r="F16" s="7">
        <f t="shared" si="6"/>
        <v>1.3921516936398268E-4</v>
      </c>
      <c r="G16" s="1">
        <f>[1]Comparativo!$W23</f>
        <v>0</v>
      </c>
      <c r="H16" s="7">
        <f t="shared" si="7"/>
        <v>0</v>
      </c>
      <c r="I16" s="1">
        <f>[1]Comparativo!$T23</f>
        <v>637633.18999999994</v>
      </c>
      <c r="J16" s="7">
        <f t="shared" si="8"/>
        <v>5.7676224614072466E-3</v>
      </c>
    </row>
    <row r="17" spans="1:10" x14ac:dyDescent="0.3">
      <c r="A17">
        <v>17</v>
      </c>
      <c r="B17" t="str">
        <f>[1]Comparativo!$O24</f>
        <v>4-200-010-0003</v>
      </c>
      <c r="C17" s="4" t="str">
        <f>[1]Comparativo!$P24</f>
        <v>DEVOL FISICA S/VTAS NAL FALTAN</v>
      </c>
      <c r="D17">
        <f>[2]Comparativo!$C24</f>
        <v>0</v>
      </c>
      <c r="E17" s="5">
        <f>[1]Comparativo!$R24</f>
        <v>0</v>
      </c>
      <c r="F17" s="5"/>
      <c r="G17" s="6">
        <f>[1]Comparativo!$W24</f>
        <v>0</v>
      </c>
      <c r="H17" s="7"/>
      <c r="I17" s="6">
        <f>[1]Comparativo!$T24</f>
        <v>0</v>
      </c>
    </row>
    <row r="18" spans="1:10" x14ac:dyDescent="0.3">
      <c r="A18">
        <v>18</v>
      </c>
      <c r="B18" t="str">
        <f>[1]Comparativo!$O25</f>
        <v>4-200-020-0000</v>
      </c>
      <c r="C18" s="4" t="str">
        <f>[1]Comparativo!$P25</f>
        <v>DEVOL S/VTAS EXT</v>
      </c>
      <c r="D18">
        <f>[2]Comparativo!$C25</f>
        <v>0</v>
      </c>
      <c r="E18" s="5">
        <f>[1]Comparativo!$R25</f>
        <v>0</v>
      </c>
      <c r="F18" s="5"/>
      <c r="G18" s="6">
        <f>[1]Comparativo!$W25</f>
        <v>0</v>
      </c>
      <c r="H18" s="7"/>
      <c r="I18" s="6">
        <f>[1]Comparativo!$T25</f>
        <v>0</v>
      </c>
    </row>
    <row r="19" spans="1:10" x14ac:dyDescent="0.3">
      <c r="A19">
        <v>19</v>
      </c>
      <c r="B19" t="str">
        <f>[1]Comparativo!$O26</f>
        <v>4-200-020-0001</v>
      </c>
      <c r="C19" s="4" t="str">
        <f>[1]Comparativo!$P26</f>
        <v>REFACTURACION S/VTAS EXT</v>
      </c>
      <c r="D19">
        <f>[2]Comparativo!$C26</f>
        <v>0</v>
      </c>
      <c r="E19" s="5">
        <f>[1]Comparativo!$R26</f>
        <v>0</v>
      </c>
      <c r="F19" s="5"/>
      <c r="G19" s="6">
        <f>[1]Comparativo!$W26</f>
        <v>0</v>
      </c>
      <c r="H19" s="7"/>
      <c r="I19" s="6">
        <f>[1]Comparativo!$T26</f>
        <v>0</v>
      </c>
    </row>
    <row r="20" spans="1:10" x14ac:dyDescent="0.3">
      <c r="A20">
        <v>20</v>
      </c>
      <c r="B20" t="str">
        <f>[1]Comparativo!$O27</f>
        <v>4-200-020-0002</v>
      </c>
      <c r="C20" s="4" t="str">
        <f>[1]Comparativo!$P27</f>
        <v>DEVOL FISICA S/VTAS EXT</v>
      </c>
      <c r="D20">
        <f>[2]Comparativo!$C27</f>
        <v>0</v>
      </c>
      <c r="E20" s="5">
        <f>[1]Comparativo!$R27</f>
        <v>0</v>
      </c>
      <c r="F20" s="5"/>
      <c r="G20" s="6">
        <f>[1]Comparativo!$W27</f>
        <v>0</v>
      </c>
      <c r="H20" s="7"/>
      <c r="I20" s="6">
        <f>[1]Comparativo!$T27</f>
        <v>0</v>
      </c>
    </row>
    <row r="21" spans="1:10" x14ac:dyDescent="0.3">
      <c r="A21">
        <v>21</v>
      </c>
      <c r="B21" t="str">
        <f>[1]Comparativo!$O28</f>
        <v>4-200-020-0003</v>
      </c>
      <c r="C21" s="4" t="str">
        <f>[1]Comparativo!$P28</f>
        <v>DEVOL FISICA S/VTAS EXT FALTAN</v>
      </c>
      <c r="D21">
        <f>[2]Comparativo!$C28</f>
        <v>0</v>
      </c>
      <c r="E21" s="5">
        <f>[1]Comparativo!$R28</f>
        <v>0</v>
      </c>
      <c r="F21" s="5"/>
      <c r="G21" s="6">
        <f>[1]Comparativo!$W28</f>
        <v>0</v>
      </c>
      <c r="H21" s="7"/>
      <c r="I21" s="6">
        <f>[1]Comparativo!$T28</f>
        <v>0</v>
      </c>
    </row>
    <row r="22" spans="1:10" x14ac:dyDescent="0.3">
      <c r="A22">
        <v>22</v>
      </c>
      <c r="B22" t="str">
        <f>[1]Comparativo!$O29</f>
        <v>4-200-030-0000</v>
      </c>
      <c r="C22" t="str">
        <f>[1]Comparativo!$P29</f>
        <v>DESC S/VTAS NAL</v>
      </c>
      <c r="D22">
        <f>[2]Comparativo!$C29</f>
        <v>0</v>
      </c>
      <c r="E22" s="2">
        <f>[1]Comparativo!$R29</f>
        <v>13851359.822377641</v>
      </c>
      <c r="F22" s="7">
        <f t="shared" ref="F22:F23" si="9">E22/$E$99</f>
        <v>6.7485294408109506E-2</v>
      </c>
      <c r="G22" s="1">
        <f>[1]Comparativo!$W29</f>
        <v>14608084.123308923</v>
      </c>
      <c r="H22" s="7">
        <f t="shared" ref="H22:H23" si="10">G22/$G$99</f>
        <v>6.7455525171916886E-2</v>
      </c>
      <c r="I22" s="1">
        <f>[1]Comparativo!$T29</f>
        <v>0</v>
      </c>
      <c r="J22" s="7">
        <f t="shared" ref="J22:J23" si="11">I22/$I$99</f>
        <v>0</v>
      </c>
    </row>
    <row r="23" spans="1:10" x14ac:dyDescent="0.3">
      <c r="A23">
        <v>23</v>
      </c>
      <c r="B23" t="str">
        <f>[1]Comparativo!$O30</f>
        <v>4-200-030-0001</v>
      </c>
      <c r="C23" t="str">
        <f>[1]Comparativo!$P30</f>
        <v>DIF EN PRECIO</v>
      </c>
      <c r="D23" t="str">
        <f>[2]Comparativo!$C30</f>
        <v>RETAIL</v>
      </c>
      <c r="E23" s="2">
        <f>[1]Comparativo!$R30</f>
        <v>209.22</v>
      </c>
      <c r="F23" s="7">
        <f t="shared" si="9"/>
        <v>1.0193420340762647E-6</v>
      </c>
      <c r="G23" s="1">
        <f>[1]Comparativo!$W30</f>
        <v>0</v>
      </c>
      <c r="H23" s="7">
        <f t="shared" si="10"/>
        <v>0</v>
      </c>
      <c r="I23" s="1">
        <f>[1]Comparativo!$T30</f>
        <v>0</v>
      </c>
      <c r="J23" s="7">
        <f t="shared" si="11"/>
        <v>0</v>
      </c>
    </row>
    <row r="24" spans="1:10" x14ac:dyDescent="0.3">
      <c r="A24">
        <v>24</v>
      </c>
      <c r="B24" t="str">
        <f>[1]Comparativo!$O31</f>
        <v>4-200-030-0001</v>
      </c>
      <c r="C24" s="4" t="str">
        <f>[1]Comparativo!$P31</f>
        <v>DIF EN PRECIO</v>
      </c>
      <c r="D24" t="str">
        <f>[2]Comparativo!$C31</f>
        <v>CATALOGO</v>
      </c>
      <c r="E24" s="5">
        <f>[1]Comparativo!$R31</f>
        <v>0</v>
      </c>
      <c r="F24" s="5"/>
      <c r="G24" s="6">
        <f>[1]Comparativo!$W31</f>
        <v>0</v>
      </c>
      <c r="H24" s="7"/>
      <c r="I24" s="6">
        <f>[1]Comparativo!$T31</f>
        <v>0</v>
      </c>
    </row>
    <row r="25" spans="1:10" x14ac:dyDescent="0.3">
      <c r="A25">
        <v>25</v>
      </c>
      <c r="B25" t="str">
        <f>[1]Comparativo!$O32</f>
        <v>4-200-030-0001</v>
      </c>
      <c r="C25" s="4" t="str">
        <f>[1]Comparativo!$P32</f>
        <v>DIF EN PRECIO</v>
      </c>
      <c r="D25" t="str">
        <f>[2]Comparativo!$C32</f>
        <v>MAYOREO</v>
      </c>
      <c r="E25" s="5">
        <f>[1]Comparativo!$R32</f>
        <v>0</v>
      </c>
      <c r="F25" s="5"/>
      <c r="G25" s="6">
        <f>[1]Comparativo!$W32</f>
        <v>0</v>
      </c>
      <c r="H25" s="7"/>
      <c r="I25" s="6">
        <f>[1]Comparativo!$T32</f>
        <v>0</v>
      </c>
    </row>
    <row r="26" spans="1:10" x14ac:dyDescent="0.3">
      <c r="A26">
        <v>26</v>
      </c>
      <c r="B26" t="str">
        <f>[1]Comparativo!$O33</f>
        <v>4-200-030-0002</v>
      </c>
      <c r="C26" t="str">
        <f>[1]Comparativo!$P33</f>
        <v>SERV/FACTOR LOGÍSTICO</v>
      </c>
      <c r="D26" t="str">
        <f>[2]Comparativo!$C33</f>
        <v>RETAIL</v>
      </c>
      <c r="E26" s="2">
        <f>[1]Comparativo!$R33</f>
        <v>1415181.3400000005</v>
      </c>
      <c r="F26" s="7">
        <f t="shared" ref="F26:F27" si="12">E26/$E$99</f>
        <v>6.8949136110427987E-3</v>
      </c>
      <c r="G26" s="1">
        <f>[1]Comparativo!$W33</f>
        <v>0</v>
      </c>
      <c r="H26" s="7">
        <f t="shared" ref="H26:H27" si="13">G26/$G$99</f>
        <v>0</v>
      </c>
      <c r="I26" s="1">
        <f>[1]Comparativo!$T33</f>
        <v>0</v>
      </c>
      <c r="J26" s="7">
        <f t="shared" ref="J26:J27" si="14">I26/$I$99</f>
        <v>0</v>
      </c>
    </row>
    <row r="27" spans="1:10" x14ac:dyDescent="0.3">
      <c r="A27">
        <v>27</v>
      </c>
      <c r="B27" t="str">
        <f>[1]Comparativo!$O34</f>
        <v>4-200-030-0002</v>
      </c>
      <c r="C27" t="str">
        <f>[1]Comparativo!$P34</f>
        <v>SERV/FACTOR LOGÍSTICO</v>
      </c>
      <c r="D27" t="str">
        <f>[2]Comparativo!$C34</f>
        <v>CATALOGO</v>
      </c>
      <c r="E27" s="2">
        <f>[1]Comparativo!$R34</f>
        <v>3744.7</v>
      </c>
      <c r="F27" s="7">
        <f t="shared" si="12"/>
        <v>1.8244575638110065E-5</v>
      </c>
      <c r="G27" s="1">
        <f>[1]Comparativo!$W34</f>
        <v>0</v>
      </c>
      <c r="H27" s="7">
        <f t="shared" si="13"/>
        <v>0</v>
      </c>
      <c r="I27" s="1">
        <f>[1]Comparativo!$T34</f>
        <v>0</v>
      </c>
      <c r="J27" s="7">
        <f t="shared" si="14"/>
        <v>0</v>
      </c>
    </row>
    <row r="28" spans="1:10" x14ac:dyDescent="0.3">
      <c r="A28">
        <v>28</v>
      </c>
      <c r="B28" t="str">
        <f>[1]Comparativo!$O35</f>
        <v>4-200-030-0002</v>
      </c>
      <c r="C28" s="4" t="str">
        <f>[1]Comparativo!$P35</f>
        <v>SERV/FACTOR LOGÍSTICO</v>
      </c>
      <c r="D28" t="str">
        <f>[2]Comparativo!$C35</f>
        <v>MAYOREO</v>
      </c>
      <c r="E28" s="5">
        <f>[1]Comparativo!$R35</f>
        <v>0</v>
      </c>
      <c r="F28" s="5"/>
      <c r="G28" s="6">
        <f>[1]Comparativo!$W35</f>
        <v>0</v>
      </c>
      <c r="H28" s="7"/>
      <c r="I28" s="6">
        <f>[1]Comparativo!$T35</f>
        <v>0</v>
      </c>
    </row>
    <row r="29" spans="1:10" x14ac:dyDescent="0.3">
      <c r="A29">
        <v>29</v>
      </c>
      <c r="B29" t="str">
        <f>[1]Comparativo!$O36</f>
        <v>4-200-030-0003</v>
      </c>
      <c r="C29" t="str">
        <f>[1]Comparativo!$P36</f>
        <v>FILL RATE</v>
      </c>
      <c r="D29" t="str">
        <f>[2]Comparativo!$C36</f>
        <v>RETAIL</v>
      </c>
      <c r="E29" s="2">
        <f>[1]Comparativo!$R36</f>
        <v>540987.12000000011</v>
      </c>
      <c r="F29" s="7">
        <f>E29/$E$99</f>
        <v>2.6357466366019517E-3</v>
      </c>
      <c r="G29" s="1">
        <f>[1]Comparativo!$W36</f>
        <v>0</v>
      </c>
      <c r="H29" s="7">
        <f>G29/$G$99</f>
        <v>0</v>
      </c>
      <c r="I29" s="1">
        <f>[1]Comparativo!$T36</f>
        <v>0</v>
      </c>
      <c r="J29" s="7">
        <f>I29/$I$99</f>
        <v>0</v>
      </c>
    </row>
    <row r="30" spans="1:10" x14ac:dyDescent="0.3">
      <c r="A30">
        <v>30</v>
      </c>
      <c r="B30" t="str">
        <f>[1]Comparativo!$O37</f>
        <v>4-200-030-0003</v>
      </c>
      <c r="C30" s="4" t="str">
        <f>[1]Comparativo!$P37</f>
        <v>FILL RATE</v>
      </c>
      <c r="D30" t="str">
        <f>[2]Comparativo!$C37</f>
        <v>CATALOGO</v>
      </c>
      <c r="E30" s="5">
        <f>[1]Comparativo!$R37</f>
        <v>0</v>
      </c>
      <c r="F30" s="5"/>
      <c r="G30" s="6">
        <f>[1]Comparativo!$W37</f>
        <v>0</v>
      </c>
      <c r="H30" s="7"/>
      <c r="I30" s="6">
        <f>[1]Comparativo!$T37</f>
        <v>0</v>
      </c>
    </row>
    <row r="31" spans="1:10" x14ac:dyDescent="0.3">
      <c r="A31">
        <v>31</v>
      </c>
      <c r="B31" t="str">
        <f>[1]Comparativo!$O38</f>
        <v>4-200-030-0003</v>
      </c>
      <c r="C31" s="4" t="str">
        <f>[1]Comparativo!$P38</f>
        <v>FILL RATE</v>
      </c>
      <c r="D31" t="str">
        <f>[2]Comparativo!$C38</f>
        <v>MAYOREO</v>
      </c>
      <c r="E31" s="5">
        <f>[1]Comparativo!$R38</f>
        <v>0</v>
      </c>
      <c r="F31" s="5"/>
      <c r="G31" s="6">
        <f>[1]Comparativo!$W38</f>
        <v>0</v>
      </c>
      <c r="H31" s="7"/>
      <c r="I31" s="6">
        <f>[1]Comparativo!$T38</f>
        <v>0</v>
      </c>
    </row>
    <row r="32" spans="1:10" x14ac:dyDescent="0.3">
      <c r="A32">
        <v>32</v>
      </c>
      <c r="B32" t="str">
        <f>[1]Comparativo!$O39</f>
        <v>4-200-030-0004</v>
      </c>
      <c r="C32" s="4" t="str">
        <f>[1]Comparativo!$P39</f>
        <v>PENALIZACIÓN LOGÍSITCA</v>
      </c>
      <c r="D32" t="str">
        <f>[2]Comparativo!$C39</f>
        <v>RETAIL</v>
      </c>
      <c r="E32" s="5">
        <f>[1]Comparativo!$R39</f>
        <v>0</v>
      </c>
      <c r="F32" s="5"/>
      <c r="G32" s="6">
        <f>[1]Comparativo!$W39</f>
        <v>0</v>
      </c>
      <c r="H32" s="7"/>
      <c r="I32" s="6">
        <f>[1]Comparativo!$T39</f>
        <v>0</v>
      </c>
    </row>
    <row r="33" spans="1:10" x14ac:dyDescent="0.3">
      <c r="A33">
        <v>33</v>
      </c>
      <c r="B33" t="str">
        <f>[1]Comparativo!$O40</f>
        <v>4-200-030-0004</v>
      </c>
      <c r="C33" s="4" t="str">
        <f>[1]Comparativo!$P40</f>
        <v>PENALIZACIÓN LOGÍSITCA</v>
      </c>
      <c r="D33" t="str">
        <f>[2]Comparativo!$C40</f>
        <v>CATALOGO</v>
      </c>
      <c r="E33" s="5">
        <f>[1]Comparativo!$R40</f>
        <v>0</v>
      </c>
      <c r="F33" s="5"/>
      <c r="G33" s="6">
        <f>[1]Comparativo!$W40</f>
        <v>0</v>
      </c>
      <c r="H33" s="7"/>
      <c r="I33" s="6">
        <f>[1]Comparativo!$T40</f>
        <v>0</v>
      </c>
    </row>
    <row r="34" spans="1:10" x14ac:dyDescent="0.3">
      <c r="A34">
        <v>34</v>
      </c>
      <c r="B34" t="str">
        <f>[1]Comparativo!$O41</f>
        <v>4-200-030-0004</v>
      </c>
      <c r="C34" s="4" t="str">
        <f>[1]Comparativo!$P41</f>
        <v>PENALIZACIÓN LOGÍSITCA</v>
      </c>
      <c r="D34" t="str">
        <f>[2]Comparativo!$C41</f>
        <v>MAYOREO</v>
      </c>
      <c r="E34" s="5">
        <f>[1]Comparativo!$R41</f>
        <v>0</v>
      </c>
      <c r="F34" s="5"/>
      <c r="G34" s="6">
        <f>[1]Comparativo!$W41</f>
        <v>0</v>
      </c>
      <c r="H34" s="8"/>
      <c r="I34" s="6">
        <f>[1]Comparativo!$T41</f>
        <v>0</v>
      </c>
    </row>
    <row r="35" spans="1:10" x14ac:dyDescent="0.3">
      <c r="A35">
        <v>35</v>
      </c>
      <c r="B35" t="str">
        <f>[1]Comparativo!$O42</f>
        <v>4-200-030-0005</v>
      </c>
      <c r="C35" t="str">
        <f>[1]Comparativo!$P42</f>
        <v>PROMOCIONES</v>
      </c>
      <c r="D35" t="str">
        <f>[2]Comparativo!$C42</f>
        <v>RETAIL</v>
      </c>
      <c r="E35" s="2">
        <f>[1]Comparativo!$R42</f>
        <v>37556.75</v>
      </c>
      <c r="F35" s="7">
        <f>E35/$E$99</f>
        <v>1.8298047002339045E-4</v>
      </c>
      <c r="G35" s="1">
        <f>[1]Comparativo!$W42</f>
        <v>0</v>
      </c>
      <c r="H35" s="7">
        <f>G35/$G$99</f>
        <v>0</v>
      </c>
      <c r="I35" s="1">
        <f>[1]Comparativo!$T42</f>
        <v>0</v>
      </c>
      <c r="J35" s="7">
        <f>I35/$I$99</f>
        <v>0</v>
      </c>
    </row>
    <row r="36" spans="1:10" x14ac:dyDescent="0.3">
      <c r="A36">
        <v>36</v>
      </c>
      <c r="B36" t="str">
        <f>[1]Comparativo!$O43</f>
        <v>4-200-030-0005</v>
      </c>
      <c r="C36" s="4" t="str">
        <f>[1]Comparativo!$P43</f>
        <v>PROMOCIONES</v>
      </c>
      <c r="D36" t="str">
        <f>[2]Comparativo!$C43</f>
        <v>CATALOGO</v>
      </c>
      <c r="E36" s="5">
        <f>[1]Comparativo!$R43</f>
        <v>0</v>
      </c>
      <c r="F36" s="5"/>
      <c r="G36" s="6">
        <f>[1]Comparativo!$W43</f>
        <v>0</v>
      </c>
      <c r="H36" s="7"/>
      <c r="I36" s="6">
        <f>[1]Comparativo!$T43</f>
        <v>0</v>
      </c>
    </row>
    <row r="37" spans="1:10" x14ac:dyDescent="0.3">
      <c r="A37">
        <v>37</v>
      </c>
      <c r="B37" t="str">
        <f>[1]Comparativo!$O44</f>
        <v>4-200-030-0005</v>
      </c>
      <c r="C37" s="4" t="str">
        <f>[1]Comparativo!$P44</f>
        <v>PROMOCIONES</v>
      </c>
      <c r="D37" t="str">
        <f>[2]Comparativo!$C44</f>
        <v>MAYOREO</v>
      </c>
      <c r="E37" s="5">
        <f>[1]Comparativo!$R44</f>
        <v>0</v>
      </c>
      <c r="F37" s="5"/>
      <c r="G37" s="6">
        <f>[1]Comparativo!$W44</f>
        <v>0</v>
      </c>
      <c r="H37" s="7"/>
      <c r="I37" s="6">
        <f>[1]Comparativo!$T44</f>
        <v>0</v>
      </c>
    </row>
    <row r="38" spans="1:10" x14ac:dyDescent="0.3">
      <c r="A38">
        <v>38</v>
      </c>
      <c r="B38" t="str">
        <f>[1]Comparativo!$O45</f>
        <v>4-200-030-0006</v>
      </c>
      <c r="C38" s="4" t="str">
        <f>[1]Comparativo!$P45</f>
        <v>ANIVERSARIO</v>
      </c>
      <c r="D38" t="str">
        <f>[2]Comparativo!$C45</f>
        <v>RETAIL</v>
      </c>
      <c r="E38" s="5">
        <f>[1]Comparativo!$R45</f>
        <v>85015.019999999946</v>
      </c>
      <c r="F38" s="5"/>
      <c r="G38" s="6">
        <f>[1]Comparativo!$W45</f>
        <v>0</v>
      </c>
      <c r="H38" s="7"/>
      <c r="I38" s="6">
        <f>[1]Comparativo!$T45</f>
        <v>0</v>
      </c>
    </row>
    <row r="39" spans="1:10" x14ac:dyDescent="0.3">
      <c r="A39">
        <v>39</v>
      </c>
      <c r="B39" t="str">
        <f>[1]Comparativo!$O46</f>
        <v>4-200-030-0006</v>
      </c>
      <c r="C39" s="4" t="str">
        <f>[1]Comparativo!$P46</f>
        <v>ANIVERSARIO</v>
      </c>
      <c r="D39" t="str">
        <f>[2]Comparativo!$C46</f>
        <v>CATALOGO</v>
      </c>
      <c r="E39" s="5">
        <f>[1]Comparativo!$R46</f>
        <v>0</v>
      </c>
      <c r="F39" s="5"/>
      <c r="G39" s="6">
        <f>[1]Comparativo!$W46</f>
        <v>0</v>
      </c>
      <c r="H39" s="7"/>
      <c r="I39" s="6">
        <f>[1]Comparativo!$T46</f>
        <v>0</v>
      </c>
    </row>
    <row r="40" spans="1:10" x14ac:dyDescent="0.3">
      <c r="A40">
        <v>40</v>
      </c>
      <c r="B40" t="str">
        <f>[1]Comparativo!$O47</f>
        <v>4-200-030-0006</v>
      </c>
      <c r="C40" s="4" t="str">
        <f>[1]Comparativo!$P47</f>
        <v>ANIVERSARIO</v>
      </c>
      <c r="D40" t="str">
        <f>[2]Comparativo!$C47</f>
        <v>MAYOREO</v>
      </c>
      <c r="E40" s="5">
        <f>[1]Comparativo!$R47</f>
        <v>0</v>
      </c>
      <c r="F40" s="5"/>
      <c r="G40" s="6">
        <f>[1]Comparativo!$W47</f>
        <v>0</v>
      </c>
      <c r="H40" s="7"/>
      <c r="I40" s="6">
        <f>[1]Comparativo!$T47</f>
        <v>0</v>
      </c>
    </row>
    <row r="41" spans="1:10" x14ac:dyDescent="0.3">
      <c r="A41">
        <v>41</v>
      </c>
      <c r="B41" t="str">
        <f>[1]Comparativo!$O48</f>
        <v>4-200-030-0007</v>
      </c>
      <c r="C41" t="str">
        <f>[1]Comparativo!$P48</f>
        <v>APERTURA TIENDA</v>
      </c>
      <c r="D41" t="str">
        <f>[2]Comparativo!$C48</f>
        <v>RETAIL</v>
      </c>
      <c r="E41" s="2">
        <f>[1]Comparativo!$R48</f>
        <v>17818.509999999998</v>
      </c>
      <c r="F41" s="7">
        <f>E41/$E$99</f>
        <v>8.6813670909130386E-5</v>
      </c>
      <c r="G41" s="1">
        <f>[1]Comparativo!$W48</f>
        <v>0</v>
      </c>
      <c r="H41" s="7">
        <f>G41/$G$99</f>
        <v>0</v>
      </c>
      <c r="I41" s="1">
        <f>[1]Comparativo!$T48</f>
        <v>0</v>
      </c>
      <c r="J41" s="7">
        <f>I41/$I$99</f>
        <v>0</v>
      </c>
    </row>
    <row r="42" spans="1:10" x14ac:dyDescent="0.3">
      <c r="A42">
        <v>42</v>
      </c>
      <c r="B42" t="str">
        <f>[1]Comparativo!$O49</f>
        <v>4-200-030-0007</v>
      </c>
      <c r="C42" s="4" t="str">
        <f>[1]Comparativo!$P49</f>
        <v>APERTURA TIENDA</v>
      </c>
      <c r="D42" t="str">
        <f>[2]Comparativo!$C49</f>
        <v>CATALOGO</v>
      </c>
      <c r="E42" s="5">
        <f>[1]Comparativo!$R49</f>
        <v>0</v>
      </c>
      <c r="F42" s="5"/>
      <c r="G42" s="6">
        <f>[1]Comparativo!$W49</f>
        <v>0</v>
      </c>
      <c r="H42" s="7"/>
      <c r="I42" s="6">
        <f>[1]Comparativo!$T49</f>
        <v>0</v>
      </c>
    </row>
    <row r="43" spans="1:10" x14ac:dyDescent="0.3">
      <c r="A43">
        <v>43</v>
      </c>
      <c r="B43" t="str">
        <f>[1]Comparativo!$O50</f>
        <v>4-200-030-0007</v>
      </c>
      <c r="C43" s="4" t="str">
        <f>[1]Comparativo!$P50</f>
        <v>APERTURA TIENDA</v>
      </c>
      <c r="D43" t="str">
        <f>[2]Comparativo!$C50</f>
        <v>MAYOREO</v>
      </c>
      <c r="E43" s="5">
        <f>[1]Comparativo!$R50</f>
        <v>0</v>
      </c>
      <c r="F43" s="5"/>
      <c r="G43" s="6">
        <f>[1]Comparativo!$W50</f>
        <v>0</v>
      </c>
      <c r="H43" s="7"/>
      <c r="I43" s="6">
        <f>[1]Comparativo!$T50</f>
        <v>0</v>
      </c>
    </row>
    <row r="44" spans="1:10" x14ac:dyDescent="0.3">
      <c r="A44">
        <v>44</v>
      </c>
      <c r="B44" t="str">
        <f>[1]Comparativo!$O51</f>
        <v>4-200-030-0008</v>
      </c>
      <c r="C44" t="str">
        <f>[1]Comparativo!$P51</f>
        <v>LIQUIDACION</v>
      </c>
      <c r="D44" t="str">
        <f>[2]Comparativo!$C51</f>
        <v>RETAIL</v>
      </c>
      <c r="E44" s="2">
        <f>[1]Comparativo!$R51</f>
        <v>191415.61</v>
      </c>
      <c r="F44" s="7">
        <f>E44/$E$99</f>
        <v>9.3259715730498497E-4</v>
      </c>
      <c r="G44" s="1">
        <f>[1]Comparativo!$W51</f>
        <v>0</v>
      </c>
      <c r="H44" s="7">
        <f>G44/$G$99</f>
        <v>0</v>
      </c>
      <c r="I44" s="1">
        <f>[1]Comparativo!$T51</f>
        <v>0</v>
      </c>
      <c r="J44" s="7">
        <f>I44/$I$99</f>
        <v>0</v>
      </c>
    </row>
    <row r="45" spans="1:10" x14ac:dyDescent="0.3">
      <c r="A45">
        <v>45</v>
      </c>
      <c r="B45" t="str">
        <f>[1]Comparativo!$O52</f>
        <v>4-200-030-0008</v>
      </c>
      <c r="C45" s="4" t="str">
        <f>[1]Comparativo!$P52</f>
        <v>LIQUIDACION</v>
      </c>
      <c r="D45" t="str">
        <f>[2]Comparativo!$C52</f>
        <v>CATALOGO</v>
      </c>
      <c r="E45" s="5">
        <f>[1]Comparativo!$R52</f>
        <v>0</v>
      </c>
      <c r="F45" s="5"/>
      <c r="G45" s="6">
        <f>[1]Comparativo!$W52</f>
        <v>0</v>
      </c>
      <c r="H45" s="7"/>
      <c r="I45" s="6">
        <f>[1]Comparativo!$T52</f>
        <v>0</v>
      </c>
    </row>
    <row r="46" spans="1:10" x14ac:dyDescent="0.3">
      <c r="A46">
        <v>46</v>
      </c>
      <c r="B46" t="str">
        <f>[1]Comparativo!$O53</f>
        <v>4-200-030-0008</v>
      </c>
      <c r="C46" s="4" t="str">
        <f>[1]Comparativo!$P53</f>
        <v>LIQUIDACION</v>
      </c>
      <c r="D46" t="str">
        <f>[2]Comparativo!$C53</f>
        <v>MAYOREO</v>
      </c>
      <c r="E46" s="5">
        <f>[1]Comparativo!$R53</f>
        <v>0</v>
      </c>
      <c r="F46" s="5"/>
      <c r="G46" s="6">
        <f>[1]Comparativo!$W53</f>
        <v>0</v>
      </c>
      <c r="H46" s="7"/>
      <c r="I46" s="6">
        <f>[1]Comparativo!$T53</f>
        <v>0</v>
      </c>
    </row>
    <row r="47" spans="1:10" x14ac:dyDescent="0.3">
      <c r="A47">
        <v>47</v>
      </c>
      <c r="B47" t="str">
        <f>[1]Comparativo!$O54</f>
        <v>4-200-030-0009</v>
      </c>
      <c r="C47" t="str">
        <f>[1]Comparativo!$P54</f>
        <v>OTROS DESCUENTOS</v>
      </c>
      <c r="D47" t="str">
        <f>[2]Comparativo!$C54</f>
        <v>RETAIL</v>
      </c>
      <c r="E47" s="2">
        <f>[1]Comparativo!$R54</f>
        <v>11497283.982377641</v>
      </c>
      <c r="F47" s="7">
        <f t="shared" ref="F47:F50" si="15">E47/$E$99</f>
        <v>5.6015987195054393E-2</v>
      </c>
      <c r="G47" s="1">
        <f>[1]Comparativo!$W54</f>
        <v>14608084.123308923</v>
      </c>
      <c r="H47" s="7">
        <f t="shared" ref="H47:H50" si="16">G47/$G$99</f>
        <v>6.7455525171916886E-2</v>
      </c>
      <c r="I47" s="1">
        <f>[1]Comparativo!$T54</f>
        <v>0</v>
      </c>
      <c r="J47" s="7">
        <f t="shared" ref="J47:J50" si="17">I47/$I$99</f>
        <v>0</v>
      </c>
    </row>
    <row r="48" spans="1:10" x14ac:dyDescent="0.3">
      <c r="A48">
        <v>48</v>
      </c>
      <c r="B48" t="str">
        <f>[1]Comparativo!$O55</f>
        <v>4-200-030-0009</v>
      </c>
      <c r="C48" t="str">
        <f>[1]Comparativo!$P55</f>
        <v>OTROS DESCUENTOS</v>
      </c>
      <c r="D48" t="str">
        <f>[2]Comparativo!$C55</f>
        <v>CATALOGO</v>
      </c>
      <c r="E48" s="2">
        <f>[1]Comparativo!$R55</f>
        <v>35295.89</v>
      </c>
      <c r="F48" s="7">
        <f t="shared" si="15"/>
        <v>1.7196532027115996E-4</v>
      </c>
      <c r="G48" s="1">
        <f>[1]Comparativo!$W55</f>
        <v>0</v>
      </c>
      <c r="H48" s="7">
        <f t="shared" si="16"/>
        <v>0</v>
      </c>
      <c r="I48" s="1">
        <f>[1]Comparativo!$T55</f>
        <v>0</v>
      </c>
      <c r="J48" s="7">
        <f t="shared" si="17"/>
        <v>0</v>
      </c>
    </row>
    <row r="49" spans="1:10" x14ac:dyDescent="0.3">
      <c r="A49">
        <v>49</v>
      </c>
      <c r="B49" t="str">
        <f>[1]Comparativo!$O56</f>
        <v>4-200-030-0009</v>
      </c>
      <c r="C49" t="str">
        <f>[1]Comparativo!$P56</f>
        <v>OTROS DESCUENTOS</v>
      </c>
      <c r="D49" t="str">
        <f>[2]Comparativo!$C56</f>
        <v>MAYOREO</v>
      </c>
      <c r="E49" s="2">
        <f>[1]Comparativo!$R56</f>
        <v>26851.68</v>
      </c>
      <c r="F49" s="7">
        <f t="shared" si="15"/>
        <v>1.3082423338860985E-4</v>
      </c>
      <c r="G49" s="1">
        <f>[1]Comparativo!$W56</f>
        <v>0</v>
      </c>
      <c r="H49" s="7">
        <f t="shared" si="16"/>
        <v>0</v>
      </c>
      <c r="I49" s="1">
        <f>[1]Comparativo!$T56</f>
        <v>0</v>
      </c>
      <c r="J49" s="7">
        <f t="shared" si="17"/>
        <v>0</v>
      </c>
    </row>
    <row r="50" spans="1:10" x14ac:dyDescent="0.3">
      <c r="A50">
        <v>50</v>
      </c>
      <c r="B50" t="str">
        <f>[1]Comparativo!$O57</f>
        <v>4-200-040-0000</v>
      </c>
      <c r="C50" t="str">
        <f>[1]Comparativo!$P57</f>
        <v>DESC S/VTAS EXT</v>
      </c>
      <c r="D50">
        <f>[2]Comparativo!$C57</f>
        <v>0</v>
      </c>
      <c r="E50" s="2">
        <f>[1]Comparativo!$R57</f>
        <v>397037.8600000001</v>
      </c>
      <c r="F50" s="7">
        <f t="shared" si="15"/>
        <v>1.9344105717316092E-3</v>
      </c>
      <c r="G50" s="1">
        <f>[1]Comparativo!$W57</f>
        <v>0</v>
      </c>
      <c r="H50" s="7">
        <f t="shared" si="16"/>
        <v>0</v>
      </c>
      <c r="I50" s="1">
        <f>[1]Comparativo!$T57</f>
        <v>0</v>
      </c>
      <c r="J50" s="7">
        <f t="shared" si="17"/>
        <v>0</v>
      </c>
    </row>
    <row r="51" spans="1:10" x14ac:dyDescent="0.3">
      <c r="A51">
        <v>51</v>
      </c>
      <c r="B51" t="str">
        <f>[1]Comparativo!$O58</f>
        <v>4-200-040-0001</v>
      </c>
      <c r="C51" s="4" t="str">
        <f>[1]Comparativo!$P58</f>
        <v>DIF EN PRECIO EXT</v>
      </c>
      <c r="D51" t="str">
        <f>[2]Comparativo!$C58</f>
        <v>RETAIL</v>
      </c>
      <c r="E51" s="5">
        <f>[1]Comparativo!$R58</f>
        <v>0</v>
      </c>
      <c r="F51" s="5"/>
      <c r="G51" s="6">
        <f>[1]Comparativo!$W58</f>
        <v>0</v>
      </c>
      <c r="H51" s="7"/>
      <c r="I51" s="6">
        <f>[1]Comparativo!$T58</f>
        <v>0</v>
      </c>
    </row>
    <row r="52" spans="1:10" x14ac:dyDescent="0.3">
      <c r="A52">
        <v>52</v>
      </c>
      <c r="B52" t="str">
        <f>[1]Comparativo!$O59</f>
        <v>4-200-040-0001</v>
      </c>
      <c r="C52" s="4" t="str">
        <f>[1]Comparativo!$P59</f>
        <v>DIF EN PRECIO EXT</v>
      </c>
      <c r="D52" t="str">
        <f>[2]Comparativo!$C59</f>
        <v>CATALOGO</v>
      </c>
      <c r="E52" s="5">
        <f>[1]Comparativo!$R59</f>
        <v>0</v>
      </c>
      <c r="F52" s="5"/>
      <c r="G52" s="6">
        <f>[1]Comparativo!$W59</f>
        <v>0</v>
      </c>
      <c r="H52" s="7"/>
      <c r="I52" s="6">
        <f>[1]Comparativo!$T59</f>
        <v>0</v>
      </c>
    </row>
    <row r="53" spans="1:10" x14ac:dyDescent="0.3">
      <c r="A53">
        <v>53</v>
      </c>
      <c r="B53" t="str">
        <f>[1]Comparativo!$O60</f>
        <v>4-200-040-0001</v>
      </c>
      <c r="C53" s="4" t="str">
        <f>[1]Comparativo!$P60</f>
        <v>DIF EN PRECIO EXT</v>
      </c>
      <c r="D53" t="str">
        <f>[2]Comparativo!$C60</f>
        <v>MAYOREO</v>
      </c>
      <c r="E53" s="5">
        <f>[1]Comparativo!$R60</f>
        <v>0</v>
      </c>
      <c r="F53" s="5"/>
      <c r="G53" s="6">
        <f>[1]Comparativo!$W60</f>
        <v>0</v>
      </c>
      <c r="H53" s="7"/>
      <c r="I53" s="6">
        <f>[1]Comparativo!$T60</f>
        <v>0</v>
      </c>
    </row>
    <row r="54" spans="1:10" x14ac:dyDescent="0.3">
      <c r="A54">
        <v>54</v>
      </c>
      <c r="B54" t="str">
        <f>[1]Comparativo!$O61</f>
        <v>4-200-040-0002</v>
      </c>
      <c r="C54" s="4" t="str">
        <f>[1]Comparativo!$P61</f>
        <v>SERV/FACTOR LOGÍSTICO EXT</v>
      </c>
      <c r="D54" t="str">
        <f>[2]Comparativo!$C61</f>
        <v>RETAIL</v>
      </c>
      <c r="E54" s="5">
        <f>[1]Comparativo!$R61</f>
        <v>0</v>
      </c>
      <c r="F54" s="5"/>
      <c r="G54" s="6">
        <f>[1]Comparativo!$W61</f>
        <v>0</v>
      </c>
      <c r="H54" s="7"/>
      <c r="I54" s="6">
        <f>[1]Comparativo!$T61</f>
        <v>0</v>
      </c>
    </row>
    <row r="55" spans="1:10" x14ac:dyDescent="0.3">
      <c r="A55">
        <v>55</v>
      </c>
      <c r="B55" t="str">
        <f>[1]Comparativo!$O62</f>
        <v>4-200-040-0002</v>
      </c>
      <c r="C55" s="4" t="str">
        <f>[1]Comparativo!$P62</f>
        <v>SERV/FACTOR LOGÍSTICO EXT</v>
      </c>
      <c r="D55" t="str">
        <f>[2]Comparativo!$C62</f>
        <v>CATALOGO</v>
      </c>
      <c r="E55" s="5">
        <f>[1]Comparativo!$R62</f>
        <v>0</v>
      </c>
      <c r="F55" s="5"/>
      <c r="G55" s="6">
        <f>[1]Comparativo!$W62</f>
        <v>0</v>
      </c>
      <c r="H55" s="7"/>
      <c r="I55" s="6">
        <f>[1]Comparativo!$T62</f>
        <v>0</v>
      </c>
    </row>
    <row r="56" spans="1:10" x14ac:dyDescent="0.3">
      <c r="A56">
        <v>56</v>
      </c>
      <c r="B56" t="str">
        <f>[1]Comparativo!$O63</f>
        <v>4-200-040-0002</v>
      </c>
      <c r="C56" s="4" t="str">
        <f>[1]Comparativo!$P63</f>
        <v>SERV/FACTOR LOGÍSTICO EXT</v>
      </c>
      <c r="D56" t="str">
        <f>[2]Comparativo!$C63</f>
        <v>MAYOREO</v>
      </c>
      <c r="E56" s="5">
        <f>[1]Comparativo!$R63</f>
        <v>0</v>
      </c>
      <c r="F56" s="5"/>
      <c r="G56" s="6">
        <f>[1]Comparativo!$W63</f>
        <v>0</v>
      </c>
      <c r="H56" s="7"/>
      <c r="I56" s="6">
        <f>[1]Comparativo!$T63</f>
        <v>0</v>
      </c>
    </row>
    <row r="57" spans="1:10" x14ac:dyDescent="0.3">
      <c r="A57">
        <v>57</v>
      </c>
      <c r="B57" t="str">
        <f>[1]Comparativo!$O64</f>
        <v>4-200-040-0003</v>
      </c>
      <c r="C57" s="4" t="str">
        <f>[1]Comparativo!$P64</f>
        <v>FILL RATE EXT</v>
      </c>
      <c r="D57" t="str">
        <f>[2]Comparativo!$C64</f>
        <v>RETAIL</v>
      </c>
      <c r="E57" s="5">
        <f>[1]Comparativo!$R64</f>
        <v>0</v>
      </c>
      <c r="F57" s="5"/>
      <c r="G57" s="6">
        <f>[1]Comparativo!$W64</f>
        <v>0</v>
      </c>
      <c r="H57" s="7"/>
      <c r="I57" s="6">
        <f>[1]Comparativo!$T64</f>
        <v>0</v>
      </c>
    </row>
    <row r="58" spans="1:10" x14ac:dyDescent="0.3">
      <c r="A58">
        <v>58</v>
      </c>
      <c r="B58" t="str">
        <f>[1]Comparativo!$O65</f>
        <v>4-200-040-0003</v>
      </c>
      <c r="C58" s="4" t="str">
        <f>[1]Comparativo!$P65</f>
        <v>FILL RATE EXT</v>
      </c>
      <c r="D58" t="str">
        <f>[2]Comparativo!$C65</f>
        <v>CATALOGO</v>
      </c>
      <c r="E58" s="5">
        <f>[1]Comparativo!$R65</f>
        <v>0</v>
      </c>
      <c r="F58" s="5"/>
      <c r="G58" s="6">
        <f>[1]Comparativo!$W65</f>
        <v>0</v>
      </c>
      <c r="H58" s="7"/>
      <c r="I58" s="6">
        <f>[1]Comparativo!$T65</f>
        <v>0</v>
      </c>
    </row>
    <row r="59" spans="1:10" x14ac:dyDescent="0.3">
      <c r="A59">
        <v>59</v>
      </c>
      <c r="B59" t="str">
        <f>[1]Comparativo!$O66</f>
        <v>4-200-040-0003</v>
      </c>
      <c r="C59" s="4" t="str">
        <f>[1]Comparativo!$P66</f>
        <v>FILL RATE EXT</v>
      </c>
      <c r="D59" t="str">
        <f>[2]Comparativo!$C66</f>
        <v>MAYOREO</v>
      </c>
      <c r="E59" s="5">
        <f>[1]Comparativo!$R66</f>
        <v>0</v>
      </c>
      <c r="F59" s="5"/>
      <c r="G59" s="6">
        <f>[1]Comparativo!$W66</f>
        <v>0</v>
      </c>
      <c r="H59" s="7"/>
      <c r="I59" s="6">
        <f>[1]Comparativo!$T66</f>
        <v>0</v>
      </c>
    </row>
    <row r="60" spans="1:10" x14ac:dyDescent="0.3">
      <c r="A60">
        <v>60</v>
      </c>
      <c r="B60" t="str">
        <f>[1]Comparativo!$O67</f>
        <v>4-200-040-0004</v>
      </c>
      <c r="C60" s="4" t="str">
        <f>[1]Comparativo!$P67</f>
        <v>PENALIZACIÓN LOGÍSITCA EXT</v>
      </c>
      <c r="D60" t="str">
        <f>[2]Comparativo!$C67</f>
        <v>RETAIL</v>
      </c>
      <c r="E60" s="5">
        <f>[1]Comparativo!$R67</f>
        <v>0</v>
      </c>
      <c r="F60" s="5"/>
      <c r="G60" s="6">
        <f>[1]Comparativo!$W67</f>
        <v>0</v>
      </c>
      <c r="H60" s="7"/>
      <c r="I60" s="6">
        <f>[1]Comparativo!$T67</f>
        <v>0</v>
      </c>
    </row>
    <row r="61" spans="1:10" x14ac:dyDescent="0.3">
      <c r="A61">
        <v>61</v>
      </c>
      <c r="B61" t="str">
        <f>[1]Comparativo!$O68</f>
        <v>4-200-040-0004</v>
      </c>
      <c r="C61" s="4" t="str">
        <f>[1]Comparativo!$P68</f>
        <v>PENALIZACIÓN LOGÍSITCA EXT</v>
      </c>
      <c r="D61" t="str">
        <f>[2]Comparativo!$C68</f>
        <v>CATALOGO</v>
      </c>
      <c r="E61" s="5">
        <f>[1]Comparativo!$R68</f>
        <v>0</v>
      </c>
      <c r="F61" s="5"/>
      <c r="G61" s="6">
        <f>[1]Comparativo!$W68</f>
        <v>0</v>
      </c>
      <c r="H61" s="7"/>
      <c r="I61" s="6">
        <f>[1]Comparativo!$T68</f>
        <v>0</v>
      </c>
    </row>
    <row r="62" spans="1:10" x14ac:dyDescent="0.3">
      <c r="A62">
        <v>62</v>
      </c>
      <c r="B62" t="str">
        <f>[1]Comparativo!$O69</f>
        <v>4-200-040-0004</v>
      </c>
      <c r="C62" s="4" t="str">
        <f>[1]Comparativo!$P69</f>
        <v>PENALIZACIÓN LOGÍSITCA EXT</v>
      </c>
      <c r="D62" t="str">
        <f>[2]Comparativo!$C69</f>
        <v>MAYOREO</v>
      </c>
      <c r="E62" s="5">
        <f>[1]Comparativo!$R69</f>
        <v>0</v>
      </c>
      <c r="F62" s="5"/>
      <c r="G62" s="6">
        <f>[1]Comparativo!$W69</f>
        <v>0</v>
      </c>
      <c r="H62" s="7"/>
      <c r="I62" s="6">
        <f>[1]Comparativo!$T69</f>
        <v>0</v>
      </c>
    </row>
    <row r="63" spans="1:10" x14ac:dyDescent="0.3">
      <c r="A63">
        <v>63</v>
      </c>
      <c r="B63" t="str">
        <f>[1]Comparativo!$O70</f>
        <v>4-200-040-0005</v>
      </c>
      <c r="C63" s="4" t="str">
        <f>[1]Comparativo!$P70</f>
        <v>PROMOCIONES EXT</v>
      </c>
      <c r="D63" t="str">
        <f>[2]Comparativo!$C70</f>
        <v>RETAIL</v>
      </c>
      <c r="E63" s="5">
        <f>[1]Comparativo!$R70</f>
        <v>0</v>
      </c>
      <c r="F63" s="5"/>
      <c r="G63" s="6">
        <f>[1]Comparativo!$W70</f>
        <v>0</v>
      </c>
      <c r="H63" s="7"/>
      <c r="I63" s="6">
        <f>[1]Comparativo!$T70</f>
        <v>0</v>
      </c>
    </row>
    <row r="64" spans="1:10" x14ac:dyDescent="0.3">
      <c r="A64">
        <v>64</v>
      </c>
      <c r="B64" t="str">
        <f>[1]Comparativo!$O71</f>
        <v>4-200-040-0005</v>
      </c>
      <c r="C64" s="4" t="str">
        <f>[1]Comparativo!$P71</f>
        <v>PROMOCIONES EXT</v>
      </c>
      <c r="D64" t="str">
        <f>[2]Comparativo!$C71</f>
        <v>CATALOGO</v>
      </c>
      <c r="E64" s="5">
        <f>[1]Comparativo!$R71</f>
        <v>0</v>
      </c>
      <c r="F64" s="5"/>
      <c r="G64" s="6">
        <f>[1]Comparativo!$W71</f>
        <v>0</v>
      </c>
      <c r="H64" s="7"/>
      <c r="I64" s="6">
        <f>[1]Comparativo!$T71</f>
        <v>0</v>
      </c>
    </row>
    <row r="65" spans="1:10" x14ac:dyDescent="0.3">
      <c r="A65">
        <v>65</v>
      </c>
      <c r="B65" t="str">
        <f>[1]Comparativo!$O72</f>
        <v>4-200-040-0005</v>
      </c>
      <c r="C65" s="4" t="str">
        <f>[1]Comparativo!$P72</f>
        <v>PROMOCIONES EXT</v>
      </c>
      <c r="D65" t="str">
        <f>[2]Comparativo!$C72</f>
        <v>MAYOREO</v>
      </c>
      <c r="E65" s="5">
        <f>[1]Comparativo!$R72</f>
        <v>0</v>
      </c>
      <c r="F65" s="5"/>
      <c r="G65" s="6">
        <f>[1]Comparativo!$W72</f>
        <v>0</v>
      </c>
      <c r="H65" s="7"/>
      <c r="I65" s="6">
        <f>[1]Comparativo!$T72</f>
        <v>0</v>
      </c>
    </row>
    <row r="66" spans="1:10" x14ac:dyDescent="0.3">
      <c r="A66">
        <v>66</v>
      </c>
      <c r="B66" t="str">
        <f>[1]Comparativo!$O73</f>
        <v>4-200-040-0006</v>
      </c>
      <c r="C66" s="4" t="str">
        <f>[1]Comparativo!$P73</f>
        <v>ANIVERSARIO EXT</v>
      </c>
      <c r="D66" t="str">
        <f>[2]Comparativo!$C73</f>
        <v>RETAIL</v>
      </c>
      <c r="E66" s="5">
        <f>[1]Comparativo!$R73</f>
        <v>0</v>
      </c>
      <c r="F66" s="5"/>
      <c r="G66" s="6">
        <f>[1]Comparativo!$W73</f>
        <v>0</v>
      </c>
      <c r="H66" s="7"/>
      <c r="I66" s="6">
        <f>[1]Comparativo!$T73</f>
        <v>0</v>
      </c>
    </row>
    <row r="67" spans="1:10" x14ac:dyDescent="0.3">
      <c r="A67">
        <v>67</v>
      </c>
      <c r="B67" t="str">
        <f>[1]Comparativo!$O74</f>
        <v>4-200-040-0006</v>
      </c>
      <c r="C67" s="4" t="str">
        <f>[1]Comparativo!$P74</f>
        <v>ANIVERSARIO EXT</v>
      </c>
      <c r="D67" t="str">
        <f>[2]Comparativo!$C74</f>
        <v>CATALOGO</v>
      </c>
      <c r="E67" s="5">
        <f>[1]Comparativo!$R74</f>
        <v>0</v>
      </c>
      <c r="F67" s="5"/>
      <c r="G67" s="6">
        <f>[1]Comparativo!$W74</f>
        <v>0</v>
      </c>
      <c r="H67" s="7"/>
      <c r="I67" s="6">
        <f>[1]Comparativo!$T74</f>
        <v>0</v>
      </c>
    </row>
    <row r="68" spans="1:10" x14ac:dyDescent="0.3">
      <c r="A68">
        <v>68</v>
      </c>
      <c r="B68" t="str">
        <f>[1]Comparativo!$O75</f>
        <v>4-200-040-0006</v>
      </c>
      <c r="C68" s="4" t="str">
        <f>[1]Comparativo!$P75</f>
        <v>ANIVERSARIO EXT</v>
      </c>
      <c r="D68" t="str">
        <f>[2]Comparativo!$C75</f>
        <v>MAYOREO</v>
      </c>
      <c r="E68" s="5">
        <f>[1]Comparativo!$R75</f>
        <v>0</v>
      </c>
      <c r="F68" s="5"/>
      <c r="G68" s="6">
        <f>[1]Comparativo!$W75</f>
        <v>0</v>
      </c>
      <c r="H68" s="7"/>
      <c r="I68" s="6">
        <f>[1]Comparativo!$T75</f>
        <v>0</v>
      </c>
    </row>
    <row r="69" spans="1:10" x14ac:dyDescent="0.3">
      <c r="A69">
        <v>69</v>
      </c>
      <c r="B69" t="str">
        <f>[1]Comparativo!$O76</f>
        <v>4-200-040-0007</v>
      </c>
      <c r="C69" s="4" t="str">
        <f>[1]Comparativo!$P76</f>
        <v>APERTURA TIENDA EXT</v>
      </c>
      <c r="D69" t="str">
        <f>[2]Comparativo!$C76</f>
        <v>RETAIL</v>
      </c>
      <c r="E69" s="5">
        <f>[1]Comparativo!$R76</f>
        <v>0</v>
      </c>
      <c r="F69" s="5"/>
      <c r="G69" s="6">
        <f>[1]Comparativo!$W76</f>
        <v>0</v>
      </c>
      <c r="H69" s="7"/>
      <c r="I69" s="6">
        <f>[1]Comparativo!$T76</f>
        <v>0</v>
      </c>
    </row>
    <row r="70" spans="1:10" x14ac:dyDescent="0.3">
      <c r="A70">
        <v>70</v>
      </c>
      <c r="B70" t="str">
        <f>[1]Comparativo!$O77</f>
        <v>4-200-040-0007</v>
      </c>
      <c r="C70" s="4" t="str">
        <f>[1]Comparativo!$P77</f>
        <v>APERTURA TIENDA EXT</v>
      </c>
      <c r="D70" t="str">
        <f>[2]Comparativo!$C77</f>
        <v>CATALOGO</v>
      </c>
      <c r="E70" s="5">
        <f>[1]Comparativo!$R77</f>
        <v>0</v>
      </c>
      <c r="F70" s="5"/>
      <c r="G70" s="6">
        <f>[1]Comparativo!$W77</f>
        <v>0</v>
      </c>
      <c r="H70" s="7"/>
      <c r="I70" s="6">
        <f>[1]Comparativo!$T77</f>
        <v>0</v>
      </c>
    </row>
    <row r="71" spans="1:10" x14ac:dyDescent="0.3">
      <c r="A71">
        <v>71</v>
      </c>
      <c r="B71" t="str">
        <f>[1]Comparativo!$O78</f>
        <v>4-200-040-0007</v>
      </c>
      <c r="C71" s="4" t="str">
        <f>[1]Comparativo!$P78</f>
        <v>APERTURA TIENDA EXT</v>
      </c>
      <c r="D71" t="str">
        <f>[2]Comparativo!$C78</f>
        <v>MAYOREO</v>
      </c>
      <c r="E71" s="5">
        <f>[1]Comparativo!$R78</f>
        <v>0</v>
      </c>
      <c r="F71" s="5"/>
      <c r="G71" s="6">
        <f>[1]Comparativo!$W78</f>
        <v>0</v>
      </c>
      <c r="H71" s="7"/>
      <c r="I71" s="6">
        <f>[1]Comparativo!$T78</f>
        <v>0</v>
      </c>
    </row>
    <row r="72" spans="1:10" x14ac:dyDescent="0.3">
      <c r="A72">
        <v>72</v>
      </c>
      <c r="B72" t="str">
        <f>[1]Comparativo!$O79</f>
        <v>4-200-040-0008</v>
      </c>
      <c r="C72" s="4" t="str">
        <f>[1]Comparativo!$P79</f>
        <v>LIQUIDACION EXT</v>
      </c>
      <c r="D72" t="str">
        <f>[2]Comparativo!$C79</f>
        <v>RETAIL</v>
      </c>
      <c r="E72" s="5">
        <f>[1]Comparativo!$R79</f>
        <v>0</v>
      </c>
      <c r="F72" s="5"/>
      <c r="G72" s="6">
        <f>[1]Comparativo!$W79</f>
        <v>0</v>
      </c>
      <c r="H72" s="7"/>
      <c r="I72" s="6">
        <f>[1]Comparativo!$T79</f>
        <v>0</v>
      </c>
    </row>
    <row r="73" spans="1:10" x14ac:dyDescent="0.3">
      <c r="A73">
        <v>73</v>
      </c>
      <c r="B73" t="str">
        <f>[1]Comparativo!$O80</f>
        <v>4-200-040-0008</v>
      </c>
      <c r="C73" s="4" t="str">
        <f>[1]Comparativo!$P80</f>
        <v>LIQUIDACION EXT</v>
      </c>
      <c r="D73" t="str">
        <f>[2]Comparativo!$C80</f>
        <v>CATALOGO</v>
      </c>
      <c r="E73" s="5">
        <f>[1]Comparativo!$R80</f>
        <v>0</v>
      </c>
      <c r="F73" s="5"/>
      <c r="G73" s="6">
        <f>[1]Comparativo!$W80</f>
        <v>0</v>
      </c>
      <c r="H73" s="7"/>
      <c r="I73" s="6">
        <f>[1]Comparativo!$T80</f>
        <v>0</v>
      </c>
    </row>
    <row r="74" spans="1:10" x14ac:dyDescent="0.3">
      <c r="A74">
        <v>74</v>
      </c>
      <c r="B74" t="str">
        <f>[1]Comparativo!$O81</f>
        <v>4-200-040-0008</v>
      </c>
      <c r="C74" s="4" t="str">
        <f>[1]Comparativo!$P81</f>
        <v>LIQUIDACION EXT</v>
      </c>
      <c r="D74" t="str">
        <f>[2]Comparativo!$C81</f>
        <v>MAYOREO</v>
      </c>
      <c r="E74" s="5">
        <f>[1]Comparativo!$R81</f>
        <v>0</v>
      </c>
      <c r="F74" s="5"/>
      <c r="G74" s="6">
        <f>[1]Comparativo!$W81</f>
        <v>0</v>
      </c>
      <c r="H74" s="7"/>
      <c r="I74" s="6">
        <f>[1]Comparativo!$T81</f>
        <v>0</v>
      </c>
    </row>
    <row r="75" spans="1:10" x14ac:dyDescent="0.3">
      <c r="A75">
        <v>75</v>
      </c>
      <c r="B75" t="str">
        <f>[1]Comparativo!$O82</f>
        <v>4-200-040-0009</v>
      </c>
      <c r="C75" t="str">
        <f>[1]Comparativo!$P82</f>
        <v>OTROS DESCUENTOS EXT</v>
      </c>
      <c r="D75" t="str">
        <f>[2]Comparativo!$C82</f>
        <v>RETAIL</v>
      </c>
      <c r="E75" s="2">
        <f>[1]Comparativo!$R82</f>
        <v>396449.8600000001</v>
      </c>
      <c r="F75" s="7">
        <f t="shared" ref="F75:F76" si="18">E75/$E$99</f>
        <v>1.9315457733565169E-3</v>
      </c>
      <c r="G75" s="1">
        <f>[1]Comparativo!$W82</f>
        <v>0</v>
      </c>
      <c r="H75" s="7">
        <f t="shared" ref="H75:H76" si="19">G75/$G$99</f>
        <v>0</v>
      </c>
      <c r="I75" s="1">
        <f>[1]Comparativo!$T82</f>
        <v>0</v>
      </c>
      <c r="J75" s="7">
        <f t="shared" ref="J75:J76" si="20">I75/$I$99</f>
        <v>0</v>
      </c>
    </row>
    <row r="76" spans="1:10" x14ac:dyDescent="0.3">
      <c r="A76">
        <v>76</v>
      </c>
      <c r="B76" t="str">
        <f>[1]Comparativo!$O83</f>
        <v>4-200-040-0009</v>
      </c>
      <c r="C76" t="str">
        <f>[1]Comparativo!$P83</f>
        <v>OTROS DESCUENTOS EXT</v>
      </c>
      <c r="D76" t="str">
        <f>[2]Comparativo!$C83</f>
        <v>CATALOGO</v>
      </c>
      <c r="E76" s="2">
        <f>[1]Comparativo!$R83</f>
        <v>588</v>
      </c>
      <c r="F76" s="7">
        <f t="shared" si="18"/>
        <v>2.864798375092456E-6</v>
      </c>
      <c r="G76" s="1">
        <f>[1]Comparativo!$W83</f>
        <v>0</v>
      </c>
      <c r="H76" s="7">
        <f t="shared" si="19"/>
        <v>0</v>
      </c>
      <c r="I76" s="1">
        <f>[1]Comparativo!$T83</f>
        <v>0</v>
      </c>
      <c r="J76" s="7">
        <f t="shared" si="20"/>
        <v>0</v>
      </c>
    </row>
    <row r="77" spans="1:10" x14ac:dyDescent="0.3">
      <c r="A77">
        <v>77</v>
      </c>
      <c r="B77" t="str">
        <f>[1]Comparativo!$O84</f>
        <v>4-200-040-0009</v>
      </c>
      <c r="C77" s="4" t="str">
        <f>[1]Comparativo!$P84</f>
        <v>OTROS DESCUENTOS EXT</v>
      </c>
      <c r="D77" t="str">
        <f>[2]Comparativo!$C84</f>
        <v>MAYOREO</v>
      </c>
      <c r="E77" s="5">
        <f>[1]Comparativo!$R84</f>
        <v>0</v>
      </c>
      <c r="F77" s="5"/>
      <c r="G77" s="6">
        <f>[1]Comparativo!$W84</f>
        <v>0</v>
      </c>
      <c r="H77" s="7"/>
      <c r="I77" s="6">
        <f>[1]Comparativo!$T84</f>
        <v>0</v>
      </c>
    </row>
    <row r="78" spans="1:10" x14ac:dyDescent="0.3">
      <c r="A78">
        <v>78</v>
      </c>
      <c r="B78" t="str">
        <f>[1]Comparativo!$O85</f>
        <v>4-200-050-0000</v>
      </c>
      <c r="C78" s="4" t="str">
        <f>[1]Comparativo!$P85</f>
        <v>REBAJAS S/VTAS NAL</v>
      </c>
      <c r="D78">
        <f>[2]Comparativo!$C85</f>
        <v>0</v>
      </c>
      <c r="E78" s="5">
        <f>[1]Comparativo!$R85</f>
        <v>0</v>
      </c>
      <c r="F78" s="5"/>
      <c r="G78" s="6">
        <f>[1]Comparativo!$W85</f>
        <v>0</v>
      </c>
      <c r="H78" s="7"/>
      <c r="I78" s="6">
        <f>[1]Comparativo!$T85</f>
        <v>0</v>
      </c>
    </row>
    <row r="79" spans="1:10" x14ac:dyDescent="0.3">
      <c r="A79">
        <v>79</v>
      </c>
      <c r="B79" t="str">
        <f>[1]Comparativo!$O86</f>
        <v>4-200-050-0001</v>
      </c>
      <c r="C79" s="4" t="str">
        <f>[1]Comparativo!$P86</f>
        <v>REBAJAS S/VTAS NAL</v>
      </c>
      <c r="D79" t="str">
        <f>[2]Comparativo!$C86</f>
        <v>RETAIL</v>
      </c>
      <c r="E79" s="5">
        <f>[1]Comparativo!$R86</f>
        <v>0</v>
      </c>
      <c r="F79" s="5"/>
      <c r="G79" s="6">
        <f>[1]Comparativo!$W86</f>
        <v>0</v>
      </c>
      <c r="H79" s="7"/>
      <c r="I79" s="6">
        <f>[1]Comparativo!$T86</f>
        <v>0</v>
      </c>
    </row>
    <row r="80" spans="1:10" x14ac:dyDescent="0.3">
      <c r="A80">
        <v>80</v>
      </c>
      <c r="B80" t="str">
        <f>[1]Comparativo!$O87</f>
        <v>4-200-050-0001</v>
      </c>
      <c r="C80" s="4" t="str">
        <f>[1]Comparativo!$P87</f>
        <v>REBAJAS S/VTAS NAL</v>
      </c>
      <c r="D80" t="str">
        <f>[2]Comparativo!$C87</f>
        <v>CATALOGO</v>
      </c>
      <c r="E80" s="5">
        <f>[1]Comparativo!$R87</f>
        <v>0</v>
      </c>
      <c r="F80" s="5"/>
      <c r="G80" s="6">
        <f>[1]Comparativo!$W87</f>
        <v>0</v>
      </c>
      <c r="H80" s="7"/>
      <c r="I80" s="6">
        <f>[1]Comparativo!$T87</f>
        <v>0</v>
      </c>
    </row>
    <row r="81" spans="1:10" x14ac:dyDescent="0.3">
      <c r="A81">
        <v>81</v>
      </c>
      <c r="B81" t="str">
        <f>[1]Comparativo!$O88</f>
        <v>4-200-050-0001</v>
      </c>
      <c r="C81" s="4" t="str">
        <f>[1]Comparativo!$P88</f>
        <v>REBAJAS S/VTAS NAL</v>
      </c>
      <c r="D81" t="str">
        <f>[2]Comparativo!$C88</f>
        <v>MAYOREO</v>
      </c>
      <c r="E81" s="5">
        <f>[1]Comparativo!$R88</f>
        <v>0</v>
      </c>
      <c r="F81" s="5"/>
      <c r="G81" s="6">
        <f>[1]Comparativo!$W88</f>
        <v>0</v>
      </c>
      <c r="H81" s="7"/>
      <c r="I81" s="6">
        <f>[1]Comparativo!$T88</f>
        <v>0</v>
      </c>
    </row>
    <row r="82" spans="1:10" x14ac:dyDescent="0.3">
      <c r="A82">
        <v>82</v>
      </c>
      <c r="B82" t="str">
        <f>[1]Comparativo!$O89</f>
        <v>4-200-060-0000</v>
      </c>
      <c r="C82" s="4" t="str">
        <f>[1]Comparativo!$P89</f>
        <v>REBAJAS S/VTAS EXT</v>
      </c>
      <c r="D82">
        <f>[2]Comparativo!$C89</f>
        <v>0</v>
      </c>
      <c r="E82" s="5">
        <f>[1]Comparativo!$R89</f>
        <v>0</v>
      </c>
      <c r="F82" s="5"/>
      <c r="G82" s="6">
        <f>[1]Comparativo!$W89</f>
        <v>0</v>
      </c>
      <c r="H82" s="7"/>
      <c r="I82" s="6">
        <f>[1]Comparativo!$T89</f>
        <v>0</v>
      </c>
    </row>
    <row r="83" spans="1:10" x14ac:dyDescent="0.3">
      <c r="A83">
        <v>83</v>
      </c>
      <c r="B83" t="str">
        <f>[1]Comparativo!$O90</f>
        <v>4-200-060-0001</v>
      </c>
      <c r="C83" s="4" t="str">
        <f>[1]Comparativo!$P90</f>
        <v>REBAJAS S/VTAS EXT</v>
      </c>
      <c r="D83" t="str">
        <f>[2]Comparativo!$C90</f>
        <v>RETAIL</v>
      </c>
      <c r="E83" s="5">
        <f>[1]Comparativo!$R90</f>
        <v>0</v>
      </c>
      <c r="F83" s="5"/>
      <c r="G83" s="6">
        <f>[1]Comparativo!$W90</f>
        <v>0</v>
      </c>
      <c r="H83" s="7"/>
      <c r="I83" s="6">
        <f>[1]Comparativo!$T90</f>
        <v>0</v>
      </c>
    </row>
    <row r="84" spans="1:10" x14ac:dyDescent="0.3">
      <c r="A84">
        <v>84</v>
      </c>
      <c r="B84" t="str">
        <f>[1]Comparativo!$O91</f>
        <v>4-200-060-0001</v>
      </c>
      <c r="C84" s="4" t="str">
        <f>[1]Comparativo!$P91</f>
        <v>REBAJAS S/VTAS EXT</v>
      </c>
      <c r="D84" t="str">
        <f>[2]Comparativo!$C91</f>
        <v>CATALOGO</v>
      </c>
      <c r="E84" s="5">
        <f>[1]Comparativo!$R91</f>
        <v>0</v>
      </c>
      <c r="F84" s="5"/>
      <c r="G84" s="6">
        <f>[1]Comparativo!$W91</f>
        <v>0</v>
      </c>
      <c r="H84" s="7"/>
      <c r="I84" s="6">
        <f>[1]Comparativo!$T91</f>
        <v>0</v>
      </c>
    </row>
    <row r="85" spans="1:10" x14ac:dyDescent="0.3">
      <c r="A85">
        <v>85</v>
      </c>
      <c r="B85" t="str">
        <f>[1]Comparativo!$O92</f>
        <v>4-200-060-0001</v>
      </c>
      <c r="C85" s="4" t="str">
        <f>[1]Comparativo!$P92</f>
        <v>REBAJAS S/VTAS EXT</v>
      </c>
      <c r="D85" t="str">
        <f>[2]Comparativo!$C92</f>
        <v>MAYOREO</v>
      </c>
      <c r="E85" s="5">
        <f>[1]Comparativo!$R92</f>
        <v>0</v>
      </c>
      <c r="F85" s="5"/>
      <c r="G85" s="6">
        <f>[1]Comparativo!$W92</f>
        <v>0</v>
      </c>
      <c r="H85" s="7"/>
      <c r="I85" s="6">
        <f>[1]Comparativo!$T92</f>
        <v>0</v>
      </c>
    </row>
    <row r="86" spans="1:10" x14ac:dyDescent="0.3">
      <c r="A86">
        <v>86</v>
      </c>
      <c r="B86" t="str">
        <f>[1]Comparativo!$O93</f>
        <v>4-200-070-0000</v>
      </c>
      <c r="C86" t="str">
        <f>[1]Comparativo!$P93</f>
        <v>BONIFICACIONES S/VTAS NAL</v>
      </c>
      <c r="D86">
        <f>[2]Comparativo!$C93</f>
        <v>0</v>
      </c>
      <c r="E86" s="2">
        <f>[1]Comparativo!$R93</f>
        <v>640597.55999999982</v>
      </c>
      <c r="F86" s="7">
        <f t="shared" ref="F86:F87" si="21">E86/$E$99</f>
        <v>3.1210592669663122E-3</v>
      </c>
      <c r="G86" s="1">
        <f>[1]Comparativo!$W93</f>
        <v>0</v>
      </c>
      <c r="H86" s="7">
        <f t="shared" ref="H86:H87" si="22">G86/$G$99</f>
        <v>0</v>
      </c>
      <c r="I86" s="1">
        <f>[1]Comparativo!$T93</f>
        <v>0</v>
      </c>
      <c r="J86" s="7">
        <f t="shared" ref="J86:J87" si="23">I86/$I$99</f>
        <v>0</v>
      </c>
    </row>
    <row r="87" spans="1:10" x14ac:dyDescent="0.3">
      <c r="A87">
        <v>87</v>
      </c>
      <c r="B87" t="str">
        <f>[1]Comparativo!$O94</f>
        <v>4-200-070-0001</v>
      </c>
      <c r="C87" t="str">
        <f>[1]Comparativo!$P94</f>
        <v>BONIFICACIONES S/VTAS NAL</v>
      </c>
      <c r="D87" t="str">
        <f>[2]Comparativo!$C94</f>
        <v>RETAIL</v>
      </c>
      <c r="E87" s="2">
        <f>[1]Comparativo!$R94</f>
        <v>640597.55999999982</v>
      </c>
      <c r="F87" s="7">
        <f t="shared" si="21"/>
        <v>3.1210592669663122E-3</v>
      </c>
      <c r="G87" s="1">
        <f>[1]Comparativo!$W94</f>
        <v>0</v>
      </c>
      <c r="H87" s="7">
        <f t="shared" si="22"/>
        <v>0</v>
      </c>
      <c r="I87" s="1">
        <f>[1]Comparativo!$T94</f>
        <v>0</v>
      </c>
      <c r="J87" s="7">
        <f t="shared" si="23"/>
        <v>0</v>
      </c>
    </row>
    <row r="88" spans="1:10" x14ac:dyDescent="0.3">
      <c r="A88">
        <v>88</v>
      </c>
      <c r="B88" t="str">
        <f>[1]Comparativo!$O95</f>
        <v>4-200-070-0001</v>
      </c>
      <c r="C88" s="4" t="str">
        <f>[1]Comparativo!$P95</f>
        <v>BONIFICACIONES S/VTAS NAL</v>
      </c>
      <c r="D88" t="str">
        <f>[2]Comparativo!$C95</f>
        <v>CATALOGO</v>
      </c>
      <c r="E88" s="5">
        <f>[1]Comparativo!$R95</f>
        <v>0</v>
      </c>
      <c r="F88" s="5"/>
      <c r="G88" s="6">
        <f>[1]Comparativo!$W95</f>
        <v>0</v>
      </c>
      <c r="H88" s="7"/>
      <c r="I88" s="6">
        <f>[1]Comparativo!$T95</f>
        <v>0</v>
      </c>
    </row>
    <row r="89" spans="1:10" x14ac:dyDescent="0.3">
      <c r="A89">
        <v>89</v>
      </c>
      <c r="B89" t="str">
        <f>[1]Comparativo!$O96</f>
        <v>4-200-070-0001</v>
      </c>
      <c r="C89" s="4" t="str">
        <f>[1]Comparativo!$P96</f>
        <v>BONIFICACIONES S/VTAS NAL</v>
      </c>
      <c r="D89" t="str">
        <f>[2]Comparativo!$C96</f>
        <v>MAYOREO</v>
      </c>
      <c r="E89" s="5">
        <f>[1]Comparativo!$R96</f>
        <v>0</v>
      </c>
      <c r="F89" s="5"/>
      <c r="G89" s="6">
        <f>[1]Comparativo!$W96</f>
        <v>0</v>
      </c>
      <c r="H89" s="7"/>
      <c r="I89" s="6">
        <f>[1]Comparativo!$T96</f>
        <v>0</v>
      </c>
    </row>
    <row r="90" spans="1:10" x14ac:dyDescent="0.3">
      <c r="A90">
        <v>90</v>
      </c>
      <c r="B90" t="str">
        <f>[1]Comparativo!$O97</f>
        <v>4-200-080-0000</v>
      </c>
      <c r="C90" s="4" t="str">
        <f>[1]Comparativo!$P97</f>
        <v>BONIFICACIONES S/VTAS EXT</v>
      </c>
      <c r="D90">
        <f>[2]Comparativo!$C97</f>
        <v>0</v>
      </c>
      <c r="E90" s="5">
        <f>[1]Comparativo!$R97</f>
        <v>0</v>
      </c>
      <c r="F90" s="5"/>
      <c r="G90" s="6">
        <f>[1]Comparativo!$W97</f>
        <v>0</v>
      </c>
      <c r="H90" s="7"/>
      <c r="I90" s="6">
        <f>[1]Comparativo!$T97</f>
        <v>0</v>
      </c>
    </row>
    <row r="91" spans="1:10" x14ac:dyDescent="0.3">
      <c r="A91">
        <v>91</v>
      </c>
      <c r="B91" t="str">
        <f>[1]Comparativo!$O98</f>
        <v>4-200-080-0001</v>
      </c>
      <c r="C91" s="4" t="str">
        <f>[1]Comparativo!$P98</f>
        <v>BONIFICACIONES S/VTAS EXT</v>
      </c>
      <c r="D91" t="str">
        <f>[2]Comparativo!$C98</f>
        <v>RETAIL</v>
      </c>
      <c r="E91" s="5">
        <f>[1]Comparativo!$R98</f>
        <v>0</v>
      </c>
      <c r="F91" s="5"/>
      <c r="G91" s="6">
        <f>[1]Comparativo!$W98</f>
        <v>0</v>
      </c>
      <c r="H91" s="7"/>
      <c r="I91" s="6">
        <f>[1]Comparativo!$T98</f>
        <v>0</v>
      </c>
    </row>
    <row r="92" spans="1:10" x14ac:dyDescent="0.3">
      <c r="A92">
        <v>92</v>
      </c>
      <c r="B92" t="str">
        <f>[1]Comparativo!$O99</f>
        <v>4-200-080-0001</v>
      </c>
      <c r="C92" s="4" t="str">
        <f>[1]Comparativo!$P99</f>
        <v>BONIFICACIONES S/VTAS EXT</v>
      </c>
      <c r="D92" t="str">
        <f>[2]Comparativo!$C99</f>
        <v>CATALOGO</v>
      </c>
      <c r="E92" s="5">
        <f>[1]Comparativo!$R99</f>
        <v>0</v>
      </c>
      <c r="F92" s="5"/>
      <c r="G92" s="6">
        <f>[1]Comparativo!$W99</f>
        <v>0</v>
      </c>
      <c r="H92" s="7"/>
      <c r="I92" s="6">
        <f>[1]Comparativo!$T99</f>
        <v>0</v>
      </c>
    </row>
    <row r="93" spans="1:10" x14ac:dyDescent="0.3">
      <c r="A93">
        <v>93</v>
      </c>
      <c r="B93" t="str">
        <f>[1]Comparativo!$O100</f>
        <v>4-200-080-0001</v>
      </c>
      <c r="C93" s="4" t="str">
        <f>[1]Comparativo!$P100</f>
        <v>BONIFICACIONES S/VTAS EXT</v>
      </c>
      <c r="D93" t="str">
        <f>[2]Comparativo!$C100</f>
        <v>MAYOREO</v>
      </c>
      <c r="E93" s="5">
        <f>[1]Comparativo!$R100</f>
        <v>0</v>
      </c>
      <c r="F93" s="5"/>
      <c r="G93" s="6">
        <f>[1]Comparativo!$W100</f>
        <v>0</v>
      </c>
      <c r="H93" s="7"/>
      <c r="I93" s="6">
        <f>[1]Comparativo!$T100</f>
        <v>0</v>
      </c>
    </row>
    <row r="94" spans="1:10" x14ac:dyDescent="0.3">
      <c r="A94">
        <v>94</v>
      </c>
      <c r="B94" t="str">
        <f>[1]Comparativo!$O101</f>
        <v>4-300-000-0000</v>
      </c>
      <c r="C94" t="str">
        <f>[1]Comparativo!$P101</f>
        <v>OTROS INGRESOS</v>
      </c>
      <c r="D94">
        <f>[2]Comparativo!$C101</f>
        <v>0</v>
      </c>
      <c r="E94" s="2">
        <f>[1]Comparativo!$R101</f>
        <v>-7071.1900000000005</v>
      </c>
      <c r="F94" s="7">
        <f t="shared" ref="F94:F96" si="24">E94/$E$99</f>
        <v>-3.4451587792466026E-5</v>
      </c>
      <c r="G94" s="1">
        <f>[1]Comparativo!$W101</f>
        <v>0</v>
      </c>
      <c r="H94" s="7">
        <f t="shared" ref="H94:H96" si="25">G94/$G$99</f>
        <v>0</v>
      </c>
      <c r="I94" s="1">
        <f>[1]Comparativo!$T101</f>
        <v>0</v>
      </c>
      <c r="J94" s="7">
        <f t="shared" ref="J94:J96" si="26">I94/$I$99</f>
        <v>0</v>
      </c>
    </row>
    <row r="95" spans="1:10" x14ac:dyDescent="0.3">
      <c r="A95">
        <v>95</v>
      </c>
      <c r="B95" t="str">
        <f>[1]Comparativo!$O102</f>
        <v>4-300-010-0000</v>
      </c>
      <c r="C95" t="str">
        <f>[1]Comparativo!$P102</f>
        <v>OTROS INGRESOS NAL</v>
      </c>
      <c r="D95">
        <f>[2]Comparativo!$C102</f>
        <v>0</v>
      </c>
      <c r="E95" s="2">
        <f>[1]Comparativo!$R102</f>
        <v>-7071.1900000000005</v>
      </c>
      <c r="F95" s="7">
        <f t="shared" si="24"/>
        <v>-3.4451587792466026E-5</v>
      </c>
      <c r="G95" s="1">
        <f>[1]Comparativo!$W102</f>
        <v>0</v>
      </c>
      <c r="H95" s="7">
        <f t="shared" si="25"/>
        <v>0</v>
      </c>
      <c r="I95" s="1">
        <f>[1]Comparativo!$T102</f>
        <v>0</v>
      </c>
      <c r="J95" s="7">
        <f t="shared" si="26"/>
        <v>0</v>
      </c>
    </row>
    <row r="96" spans="1:10" x14ac:dyDescent="0.3">
      <c r="A96">
        <v>96</v>
      </c>
      <c r="B96" t="str">
        <f>[1]Comparativo!$O103</f>
        <v>4-300-010-0001</v>
      </c>
      <c r="C96" t="str">
        <f>[1]Comparativo!$P103</f>
        <v>OTROS INGRESOS NAL</v>
      </c>
      <c r="D96" t="str">
        <f>[2]Comparativo!$C103</f>
        <v>RETAIL</v>
      </c>
      <c r="E96" s="2">
        <f>[1]Comparativo!$R103</f>
        <v>-7071.1900000000005</v>
      </c>
      <c r="F96" s="7">
        <f t="shared" si="24"/>
        <v>-3.4451587792466026E-5</v>
      </c>
      <c r="G96" s="1">
        <f>[1]Comparativo!$W103</f>
        <v>0</v>
      </c>
      <c r="H96" s="7">
        <f t="shared" si="25"/>
        <v>0</v>
      </c>
      <c r="I96" s="1">
        <f>[1]Comparativo!$T103</f>
        <v>0</v>
      </c>
      <c r="J96" s="7">
        <f t="shared" si="26"/>
        <v>0</v>
      </c>
    </row>
    <row r="97" spans="1:10" x14ac:dyDescent="0.3">
      <c r="A97">
        <v>97</v>
      </c>
      <c r="B97" t="str">
        <f>[1]Comparativo!$O104</f>
        <v>4-300-010-0001</v>
      </c>
      <c r="C97" s="4" t="str">
        <f>[1]Comparativo!$P104</f>
        <v>OTROS INGRESOS NAL</v>
      </c>
      <c r="D97" t="str">
        <f>[2]Comparativo!$C104</f>
        <v>CATALOGO</v>
      </c>
      <c r="E97" s="5">
        <f>[1]Comparativo!$R104</f>
        <v>0</v>
      </c>
      <c r="F97" s="5"/>
      <c r="G97" s="6">
        <f>[1]Comparativo!$W104</f>
        <v>0</v>
      </c>
      <c r="H97" s="7"/>
      <c r="I97" s="6">
        <f>[1]Comparativo!$T104</f>
        <v>0</v>
      </c>
    </row>
    <row r="98" spans="1:10" x14ac:dyDescent="0.3">
      <c r="A98">
        <v>98</v>
      </c>
      <c r="B98" t="str">
        <f>[1]Comparativo!$O105</f>
        <v>4-300-010-0001</v>
      </c>
      <c r="C98" s="4" t="str">
        <f>[1]Comparativo!$P105</f>
        <v>OTROS INGRESOS NAL</v>
      </c>
      <c r="D98" t="str">
        <f>[2]Comparativo!$C105</f>
        <v>MAYOREO</v>
      </c>
      <c r="E98" s="5">
        <f>[1]Comparativo!$R105</f>
        <v>0</v>
      </c>
      <c r="F98" s="5"/>
      <c r="G98" s="6">
        <f>[1]Comparativo!$W105</f>
        <v>0</v>
      </c>
      <c r="H98" s="7"/>
      <c r="I98" s="6">
        <f>[1]Comparativo!$T105</f>
        <v>0</v>
      </c>
    </row>
    <row r="99" spans="1:10" x14ac:dyDescent="0.3">
      <c r="A99">
        <v>99</v>
      </c>
      <c r="B99" s="9">
        <f>[1]Comparativo!$O106</f>
        <v>0</v>
      </c>
      <c r="C99" s="9" t="str">
        <f>[1]Comparativo!$P106</f>
        <v>VENTAS NETAS</v>
      </c>
      <c r="D99">
        <f>[2]Comparativo!$C106</f>
        <v>0</v>
      </c>
      <c r="E99" s="10">
        <f>[1]Comparativo!$R106</f>
        <v>205250046.60442236</v>
      </c>
      <c r="F99" s="11">
        <f>E99/$E$99</f>
        <v>1</v>
      </c>
      <c r="G99" s="12">
        <f>[1]Comparativo!$W106</f>
        <v>216558748.68780306</v>
      </c>
      <c r="H99" s="11">
        <f>G99/$G$99</f>
        <v>1</v>
      </c>
      <c r="I99" s="12">
        <f>[1]Comparativo!$T106</f>
        <v>110553905.75000003</v>
      </c>
      <c r="J99" s="11">
        <f>I99/$I$99</f>
        <v>1</v>
      </c>
    </row>
    <row r="100" spans="1:10" x14ac:dyDescent="0.3">
      <c r="A100">
        <v>100</v>
      </c>
      <c r="B100" t="str">
        <f>[1]Comparativo!$O107</f>
        <v>5-100-000-0000</v>
      </c>
      <c r="C100" s="4" t="str">
        <f>[1]Comparativo!$P107</f>
        <v>COSTO DE VENTAS</v>
      </c>
      <c r="D100">
        <f>[2]Comparativo!$C107</f>
        <v>0</v>
      </c>
      <c r="E100" s="5">
        <f>[1]Comparativo!$R107</f>
        <v>0</v>
      </c>
      <c r="F100" s="5"/>
      <c r="G100" s="6">
        <f>[1]Comparativo!$W107</f>
        <v>0</v>
      </c>
      <c r="H100" s="7"/>
      <c r="I100" s="6">
        <f>[1]Comparativo!$T107</f>
        <v>0</v>
      </c>
    </row>
    <row r="101" spans="1:10" x14ac:dyDescent="0.3">
      <c r="A101">
        <v>101</v>
      </c>
      <c r="B101" t="str">
        <f>[1]Comparativo!$O108</f>
        <v>5-100-010-0000</v>
      </c>
      <c r="C101" s="4" t="str">
        <f>[1]Comparativo!$P108</f>
        <v>COSTO DE VENTAS NACIONAL</v>
      </c>
      <c r="D101">
        <f>[2]Comparativo!$C108</f>
        <v>0</v>
      </c>
      <c r="E101" s="5">
        <f>[1]Comparativo!$R108</f>
        <v>0</v>
      </c>
      <c r="F101" s="5"/>
      <c r="G101" s="6">
        <f>[1]Comparativo!$W108</f>
        <v>0</v>
      </c>
      <c r="H101" s="7"/>
      <c r="I101" s="6">
        <f>[1]Comparativo!$T108</f>
        <v>0</v>
      </c>
    </row>
    <row r="102" spans="1:10" x14ac:dyDescent="0.3">
      <c r="A102">
        <v>102</v>
      </c>
      <c r="B102" t="str">
        <f>[1]Comparativo!$O109</f>
        <v>5-100-010-0001</v>
      </c>
      <c r="C102" s="4" t="str">
        <f>[1]Comparativo!$P109</f>
        <v>COSTO DE VENTAS NACIONAL</v>
      </c>
      <c r="D102" t="str">
        <f>[2]Comparativo!$C109</f>
        <v>OPERACIONES</v>
      </c>
      <c r="E102" s="5">
        <f>[1]Comparativo!$R109</f>
        <v>0</v>
      </c>
      <c r="F102" s="5"/>
      <c r="G102" s="6">
        <f>[1]Comparativo!$W109</f>
        <v>0</v>
      </c>
      <c r="H102" s="7"/>
      <c r="I102" s="6">
        <f>[1]Comparativo!$T109</f>
        <v>0</v>
      </c>
    </row>
    <row r="103" spans="1:10" x14ac:dyDescent="0.3">
      <c r="A103">
        <v>103</v>
      </c>
      <c r="B103" t="str">
        <f>[1]Comparativo!$O110</f>
        <v>5-100-020-0000</v>
      </c>
      <c r="C103" s="4" t="str">
        <f>[1]Comparativo!$P110</f>
        <v>COSTO DE VENTAS EXTRANJERO</v>
      </c>
      <c r="D103">
        <f>[2]Comparativo!$C110</f>
        <v>0</v>
      </c>
      <c r="E103" s="5">
        <f>[1]Comparativo!$R110</f>
        <v>0</v>
      </c>
      <c r="F103" s="5"/>
      <c r="G103" s="6">
        <f>[1]Comparativo!$W110</f>
        <v>0</v>
      </c>
      <c r="H103" s="7"/>
      <c r="I103" s="6">
        <f>[1]Comparativo!$T110</f>
        <v>0</v>
      </c>
    </row>
    <row r="104" spans="1:10" x14ac:dyDescent="0.3">
      <c r="A104">
        <v>104</v>
      </c>
      <c r="B104" t="str">
        <f>[1]Comparativo!$O111</f>
        <v>5-100-020-0001</v>
      </c>
      <c r="C104" s="4" t="str">
        <f>[1]Comparativo!$P111</f>
        <v>COSTO DE VENTAS EXTRANJERO</v>
      </c>
      <c r="D104" t="str">
        <f>[2]Comparativo!$C111</f>
        <v>OPERACIONES</v>
      </c>
      <c r="E104" s="5">
        <f>[1]Comparativo!$R111</f>
        <v>0</v>
      </c>
      <c r="F104" s="5"/>
      <c r="G104" s="6">
        <f>[1]Comparativo!$W111</f>
        <v>0</v>
      </c>
      <c r="H104" s="7"/>
      <c r="I104" s="6">
        <f>[1]Comparativo!$T111</f>
        <v>0</v>
      </c>
    </row>
    <row r="105" spans="1:10" x14ac:dyDescent="0.3">
      <c r="A105">
        <v>105</v>
      </c>
      <c r="B105" t="str">
        <f>[1]Comparativo!$O112</f>
        <v>5-200-000-0000</v>
      </c>
      <c r="C105" t="str">
        <f>[1]Comparativo!$P112</f>
        <v>ORDENES DE SERVICIO</v>
      </c>
      <c r="D105">
        <f>[2]Comparativo!$C112</f>
        <v>0</v>
      </c>
      <c r="E105" s="2">
        <f>[1]Comparativo!$R112</f>
        <v>104364626.4468908</v>
      </c>
      <c r="F105" s="7">
        <f t="shared" ref="F105:F107" si="27">E105/$E$99</f>
        <v>0.50847553105813592</v>
      </c>
      <c r="G105" s="1">
        <f>[1]Comparativo!$W112</f>
        <v>106847687.84765327</v>
      </c>
      <c r="H105" s="7">
        <f t="shared" ref="H105:H107" si="28">G105/$G$99</f>
        <v>0.49338892330638545</v>
      </c>
      <c r="I105" s="1">
        <f>[1]Comparativo!$T112</f>
        <v>60430623.826666683</v>
      </c>
      <c r="J105" s="7">
        <f t="shared" ref="J105:J107" si="29">I105/$I$99</f>
        <v>0.5466168148172067</v>
      </c>
    </row>
    <row r="106" spans="1:10" x14ac:dyDescent="0.3">
      <c r="A106">
        <v>106</v>
      </c>
      <c r="B106" t="str">
        <f>[1]Comparativo!$O113</f>
        <v>5-200-010-0000</v>
      </c>
      <c r="C106" t="str">
        <f>[1]Comparativo!$P113</f>
        <v>MATERIALES A PROCESO</v>
      </c>
      <c r="D106">
        <f>[2]Comparativo!$C113</f>
        <v>0</v>
      </c>
      <c r="E106" s="2">
        <f>[1]Comparativo!$R113</f>
        <v>101529703.52564082</v>
      </c>
      <c r="F106" s="7">
        <f t="shared" si="27"/>
        <v>0.4946634858569296</v>
      </c>
      <c r="G106" s="1">
        <f>[1]Comparativo!$W113</f>
        <v>101987819.98265328</v>
      </c>
      <c r="H106" s="7">
        <f t="shared" si="28"/>
        <v>0.470947586281456</v>
      </c>
      <c r="I106" s="1">
        <f>[1]Comparativo!$T113</f>
        <v>53973880.940000013</v>
      </c>
      <c r="J106" s="7">
        <f t="shared" si="29"/>
        <v>0.48821324379125336</v>
      </c>
    </row>
    <row r="107" spans="1:10" x14ac:dyDescent="0.3">
      <c r="A107">
        <v>107</v>
      </c>
      <c r="B107" t="str">
        <f>[1]Comparativo!$O114</f>
        <v>5-200-010-0001</v>
      </c>
      <c r="C107" t="str">
        <f>[1]Comparativo!$P114</f>
        <v>MATERIA PRIMA DIRECTA RESINA</v>
      </c>
      <c r="D107" t="str">
        <f>[2]Comparativo!$C114</f>
        <v>OPERACIONES</v>
      </c>
      <c r="E107" s="2">
        <f>[1]Comparativo!$R114</f>
        <v>0</v>
      </c>
      <c r="F107" s="7">
        <f t="shared" si="27"/>
        <v>0</v>
      </c>
      <c r="G107" s="1">
        <f>[1]Comparativo!$W114</f>
        <v>0</v>
      </c>
      <c r="H107" s="7">
        <f t="shared" si="28"/>
        <v>0</v>
      </c>
      <c r="I107" s="1">
        <f>[1]Comparativo!$T114</f>
        <v>3999486.79</v>
      </c>
      <c r="J107" s="7">
        <f t="shared" si="29"/>
        <v>3.6176802283622612E-2</v>
      </c>
    </row>
    <row r="108" spans="1:10" x14ac:dyDescent="0.3">
      <c r="A108">
        <v>108</v>
      </c>
      <c r="B108" t="str">
        <f>[1]Comparativo!$O115</f>
        <v>5-200-010-0002</v>
      </c>
      <c r="C108" s="4" t="str">
        <f>[1]Comparativo!$P115</f>
        <v>MATERIA PRIMA DIRECTA PIGMENTO</v>
      </c>
      <c r="D108" t="str">
        <f>[2]Comparativo!$C115</f>
        <v>OPERACIONES</v>
      </c>
      <c r="E108" s="5">
        <f>[1]Comparativo!$R115</f>
        <v>0</v>
      </c>
      <c r="F108" s="5"/>
      <c r="G108" s="6">
        <f>[1]Comparativo!$W115</f>
        <v>0</v>
      </c>
      <c r="H108" s="7"/>
      <c r="I108" s="6">
        <f>[1]Comparativo!$T115</f>
        <v>0</v>
      </c>
    </row>
    <row r="109" spans="1:10" x14ac:dyDescent="0.3">
      <c r="A109">
        <v>109</v>
      </c>
      <c r="B109" t="str">
        <f>[1]Comparativo!$O116</f>
        <v>5-200-010-0003</v>
      </c>
      <c r="C109" t="str">
        <f>[1]Comparativo!$P116</f>
        <v>MATERIA PRIMA DIRECTA MAQUILA</v>
      </c>
      <c r="D109" t="str">
        <f>[2]Comparativo!$C116</f>
        <v>OPERACIONES</v>
      </c>
      <c r="E109" s="2">
        <f>[1]Comparativo!$R116</f>
        <v>70217916.609978497</v>
      </c>
      <c r="F109" s="7">
        <f>E109/$E$99</f>
        <v>0.3421091384466734</v>
      </c>
      <c r="G109" s="1">
        <f>[1]Comparativo!$W116</f>
        <v>101987819.98265328</v>
      </c>
      <c r="H109" s="7">
        <f>G109/$G$99</f>
        <v>0.470947586281456</v>
      </c>
      <c r="I109" s="1">
        <f>[1]Comparativo!$T116</f>
        <v>43235217.280000016</v>
      </c>
      <c r="J109" s="7">
        <f>I109/$I$99</f>
        <v>0.39107815311174571</v>
      </c>
    </row>
    <row r="110" spans="1:10" x14ac:dyDescent="0.3">
      <c r="A110">
        <v>110</v>
      </c>
      <c r="B110" t="str">
        <f>[1]Comparativo!$O117</f>
        <v>5-200-010-0004</v>
      </c>
      <c r="C110" s="4" t="str">
        <f>[1]Comparativo!$P117</f>
        <v>MATERIA PRIMA DIRECTA MERMA</v>
      </c>
      <c r="D110" t="str">
        <f>[2]Comparativo!$C117</f>
        <v>OPERACIONES</v>
      </c>
      <c r="E110" s="5">
        <f>[1]Comparativo!$R117</f>
        <v>0</v>
      </c>
      <c r="F110" s="5"/>
      <c r="G110" s="6">
        <f>[1]Comparativo!$W117</f>
        <v>0</v>
      </c>
      <c r="H110" s="7"/>
      <c r="I110" s="6">
        <f>[1]Comparativo!$T117</f>
        <v>0</v>
      </c>
    </row>
    <row r="111" spans="1:10" x14ac:dyDescent="0.3">
      <c r="A111">
        <v>111</v>
      </c>
      <c r="B111" t="str">
        <f>[1]Comparativo!$O118</f>
        <v>5-200-010-0005</v>
      </c>
      <c r="C111" t="str">
        <f>[1]Comparativo!$P118</f>
        <v>MATERIA PRIMA DIRECTA MAT EMP</v>
      </c>
      <c r="D111" t="str">
        <f>[2]Comparativo!$C118</f>
        <v>OPERACIONES</v>
      </c>
      <c r="E111" s="2">
        <f>[1]Comparativo!$R118</f>
        <v>0</v>
      </c>
      <c r="F111" s="7">
        <f t="shared" ref="F111:F113" si="30">E111/$E$99</f>
        <v>0</v>
      </c>
      <c r="G111" s="1">
        <f>[1]Comparativo!$W118</f>
        <v>0</v>
      </c>
      <c r="H111" s="7">
        <f t="shared" ref="H111:H113" si="31">G111/$G$99</f>
        <v>0</v>
      </c>
      <c r="I111" s="1">
        <f>[1]Comparativo!$T118</f>
        <v>6645254.5</v>
      </c>
      <c r="J111" s="7">
        <f t="shared" ref="J111:J113" si="32">I111/$I$99</f>
        <v>6.0108726642613422E-2</v>
      </c>
    </row>
    <row r="112" spans="1:10" x14ac:dyDescent="0.3">
      <c r="A112">
        <v>112</v>
      </c>
      <c r="B112" t="str">
        <f>[1]Comparativo!$O119</f>
        <v>5-200-020-0000</v>
      </c>
      <c r="C112" t="str">
        <f>[1]Comparativo!$P119</f>
        <v>MANO DE OBRA ARMADO</v>
      </c>
      <c r="D112">
        <f>[2]Comparativo!$C119</f>
        <v>0</v>
      </c>
      <c r="E112" s="2">
        <f>[1]Comparativo!$R119</f>
        <v>2834922.9212499997</v>
      </c>
      <c r="F112" s="7">
        <f t="shared" si="30"/>
        <v>1.381204520120639E-2</v>
      </c>
      <c r="G112" s="1">
        <f>[1]Comparativo!$W119</f>
        <v>4859867.8649999993</v>
      </c>
      <c r="H112" s="7">
        <f t="shared" si="31"/>
        <v>2.2441337024929509E-2</v>
      </c>
      <c r="I112" s="1">
        <f>[1]Comparativo!$T119</f>
        <v>5050222.4966666661</v>
      </c>
      <c r="J112" s="7">
        <f t="shared" si="32"/>
        <v>4.5681086185113497E-2</v>
      </c>
    </row>
    <row r="113" spans="1:10" x14ac:dyDescent="0.3">
      <c r="A113">
        <v>113</v>
      </c>
      <c r="B113" t="str">
        <f>[1]Comparativo!$O120</f>
        <v>5-200-020-0001</v>
      </c>
      <c r="C113" t="str">
        <f>[1]Comparativo!$P120</f>
        <v>MANO DE OBRA ARMADO</v>
      </c>
      <c r="D113" t="str">
        <f>[2]Comparativo!$C120</f>
        <v>OPERACIONES</v>
      </c>
      <c r="E113" s="2">
        <f>[1]Comparativo!$R120</f>
        <v>2834922.9212499997</v>
      </c>
      <c r="F113" s="7">
        <f t="shared" si="30"/>
        <v>1.381204520120639E-2</v>
      </c>
      <c r="G113" s="1">
        <f>[1]Comparativo!$W120</f>
        <v>4859867.8649999993</v>
      </c>
      <c r="H113" s="7">
        <f t="shared" si="31"/>
        <v>2.2441337024929509E-2</v>
      </c>
      <c r="I113" s="1">
        <f>[1]Comparativo!$T120</f>
        <v>5050222.4966666661</v>
      </c>
      <c r="J113" s="7">
        <f t="shared" si="32"/>
        <v>4.5681086185113497E-2</v>
      </c>
    </row>
    <row r="114" spans="1:10" x14ac:dyDescent="0.3">
      <c r="A114">
        <v>114</v>
      </c>
      <c r="B114" t="str">
        <f>[1]Comparativo!$O121</f>
        <v>5-200-999-0000</v>
      </c>
      <c r="C114" s="4" t="str">
        <f>[1]Comparativo!$P121</f>
        <v>DESVIACIONES ORD SERV CTA AUTO</v>
      </c>
      <c r="D114">
        <f>[2]Comparativo!$C121</f>
        <v>0</v>
      </c>
      <c r="E114" s="5">
        <f>[1]Comparativo!$R121</f>
        <v>0</v>
      </c>
      <c r="F114" s="5"/>
      <c r="G114" s="6">
        <f>[1]Comparativo!$W121</f>
        <v>0</v>
      </c>
      <c r="H114" s="7"/>
      <c r="I114" s="6">
        <f>[1]Comparativo!$T121</f>
        <v>0</v>
      </c>
    </row>
    <row r="115" spans="1:10" x14ac:dyDescent="0.3">
      <c r="A115">
        <v>115</v>
      </c>
      <c r="B115" t="str">
        <f>[1]Comparativo!$O122</f>
        <v>5-200-999-0001</v>
      </c>
      <c r="C115" s="4" t="str">
        <f>[1]Comparativo!$P122</f>
        <v>DESVIACION EN CONSUMOS</v>
      </c>
      <c r="D115" t="str">
        <f>[2]Comparativo!$C122</f>
        <v>OPERACIONES</v>
      </c>
      <c r="E115" s="5">
        <f>[1]Comparativo!$R122</f>
        <v>0</v>
      </c>
      <c r="F115" s="5"/>
      <c r="G115" s="6">
        <f>[1]Comparativo!$W122</f>
        <v>0</v>
      </c>
      <c r="H115" s="7"/>
      <c r="I115" s="6">
        <f>[1]Comparativo!$T122</f>
        <v>0</v>
      </c>
    </row>
    <row r="116" spans="1:10" x14ac:dyDescent="0.3">
      <c r="A116">
        <v>116</v>
      </c>
      <c r="B116" t="str">
        <f>[1]Comparativo!$O123</f>
        <v>5-200-999-0002</v>
      </c>
      <c r="C116" s="4" t="str">
        <f>[1]Comparativo!$P123</f>
        <v>DESVIACION EN COSTOS</v>
      </c>
      <c r="D116" t="str">
        <f>[2]Comparativo!$C123</f>
        <v>OPERACIONES</v>
      </c>
      <c r="E116" s="5">
        <f>[1]Comparativo!$R123</f>
        <v>0</v>
      </c>
      <c r="F116" s="5"/>
      <c r="G116" s="6">
        <f>[1]Comparativo!$W123</f>
        <v>0</v>
      </c>
      <c r="H116" s="7"/>
      <c r="I116" s="6">
        <f>[1]Comparativo!$T123</f>
        <v>0</v>
      </c>
    </row>
    <row r="117" spans="1:10" x14ac:dyDescent="0.3">
      <c r="A117">
        <v>117</v>
      </c>
      <c r="B117" t="str">
        <f>[1]Comparativo!$O124</f>
        <v>5-300-000-0000</v>
      </c>
      <c r="C117" t="str">
        <f>[1]Comparativo!$P124</f>
        <v>OTROS COSTOS</v>
      </c>
      <c r="D117">
        <f>[2]Comparativo!$C124</f>
        <v>0</v>
      </c>
      <c r="E117" s="2">
        <f>[1]Comparativo!$R124</f>
        <v>75250</v>
      </c>
      <c r="F117" s="7">
        <f t="shared" ref="F117:F118" si="33">E117/$E$99</f>
        <v>3.6662598252671307E-4</v>
      </c>
      <c r="G117" s="1">
        <f>[1]Comparativo!$W124</f>
        <v>0</v>
      </c>
      <c r="H117" s="7">
        <f t="shared" ref="H117:H118" si="34">G117/$G$99</f>
        <v>0</v>
      </c>
      <c r="I117" s="1">
        <f>[1]Comparativo!$T124</f>
        <v>0</v>
      </c>
      <c r="J117" s="7">
        <f t="shared" ref="J117:J118" si="35">I117/$I$99</f>
        <v>0</v>
      </c>
    </row>
    <row r="118" spans="1:10" x14ac:dyDescent="0.3">
      <c r="A118">
        <v>118</v>
      </c>
      <c r="B118" t="str">
        <f>[1]Comparativo!$O125</f>
        <v>5-300-010-0000</v>
      </c>
      <c r="C118" t="str">
        <f>[1]Comparativo!$P125</f>
        <v>AJUSTES DE INVENTARIO</v>
      </c>
      <c r="D118">
        <f>[2]Comparativo!$C125</f>
        <v>0</v>
      </c>
      <c r="E118" s="2">
        <f>[1]Comparativo!$R125</f>
        <v>75250</v>
      </c>
      <c r="F118" s="7">
        <f t="shared" si="33"/>
        <v>3.6662598252671307E-4</v>
      </c>
      <c r="G118" s="1">
        <f>[1]Comparativo!$W125</f>
        <v>0</v>
      </c>
      <c r="H118" s="7">
        <f t="shared" si="34"/>
        <v>0</v>
      </c>
      <c r="I118" s="1">
        <f>[1]Comparativo!$T125</f>
        <v>0</v>
      </c>
      <c r="J118" s="7">
        <f t="shared" si="35"/>
        <v>0</v>
      </c>
    </row>
    <row r="119" spans="1:10" x14ac:dyDescent="0.3">
      <c r="A119">
        <v>119</v>
      </c>
      <c r="B119" t="str">
        <f>[1]Comparativo!$O126</f>
        <v>5-300-010-0001</v>
      </c>
      <c r="C119" s="4" t="str">
        <f>[1]Comparativo!$P126</f>
        <v>AJUSTE DIF INV FISICO</v>
      </c>
      <c r="D119" t="str">
        <f>[2]Comparativo!$C126</f>
        <v>OPERACIONES</v>
      </c>
      <c r="E119" s="5">
        <f>[1]Comparativo!$R126</f>
        <v>0</v>
      </c>
      <c r="F119" s="5"/>
      <c r="G119" s="6">
        <f>[1]Comparativo!$W126</f>
        <v>0</v>
      </c>
      <c r="H119" s="7"/>
      <c r="I119" s="6">
        <f>[1]Comparativo!$T126</f>
        <v>0</v>
      </c>
    </row>
    <row r="120" spans="1:10" x14ac:dyDescent="0.3">
      <c r="A120">
        <v>120</v>
      </c>
      <c r="B120" t="str">
        <f>[1]Comparativo!$O127</f>
        <v>5-300-010-0002</v>
      </c>
      <c r="C120" t="str">
        <f>[1]Comparativo!$P127</f>
        <v>AJUSTE PROD FALTANTE ENTREGAS</v>
      </c>
      <c r="D120" t="str">
        <f>[2]Comparativo!$C127</f>
        <v>OPERACIONES</v>
      </c>
      <c r="E120" s="2">
        <f>[1]Comparativo!$R127</f>
        <v>75250</v>
      </c>
      <c r="F120" s="7">
        <f>E120/$E$99</f>
        <v>3.6662598252671307E-4</v>
      </c>
      <c r="G120" s="1">
        <f>[1]Comparativo!$W127</f>
        <v>0</v>
      </c>
      <c r="H120" s="7">
        <f>G120/$G$99</f>
        <v>0</v>
      </c>
      <c r="I120" s="1">
        <f>[1]Comparativo!$T127</f>
        <v>0</v>
      </c>
      <c r="J120" s="7">
        <f>I120/$I$99</f>
        <v>0</v>
      </c>
    </row>
    <row r="121" spans="1:10" x14ac:dyDescent="0.3">
      <c r="A121">
        <v>121</v>
      </c>
      <c r="B121" t="str">
        <f>[1]Comparativo!$O128</f>
        <v>5-300-010-0003</v>
      </c>
      <c r="C121" s="4" t="str">
        <f>[1]Comparativo!$P128</f>
        <v>AJUSTE PROD DEFECTUOSO /DAÑADO</v>
      </c>
      <c r="D121">
        <f>[2]Comparativo!$C128</f>
        <v>0</v>
      </c>
      <c r="E121" s="5">
        <f>[1]Comparativo!$R128</f>
        <v>0</v>
      </c>
      <c r="F121" s="5"/>
      <c r="G121" s="6">
        <f>[1]Comparativo!$W128</f>
        <v>0</v>
      </c>
      <c r="H121" s="7"/>
      <c r="I121" s="6">
        <f>[1]Comparativo!$T128</f>
        <v>0</v>
      </c>
    </row>
    <row r="122" spans="1:10" x14ac:dyDescent="0.3">
      <c r="A122">
        <v>122</v>
      </c>
      <c r="B122" t="str">
        <f>[1]Comparativo!$O129</f>
        <v>5-300-010-0004</v>
      </c>
      <c r="C122" s="4" t="str">
        <f>[1]Comparativo!$P129</f>
        <v>AJUSTE CONSUMOS INTERNOS</v>
      </c>
      <c r="D122" t="str">
        <f>[2]Comparativo!$C129</f>
        <v>OPERACIONES</v>
      </c>
      <c r="E122" s="5">
        <f>[1]Comparativo!$R129</f>
        <v>0</v>
      </c>
      <c r="F122" s="5"/>
      <c r="G122" s="6">
        <f>[1]Comparativo!$W129</f>
        <v>0</v>
      </c>
      <c r="H122" s="7"/>
      <c r="I122" s="6">
        <f>[1]Comparativo!$T129</f>
        <v>0</v>
      </c>
    </row>
    <row r="123" spans="1:10" x14ac:dyDescent="0.3">
      <c r="A123">
        <v>123</v>
      </c>
      <c r="B123" t="str">
        <f>[1]Comparativo!$O130</f>
        <v>5-300-010-0005</v>
      </c>
      <c r="C123" s="4" t="str">
        <f>[1]Comparativo!$P130</f>
        <v>AJUSTE PROD ROBADO</v>
      </c>
      <c r="D123" t="str">
        <f>[2]Comparativo!$C130</f>
        <v>OPERACIONES</v>
      </c>
      <c r="E123" s="5">
        <f>[1]Comparativo!$R130</f>
        <v>0</v>
      </c>
      <c r="F123" s="5"/>
      <c r="G123" s="6">
        <f>[1]Comparativo!$W130</f>
        <v>0</v>
      </c>
      <c r="H123" s="7"/>
      <c r="I123" s="6">
        <f>[1]Comparativo!$T130</f>
        <v>0</v>
      </c>
    </row>
    <row r="124" spans="1:10" x14ac:dyDescent="0.3">
      <c r="A124">
        <v>124</v>
      </c>
      <c r="B124" t="str">
        <f>[1]Comparativo!$O131</f>
        <v>5-400-000-0000</v>
      </c>
      <c r="C124" t="str">
        <f>[1]Comparativo!$P131</f>
        <v>COSTOS INDIRECTOS</v>
      </c>
      <c r="D124">
        <f>[2]Comparativo!$C131</f>
        <v>0</v>
      </c>
      <c r="E124" s="2">
        <f>[1]Comparativo!$R131</f>
        <v>337743.97666666668</v>
      </c>
      <c r="F124" s="7">
        <f>E124/$E$99</f>
        <v>1.6455244822311751E-3</v>
      </c>
      <c r="G124" s="1">
        <f>[1]Comparativo!$W131</f>
        <v>525044</v>
      </c>
      <c r="H124" s="7">
        <f>G124/$G$99</f>
        <v>2.424487596005265E-3</v>
      </c>
      <c r="I124" s="1">
        <f>[1]Comparativo!$T131</f>
        <v>0</v>
      </c>
      <c r="J124" s="7">
        <f>I124/$I$99</f>
        <v>0</v>
      </c>
    </row>
    <row r="125" spans="1:10" x14ac:dyDescent="0.3">
      <c r="A125">
        <v>125</v>
      </c>
      <c r="B125" t="str">
        <f>[1]Comparativo!$O132</f>
        <v>5-400-010-0000</v>
      </c>
      <c r="C125" s="4" t="str">
        <f>[1]Comparativo!$P132</f>
        <v>COSTOS DE EMBALAJE</v>
      </c>
      <c r="D125">
        <f>[2]Comparativo!$C132</f>
        <v>0</v>
      </c>
      <c r="E125" s="5">
        <f>[1]Comparativo!$R132</f>
        <v>0</v>
      </c>
      <c r="F125" s="5"/>
      <c r="G125" s="6">
        <f>[1]Comparativo!$W132</f>
        <v>0</v>
      </c>
      <c r="H125" s="7"/>
      <c r="I125" s="6">
        <f>[1]Comparativo!$T132</f>
        <v>0</v>
      </c>
    </row>
    <row r="126" spans="1:10" x14ac:dyDescent="0.3">
      <c r="A126">
        <v>126</v>
      </c>
      <c r="B126" t="str">
        <f>[1]Comparativo!$O133</f>
        <v>5-400-010-0001</v>
      </c>
      <c r="C126" s="4" t="str">
        <f>[1]Comparativo!$P133</f>
        <v>PLAYO</v>
      </c>
      <c r="D126" t="str">
        <f>[2]Comparativo!$C133</f>
        <v>OPERACIONES</v>
      </c>
      <c r="E126" s="5">
        <f>[1]Comparativo!$R133</f>
        <v>0</v>
      </c>
      <c r="F126" s="5"/>
      <c r="G126" s="6">
        <f>[1]Comparativo!$W133</f>
        <v>0</v>
      </c>
      <c r="H126" s="7"/>
      <c r="I126" s="6">
        <f>[1]Comparativo!$T133</f>
        <v>0</v>
      </c>
    </row>
    <row r="127" spans="1:10" x14ac:dyDescent="0.3">
      <c r="A127">
        <v>127</v>
      </c>
      <c r="B127" t="str">
        <f>[1]Comparativo!$O134</f>
        <v>5-400-010-0002</v>
      </c>
      <c r="C127" s="4" t="str">
        <f>[1]Comparativo!$P134</f>
        <v>CINTA/DIUREX</v>
      </c>
      <c r="D127" t="str">
        <f>[2]Comparativo!$C134</f>
        <v>OPERACIONES</v>
      </c>
      <c r="E127" s="5">
        <f>[1]Comparativo!$R134</f>
        <v>0</v>
      </c>
      <c r="F127" s="5"/>
      <c r="G127" s="6">
        <f>[1]Comparativo!$W134</f>
        <v>0</v>
      </c>
      <c r="H127" s="7"/>
      <c r="I127" s="6">
        <f>[1]Comparativo!$T134</f>
        <v>0</v>
      </c>
    </row>
    <row r="128" spans="1:10" x14ac:dyDescent="0.3">
      <c r="A128">
        <v>128</v>
      </c>
      <c r="B128" t="str">
        <f>[1]Comparativo!$O135</f>
        <v>5-400-010-0003</v>
      </c>
      <c r="C128" s="4" t="str">
        <f>[1]Comparativo!$P135</f>
        <v>TARIMA</v>
      </c>
      <c r="D128" t="str">
        <f>[2]Comparativo!$C135</f>
        <v>OPERACIONES</v>
      </c>
      <c r="E128" s="5">
        <f>[1]Comparativo!$R135</f>
        <v>0</v>
      </c>
      <c r="F128" s="5"/>
      <c r="G128" s="6">
        <f>[1]Comparativo!$W135</f>
        <v>0</v>
      </c>
      <c r="H128" s="7"/>
      <c r="I128" s="6">
        <f>[1]Comparativo!$T135</f>
        <v>0</v>
      </c>
    </row>
    <row r="129" spans="1:10" x14ac:dyDescent="0.3">
      <c r="A129">
        <v>129</v>
      </c>
      <c r="B129" t="str">
        <f>[1]Comparativo!$O136</f>
        <v>5-400-010-0004</v>
      </c>
      <c r="C129" s="4" t="str">
        <f>[1]Comparativo!$P136</f>
        <v>SELLOS SEGURIDAD</v>
      </c>
      <c r="D129" t="str">
        <f>[2]Comparativo!$C136</f>
        <v>OPERACIONES</v>
      </c>
      <c r="E129" s="5">
        <f>[1]Comparativo!$R136</f>
        <v>0</v>
      </c>
      <c r="F129" s="5"/>
      <c r="G129" s="6">
        <f>[1]Comparativo!$W136</f>
        <v>0</v>
      </c>
      <c r="H129" s="7"/>
      <c r="I129" s="6">
        <f>[1]Comparativo!$T136</f>
        <v>0</v>
      </c>
    </row>
    <row r="130" spans="1:10" x14ac:dyDescent="0.3">
      <c r="A130">
        <v>130</v>
      </c>
      <c r="B130" t="str">
        <f>[1]Comparativo!$O137</f>
        <v>5-400-010-0005</v>
      </c>
      <c r="C130" t="str">
        <f>[1]Comparativo!$P137</f>
        <v>OTROS</v>
      </c>
      <c r="D130" t="str">
        <f>[2]Comparativo!$C137</f>
        <v>OPERACIONES</v>
      </c>
      <c r="E130" s="2">
        <f>[1]Comparativo!$R137</f>
        <v>38098</v>
      </c>
      <c r="F130" s="7">
        <f t="shared" ref="F130:F132" si="36">E130/$E$99</f>
        <v>1.8561749743923873E-4</v>
      </c>
      <c r="G130" s="1">
        <f>[1]Comparativo!$W137</f>
        <v>0</v>
      </c>
      <c r="H130" s="7">
        <f t="shared" ref="H130:H132" si="37">G130/$G$99</f>
        <v>0</v>
      </c>
      <c r="I130" s="1">
        <f>[1]Comparativo!$T137</f>
        <v>0</v>
      </c>
      <c r="J130" s="7">
        <f t="shared" ref="J130:J132" si="38">I130/$I$99</f>
        <v>0</v>
      </c>
    </row>
    <row r="131" spans="1:10" x14ac:dyDescent="0.3">
      <c r="A131">
        <v>131</v>
      </c>
      <c r="B131" t="str">
        <f>[1]Comparativo!$O138</f>
        <v>5-400-020-0000</v>
      </c>
      <c r="C131" t="str">
        <f>[1]Comparativo!$P138</f>
        <v>COSTOS DE CALIDAD</v>
      </c>
      <c r="D131">
        <f>[2]Comparativo!$C138</f>
        <v>0</v>
      </c>
      <c r="E131" s="2">
        <f>[1]Comparativo!$R138</f>
        <v>124243.97666666668</v>
      </c>
      <c r="F131" s="7">
        <f t="shared" si="36"/>
        <v>6.0532983413212876E-4</v>
      </c>
      <c r="G131" s="1">
        <f>[1]Comparativo!$W138</f>
        <v>159044</v>
      </c>
      <c r="H131" s="7">
        <f t="shared" si="37"/>
        <v>7.344150303956647E-4</v>
      </c>
      <c r="I131" s="1">
        <f>[1]Comparativo!$T138</f>
        <v>0</v>
      </c>
      <c r="J131" s="7">
        <f t="shared" si="38"/>
        <v>0</v>
      </c>
    </row>
    <row r="132" spans="1:10" x14ac:dyDescent="0.3">
      <c r="A132">
        <v>132</v>
      </c>
      <c r="B132" t="str">
        <f>[1]Comparativo!$O139</f>
        <v>5-400-020-0001</v>
      </c>
      <c r="C132" t="str">
        <f>[1]Comparativo!$P139</f>
        <v>ANALISIS DE CALIDAD EXTERNOS</v>
      </c>
      <c r="D132" t="str">
        <f>[2]Comparativo!$C139</f>
        <v>CALIDAD</v>
      </c>
      <c r="E132" s="2">
        <f>[1]Comparativo!$R139</f>
        <v>26250</v>
      </c>
      <c r="F132" s="7">
        <f t="shared" si="36"/>
        <v>1.2789278460234178E-4</v>
      </c>
      <c r="G132" s="1">
        <f>[1]Comparativo!$W139</f>
        <v>45000</v>
      </c>
      <c r="H132" s="7">
        <f t="shared" si="37"/>
        <v>2.0779580724708202E-4</v>
      </c>
      <c r="I132" s="1">
        <f>[1]Comparativo!$T139</f>
        <v>0</v>
      </c>
      <c r="J132" s="7">
        <f t="shared" si="38"/>
        <v>0</v>
      </c>
    </row>
    <row r="133" spans="1:10" x14ac:dyDescent="0.3">
      <c r="A133">
        <v>133</v>
      </c>
      <c r="B133" t="str">
        <f>[1]Comparativo!$O140</f>
        <v>5-400-020-0002</v>
      </c>
      <c r="C133" s="4" t="str">
        <f>[1]Comparativo!$P140</f>
        <v>ANALISIS DE CALIDAD INTERNOS</v>
      </c>
      <c r="D133" t="str">
        <f>[2]Comparativo!$C140</f>
        <v>CALIDAD</v>
      </c>
      <c r="E133" s="5">
        <f>[1]Comparativo!$R140</f>
        <v>0</v>
      </c>
      <c r="F133" s="5"/>
      <c r="G133" s="6">
        <f>[1]Comparativo!$W140</f>
        <v>0</v>
      </c>
      <c r="H133" s="7"/>
      <c r="I133" s="6">
        <f>[1]Comparativo!$T140</f>
        <v>0</v>
      </c>
    </row>
    <row r="134" spans="1:10" x14ac:dyDescent="0.3">
      <c r="A134">
        <v>134</v>
      </c>
      <c r="B134" t="str">
        <f>[1]Comparativo!$O141</f>
        <v>5-400-020-0003</v>
      </c>
      <c r="C134" t="str">
        <f>[1]Comparativo!$P141</f>
        <v>INSUMOS</v>
      </c>
      <c r="D134" t="str">
        <f>[2]Comparativo!$C141</f>
        <v>CALIDAD</v>
      </c>
      <c r="E134" s="2">
        <f>[1]Comparativo!$R141</f>
        <v>1554</v>
      </c>
      <c r="F134" s="7">
        <f t="shared" ref="F134:F135" si="39">E134/$E$99</f>
        <v>7.5712528484586335E-6</v>
      </c>
      <c r="G134" s="1">
        <f>[1]Comparativo!$W141</f>
        <v>2664</v>
      </c>
      <c r="H134" s="7">
        <f t="shared" ref="H134:H135" si="40">G134/$G$99</f>
        <v>1.2301511789027256E-5</v>
      </c>
      <c r="I134" s="1">
        <f>[1]Comparativo!$T141</f>
        <v>0</v>
      </c>
      <c r="J134" s="7">
        <f t="shared" ref="J134:J135" si="41">I134/$I$99</f>
        <v>0</v>
      </c>
    </row>
    <row r="135" spans="1:10" x14ac:dyDescent="0.3">
      <c r="A135">
        <v>135</v>
      </c>
      <c r="B135" t="str">
        <f>[1]Comparativo!$O142</f>
        <v>5-400-020-0004</v>
      </c>
      <c r="C135" t="str">
        <f>[1]Comparativo!$P142</f>
        <v>EQUIPO E INSTRUMENTAL</v>
      </c>
      <c r="D135" t="str">
        <f>[2]Comparativo!$C142</f>
        <v>CALIDAD</v>
      </c>
      <c r="E135" s="2">
        <f>[1]Comparativo!$R142</f>
        <v>17021.666666666664</v>
      </c>
      <c r="F135" s="7">
        <f t="shared" si="39"/>
        <v>8.2931365659918505E-5</v>
      </c>
      <c r="G135" s="1">
        <f>[1]Comparativo!$W142</f>
        <v>29180</v>
      </c>
      <c r="H135" s="7">
        <f t="shared" si="40"/>
        <v>1.3474403678821897E-4</v>
      </c>
      <c r="I135" s="1">
        <f>[1]Comparativo!$T142</f>
        <v>0</v>
      </c>
      <c r="J135" s="7">
        <f t="shared" si="41"/>
        <v>0</v>
      </c>
    </row>
    <row r="136" spans="1:10" x14ac:dyDescent="0.3">
      <c r="A136">
        <v>136</v>
      </c>
      <c r="B136" t="str">
        <f>[1]Comparativo!$O143</f>
        <v>5-400-020-0005</v>
      </c>
      <c r="C136" s="4" t="str">
        <f>[1]Comparativo!$P143</f>
        <v>AUDITORIAS</v>
      </c>
      <c r="D136" t="str">
        <f>[2]Comparativo!$C143</f>
        <v>CALIDAD</v>
      </c>
      <c r="E136" s="5">
        <f>[1]Comparativo!$R143</f>
        <v>0</v>
      </c>
      <c r="F136" s="5"/>
      <c r="G136" s="6">
        <f>[1]Comparativo!$W143</f>
        <v>0</v>
      </c>
      <c r="H136" s="7"/>
      <c r="I136" s="6">
        <f>[1]Comparativo!$T143</f>
        <v>0</v>
      </c>
    </row>
    <row r="137" spans="1:10" x14ac:dyDescent="0.3">
      <c r="A137">
        <v>137</v>
      </c>
      <c r="B137" t="str">
        <f>[1]Comparativo!$O144</f>
        <v>5-400-020-0006</v>
      </c>
      <c r="C137" t="str">
        <f>[1]Comparativo!$P144</f>
        <v>CERTIFICACIONES</v>
      </c>
      <c r="D137" t="str">
        <f>[2]Comparativo!$C144</f>
        <v>CALIDAD</v>
      </c>
      <c r="E137" s="2">
        <f>[1]Comparativo!$R144</f>
        <v>79418.31</v>
      </c>
      <c r="F137" s="7">
        <f t="shared" ref="F137:F139" si="42">E137/$E$99</f>
        <v>3.8693443102140972E-4</v>
      </c>
      <c r="G137" s="1">
        <f>[1]Comparativo!$W144</f>
        <v>82200</v>
      </c>
      <c r="H137" s="7">
        <f t="shared" ref="H137:H139" si="43">G137/$G$99</f>
        <v>3.7957367457133647E-4</v>
      </c>
      <c r="I137" s="1">
        <f>[1]Comparativo!$T144</f>
        <v>0</v>
      </c>
      <c r="J137" s="7">
        <f t="shared" ref="J137:J139" si="44">I137/$I$99</f>
        <v>0</v>
      </c>
    </row>
    <row r="138" spans="1:10" x14ac:dyDescent="0.3">
      <c r="A138">
        <v>138</v>
      </c>
      <c r="B138" t="str">
        <f>[1]Comparativo!$O145</f>
        <v>5-400-030-0000</v>
      </c>
      <c r="C138" t="str">
        <f>[1]Comparativo!$P145</f>
        <v>COSTOS DE MOLDES</v>
      </c>
      <c r="D138">
        <f>[2]Comparativo!$C145</f>
        <v>0</v>
      </c>
      <c r="E138" s="2">
        <f>[1]Comparativo!$R145</f>
        <v>213499.99999999997</v>
      </c>
      <c r="F138" s="7">
        <f t="shared" si="42"/>
        <v>1.0401946480990464E-3</v>
      </c>
      <c r="G138" s="1">
        <f>[1]Comparativo!$W145</f>
        <v>366000</v>
      </c>
      <c r="H138" s="7">
        <f t="shared" si="43"/>
        <v>1.6900725656096003E-3</v>
      </c>
      <c r="I138" s="1">
        <f>[1]Comparativo!$T145</f>
        <v>1406520.39</v>
      </c>
      <c r="J138" s="7">
        <f t="shared" si="44"/>
        <v>1.2722484840839732E-2</v>
      </c>
    </row>
    <row r="139" spans="1:10" x14ac:dyDescent="0.3">
      <c r="A139">
        <v>139</v>
      </c>
      <c r="B139" t="str">
        <f>[1]Comparativo!$O146</f>
        <v>5-400-030-0001</v>
      </c>
      <c r="C139" t="str">
        <f>[1]Comparativo!$P146</f>
        <v>MOLDES DE ACERO</v>
      </c>
      <c r="D139" t="str">
        <f>[2]Comparativo!$C146</f>
        <v>OPERACIONES</v>
      </c>
      <c r="E139" s="2">
        <f>[1]Comparativo!$R146</f>
        <v>0</v>
      </c>
      <c r="F139" s="7">
        <f t="shared" si="42"/>
        <v>0</v>
      </c>
      <c r="G139" s="1">
        <f>[1]Comparativo!$W146</f>
        <v>0</v>
      </c>
      <c r="H139" s="7">
        <f t="shared" si="43"/>
        <v>0</v>
      </c>
      <c r="I139" s="1">
        <f>[1]Comparativo!$T146</f>
        <v>1406520.39</v>
      </c>
      <c r="J139" s="7">
        <f t="shared" si="44"/>
        <v>1.2722484840839732E-2</v>
      </c>
    </row>
    <row r="140" spans="1:10" x14ac:dyDescent="0.3">
      <c r="A140">
        <v>140</v>
      </c>
      <c r="B140" t="str">
        <f>[1]Comparativo!$O147</f>
        <v>5-400-030-0002</v>
      </c>
      <c r="C140" s="4" t="str">
        <f>[1]Comparativo!$P147</f>
        <v>MOLDES DE ALUMINIO</v>
      </c>
      <c r="D140" t="str">
        <f>[2]Comparativo!$C147</f>
        <v>OPERACIONES</v>
      </c>
      <c r="E140" s="5">
        <f>[1]Comparativo!$R147</f>
        <v>0</v>
      </c>
      <c r="F140" s="5"/>
      <c r="G140" s="6">
        <f>[1]Comparativo!$W147</f>
        <v>0</v>
      </c>
      <c r="H140" s="7"/>
      <c r="I140" s="6">
        <f>[1]Comparativo!$T147</f>
        <v>0</v>
      </c>
    </row>
    <row r="141" spans="1:10" x14ac:dyDescent="0.3">
      <c r="A141">
        <v>141</v>
      </c>
      <c r="B141" t="str">
        <f>[1]Comparativo!$O148</f>
        <v>5-400-030-0003</v>
      </c>
      <c r="C141" t="str">
        <f>[1]Comparativo!$P148</f>
        <v>MANTENIMIENTO DE MOLDES</v>
      </c>
      <c r="D141" t="str">
        <f>[2]Comparativo!$C148</f>
        <v>OPERACIONES</v>
      </c>
      <c r="E141" s="2">
        <f>[1]Comparativo!$R148</f>
        <v>213499.99999999997</v>
      </c>
      <c r="F141" s="7">
        <f t="shared" ref="F141:F143" si="45">E141/$E$99</f>
        <v>1.0401946480990464E-3</v>
      </c>
      <c r="G141" s="1">
        <f>[1]Comparativo!$W148</f>
        <v>366000</v>
      </c>
      <c r="H141" s="7">
        <f t="shared" ref="H141:H143" si="46">G141/$G$99</f>
        <v>1.6900725656096003E-3</v>
      </c>
      <c r="I141" s="1">
        <f>[1]Comparativo!$T148</f>
        <v>0</v>
      </c>
      <c r="J141" s="7">
        <f t="shared" ref="J141:J143" si="47">I141/$I$99</f>
        <v>0</v>
      </c>
    </row>
    <row r="142" spans="1:10" x14ac:dyDescent="0.3">
      <c r="A142">
        <v>142</v>
      </c>
      <c r="B142">
        <f>[1]Comparativo!$O149</f>
        <v>0</v>
      </c>
      <c r="C142" t="str">
        <f>[1]Comparativo!$P149</f>
        <v>COSTO DIRECTO</v>
      </c>
      <c r="D142">
        <f>[2]Comparativo!$C149</f>
        <v>0</v>
      </c>
      <c r="E142" s="2">
        <f>[1]Comparativo!$R149</f>
        <v>104777620.42355749</v>
      </c>
      <c r="F142" s="7">
        <f t="shared" si="45"/>
        <v>0.51048768152289392</v>
      </c>
      <c r="G142" s="1">
        <f>[1]Comparativo!$W149</f>
        <v>107372731.84765327</v>
      </c>
      <c r="H142" s="7">
        <f t="shared" si="46"/>
        <v>0.49581341090239073</v>
      </c>
      <c r="I142" s="1">
        <f>[1]Comparativo!$T149</f>
        <v>60430623.826666683</v>
      </c>
      <c r="J142" s="7">
        <f t="shared" si="47"/>
        <v>0.5466168148172067</v>
      </c>
    </row>
    <row r="143" spans="1:10" x14ac:dyDescent="0.3">
      <c r="A143">
        <v>143</v>
      </c>
      <c r="B143">
        <f>[1]Comparativo!$O150</f>
        <v>0</v>
      </c>
      <c r="C143" t="str">
        <f>[1]Comparativo!$P150</f>
        <v>MARGEN BRUTO</v>
      </c>
      <c r="D143">
        <f>[2]Comparativo!$C150</f>
        <v>0</v>
      </c>
      <c r="E143" s="2">
        <f>[1]Comparativo!$R150</f>
        <v>100472426.18086486</v>
      </c>
      <c r="F143" s="7">
        <f t="shared" si="45"/>
        <v>0.48951231847710602</v>
      </c>
      <c r="G143" s="1">
        <f>[1]Comparativo!$W150</f>
        <v>109186016.84014979</v>
      </c>
      <c r="H143" s="7">
        <f t="shared" si="46"/>
        <v>0.50418658909760927</v>
      </c>
      <c r="I143" s="1">
        <f>[1]Comparativo!$T150</f>
        <v>50123281.923333347</v>
      </c>
      <c r="J143" s="7">
        <f t="shared" si="47"/>
        <v>0.45338318518279336</v>
      </c>
    </row>
    <row r="144" spans="1:10" x14ac:dyDescent="0.3">
      <c r="A144">
        <v>144</v>
      </c>
      <c r="B144" t="str">
        <f>[1]Comparativo!$O151</f>
        <v>5-500-000-0000</v>
      </c>
      <c r="C144" s="4" t="str">
        <f>[1]Comparativo!$P151</f>
        <v>COSTO PERSONAL OPERATIVO</v>
      </c>
      <c r="D144">
        <f>[2]Comparativo!$C151</f>
        <v>0</v>
      </c>
      <c r="E144" s="5">
        <f>[1]Comparativo!$R151</f>
        <v>0</v>
      </c>
      <c r="F144" s="5"/>
      <c r="G144" s="6">
        <f>[1]Comparativo!$W151</f>
        <v>0</v>
      </c>
      <c r="H144" s="7"/>
      <c r="I144" s="6">
        <f>[1]Comparativo!$T151</f>
        <v>0</v>
      </c>
    </row>
    <row r="145" spans="1:9" x14ac:dyDescent="0.3">
      <c r="A145">
        <v>145</v>
      </c>
      <c r="B145" t="str">
        <f>[1]Comparativo!$O152</f>
        <v>5-500-001-0000</v>
      </c>
      <c r="C145" s="4" t="str">
        <f>[1]Comparativo!$P152</f>
        <v>SUELDOS Y SALARIOS</v>
      </c>
      <c r="D145">
        <f>[2]Comparativo!$C152</f>
        <v>0</v>
      </c>
      <c r="E145" s="5">
        <f>[1]Comparativo!$R152</f>
        <v>0</v>
      </c>
      <c r="F145" s="5"/>
      <c r="G145" s="6">
        <f>[1]Comparativo!$W152</f>
        <v>0</v>
      </c>
      <c r="H145" s="7"/>
      <c r="I145" s="6">
        <f>[1]Comparativo!$T152</f>
        <v>0</v>
      </c>
    </row>
    <row r="146" spans="1:9" x14ac:dyDescent="0.3">
      <c r="A146">
        <v>146</v>
      </c>
      <c r="B146" t="str">
        <f>[1]Comparativo!$O153</f>
        <v>5-500-001-0001</v>
      </c>
      <c r="C146" s="4" t="str">
        <f>[1]Comparativo!$P153</f>
        <v>SUELDOS NOMINAL</v>
      </c>
      <c r="D146">
        <f>[2]Comparativo!$C153</f>
        <v>0</v>
      </c>
      <c r="E146" s="5">
        <f>[1]Comparativo!$R153</f>
        <v>0</v>
      </c>
      <c r="F146" s="5"/>
      <c r="G146" s="6">
        <f>[1]Comparativo!$W153</f>
        <v>0</v>
      </c>
      <c r="H146" s="7"/>
      <c r="I146" s="6">
        <f>[1]Comparativo!$T153</f>
        <v>0</v>
      </c>
    </row>
    <row r="147" spans="1:9" x14ac:dyDescent="0.3">
      <c r="A147">
        <v>147</v>
      </c>
      <c r="B147" t="str">
        <f>[1]Comparativo!$O154</f>
        <v>5-500-001-0002</v>
      </c>
      <c r="C147" s="4" t="str">
        <f>[1]Comparativo!$P154</f>
        <v>TIEMPO EXTRA</v>
      </c>
      <c r="D147">
        <f>[2]Comparativo!$C154</f>
        <v>0</v>
      </c>
      <c r="E147" s="5">
        <f>[1]Comparativo!$R154</f>
        <v>0</v>
      </c>
      <c r="F147" s="5"/>
      <c r="G147" s="6">
        <f>[1]Comparativo!$W154</f>
        <v>0</v>
      </c>
      <c r="H147" s="7"/>
      <c r="I147" s="6">
        <f>[1]Comparativo!$T154</f>
        <v>0</v>
      </c>
    </row>
    <row r="148" spans="1:9" x14ac:dyDescent="0.3">
      <c r="A148">
        <v>148</v>
      </c>
      <c r="B148" t="str">
        <f>[1]Comparativo!$O155</f>
        <v>5-500-001-0003</v>
      </c>
      <c r="C148" s="4" t="str">
        <f>[1]Comparativo!$P155</f>
        <v>ASIMILADOS A SALARIOS</v>
      </c>
      <c r="D148">
        <f>[2]Comparativo!$C155</f>
        <v>0</v>
      </c>
      <c r="E148" s="5">
        <f>[1]Comparativo!$R155</f>
        <v>0</v>
      </c>
      <c r="F148" s="5"/>
      <c r="G148" s="6">
        <f>[1]Comparativo!$W155</f>
        <v>0</v>
      </c>
      <c r="H148" s="7"/>
      <c r="I148" s="6">
        <f>[1]Comparativo!$T155</f>
        <v>0</v>
      </c>
    </row>
    <row r="149" spans="1:9" x14ac:dyDescent="0.3">
      <c r="A149">
        <v>149</v>
      </c>
      <c r="B149" t="str">
        <f>[1]Comparativo!$O156</f>
        <v>5-500-002-0000</v>
      </c>
      <c r="C149" s="4" t="str">
        <f>[1]Comparativo!$P156</f>
        <v>COMISIONES Y BONOS</v>
      </c>
      <c r="D149">
        <f>[2]Comparativo!$C156</f>
        <v>0</v>
      </c>
      <c r="E149" s="5">
        <f>[1]Comparativo!$R156</f>
        <v>0</v>
      </c>
      <c r="F149" s="5"/>
      <c r="G149" s="6">
        <f>[1]Comparativo!$W156</f>
        <v>0</v>
      </c>
      <c r="H149" s="7"/>
      <c r="I149" s="6">
        <f>[1]Comparativo!$T156</f>
        <v>0</v>
      </c>
    </row>
    <row r="150" spans="1:9" x14ac:dyDescent="0.3">
      <c r="A150">
        <v>150</v>
      </c>
      <c r="B150" t="str">
        <f>[1]Comparativo!$O157</f>
        <v>5-500-002-0001</v>
      </c>
      <c r="C150" s="4" t="str">
        <f>[1]Comparativo!$P157</f>
        <v>COMISIONES A VENDEDORES</v>
      </c>
      <c r="D150">
        <f>[2]Comparativo!$C157</f>
        <v>0</v>
      </c>
      <c r="E150" s="5">
        <f>[1]Comparativo!$R157</f>
        <v>0</v>
      </c>
      <c r="F150" s="5"/>
      <c r="G150" s="6">
        <f>[1]Comparativo!$W157</f>
        <v>0</v>
      </c>
      <c r="H150" s="7"/>
      <c r="I150" s="6">
        <f>[1]Comparativo!$T157</f>
        <v>0</v>
      </c>
    </row>
    <row r="151" spans="1:9" x14ac:dyDescent="0.3">
      <c r="A151">
        <v>151</v>
      </c>
      <c r="B151" t="str">
        <f>[1]Comparativo!$O158</f>
        <v>5-500-002-0002</v>
      </c>
      <c r="C151" s="4" t="str">
        <f>[1]Comparativo!$P158</f>
        <v>BONOS ANUALES</v>
      </c>
      <c r="D151">
        <f>[2]Comparativo!$C158</f>
        <v>0</v>
      </c>
      <c r="E151" s="5">
        <f>[1]Comparativo!$R158</f>
        <v>0</v>
      </c>
      <c r="F151" s="5"/>
      <c r="G151" s="6">
        <f>[1]Comparativo!$W158</f>
        <v>0</v>
      </c>
      <c r="H151" s="7"/>
      <c r="I151" s="6">
        <f>[1]Comparativo!$T158</f>
        <v>0</v>
      </c>
    </row>
    <row r="152" spans="1:9" x14ac:dyDescent="0.3">
      <c r="A152">
        <v>152</v>
      </c>
      <c r="B152" t="str">
        <f>[1]Comparativo!$O159</f>
        <v>5-500-002-0003</v>
      </c>
      <c r="C152" s="4" t="str">
        <f>[1]Comparativo!$P159</f>
        <v>OTROS BONOS</v>
      </c>
      <c r="D152">
        <f>[2]Comparativo!$C159</f>
        <v>0</v>
      </c>
      <c r="E152" s="5">
        <f>[1]Comparativo!$R159</f>
        <v>0</v>
      </c>
      <c r="F152" s="5"/>
      <c r="G152" s="6">
        <f>[1]Comparativo!$W159</f>
        <v>0</v>
      </c>
      <c r="H152" s="7"/>
      <c r="I152" s="6">
        <f>[1]Comparativo!$T159</f>
        <v>0</v>
      </c>
    </row>
    <row r="153" spans="1:9" x14ac:dyDescent="0.3">
      <c r="A153">
        <v>153</v>
      </c>
      <c r="B153" t="str">
        <f>[1]Comparativo!$O160</f>
        <v>5-500-003-0000</v>
      </c>
      <c r="C153" s="4" t="str">
        <f>[1]Comparativo!$P160</f>
        <v>PRESTACIONES</v>
      </c>
      <c r="D153">
        <f>[2]Comparativo!$C160</f>
        <v>0</v>
      </c>
      <c r="E153" s="5">
        <f>[1]Comparativo!$R160</f>
        <v>0</v>
      </c>
      <c r="F153" s="5"/>
      <c r="G153" s="6">
        <f>[1]Comparativo!$W160</f>
        <v>0</v>
      </c>
      <c r="H153" s="7"/>
      <c r="I153" s="6">
        <f>[1]Comparativo!$T160</f>
        <v>0</v>
      </c>
    </row>
    <row r="154" spans="1:9" x14ac:dyDescent="0.3">
      <c r="A154">
        <v>154</v>
      </c>
      <c r="B154" t="str">
        <f>[1]Comparativo!$O161</f>
        <v>5-500-003-0001</v>
      </c>
      <c r="C154" s="4" t="str">
        <f>[1]Comparativo!$P161</f>
        <v>PRIMA VACACIONAL EXENTA</v>
      </c>
      <c r="D154">
        <f>[2]Comparativo!$C161</f>
        <v>0</v>
      </c>
      <c r="E154" s="5">
        <f>[1]Comparativo!$R161</f>
        <v>0</v>
      </c>
      <c r="F154" s="5"/>
      <c r="G154" s="6">
        <f>[1]Comparativo!$W161</f>
        <v>0</v>
      </c>
      <c r="H154" s="7"/>
      <c r="I154" s="6">
        <f>[1]Comparativo!$T161</f>
        <v>0</v>
      </c>
    </row>
    <row r="155" spans="1:9" x14ac:dyDescent="0.3">
      <c r="A155">
        <v>155</v>
      </c>
      <c r="B155" t="str">
        <f>[1]Comparativo!$O162</f>
        <v>5-500-003-0002</v>
      </c>
      <c r="C155" s="4" t="str">
        <f>[1]Comparativo!$P162</f>
        <v>PRIMA VACACIONAL GRAVABLE</v>
      </c>
      <c r="D155">
        <f>[2]Comparativo!$C162</f>
        <v>0</v>
      </c>
      <c r="E155" s="5">
        <f>[1]Comparativo!$R162</f>
        <v>0</v>
      </c>
      <c r="F155" s="5"/>
      <c r="G155" s="6">
        <f>[1]Comparativo!$W162</f>
        <v>0</v>
      </c>
      <c r="H155" s="7"/>
      <c r="I155" s="6">
        <f>[1]Comparativo!$T162</f>
        <v>0</v>
      </c>
    </row>
    <row r="156" spans="1:9" x14ac:dyDescent="0.3">
      <c r="A156">
        <v>156</v>
      </c>
      <c r="B156" t="str">
        <f>[1]Comparativo!$O163</f>
        <v>5-500-003-0003</v>
      </c>
      <c r="C156" s="4" t="str">
        <f>[1]Comparativo!$P163</f>
        <v>AGUINALDO EXENTO</v>
      </c>
      <c r="D156">
        <f>[2]Comparativo!$C163</f>
        <v>0</v>
      </c>
      <c r="E156" s="5">
        <f>[1]Comparativo!$R163</f>
        <v>0</v>
      </c>
      <c r="F156" s="5"/>
      <c r="G156" s="6">
        <f>[1]Comparativo!$W163</f>
        <v>0</v>
      </c>
      <c r="H156" s="7"/>
      <c r="I156" s="6">
        <f>[1]Comparativo!$T163</f>
        <v>0</v>
      </c>
    </row>
    <row r="157" spans="1:9" x14ac:dyDescent="0.3">
      <c r="A157">
        <v>157</v>
      </c>
      <c r="B157" t="str">
        <f>[1]Comparativo!$O164</f>
        <v>5-500-003-0004</v>
      </c>
      <c r="C157" s="4" t="str">
        <f>[1]Comparativo!$P164</f>
        <v>AGUINALDO GRAVABLE</v>
      </c>
      <c r="D157">
        <f>[2]Comparativo!$C164</f>
        <v>0</v>
      </c>
      <c r="E157" s="5">
        <f>[1]Comparativo!$R164</f>
        <v>0</v>
      </c>
      <c r="F157" s="5"/>
      <c r="G157" s="6">
        <f>[1]Comparativo!$W164</f>
        <v>0</v>
      </c>
      <c r="H157" s="7"/>
      <c r="I157" s="6">
        <f>[1]Comparativo!$T164</f>
        <v>0</v>
      </c>
    </row>
    <row r="158" spans="1:9" x14ac:dyDescent="0.3">
      <c r="A158">
        <v>158</v>
      </c>
      <c r="B158" t="str">
        <f>[1]Comparativo!$O165</f>
        <v>5-500-004-0000</v>
      </c>
      <c r="C158" s="4" t="str">
        <f>[1]Comparativo!$P165</f>
        <v>OTRAS COMPENSACIONES</v>
      </c>
      <c r="D158">
        <f>[2]Comparativo!$C165</f>
        <v>0</v>
      </c>
      <c r="E158" s="5">
        <f>[1]Comparativo!$R165</f>
        <v>0</v>
      </c>
      <c r="F158" s="5"/>
      <c r="G158" s="6">
        <f>[1]Comparativo!$W165</f>
        <v>0</v>
      </c>
      <c r="H158" s="7"/>
      <c r="I158" s="6">
        <f>[1]Comparativo!$T165</f>
        <v>0</v>
      </c>
    </row>
    <row r="159" spans="1:9" x14ac:dyDescent="0.3">
      <c r="A159">
        <v>159</v>
      </c>
      <c r="B159" t="str">
        <f>[1]Comparativo!$O166</f>
        <v>5-500-004-0001</v>
      </c>
      <c r="C159" s="4" t="str">
        <f>[1]Comparativo!$P166</f>
        <v>VACACIONES</v>
      </c>
      <c r="D159">
        <f>[2]Comparativo!$C166</f>
        <v>0</v>
      </c>
      <c r="E159" s="5">
        <f>[1]Comparativo!$R166</f>
        <v>0</v>
      </c>
      <c r="F159" s="5"/>
      <c r="G159" s="6">
        <f>[1]Comparativo!$W166</f>
        <v>0</v>
      </c>
      <c r="H159" s="7"/>
      <c r="I159" s="6">
        <f>[1]Comparativo!$T166</f>
        <v>0</v>
      </c>
    </row>
    <row r="160" spans="1:9" x14ac:dyDescent="0.3">
      <c r="A160">
        <v>160</v>
      </c>
      <c r="B160" t="str">
        <f>[1]Comparativo!$O167</f>
        <v>5-500-004-0002</v>
      </c>
      <c r="C160" s="4" t="str">
        <f>[1]Comparativo!$P167</f>
        <v>GRATIFICACION EXTRAORDINARIA</v>
      </c>
      <c r="D160">
        <f>[2]Comparativo!$C167</f>
        <v>0</v>
      </c>
      <c r="E160" s="5">
        <f>[1]Comparativo!$R167</f>
        <v>0</v>
      </c>
      <c r="F160" s="5"/>
      <c r="G160" s="6">
        <f>[1]Comparativo!$W167</f>
        <v>0</v>
      </c>
      <c r="H160" s="7"/>
      <c r="I160" s="6">
        <f>[1]Comparativo!$T167</f>
        <v>0</v>
      </c>
    </row>
    <row r="161" spans="1:10" x14ac:dyDescent="0.3">
      <c r="A161">
        <v>161</v>
      </c>
      <c r="B161" t="str">
        <f>[1]Comparativo!$O168</f>
        <v>5-500-004-0003</v>
      </c>
      <c r="C161" s="4" t="str">
        <f>[1]Comparativo!$P168</f>
        <v>OTRAS COMPENSACIONES</v>
      </c>
      <c r="D161">
        <f>[2]Comparativo!$C168</f>
        <v>0</v>
      </c>
      <c r="E161" s="5">
        <f>[1]Comparativo!$R168</f>
        <v>0</v>
      </c>
      <c r="F161" s="5"/>
      <c r="G161" s="6">
        <f>[1]Comparativo!$W168</f>
        <v>0</v>
      </c>
      <c r="H161" s="7"/>
      <c r="I161" s="6">
        <f>[1]Comparativo!$T168</f>
        <v>0</v>
      </c>
    </row>
    <row r="162" spans="1:10" x14ac:dyDescent="0.3">
      <c r="A162">
        <v>162</v>
      </c>
      <c r="B162" t="str">
        <f>[1]Comparativo!$O169</f>
        <v>5-500-005-0000</v>
      </c>
      <c r="C162" s="4" t="str">
        <f>[1]Comparativo!$P169</f>
        <v>PREVISION SOCIAL</v>
      </c>
      <c r="D162">
        <f>[2]Comparativo!$C169</f>
        <v>0</v>
      </c>
      <c r="E162" s="5">
        <f>[1]Comparativo!$R169</f>
        <v>0</v>
      </c>
      <c r="F162" s="5"/>
      <c r="G162" s="6">
        <f>[1]Comparativo!$W169</f>
        <v>0</v>
      </c>
      <c r="H162" s="7"/>
      <c r="I162" s="6">
        <f>[1]Comparativo!$T169</f>
        <v>0</v>
      </c>
    </row>
    <row r="163" spans="1:10" x14ac:dyDescent="0.3">
      <c r="A163">
        <v>163</v>
      </c>
      <c r="B163" t="str">
        <f>[1]Comparativo!$O170</f>
        <v>5-500-005-0001</v>
      </c>
      <c r="C163" s="4" t="str">
        <f>[1]Comparativo!$P170</f>
        <v>AYUDA DEFUNCION</v>
      </c>
      <c r="D163">
        <f>[2]Comparativo!$C170</f>
        <v>0</v>
      </c>
      <c r="E163" s="5">
        <f>[1]Comparativo!$R170</f>
        <v>0</v>
      </c>
      <c r="F163" s="5"/>
      <c r="G163" s="6">
        <f>[1]Comparativo!$W170</f>
        <v>0</v>
      </c>
      <c r="H163" s="7"/>
      <c r="I163" s="6">
        <f>[1]Comparativo!$T170</f>
        <v>0</v>
      </c>
    </row>
    <row r="164" spans="1:10" x14ac:dyDescent="0.3">
      <c r="A164">
        <v>164</v>
      </c>
      <c r="B164" t="str">
        <f>[1]Comparativo!$O171</f>
        <v>5-500-006-0000</v>
      </c>
      <c r="C164" s="4" t="str">
        <f>[1]Comparativo!$P171</f>
        <v>IMPTOS S/NOMINA</v>
      </c>
      <c r="D164">
        <f>[2]Comparativo!$C171</f>
        <v>0</v>
      </c>
      <c r="E164" s="5">
        <f>[1]Comparativo!$R171</f>
        <v>0</v>
      </c>
      <c r="F164" s="5"/>
      <c r="G164" s="6">
        <f>[1]Comparativo!$W171</f>
        <v>0</v>
      </c>
      <c r="H164" s="7"/>
      <c r="I164" s="6">
        <f>[1]Comparativo!$T171</f>
        <v>0</v>
      </c>
    </row>
    <row r="165" spans="1:10" x14ac:dyDescent="0.3">
      <c r="A165">
        <v>165</v>
      </c>
      <c r="B165" t="str">
        <f>[1]Comparativo!$O172</f>
        <v>5-500-006-0001</v>
      </c>
      <c r="C165" s="4" t="str">
        <f>[1]Comparativo!$P172</f>
        <v>3% S/NOMINAS</v>
      </c>
      <c r="D165">
        <f>[2]Comparativo!$C172</f>
        <v>0</v>
      </c>
      <c r="E165" s="5">
        <f>[1]Comparativo!$R172</f>
        <v>0</v>
      </c>
      <c r="F165" s="5"/>
      <c r="G165" s="6">
        <f>[1]Comparativo!$W172</f>
        <v>0</v>
      </c>
      <c r="H165" s="7"/>
      <c r="I165" s="6">
        <f>[1]Comparativo!$T172</f>
        <v>0</v>
      </c>
    </row>
    <row r="166" spans="1:10" x14ac:dyDescent="0.3">
      <c r="A166">
        <v>166</v>
      </c>
      <c r="B166" t="str">
        <f>[1]Comparativo!$O173</f>
        <v>5-500-007-0000</v>
      </c>
      <c r="C166" s="4" t="str">
        <f>[1]Comparativo!$P173</f>
        <v>CONTRIBUCIONES PATRONALES</v>
      </c>
      <c r="D166">
        <f>[2]Comparativo!$C173</f>
        <v>0</v>
      </c>
      <c r="E166" s="5">
        <f>[1]Comparativo!$R173</f>
        <v>0</v>
      </c>
      <c r="F166" s="5"/>
      <c r="G166" s="6">
        <f>[1]Comparativo!$W173</f>
        <v>0</v>
      </c>
      <c r="H166" s="7"/>
      <c r="I166" s="6">
        <f>[1]Comparativo!$T173</f>
        <v>0</v>
      </c>
    </row>
    <row r="167" spans="1:10" x14ac:dyDescent="0.3">
      <c r="A167">
        <v>167</v>
      </c>
      <c r="B167" t="str">
        <f>[1]Comparativo!$O174</f>
        <v>5-500-007-0001</v>
      </c>
      <c r="C167" s="4" t="str">
        <f>[1]Comparativo!$P174</f>
        <v>IMSS</v>
      </c>
      <c r="D167">
        <f>[2]Comparativo!$C174</f>
        <v>0</v>
      </c>
      <c r="E167" s="5">
        <f>[1]Comparativo!$R174</f>
        <v>0</v>
      </c>
      <c r="F167" s="5"/>
      <c r="G167" s="6">
        <f>[1]Comparativo!$W174</f>
        <v>0</v>
      </c>
      <c r="H167" s="7"/>
      <c r="I167" s="6">
        <f>[1]Comparativo!$T174</f>
        <v>0</v>
      </c>
    </row>
    <row r="168" spans="1:10" x14ac:dyDescent="0.3">
      <c r="A168">
        <v>168</v>
      </c>
      <c r="B168" t="str">
        <f>[1]Comparativo!$O175</f>
        <v>5-500-007-0002</v>
      </c>
      <c r="C168" s="4" t="str">
        <f>[1]Comparativo!$P175</f>
        <v>RCW</v>
      </c>
      <c r="D168">
        <f>[2]Comparativo!$C175</f>
        <v>0</v>
      </c>
      <c r="E168" s="5">
        <f>[1]Comparativo!$R175</f>
        <v>0</v>
      </c>
      <c r="F168" s="5"/>
      <c r="G168" s="6">
        <f>[1]Comparativo!$W175</f>
        <v>0</v>
      </c>
      <c r="H168" s="7"/>
      <c r="I168" s="6">
        <f>[1]Comparativo!$T175</f>
        <v>0</v>
      </c>
    </row>
    <row r="169" spans="1:10" x14ac:dyDescent="0.3">
      <c r="A169">
        <v>169</v>
      </c>
      <c r="B169" t="str">
        <f>[1]Comparativo!$O176</f>
        <v>5-500-007-0003</v>
      </c>
      <c r="C169" s="4" t="str">
        <f>[1]Comparativo!$P176</f>
        <v>INFONAVIT</v>
      </c>
      <c r="D169">
        <f>[2]Comparativo!$C176</f>
        <v>0</v>
      </c>
      <c r="E169" s="5">
        <f>[1]Comparativo!$R176</f>
        <v>0</v>
      </c>
      <c r="F169" s="5"/>
      <c r="G169" s="6">
        <f>[1]Comparativo!$W176</f>
        <v>0</v>
      </c>
      <c r="H169" s="7"/>
      <c r="I169" s="6">
        <f>[1]Comparativo!$T176</f>
        <v>0</v>
      </c>
    </row>
    <row r="170" spans="1:10" x14ac:dyDescent="0.3">
      <c r="A170">
        <v>170</v>
      </c>
      <c r="B170" t="str">
        <f>[1]Comparativo!$O177</f>
        <v>5-500-008-0000</v>
      </c>
      <c r="C170" s="4" t="str">
        <f>[1]Comparativo!$P177</f>
        <v>PTU</v>
      </c>
      <c r="D170">
        <f>[2]Comparativo!$C177</f>
        <v>0</v>
      </c>
      <c r="E170" s="5">
        <f>[1]Comparativo!$R177</f>
        <v>0</v>
      </c>
      <c r="F170" s="5"/>
      <c r="G170" s="6">
        <f>[1]Comparativo!$W177</f>
        <v>0</v>
      </c>
      <c r="H170" s="7"/>
      <c r="I170" s="6">
        <f>[1]Comparativo!$T177</f>
        <v>0</v>
      </c>
    </row>
    <row r="171" spans="1:10" x14ac:dyDescent="0.3">
      <c r="A171">
        <v>171</v>
      </c>
      <c r="B171" t="str">
        <f>[1]Comparativo!$O178</f>
        <v>5-500-008-0001</v>
      </c>
      <c r="C171" s="4" t="str">
        <f>[1]Comparativo!$P178</f>
        <v>PTU</v>
      </c>
      <c r="D171">
        <f>[2]Comparativo!$C178</f>
        <v>0</v>
      </c>
      <c r="E171" s="5">
        <f>[1]Comparativo!$R178</f>
        <v>0</v>
      </c>
      <c r="F171" s="5"/>
      <c r="G171" s="6">
        <f>[1]Comparativo!$W178</f>
        <v>0</v>
      </c>
      <c r="H171" s="7"/>
      <c r="I171" s="6">
        <f>[1]Comparativo!$T178</f>
        <v>0</v>
      </c>
    </row>
    <row r="172" spans="1:10" x14ac:dyDescent="0.3">
      <c r="A172">
        <v>172</v>
      </c>
      <c r="B172" t="str">
        <f>[1]Comparativo!$O179</f>
        <v>6-100-000-0000</v>
      </c>
      <c r="C172" t="str">
        <f>[1]Comparativo!$P179</f>
        <v>GASTOS DE OPERACIONES</v>
      </c>
      <c r="D172">
        <f>[2]Comparativo!$C179</f>
        <v>0</v>
      </c>
      <c r="E172" s="2">
        <f>[1]Comparativo!$R179</f>
        <v>11190636.690612994</v>
      </c>
      <c r="F172" s="7">
        <f t="shared" ref="F172:F174" si="48">E172/$E$99</f>
        <v>5.4521969060404969E-2</v>
      </c>
      <c r="G172" s="1">
        <f>[1]Comparativo!$W179</f>
        <v>10140590.790000001</v>
      </c>
      <c r="H172" s="7">
        <f t="shared" ref="H172:H174" si="49">G172/$G$99</f>
        <v>4.6826049981563894E-2</v>
      </c>
      <c r="I172" s="1">
        <f>[1]Comparativo!$T179</f>
        <v>10442959.568666665</v>
      </c>
      <c r="J172" s="7">
        <f t="shared" ref="J172:J174" si="50">I172/$I$99</f>
        <v>9.4460340390702682E-2</v>
      </c>
    </row>
    <row r="173" spans="1:10" x14ac:dyDescent="0.3">
      <c r="A173">
        <v>173</v>
      </c>
      <c r="B173" t="str">
        <f>[1]Comparativo!$O180</f>
        <v>6-100-001-0000</v>
      </c>
      <c r="C173" t="str">
        <f>[1]Comparativo!$P180</f>
        <v>SUELDOS Y SALARIOS</v>
      </c>
      <c r="D173">
        <f>[2]Comparativo!$C180</f>
        <v>0</v>
      </c>
      <c r="E173" s="2">
        <f>[1]Comparativo!$R180</f>
        <v>4269765.5320833335</v>
      </c>
      <c r="F173" s="7">
        <f t="shared" si="48"/>
        <v>2.0802750609418552E-2</v>
      </c>
      <c r="G173" s="1">
        <f>[1]Comparativo!$W180</f>
        <v>3555078.4150000005</v>
      </c>
      <c r="H173" s="7">
        <f t="shared" si="49"/>
        <v>1.641623086825782E-2</v>
      </c>
      <c r="I173" s="1">
        <f>[1]Comparativo!$T180</f>
        <v>4863770.6966666654</v>
      </c>
      <c r="J173" s="7">
        <f t="shared" si="50"/>
        <v>4.3994562323879396E-2</v>
      </c>
    </row>
    <row r="174" spans="1:10" x14ac:dyDescent="0.3">
      <c r="A174">
        <v>174</v>
      </c>
      <c r="B174" t="str">
        <f>[1]Comparativo!$O181</f>
        <v>6-100-001-0001</v>
      </c>
      <c r="C174" t="str">
        <f>[1]Comparativo!$P181</f>
        <v>SUELDOS NOMINAL</v>
      </c>
      <c r="D174" t="str">
        <f>[2]Comparativo!$C181</f>
        <v>OPERACIONES</v>
      </c>
      <c r="E174" s="2">
        <f>[1]Comparativo!$R181</f>
        <v>4269765.5320833335</v>
      </c>
      <c r="F174" s="7">
        <f t="shared" si="48"/>
        <v>2.0802750609418552E-2</v>
      </c>
      <c r="G174" s="1">
        <f>[1]Comparativo!$W181</f>
        <v>3555078.4150000005</v>
      </c>
      <c r="H174" s="7">
        <f t="shared" si="49"/>
        <v>1.641623086825782E-2</v>
      </c>
      <c r="I174" s="1">
        <f>[1]Comparativo!$T181</f>
        <v>4863770.6966666654</v>
      </c>
      <c r="J174" s="7">
        <f t="shared" si="50"/>
        <v>4.3994562323879396E-2</v>
      </c>
    </row>
    <row r="175" spans="1:10" x14ac:dyDescent="0.3">
      <c r="A175">
        <v>175</v>
      </c>
      <c r="B175" t="str">
        <f>[1]Comparativo!$O182</f>
        <v>6-100-001-0002</v>
      </c>
      <c r="C175" s="4" t="str">
        <f>[1]Comparativo!$P182</f>
        <v>TIEMPO EXTRA</v>
      </c>
      <c r="D175" t="str">
        <f>[2]Comparativo!$C182</f>
        <v>OPERACIONES</v>
      </c>
      <c r="E175" s="5">
        <f>[1]Comparativo!$R182</f>
        <v>0</v>
      </c>
      <c r="F175" s="5"/>
      <c r="G175" s="6">
        <f>[1]Comparativo!$W182</f>
        <v>0</v>
      </c>
      <c r="H175" s="7"/>
      <c r="I175" s="6">
        <f>[1]Comparativo!$T182</f>
        <v>0</v>
      </c>
    </row>
    <row r="176" spans="1:10" x14ac:dyDescent="0.3">
      <c r="A176">
        <v>176</v>
      </c>
      <c r="B176" t="str">
        <f>[1]Comparativo!$O183</f>
        <v>6-100-001-0003</v>
      </c>
      <c r="C176" s="4" t="str">
        <f>[1]Comparativo!$P183</f>
        <v>ASIMILADOS A SALARIOS</v>
      </c>
      <c r="D176" t="str">
        <f>[2]Comparativo!$C183</f>
        <v>OPERACIONES</v>
      </c>
      <c r="E176" s="5">
        <f>[1]Comparativo!$R183</f>
        <v>0</v>
      </c>
      <c r="F176" s="5"/>
      <c r="G176" s="6">
        <f>[1]Comparativo!$W183</f>
        <v>0</v>
      </c>
      <c r="H176" s="7"/>
      <c r="I176" s="6">
        <f>[1]Comparativo!$T183</f>
        <v>0</v>
      </c>
    </row>
    <row r="177" spans="1:10" x14ac:dyDescent="0.3">
      <c r="A177">
        <v>177</v>
      </c>
      <c r="B177" t="str">
        <f>[1]Comparativo!$O184</f>
        <v>6-100-002-0000</v>
      </c>
      <c r="C177" s="4" t="str">
        <f>[1]Comparativo!$P184</f>
        <v>COMISIONES Y BONOS</v>
      </c>
      <c r="D177">
        <f>[2]Comparativo!$C184</f>
        <v>0</v>
      </c>
      <c r="E177" s="5">
        <f>[1]Comparativo!$R184</f>
        <v>0</v>
      </c>
      <c r="F177" s="5"/>
      <c r="G177" s="6">
        <f>[1]Comparativo!$W184</f>
        <v>0</v>
      </c>
      <c r="H177" s="7"/>
      <c r="I177" s="6">
        <f>[1]Comparativo!$T184</f>
        <v>0</v>
      </c>
    </row>
    <row r="178" spans="1:10" x14ac:dyDescent="0.3">
      <c r="A178">
        <v>178</v>
      </c>
      <c r="B178" t="str">
        <f>[1]Comparativo!$O185</f>
        <v>6-100-002-0001</v>
      </c>
      <c r="C178" s="4" t="str">
        <f>[1]Comparativo!$P185</f>
        <v>COMISIONES A VENDEDORES</v>
      </c>
      <c r="D178" t="str">
        <f>[2]Comparativo!$C185</f>
        <v>OPERACIONES</v>
      </c>
      <c r="E178" s="5">
        <f>[1]Comparativo!$R185</f>
        <v>0</v>
      </c>
      <c r="F178" s="5"/>
      <c r="G178" s="6">
        <f>[1]Comparativo!$W185</f>
        <v>0</v>
      </c>
      <c r="H178" s="7"/>
      <c r="I178" s="6">
        <f>[1]Comparativo!$T185</f>
        <v>0</v>
      </c>
    </row>
    <row r="179" spans="1:10" x14ac:dyDescent="0.3">
      <c r="A179">
        <v>179</v>
      </c>
      <c r="B179" t="str">
        <f>[1]Comparativo!$O186</f>
        <v>6-100-002-0002</v>
      </c>
      <c r="C179" s="4" t="str">
        <f>[1]Comparativo!$P186</f>
        <v>BONOS ANUALES</v>
      </c>
      <c r="D179" t="str">
        <f>[2]Comparativo!$C186</f>
        <v>OPERACIONES</v>
      </c>
      <c r="E179" s="5">
        <f>[1]Comparativo!$R186</f>
        <v>0</v>
      </c>
      <c r="F179" s="5"/>
      <c r="G179" s="6">
        <f>[1]Comparativo!$W186</f>
        <v>0</v>
      </c>
      <c r="H179" s="7"/>
      <c r="I179" s="6">
        <f>[1]Comparativo!$T186</f>
        <v>0</v>
      </c>
    </row>
    <row r="180" spans="1:10" x14ac:dyDescent="0.3">
      <c r="A180">
        <v>180</v>
      </c>
      <c r="B180" t="str">
        <f>[1]Comparativo!$O187</f>
        <v>6-100-002-0003</v>
      </c>
      <c r="C180" s="4" t="str">
        <f>[1]Comparativo!$P187</f>
        <v>OTROS BONOS</v>
      </c>
      <c r="D180" t="str">
        <f>[2]Comparativo!$C187</f>
        <v>OPERACIONES</v>
      </c>
      <c r="E180" s="5">
        <f>[1]Comparativo!$R187</f>
        <v>0</v>
      </c>
      <c r="F180" s="5"/>
      <c r="G180" s="6">
        <f>[1]Comparativo!$W187</f>
        <v>0</v>
      </c>
      <c r="H180" s="7"/>
      <c r="I180" s="6">
        <f>[1]Comparativo!$T187</f>
        <v>0</v>
      </c>
    </row>
    <row r="181" spans="1:10" x14ac:dyDescent="0.3">
      <c r="A181">
        <v>181</v>
      </c>
      <c r="B181" t="str">
        <f>[1]Comparativo!$O188</f>
        <v>6-100-003-0000</v>
      </c>
      <c r="C181" t="str">
        <f>[1]Comparativo!$P188</f>
        <v>PRESTACIONES</v>
      </c>
      <c r="D181">
        <f>[2]Comparativo!$C188</f>
        <v>0</v>
      </c>
      <c r="E181" s="2">
        <f>[1]Comparativo!$R188</f>
        <v>167446.96065625001</v>
      </c>
      <c r="F181" s="7">
        <f t="shared" ref="F181:F184" si="51">E181/$E$99</f>
        <v>8.158193551057745E-4</v>
      </c>
      <c r="G181" s="1">
        <f>[1]Comparativo!$W188</f>
        <v>0</v>
      </c>
      <c r="H181" s="7">
        <f t="shared" ref="H181:H184" si="52">G181/$G$99</f>
        <v>0</v>
      </c>
      <c r="I181" s="1">
        <f>[1]Comparativo!$T188</f>
        <v>0</v>
      </c>
      <c r="J181" s="7">
        <f t="shared" ref="J181:J184" si="53">I181/$I$99</f>
        <v>0</v>
      </c>
    </row>
    <row r="182" spans="1:10" x14ac:dyDescent="0.3">
      <c r="A182">
        <v>182</v>
      </c>
      <c r="B182" t="str">
        <f>[1]Comparativo!$O189</f>
        <v>6-100-003-0001</v>
      </c>
      <c r="C182" t="str">
        <f>[1]Comparativo!$P189</f>
        <v>PRIMA VACACIONAL EXENTA</v>
      </c>
      <c r="D182" t="str">
        <f>[2]Comparativo!$C189</f>
        <v>OPERACIONES</v>
      </c>
      <c r="E182" s="2">
        <f>[1]Comparativo!$R189</f>
        <v>69126.524736111111</v>
      </c>
      <c r="F182" s="7">
        <f t="shared" si="51"/>
        <v>3.3679176146224414E-4</v>
      </c>
      <c r="G182" s="1">
        <f>[1]Comparativo!$W189</f>
        <v>0</v>
      </c>
      <c r="H182" s="7">
        <f t="shared" si="52"/>
        <v>0</v>
      </c>
      <c r="I182" s="1">
        <f>[1]Comparativo!$T189</f>
        <v>0</v>
      </c>
      <c r="J182" s="7">
        <f t="shared" si="53"/>
        <v>0</v>
      </c>
    </row>
    <row r="183" spans="1:10" x14ac:dyDescent="0.3">
      <c r="A183">
        <v>183</v>
      </c>
      <c r="B183" t="str">
        <f>[1]Comparativo!$O190</f>
        <v>6-100-003-0002</v>
      </c>
      <c r="C183" t="str">
        <f>[1]Comparativo!$P190</f>
        <v>PRIMA VACACIONAL GRAVABLE</v>
      </c>
      <c r="D183" t="str">
        <f>[2]Comparativo!$C190</f>
        <v>OPERACIONES</v>
      </c>
      <c r="E183" s="2">
        <f>[1]Comparativo!$R190</f>
        <v>7003.9400000000005</v>
      </c>
      <c r="F183" s="7">
        <f t="shared" si="51"/>
        <v>3.4123938658580027E-5</v>
      </c>
      <c r="G183" s="1">
        <f>[1]Comparativo!$W190</f>
        <v>0</v>
      </c>
      <c r="H183" s="7">
        <f t="shared" si="52"/>
        <v>0</v>
      </c>
      <c r="I183" s="1">
        <f>[1]Comparativo!$T190</f>
        <v>0</v>
      </c>
      <c r="J183" s="7">
        <f t="shared" si="53"/>
        <v>0</v>
      </c>
    </row>
    <row r="184" spans="1:10" x14ac:dyDescent="0.3">
      <c r="A184">
        <v>184</v>
      </c>
      <c r="B184" t="str">
        <f>[1]Comparativo!$O191</f>
        <v>6-100-003-0003</v>
      </c>
      <c r="C184" t="str">
        <f>[1]Comparativo!$P191</f>
        <v>AGUINALDO EXENTO</v>
      </c>
      <c r="D184" t="str">
        <f>[2]Comparativo!$C191</f>
        <v>OPERACIONES</v>
      </c>
      <c r="E184" s="2">
        <f>[1]Comparativo!$R191</f>
        <v>91316.49592013887</v>
      </c>
      <c r="F184" s="7">
        <f t="shared" si="51"/>
        <v>4.4490365498495019E-4</v>
      </c>
      <c r="G184" s="1">
        <f>[1]Comparativo!$W191</f>
        <v>0</v>
      </c>
      <c r="H184" s="7">
        <f t="shared" si="52"/>
        <v>0</v>
      </c>
      <c r="I184" s="1">
        <f>[1]Comparativo!$T191</f>
        <v>0</v>
      </c>
      <c r="J184" s="7">
        <f t="shared" si="53"/>
        <v>0</v>
      </c>
    </row>
    <row r="185" spans="1:10" x14ac:dyDescent="0.3">
      <c r="A185">
        <v>185</v>
      </c>
      <c r="B185" t="str">
        <f>[1]Comparativo!$O192</f>
        <v>6-100-003-0004</v>
      </c>
      <c r="C185" s="4" t="str">
        <f>[1]Comparativo!$P192</f>
        <v>AGUINALDO GRAVABLE</v>
      </c>
      <c r="D185" t="str">
        <f>[2]Comparativo!$C192</f>
        <v>OPERACIONES</v>
      </c>
      <c r="E185" s="5">
        <f>[1]Comparativo!$R192</f>
        <v>0</v>
      </c>
      <c r="F185" s="5"/>
      <c r="G185" s="6">
        <f>[1]Comparativo!$W192</f>
        <v>0</v>
      </c>
      <c r="H185" s="7"/>
      <c r="I185" s="6">
        <f>[1]Comparativo!$T192</f>
        <v>0</v>
      </c>
    </row>
    <row r="186" spans="1:10" x14ac:dyDescent="0.3">
      <c r="A186">
        <v>186</v>
      </c>
      <c r="B186" t="str">
        <f>[1]Comparativo!$O193</f>
        <v>6-100-004-0000</v>
      </c>
      <c r="C186" t="str">
        <f>[1]Comparativo!$P193</f>
        <v>OTRAS COMPENSACIONES</v>
      </c>
      <c r="D186">
        <f>[2]Comparativo!$C193</f>
        <v>0</v>
      </c>
      <c r="E186" s="2">
        <f>[1]Comparativo!$R193</f>
        <v>16760.53</v>
      </c>
      <c r="F186" s="7">
        <f t="shared" ref="F186:F187" si="54">E186/$E$99</f>
        <v>8.1659080118517613E-5</v>
      </c>
      <c r="G186" s="1">
        <f>[1]Comparativo!$W193</f>
        <v>0</v>
      </c>
      <c r="H186" s="7">
        <f t="shared" ref="H186:H187" si="55">G186/$G$99</f>
        <v>0</v>
      </c>
      <c r="I186" s="1">
        <f>[1]Comparativo!$T193</f>
        <v>0</v>
      </c>
      <c r="J186" s="7">
        <f t="shared" ref="J186:J187" si="56">I186/$I$99</f>
        <v>0</v>
      </c>
    </row>
    <row r="187" spans="1:10" x14ac:dyDescent="0.3">
      <c r="A187">
        <v>187</v>
      </c>
      <c r="B187" t="str">
        <f>[1]Comparativo!$O194</f>
        <v>6-100-004-0001</v>
      </c>
      <c r="C187" t="str">
        <f>[1]Comparativo!$P194</f>
        <v>VACACIONES</v>
      </c>
      <c r="D187" t="str">
        <f>[2]Comparativo!$C194</f>
        <v>OPERACIONES</v>
      </c>
      <c r="E187" s="2">
        <f>[1]Comparativo!$R194</f>
        <v>16760.53</v>
      </c>
      <c r="F187" s="7">
        <f t="shared" si="54"/>
        <v>8.1659080118517613E-5</v>
      </c>
      <c r="G187" s="1">
        <f>[1]Comparativo!$W194</f>
        <v>0</v>
      </c>
      <c r="H187" s="7">
        <f t="shared" si="55"/>
        <v>0</v>
      </c>
      <c r="I187" s="1">
        <f>[1]Comparativo!$T194</f>
        <v>0</v>
      </c>
      <c r="J187" s="7">
        <f t="shared" si="56"/>
        <v>0</v>
      </c>
    </row>
    <row r="188" spans="1:10" x14ac:dyDescent="0.3">
      <c r="A188">
        <v>188</v>
      </c>
      <c r="B188" t="str">
        <f>[1]Comparativo!$O195</f>
        <v>6-100-004-0002</v>
      </c>
      <c r="C188" s="4" t="str">
        <f>[1]Comparativo!$P195</f>
        <v>GRATIFICACION EXTRAORDINARIA</v>
      </c>
      <c r="D188" t="str">
        <f>[2]Comparativo!$C195</f>
        <v>OPERACIONES</v>
      </c>
      <c r="E188" s="5">
        <f>[1]Comparativo!$R195</f>
        <v>0</v>
      </c>
      <c r="F188" s="5"/>
      <c r="G188" s="6">
        <f>[1]Comparativo!$W195</f>
        <v>0</v>
      </c>
      <c r="H188" s="7"/>
      <c r="I188" s="6">
        <f>[1]Comparativo!$T195</f>
        <v>0</v>
      </c>
    </row>
    <row r="189" spans="1:10" x14ac:dyDescent="0.3">
      <c r="A189">
        <v>189</v>
      </c>
      <c r="B189" t="str">
        <f>[1]Comparativo!$O196</f>
        <v>6-100-004-0003</v>
      </c>
      <c r="C189" s="4" t="str">
        <f>[1]Comparativo!$P196</f>
        <v>OTRAS COMPENSACIONES</v>
      </c>
      <c r="D189" t="str">
        <f>[2]Comparativo!$C196</f>
        <v>OPERACIONES</v>
      </c>
      <c r="E189" s="5">
        <f>[1]Comparativo!$R196</f>
        <v>0</v>
      </c>
      <c r="F189" s="5"/>
      <c r="G189" s="6">
        <f>[1]Comparativo!$W196</f>
        <v>0</v>
      </c>
      <c r="H189" s="7"/>
      <c r="I189" s="6">
        <f>[1]Comparativo!$T196</f>
        <v>0</v>
      </c>
    </row>
    <row r="190" spans="1:10" x14ac:dyDescent="0.3">
      <c r="A190">
        <v>190</v>
      </c>
      <c r="B190" t="str">
        <f>[1]Comparativo!$O197</f>
        <v>6-100-005-0000</v>
      </c>
      <c r="C190" s="4" t="str">
        <f>[1]Comparativo!$P197</f>
        <v>PREVISION SOCIAL</v>
      </c>
      <c r="D190">
        <f>[2]Comparativo!$C197</f>
        <v>0</v>
      </c>
      <c r="E190" s="5">
        <f>[1]Comparativo!$R197</f>
        <v>0</v>
      </c>
      <c r="F190" s="5"/>
      <c r="G190" s="6">
        <f>[1]Comparativo!$W197</f>
        <v>0</v>
      </c>
      <c r="H190" s="7"/>
      <c r="I190" s="6">
        <f>[1]Comparativo!$T197</f>
        <v>0</v>
      </c>
    </row>
    <row r="191" spans="1:10" x14ac:dyDescent="0.3">
      <c r="A191">
        <v>191</v>
      </c>
      <c r="B191" t="str">
        <f>[1]Comparativo!$O198</f>
        <v>6-100-005-0001</v>
      </c>
      <c r="C191" s="4" t="str">
        <f>[1]Comparativo!$P198</f>
        <v>AYUDA DEFUNCION</v>
      </c>
      <c r="D191" t="str">
        <f>[2]Comparativo!$C198</f>
        <v>OPERACIONES</v>
      </c>
      <c r="E191" s="5">
        <f>[1]Comparativo!$R198</f>
        <v>0</v>
      </c>
      <c r="F191" s="5"/>
      <c r="G191" s="6">
        <f>[1]Comparativo!$W198</f>
        <v>0</v>
      </c>
      <c r="H191" s="7"/>
      <c r="I191" s="6">
        <f>[1]Comparativo!$T198</f>
        <v>0</v>
      </c>
    </row>
    <row r="192" spans="1:10" x14ac:dyDescent="0.3">
      <c r="A192">
        <v>192</v>
      </c>
      <c r="B192" t="str">
        <f>[1]Comparativo!$O199</f>
        <v>6-100-006-0000</v>
      </c>
      <c r="C192" s="4" t="str">
        <f>[1]Comparativo!$P199</f>
        <v>IMPTOS S/NOMINA</v>
      </c>
      <c r="D192">
        <f>[2]Comparativo!$C199</f>
        <v>0</v>
      </c>
      <c r="E192" s="5">
        <f>[1]Comparativo!$R199</f>
        <v>0</v>
      </c>
      <c r="F192" s="5"/>
      <c r="G192" s="6">
        <f>[1]Comparativo!$W199</f>
        <v>0</v>
      </c>
      <c r="H192" s="7"/>
      <c r="I192" s="6">
        <f>[1]Comparativo!$T199</f>
        <v>0</v>
      </c>
    </row>
    <row r="193" spans="1:10" x14ac:dyDescent="0.3">
      <c r="A193">
        <v>193</v>
      </c>
      <c r="B193" t="str">
        <f>[1]Comparativo!$O200</f>
        <v>6-100-006-0001</v>
      </c>
      <c r="C193" s="4" t="str">
        <f>[1]Comparativo!$P200</f>
        <v>3% S/NOMINAS</v>
      </c>
      <c r="D193" t="str">
        <f>[2]Comparativo!$C200</f>
        <v>OPERACIONES</v>
      </c>
      <c r="E193" s="5">
        <f>[1]Comparativo!$R200</f>
        <v>0</v>
      </c>
      <c r="F193" s="5"/>
      <c r="G193" s="6">
        <f>[1]Comparativo!$W200</f>
        <v>0</v>
      </c>
      <c r="H193" s="7"/>
      <c r="I193" s="6">
        <f>[1]Comparativo!$T200</f>
        <v>0</v>
      </c>
    </row>
    <row r="194" spans="1:10" x14ac:dyDescent="0.3">
      <c r="A194">
        <v>194</v>
      </c>
      <c r="B194" t="str">
        <f>[1]Comparativo!$O201</f>
        <v>6-100-007-0000</v>
      </c>
      <c r="C194" s="4" t="str">
        <f>[1]Comparativo!$P201</f>
        <v>CONTRIBUCIONES PATRONALES</v>
      </c>
      <c r="D194">
        <f>[2]Comparativo!$C201</f>
        <v>0</v>
      </c>
      <c r="E194" s="5">
        <f>[1]Comparativo!$R201</f>
        <v>0</v>
      </c>
      <c r="F194" s="5"/>
      <c r="G194" s="6">
        <f>[1]Comparativo!$W201</f>
        <v>0</v>
      </c>
      <c r="H194" s="7"/>
      <c r="I194" s="6">
        <f>[1]Comparativo!$T201</f>
        <v>0</v>
      </c>
    </row>
    <row r="195" spans="1:10" x14ac:dyDescent="0.3">
      <c r="A195">
        <v>195</v>
      </c>
      <c r="B195" t="str">
        <f>[1]Comparativo!$O202</f>
        <v>6-100-007-0001</v>
      </c>
      <c r="C195" s="4" t="str">
        <f>[1]Comparativo!$P202</f>
        <v>IMSS</v>
      </c>
      <c r="D195" t="str">
        <f>[2]Comparativo!$C202</f>
        <v>OPERACIONES</v>
      </c>
      <c r="E195" s="5">
        <f>[1]Comparativo!$R202</f>
        <v>0</v>
      </c>
      <c r="F195" s="5"/>
      <c r="G195" s="6">
        <f>[1]Comparativo!$W202</f>
        <v>0</v>
      </c>
      <c r="H195" s="7"/>
      <c r="I195" s="6">
        <f>[1]Comparativo!$T202</f>
        <v>0</v>
      </c>
    </row>
    <row r="196" spans="1:10" x14ac:dyDescent="0.3">
      <c r="A196">
        <v>196</v>
      </c>
      <c r="B196" t="str">
        <f>[1]Comparativo!$O203</f>
        <v>6-100-007-0002</v>
      </c>
      <c r="C196" s="4" t="str">
        <f>[1]Comparativo!$P203</f>
        <v>RCW</v>
      </c>
      <c r="D196" t="str">
        <f>[2]Comparativo!$C203</f>
        <v>OPERACIONES</v>
      </c>
      <c r="E196" s="5">
        <f>[1]Comparativo!$R203</f>
        <v>0</v>
      </c>
      <c r="F196" s="5"/>
      <c r="G196" s="6">
        <f>[1]Comparativo!$W203</f>
        <v>0</v>
      </c>
      <c r="H196" s="7"/>
      <c r="I196" s="6">
        <f>[1]Comparativo!$T203</f>
        <v>0</v>
      </c>
    </row>
    <row r="197" spans="1:10" x14ac:dyDescent="0.3">
      <c r="A197">
        <v>197</v>
      </c>
      <c r="B197" t="str">
        <f>[1]Comparativo!$O204</f>
        <v>6-100-007-0003</v>
      </c>
      <c r="C197" s="4" t="str">
        <f>[1]Comparativo!$P204</f>
        <v>INFONAVIT</v>
      </c>
      <c r="D197" t="str">
        <f>[2]Comparativo!$C204</f>
        <v>OPERACIONES</v>
      </c>
      <c r="E197" s="5">
        <f>[1]Comparativo!$R204</f>
        <v>0</v>
      </c>
      <c r="F197" s="5"/>
      <c r="G197" s="6">
        <f>[1]Comparativo!$W204</f>
        <v>0</v>
      </c>
      <c r="H197" s="7"/>
      <c r="I197" s="6">
        <f>[1]Comparativo!$T204</f>
        <v>0</v>
      </c>
    </row>
    <row r="198" spans="1:10" x14ac:dyDescent="0.3">
      <c r="A198">
        <v>198</v>
      </c>
      <c r="B198" t="str">
        <f>[1]Comparativo!$O205</f>
        <v>6-100-008-0000</v>
      </c>
      <c r="C198" s="4" t="str">
        <f>[1]Comparativo!$P205</f>
        <v>PTU</v>
      </c>
      <c r="D198">
        <f>[2]Comparativo!$C205</f>
        <v>0</v>
      </c>
      <c r="E198" s="5">
        <f>[1]Comparativo!$R205</f>
        <v>0</v>
      </c>
      <c r="F198" s="5"/>
      <c r="G198" s="6">
        <f>[1]Comparativo!$W205</f>
        <v>0</v>
      </c>
      <c r="H198" s="7"/>
      <c r="I198" s="6">
        <f>[1]Comparativo!$T205</f>
        <v>0</v>
      </c>
    </row>
    <row r="199" spans="1:10" x14ac:dyDescent="0.3">
      <c r="A199">
        <v>199</v>
      </c>
      <c r="B199" t="str">
        <f>[1]Comparativo!$O206</f>
        <v>6-100-008-0001</v>
      </c>
      <c r="C199" s="4" t="str">
        <f>[1]Comparativo!$P206</f>
        <v>PTU</v>
      </c>
      <c r="D199" t="str">
        <f>[2]Comparativo!$C206</f>
        <v>OPERACIONES</v>
      </c>
      <c r="E199" s="5">
        <f>[1]Comparativo!$R206</f>
        <v>0</v>
      </c>
      <c r="F199" s="5"/>
      <c r="G199" s="6">
        <f>[1]Comparativo!$W206</f>
        <v>0</v>
      </c>
      <c r="H199" s="7"/>
      <c r="I199" s="6">
        <f>[1]Comparativo!$T206</f>
        <v>0</v>
      </c>
    </row>
    <row r="200" spans="1:10" x14ac:dyDescent="0.3">
      <c r="A200">
        <v>200</v>
      </c>
      <c r="B200" t="str">
        <f>[1]Comparativo!$O207</f>
        <v>6-100-010-0000</v>
      </c>
      <c r="C200" t="str">
        <f>[1]Comparativo!$P207</f>
        <v>SEGURIDAD E HIGIENE</v>
      </c>
      <c r="D200">
        <f>[2]Comparativo!$C207</f>
        <v>0</v>
      </c>
      <c r="E200" s="2">
        <f>[1]Comparativo!$R207</f>
        <v>106123.46833333332</v>
      </c>
      <c r="F200" s="7">
        <f t="shared" ref="F200:F202" si="57">E200/$E$99</f>
        <v>5.1704479530698805E-4</v>
      </c>
      <c r="G200" s="1">
        <f>[1]Comparativo!$W207</f>
        <v>172489.90000000002</v>
      </c>
      <c r="H200" s="7">
        <f t="shared" ref="H200:H202" si="58">G200/$G$99</f>
        <v>7.9650395583263239E-4</v>
      </c>
      <c r="I200" s="1">
        <f>[1]Comparativo!$T207</f>
        <v>0</v>
      </c>
      <c r="J200" s="7">
        <f t="shared" ref="J200:J202" si="59">I200/$I$99</f>
        <v>0</v>
      </c>
    </row>
    <row r="201" spans="1:10" x14ac:dyDescent="0.3">
      <c r="A201">
        <v>201</v>
      </c>
      <c r="B201" t="str">
        <f>[1]Comparativo!$O208</f>
        <v>6-100-010-0001</v>
      </c>
      <c r="C201" t="str">
        <f>[1]Comparativo!$P208</f>
        <v>ROPA DE TRABAJO</v>
      </c>
      <c r="D201" t="str">
        <f>[2]Comparativo!$C208</f>
        <v>OPERACIONES</v>
      </c>
      <c r="E201" s="2">
        <f>[1]Comparativo!$R208</f>
        <v>4694.0200000000004</v>
      </c>
      <c r="F201" s="7">
        <f t="shared" si="57"/>
        <v>2.2869763382060358E-5</v>
      </c>
      <c r="G201" s="1">
        <f>[1]Comparativo!$W208</f>
        <v>0</v>
      </c>
      <c r="H201" s="7">
        <f t="shared" si="58"/>
        <v>0</v>
      </c>
      <c r="I201" s="1">
        <f>[1]Comparativo!$T208</f>
        <v>0</v>
      </c>
      <c r="J201" s="7">
        <f t="shared" si="59"/>
        <v>0</v>
      </c>
    </row>
    <row r="202" spans="1:10" x14ac:dyDescent="0.3">
      <c r="A202">
        <v>202</v>
      </c>
      <c r="B202" t="str">
        <f>[1]Comparativo!$O209</f>
        <v>6-100-010-0002</v>
      </c>
      <c r="C202" t="str">
        <f>[1]Comparativo!$P209</f>
        <v>EQPO DE PROTECCIÓN DE PERSONAL</v>
      </c>
      <c r="D202" t="str">
        <f>[2]Comparativo!$C209</f>
        <v>OPERACIONES</v>
      </c>
      <c r="E202" s="2">
        <f>[1]Comparativo!$R209</f>
        <v>101429.44833333333</v>
      </c>
      <c r="F202" s="7">
        <f t="shared" si="57"/>
        <v>4.9417503192492778E-4</v>
      </c>
      <c r="G202" s="1">
        <f>[1]Comparativo!$W209</f>
        <v>172489.90000000002</v>
      </c>
      <c r="H202" s="7">
        <f t="shared" si="58"/>
        <v>7.9650395583263239E-4</v>
      </c>
      <c r="I202" s="1">
        <f>[1]Comparativo!$T209</f>
        <v>0</v>
      </c>
      <c r="J202" s="7">
        <f t="shared" si="59"/>
        <v>0</v>
      </c>
    </row>
    <row r="203" spans="1:10" x14ac:dyDescent="0.3">
      <c r="A203">
        <v>203</v>
      </c>
      <c r="B203" t="str">
        <f>[1]Comparativo!$O210</f>
        <v>6-100-010-0003</v>
      </c>
      <c r="C203" s="4" t="str">
        <f>[1]Comparativo!$P210</f>
        <v>NORMATIVIDAD PROTECCION CIVIL</v>
      </c>
      <c r="D203" t="str">
        <f>[2]Comparativo!$C210</f>
        <v>OPERACIONES</v>
      </c>
      <c r="E203" s="5">
        <f>[1]Comparativo!$R210</f>
        <v>0</v>
      </c>
      <c r="F203" s="5"/>
      <c r="G203" s="6">
        <f>[1]Comparativo!$W210</f>
        <v>0</v>
      </c>
      <c r="H203" s="7"/>
      <c r="I203" s="6">
        <f>[1]Comparativo!$T210</f>
        <v>0</v>
      </c>
    </row>
    <row r="204" spans="1:10" x14ac:dyDescent="0.3">
      <c r="A204">
        <v>204</v>
      </c>
      <c r="B204" t="str">
        <f>[1]Comparativo!$O211</f>
        <v>6-100-010-0004</v>
      </c>
      <c r="C204" s="4" t="str">
        <f>[1]Comparativo!$P211</f>
        <v>NORMATIVIDAD STPS</v>
      </c>
      <c r="D204" t="str">
        <f>[2]Comparativo!$C211</f>
        <v>OPERACIONES</v>
      </c>
      <c r="E204" s="5">
        <f>[1]Comparativo!$R211</f>
        <v>0</v>
      </c>
      <c r="F204" s="5"/>
      <c r="G204" s="6">
        <f>[1]Comparativo!$W211</f>
        <v>0</v>
      </c>
      <c r="H204" s="7"/>
      <c r="I204" s="6">
        <f>[1]Comparativo!$T211</f>
        <v>0</v>
      </c>
    </row>
    <row r="205" spans="1:10" x14ac:dyDescent="0.3">
      <c r="A205">
        <v>205</v>
      </c>
      <c r="B205" t="str">
        <f>[1]Comparativo!$O212</f>
        <v>6-100-011-0000</v>
      </c>
      <c r="C205" s="4" t="str">
        <f>[1]Comparativo!$P212</f>
        <v>CAPACITACION Y ENTRENAMIENTO</v>
      </c>
      <c r="D205">
        <f>[2]Comparativo!$C212</f>
        <v>0</v>
      </c>
      <c r="E205" s="5">
        <f>[1]Comparativo!$R212</f>
        <v>0</v>
      </c>
      <c r="F205" s="5"/>
      <c r="G205" s="6">
        <f>[1]Comparativo!$W212</f>
        <v>0</v>
      </c>
      <c r="H205" s="7"/>
      <c r="I205" s="6">
        <f>[1]Comparativo!$T212</f>
        <v>0</v>
      </c>
    </row>
    <row r="206" spans="1:10" x14ac:dyDescent="0.3">
      <c r="A206">
        <v>206</v>
      </c>
      <c r="B206" t="str">
        <f>[1]Comparativo!$O213</f>
        <v>6-100-011-0001</v>
      </c>
      <c r="C206" s="4" t="str">
        <f>[1]Comparativo!$P213</f>
        <v>CAPACITACION INTERNA</v>
      </c>
      <c r="D206" t="str">
        <f>[2]Comparativo!$C213</f>
        <v>OPERACIONES</v>
      </c>
      <c r="E206" s="5">
        <f>[1]Comparativo!$R213</f>
        <v>0</v>
      </c>
      <c r="F206" s="5"/>
      <c r="G206" s="6">
        <f>[1]Comparativo!$W213</f>
        <v>0</v>
      </c>
      <c r="H206" s="7"/>
      <c r="I206" s="6">
        <f>[1]Comparativo!$T213</f>
        <v>0</v>
      </c>
    </row>
    <row r="207" spans="1:10" x14ac:dyDescent="0.3">
      <c r="A207">
        <v>207</v>
      </c>
      <c r="B207" t="str">
        <f>[1]Comparativo!$O214</f>
        <v>6-100-011-0002</v>
      </c>
      <c r="C207" s="4" t="str">
        <f>[1]Comparativo!$P214</f>
        <v>CAPACITACION EXTERNA</v>
      </c>
      <c r="D207" t="str">
        <f>[2]Comparativo!$C214</f>
        <v>OPERACIONES</v>
      </c>
      <c r="E207" s="5">
        <f>[1]Comparativo!$R214</f>
        <v>0</v>
      </c>
      <c r="F207" s="5"/>
      <c r="G207" s="6">
        <f>[1]Comparativo!$W214</f>
        <v>0</v>
      </c>
      <c r="H207" s="7"/>
      <c r="I207" s="6">
        <f>[1]Comparativo!$T214</f>
        <v>0</v>
      </c>
    </row>
    <row r="208" spans="1:10" x14ac:dyDescent="0.3">
      <c r="A208">
        <v>208</v>
      </c>
      <c r="B208" t="str">
        <f>[1]Comparativo!$O215</f>
        <v>6-100-012-0000</v>
      </c>
      <c r="C208" s="4" t="str">
        <f>[1]Comparativo!$P215</f>
        <v>CONTRATACION DE PERSONAL</v>
      </c>
      <c r="D208">
        <f>[2]Comparativo!$C215</f>
        <v>0</v>
      </c>
      <c r="E208" s="5">
        <f>[1]Comparativo!$R215</f>
        <v>0</v>
      </c>
      <c r="F208" s="5"/>
      <c r="G208" s="6">
        <f>[1]Comparativo!$W215</f>
        <v>0</v>
      </c>
      <c r="H208" s="7"/>
      <c r="I208" s="6">
        <f>[1]Comparativo!$T215</f>
        <v>0</v>
      </c>
    </row>
    <row r="209" spans="1:10" x14ac:dyDescent="0.3">
      <c r="A209">
        <v>209</v>
      </c>
      <c r="B209" t="str">
        <f>[1]Comparativo!$O216</f>
        <v>6-100-012-0001</v>
      </c>
      <c r="C209" s="4" t="str">
        <f>[1]Comparativo!$P216</f>
        <v>RECLUTAMIENTO Y SELECCION</v>
      </c>
      <c r="D209" t="str">
        <f>[2]Comparativo!$C216</f>
        <v>OPERACIONES</v>
      </c>
      <c r="E209" s="5">
        <f>[1]Comparativo!$R216</f>
        <v>0</v>
      </c>
      <c r="F209" s="5"/>
      <c r="G209" s="6">
        <f>[1]Comparativo!$W216</f>
        <v>0</v>
      </c>
      <c r="H209" s="7"/>
      <c r="I209" s="6">
        <f>[1]Comparativo!$T216</f>
        <v>0</v>
      </c>
    </row>
    <row r="210" spans="1:10" x14ac:dyDescent="0.3">
      <c r="A210">
        <v>210</v>
      </c>
      <c r="B210" t="str">
        <f>[1]Comparativo!$O217</f>
        <v>6-100-012-0002</v>
      </c>
      <c r="C210" s="4" t="str">
        <f>[1]Comparativo!$P217</f>
        <v>ESTUDIOS SOCIOECONOMICOS</v>
      </c>
      <c r="D210" t="str">
        <f>[2]Comparativo!$C217</f>
        <v>OPERACIONES</v>
      </c>
      <c r="E210" s="5">
        <f>[1]Comparativo!$R217</f>
        <v>0</v>
      </c>
      <c r="F210" s="5"/>
      <c r="G210" s="6">
        <f>[1]Comparativo!$W217</f>
        <v>0</v>
      </c>
      <c r="H210" s="7"/>
      <c r="I210" s="6">
        <f>[1]Comparativo!$T217</f>
        <v>0</v>
      </c>
    </row>
    <row r="211" spans="1:10" x14ac:dyDescent="0.3">
      <c r="A211">
        <v>211</v>
      </c>
      <c r="B211" t="str">
        <f>[1]Comparativo!$O218</f>
        <v>6-100-012-0003</v>
      </c>
      <c r="C211" s="4" t="str">
        <f>[1]Comparativo!$P218</f>
        <v>PORTALES DE EMPLEO</v>
      </c>
      <c r="D211" t="str">
        <f>[2]Comparativo!$C218</f>
        <v>OPERACIONES</v>
      </c>
      <c r="E211" s="5">
        <f>[1]Comparativo!$R218</f>
        <v>0</v>
      </c>
      <c r="F211" s="5"/>
      <c r="G211" s="6">
        <f>[1]Comparativo!$W218</f>
        <v>0</v>
      </c>
      <c r="H211" s="7"/>
      <c r="I211" s="6">
        <f>[1]Comparativo!$T218</f>
        <v>0</v>
      </c>
    </row>
    <row r="212" spans="1:10" x14ac:dyDescent="0.3">
      <c r="A212">
        <v>212</v>
      </c>
      <c r="B212" t="str">
        <f>[1]Comparativo!$O219</f>
        <v>6-100-013-0000</v>
      </c>
      <c r="C212" t="str">
        <f>[1]Comparativo!$P219</f>
        <v>GASTOS DE PERSONAL</v>
      </c>
      <c r="D212">
        <f>[2]Comparativo!$C219</f>
        <v>0</v>
      </c>
      <c r="E212" s="2">
        <f>[1]Comparativo!$R219</f>
        <v>9042.07</v>
      </c>
      <c r="F212" s="7">
        <f>E212/$E$99</f>
        <v>4.4053924223592243E-5</v>
      </c>
      <c r="G212" s="1">
        <f>[1]Comparativo!$W219</f>
        <v>0</v>
      </c>
      <c r="H212" s="7">
        <f>G212/$G$99</f>
        <v>0</v>
      </c>
      <c r="I212" s="1">
        <f>[1]Comparativo!$T219</f>
        <v>0</v>
      </c>
      <c r="J212" s="7">
        <f>I212/$I$99</f>
        <v>0</v>
      </c>
    </row>
    <row r="213" spans="1:10" x14ac:dyDescent="0.3">
      <c r="A213">
        <v>213</v>
      </c>
      <c r="B213" t="str">
        <f>[1]Comparativo!$O220</f>
        <v>6-100-013-0001</v>
      </c>
      <c r="C213" s="4" t="str">
        <f>[1]Comparativo!$P220</f>
        <v>EVENTOS DE INTEGRACIÓN</v>
      </c>
      <c r="D213" t="str">
        <f>[2]Comparativo!$C220</f>
        <v>OPERACIONES</v>
      </c>
      <c r="E213" s="5">
        <f>[1]Comparativo!$R220</f>
        <v>0</v>
      </c>
      <c r="F213" s="5"/>
      <c r="G213" s="6">
        <f>[1]Comparativo!$W220</f>
        <v>0</v>
      </c>
      <c r="H213" s="7"/>
      <c r="I213" s="6">
        <f>[1]Comparativo!$T220</f>
        <v>0</v>
      </c>
    </row>
    <row r="214" spans="1:10" x14ac:dyDescent="0.3">
      <c r="A214">
        <v>214</v>
      </c>
      <c r="B214" t="str">
        <f>[1]Comparativo!$O221</f>
        <v>6-100-013-0002</v>
      </c>
      <c r="C214" t="str">
        <f>[1]Comparativo!$P221</f>
        <v>ATENCIONES A EMPLEADOS</v>
      </c>
      <c r="D214" t="str">
        <f>[2]Comparativo!$C221</f>
        <v>OPERACIONES</v>
      </c>
      <c r="E214" s="2">
        <f>[1]Comparativo!$R221</f>
        <v>7916.78</v>
      </c>
      <c r="F214" s="7">
        <f>E214/$E$99</f>
        <v>3.8571391972728656E-5</v>
      </c>
      <c r="G214" s="1">
        <f>[1]Comparativo!$W221</f>
        <v>0</v>
      </c>
      <c r="H214" s="7">
        <f>G214/$G$99</f>
        <v>0</v>
      </c>
      <c r="I214" s="1">
        <f>[1]Comparativo!$T221</f>
        <v>0</v>
      </c>
      <c r="J214" s="7">
        <f>I214/$I$99</f>
        <v>0</v>
      </c>
    </row>
    <row r="215" spans="1:10" x14ac:dyDescent="0.3">
      <c r="A215">
        <v>215</v>
      </c>
      <c r="B215" t="str">
        <f>[1]Comparativo!$O222</f>
        <v>6-100-013-0003</v>
      </c>
      <c r="C215" s="4" t="str">
        <f>[1]Comparativo!$P222</f>
        <v>OTROS GASTOS DE PERSONAL</v>
      </c>
      <c r="D215" t="str">
        <f>[2]Comparativo!$C222</f>
        <v>OPERACIONES</v>
      </c>
      <c r="E215" s="5">
        <f>[1]Comparativo!$R222</f>
        <v>1125.29</v>
      </c>
      <c r="F215" s="5"/>
      <c r="G215" s="6">
        <f>[1]Comparativo!$W222</f>
        <v>0</v>
      </c>
      <c r="H215" s="7"/>
      <c r="I215" s="6">
        <f>[1]Comparativo!$T222</f>
        <v>0</v>
      </c>
    </row>
    <row r="216" spans="1:10" x14ac:dyDescent="0.3">
      <c r="A216">
        <v>216</v>
      </c>
      <c r="B216" t="str">
        <f>[1]Comparativo!$O223</f>
        <v>6-100-014-0000</v>
      </c>
      <c r="C216" t="str">
        <f>[1]Comparativo!$P223</f>
        <v>COMBUSTIBLE</v>
      </c>
      <c r="D216">
        <f>[2]Comparativo!$C223</f>
        <v>0</v>
      </c>
      <c r="E216" s="2">
        <f>[1]Comparativo!$R223</f>
        <v>130976.44</v>
      </c>
      <c r="F216" s="7">
        <f t="shared" ref="F216:F221" si="60">E216/$E$99</f>
        <v>6.3813110967243965E-4</v>
      </c>
      <c r="G216" s="1">
        <f>[1]Comparativo!$W223</f>
        <v>151800</v>
      </c>
      <c r="H216" s="7">
        <f t="shared" ref="H216:H221" si="61">G216/$G$99</f>
        <v>7.0096452311349002E-4</v>
      </c>
      <c r="I216" s="1">
        <f>[1]Comparativo!$T223</f>
        <v>0</v>
      </c>
      <c r="J216" s="7">
        <f t="shared" ref="J216:J221" si="62">I216/$I$99</f>
        <v>0</v>
      </c>
    </row>
    <row r="217" spans="1:10" x14ac:dyDescent="0.3">
      <c r="A217">
        <v>217</v>
      </c>
      <c r="B217" t="str">
        <f>[1]Comparativo!$O224</f>
        <v>6-100-014-0001</v>
      </c>
      <c r="C217" t="str">
        <f>[1]Comparativo!$P224</f>
        <v>GASOLINA Y DIESEL</v>
      </c>
      <c r="D217" t="str">
        <f>[2]Comparativo!$C224</f>
        <v>OPERACIONES</v>
      </c>
      <c r="E217" s="2">
        <f>[1]Comparativo!$R224</f>
        <v>91744.319999999992</v>
      </c>
      <c r="F217" s="7">
        <f t="shared" si="60"/>
        <v>4.4698805928565012E-4</v>
      </c>
      <c r="G217" s="1">
        <f>[1]Comparativo!$W224</f>
        <v>105600</v>
      </c>
      <c r="H217" s="7">
        <f t="shared" si="61"/>
        <v>4.8762749433981911E-4</v>
      </c>
      <c r="I217" s="1">
        <f>[1]Comparativo!$T224</f>
        <v>0</v>
      </c>
      <c r="J217" s="7">
        <f t="shared" si="62"/>
        <v>0</v>
      </c>
    </row>
    <row r="218" spans="1:10" x14ac:dyDescent="0.3">
      <c r="A218">
        <v>218</v>
      </c>
      <c r="B218" t="str">
        <f>[1]Comparativo!$O225</f>
        <v>6-100-014-0002</v>
      </c>
      <c r="C218" t="str">
        <f>[1]Comparativo!$P225</f>
        <v>GAS LP</v>
      </c>
      <c r="D218" t="str">
        <f>[2]Comparativo!$C225</f>
        <v>OPERACIONES</v>
      </c>
      <c r="E218" s="2">
        <f>[1]Comparativo!$R225</f>
        <v>39232.120000000003</v>
      </c>
      <c r="F218" s="7">
        <f t="shared" si="60"/>
        <v>1.9114305038678953E-4</v>
      </c>
      <c r="G218" s="1">
        <f>[1]Comparativo!$W225</f>
        <v>46200.000000000007</v>
      </c>
      <c r="H218" s="7">
        <f t="shared" si="61"/>
        <v>2.1333702877367091E-4</v>
      </c>
      <c r="I218" s="1">
        <f>[1]Comparativo!$T225</f>
        <v>0</v>
      </c>
      <c r="J218" s="7">
        <f t="shared" si="62"/>
        <v>0</v>
      </c>
    </row>
    <row r="219" spans="1:10" x14ac:dyDescent="0.3">
      <c r="A219">
        <v>219</v>
      </c>
      <c r="B219" t="str">
        <f>[1]Comparativo!$O226</f>
        <v>6-100-015-0000</v>
      </c>
      <c r="C219" t="str">
        <f>[1]Comparativo!$P226</f>
        <v>ESTACIONAMIENTO</v>
      </c>
      <c r="D219">
        <f>[2]Comparativo!$C226</f>
        <v>0</v>
      </c>
      <c r="E219" s="2">
        <f>[1]Comparativo!$R226</f>
        <v>1879.2799999999997</v>
      </c>
      <c r="F219" s="7">
        <f t="shared" si="60"/>
        <v>9.1560515141900509E-6</v>
      </c>
      <c r="G219" s="1">
        <f>[1]Comparativo!$W226</f>
        <v>0</v>
      </c>
      <c r="H219" s="7">
        <f t="shared" si="61"/>
        <v>0</v>
      </c>
      <c r="I219" s="1">
        <f>[1]Comparativo!$T226</f>
        <v>0</v>
      </c>
      <c r="J219" s="7">
        <f t="shared" si="62"/>
        <v>0</v>
      </c>
    </row>
    <row r="220" spans="1:10" x14ac:dyDescent="0.3">
      <c r="A220">
        <v>220</v>
      </c>
      <c r="B220" t="str">
        <f>[1]Comparativo!$O227</f>
        <v>6-100-015-0001</v>
      </c>
      <c r="C220" t="str">
        <f>[1]Comparativo!$P227</f>
        <v>ESTACIONAMIENTO</v>
      </c>
      <c r="D220" t="str">
        <f>[2]Comparativo!$C227</f>
        <v>OPERACIONES</v>
      </c>
      <c r="E220" s="2">
        <f>[1]Comparativo!$R227</f>
        <v>1879.2799999999997</v>
      </c>
      <c r="F220" s="7">
        <f t="shared" si="60"/>
        <v>9.1560515141900509E-6</v>
      </c>
      <c r="G220" s="1">
        <f>[1]Comparativo!$W227</f>
        <v>0</v>
      </c>
      <c r="H220" s="7">
        <f t="shared" si="61"/>
        <v>0</v>
      </c>
      <c r="I220" s="1">
        <f>[1]Comparativo!$T227</f>
        <v>0</v>
      </c>
      <c r="J220" s="7">
        <f t="shared" si="62"/>
        <v>0</v>
      </c>
    </row>
    <row r="221" spans="1:10" x14ac:dyDescent="0.3">
      <c r="A221">
        <v>221</v>
      </c>
      <c r="B221" t="str">
        <f>[1]Comparativo!$O228</f>
        <v>6-100-016-0000</v>
      </c>
      <c r="C221" t="str">
        <f>[1]Comparativo!$P228</f>
        <v>TRANSPORTE LOCAL</v>
      </c>
      <c r="D221">
        <f>[2]Comparativo!$C228</f>
        <v>0</v>
      </c>
      <c r="E221" s="2">
        <f>[1]Comparativo!$R228</f>
        <v>57053.159999999996</v>
      </c>
      <c r="F221" s="7">
        <f t="shared" si="60"/>
        <v>2.7796904772430252E-4</v>
      </c>
      <c r="G221" s="1">
        <f>[1]Comparativo!$W228</f>
        <v>96000</v>
      </c>
      <c r="H221" s="7">
        <f t="shared" si="61"/>
        <v>4.4329772212710832E-4</v>
      </c>
      <c r="I221" s="1">
        <f>[1]Comparativo!$T228</f>
        <v>0</v>
      </c>
      <c r="J221" s="7">
        <f t="shared" si="62"/>
        <v>0</v>
      </c>
    </row>
    <row r="222" spans="1:10" x14ac:dyDescent="0.3">
      <c r="A222">
        <v>222</v>
      </c>
      <c r="B222" t="str">
        <f>[1]Comparativo!$O229</f>
        <v>6-100-016-0001</v>
      </c>
      <c r="C222" s="4" t="str">
        <f>[1]Comparativo!$P229</f>
        <v>PASAJES</v>
      </c>
      <c r="D222" t="str">
        <f>[2]Comparativo!$C229</f>
        <v>OPERACIONES</v>
      </c>
      <c r="E222" s="5">
        <f>[1]Comparativo!$R229</f>
        <v>0</v>
      </c>
      <c r="F222" s="5"/>
      <c r="G222" s="6">
        <f>[1]Comparativo!$W229</f>
        <v>0</v>
      </c>
      <c r="H222" s="7"/>
      <c r="I222" s="6">
        <f>[1]Comparativo!$T229</f>
        <v>0</v>
      </c>
    </row>
    <row r="223" spans="1:10" x14ac:dyDescent="0.3">
      <c r="A223">
        <v>223</v>
      </c>
      <c r="B223" t="str">
        <f>[1]Comparativo!$O230</f>
        <v>6-100-016-0002</v>
      </c>
      <c r="C223" t="str">
        <f>[1]Comparativo!$P230</f>
        <v>TAXIS</v>
      </c>
      <c r="D223" t="str">
        <f>[2]Comparativo!$C230</f>
        <v>OPERACIONES</v>
      </c>
      <c r="E223" s="2">
        <f>[1]Comparativo!$R230</f>
        <v>1053.1600000000001</v>
      </c>
      <c r="F223" s="7">
        <f t="shared" ref="F223:F224" si="63">E223/$E$99</f>
        <v>5.1311072393067534E-6</v>
      </c>
      <c r="G223" s="1">
        <f>[1]Comparativo!$W230</f>
        <v>0</v>
      </c>
      <c r="H223" s="7">
        <f t="shared" ref="H223:H224" si="64">G223/$G$99</f>
        <v>0</v>
      </c>
      <c r="I223" s="1">
        <f>[1]Comparativo!$T230</f>
        <v>0</v>
      </c>
      <c r="J223" s="7">
        <f t="shared" ref="J223:J224" si="65">I223/$I$99</f>
        <v>0</v>
      </c>
    </row>
    <row r="224" spans="1:10" x14ac:dyDescent="0.3">
      <c r="A224">
        <v>224</v>
      </c>
      <c r="B224" t="str">
        <f>[1]Comparativo!$O231</f>
        <v>6-100-016-0003</v>
      </c>
      <c r="C224" t="str">
        <f>[1]Comparativo!$P231</f>
        <v>PEAJES</v>
      </c>
      <c r="D224" t="str">
        <f>[2]Comparativo!$C231</f>
        <v>OPERACIONES</v>
      </c>
      <c r="E224" s="2">
        <f>[1]Comparativo!$R231</f>
        <v>55999.999999999993</v>
      </c>
      <c r="F224" s="7">
        <f t="shared" si="63"/>
        <v>2.7283794048499577E-4</v>
      </c>
      <c r="G224" s="1">
        <f>[1]Comparativo!$W231</f>
        <v>96000</v>
      </c>
      <c r="H224" s="7">
        <f t="shared" si="64"/>
        <v>4.4329772212710832E-4</v>
      </c>
      <c r="I224" s="1">
        <f>[1]Comparativo!$T231</f>
        <v>0</v>
      </c>
      <c r="J224" s="7">
        <f t="shared" si="65"/>
        <v>0</v>
      </c>
    </row>
    <row r="225" spans="1:10" x14ac:dyDescent="0.3">
      <c r="A225">
        <v>225</v>
      </c>
      <c r="B225" t="str">
        <f>[1]Comparativo!$O232</f>
        <v>6-100-017-0000</v>
      </c>
      <c r="C225" s="4" t="str">
        <f>[1]Comparativo!$P232</f>
        <v>ATENCION A CLIENTES</v>
      </c>
      <c r="D225">
        <f>[2]Comparativo!$C232</f>
        <v>0</v>
      </c>
      <c r="E225" s="5">
        <f>[1]Comparativo!$R232</f>
        <v>0</v>
      </c>
      <c r="F225" s="5"/>
      <c r="G225" s="6">
        <f>[1]Comparativo!$W232</f>
        <v>0</v>
      </c>
      <c r="H225" s="7"/>
      <c r="I225" s="6">
        <f>[1]Comparativo!$T232</f>
        <v>0</v>
      </c>
    </row>
    <row r="226" spans="1:10" x14ac:dyDescent="0.3">
      <c r="A226">
        <v>226</v>
      </c>
      <c r="B226" t="str">
        <f>[1]Comparativo!$O233</f>
        <v>6-100-017-0001</v>
      </c>
      <c r="C226" s="4" t="str">
        <f>[1]Comparativo!$P233</f>
        <v>CONSUMOS</v>
      </c>
      <c r="D226" t="str">
        <f>[2]Comparativo!$C233</f>
        <v>OPERACIONES</v>
      </c>
      <c r="E226" s="5">
        <f>[1]Comparativo!$R233</f>
        <v>0</v>
      </c>
      <c r="F226" s="5"/>
      <c r="G226" s="6">
        <f>[1]Comparativo!$W233</f>
        <v>0</v>
      </c>
      <c r="H226" s="7"/>
      <c r="I226" s="6">
        <f>[1]Comparativo!$T233</f>
        <v>0</v>
      </c>
    </row>
    <row r="227" spans="1:10" x14ac:dyDescent="0.3">
      <c r="A227">
        <v>227</v>
      </c>
      <c r="B227" t="str">
        <f>[1]Comparativo!$O234</f>
        <v>6-100-017-0002</v>
      </c>
      <c r="C227" s="4" t="str">
        <f>[1]Comparativo!$P234</f>
        <v>OTROS</v>
      </c>
      <c r="D227" t="str">
        <f>[2]Comparativo!$C234</f>
        <v>OPERACIONES</v>
      </c>
      <c r="E227" s="5">
        <f>[1]Comparativo!$R234</f>
        <v>0</v>
      </c>
      <c r="F227" s="5"/>
      <c r="G227" s="6">
        <f>[1]Comparativo!$W234</f>
        <v>0</v>
      </c>
      <c r="H227" s="7"/>
      <c r="I227" s="6">
        <f>[1]Comparativo!$T234</f>
        <v>0</v>
      </c>
    </row>
    <row r="228" spans="1:10" x14ac:dyDescent="0.3">
      <c r="A228">
        <v>228</v>
      </c>
      <c r="B228" t="str">
        <f>[1]Comparativo!$O235</f>
        <v>6-100-018-0000</v>
      </c>
      <c r="C228" t="str">
        <f>[1]Comparativo!$P235</f>
        <v>GASTOS DE VIAJE</v>
      </c>
      <c r="D228">
        <f>[2]Comparativo!$C235</f>
        <v>0</v>
      </c>
      <c r="E228" s="2">
        <f>[1]Comparativo!$R235</f>
        <v>2693.55</v>
      </c>
      <c r="F228" s="7">
        <f>E228/$E$99</f>
        <v>1.3123261332024293E-5</v>
      </c>
      <c r="G228" s="1">
        <f>[1]Comparativo!$W235</f>
        <v>0</v>
      </c>
      <c r="H228" s="7">
        <f>G228/$G$99</f>
        <v>0</v>
      </c>
      <c r="I228" s="1">
        <f>[1]Comparativo!$T235</f>
        <v>0</v>
      </c>
      <c r="J228" s="7">
        <f>I228/$I$99</f>
        <v>0</v>
      </c>
    </row>
    <row r="229" spans="1:10" x14ac:dyDescent="0.3">
      <c r="A229">
        <v>229</v>
      </c>
      <c r="B229" t="str">
        <f>[1]Comparativo!$O236</f>
        <v>6-100-018-0001</v>
      </c>
      <c r="C229" s="4" t="str">
        <f>[1]Comparativo!$P236</f>
        <v>TRANSPORTE AÉREO</v>
      </c>
      <c r="D229" t="str">
        <f>[2]Comparativo!$C236</f>
        <v>OPERACIONES</v>
      </c>
      <c r="E229" s="5">
        <f>[1]Comparativo!$R236</f>
        <v>0</v>
      </c>
      <c r="F229" s="5"/>
      <c r="G229" s="6">
        <f>[1]Comparativo!$W236</f>
        <v>0</v>
      </c>
      <c r="H229" s="7"/>
      <c r="I229" s="6">
        <f>[1]Comparativo!$T236</f>
        <v>0</v>
      </c>
    </row>
    <row r="230" spans="1:10" x14ac:dyDescent="0.3">
      <c r="A230">
        <v>230</v>
      </c>
      <c r="B230" t="str">
        <f>[1]Comparativo!$O237</f>
        <v>6-100-018-0002</v>
      </c>
      <c r="C230" s="4" t="str">
        <f>[1]Comparativo!$P237</f>
        <v>TRANSPORTE TERRESTRE</v>
      </c>
      <c r="D230" t="str">
        <f>[2]Comparativo!$C237</f>
        <v>OPERACIONES</v>
      </c>
      <c r="E230" s="5">
        <f>[1]Comparativo!$R237</f>
        <v>0</v>
      </c>
      <c r="F230" s="5"/>
      <c r="G230" s="6">
        <f>[1]Comparativo!$W237</f>
        <v>0</v>
      </c>
      <c r="H230" s="7"/>
      <c r="I230" s="6">
        <f>[1]Comparativo!$T237</f>
        <v>0</v>
      </c>
    </row>
    <row r="231" spans="1:10" x14ac:dyDescent="0.3">
      <c r="A231">
        <v>231</v>
      </c>
      <c r="B231" t="str">
        <f>[1]Comparativo!$O238</f>
        <v>6-100-018-0003</v>
      </c>
      <c r="C231" s="4" t="str">
        <f>[1]Comparativo!$P238</f>
        <v>COMBUSTIBLE</v>
      </c>
      <c r="D231" t="str">
        <f>[2]Comparativo!$C238</f>
        <v>OPERACIONES</v>
      </c>
      <c r="E231" s="5">
        <f>[1]Comparativo!$R238</f>
        <v>0</v>
      </c>
      <c r="F231" s="5"/>
      <c r="G231" s="6">
        <f>[1]Comparativo!$W238</f>
        <v>0</v>
      </c>
      <c r="H231" s="7"/>
      <c r="I231" s="6">
        <f>[1]Comparativo!$T238</f>
        <v>0</v>
      </c>
    </row>
    <row r="232" spans="1:10" x14ac:dyDescent="0.3">
      <c r="A232">
        <v>232</v>
      </c>
      <c r="B232" t="str">
        <f>[1]Comparativo!$O239</f>
        <v>6-100-018-0003</v>
      </c>
      <c r="C232" t="str">
        <f>[1]Comparativo!$P239</f>
        <v>COMBUSTIBLE</v>
      </c>
      <c r="D232" t="str">
        <f>[2]Comparativo!$C239</f>
        <v>CALIDAD</v>
      </c>
      <c r="E232" s="2">
        <f>[1]Comparativo!$R239</f>
        <v>129.84</v>
      </c>
      <c r="F232" s="7">
        <f>E232/$E$99</f>
        <v>6.3259425343878308E-7</v>
      </c>
      <c r="G232" s="1">
        <f>[1]Comparativo!$W239</f>
        <v>0</v>
      </c>
      <c r="H232" s="7">
        <f>G232/$G$99</f>
        <v>0</v>
      </c>
      <c r="I232" s="1">
        <f>[1]Comparativo!$T239</f>
        <v>0</v>
      </c>
      <c r="J232" s="7">
        <f>I232/$I$99</f>
        <v>0</v>
      </c>
    </row>
    <row r="233" spans="1:10" x14ac:dyDescent="0.3">
      <c r="A233">
        <v>233</v>
      </c>
      <c r="B233" t="str">
        <f>[1]Comparativo!$O240</f>
        <v>6-100-018-0004</v>
      </c>
      <c r="C233" s="4" t="str">
        <f>[1]Comparativo!$P240</f>
        <v>PEAJES</v>
      </c>
      <c r="D233" t="str">
        <f>[2]Comparativo!$C240</f>
        <v>OPERACIONES</v>
      </c>
      <c r="E233" s="5">
        <f>[1]Comparativo!$R240</f>
        <v>0</v>
      </c>
      <c r="F233" s="5"/>
      <c r="G233" s="6">
        <f>[1]Comparativo!$W240</f>
        <v>0</v>
      </c>
      <c r="H233" s="7"/>
      <c r="I233" s="6">
        <f>[1]Comparativo!$T240</f>
        <v>0</v>
      </c>
    </row>
    <row r="234" spans="1:10" x14ac:dyDescent="0.3">
      <c r="A234">
        <v>234</v>
      </c>
      <c r="B234" t="str">
        <f>[1]Comparativo!$O241</f>
        <v>6-100-018-0004</v>
      </c>
      <c r="C234" t="str">
        <f>[1]Comparativo!$P241</f>
        <v>PEAJES</v>
      </c>
      <c r="D234" t="str">
        <f>[2]Comparativo!$C241</f>
        <v>CALIDAD</v>
      </c>
      <c r="E234" s="2">
        <f>[1]Comparativo!$R241</f>
        <v>51.3</v>
      </c>
      <c r="F234" s="7">
        <f>E234/$E$99</f>
        <v>2.499390419085765E-7</v>
      </c>
      <c r="G234" s="1">
        <f>[1]Comparativo!$W241</f>
        <v>0</v>
      </c>
      <c r="H234" s="7">
        <f>G234/$G$99</f>
        <v>0</v>
      </c>
      <c r="I234" s="1">
        <f>[1]Comparativo!$T241</f>
        <v>0</v>
      </c>
      <c r="J234" s="7">
        <f>I234/$I$99</f>
        <v>0</v>
      </c>
    </row>
    <row r="235" spans="1:10" x14ac:dyDescent="0.3">
      <c r="A235">
        <v>235</v>
      </c>
      <c r="B235" t="str">
        <f>[1]Comparativo!$O242</f>
        <v>6-100-018-0005</v>
      </c>
      <c r="C235" s="4" t="str">
        <f>[1]Comparativo!$P242</f>
        <v>ALIMENTACIÓN</v>
      </c>
      <c r="D235" t="str">
        <f>[2]Comparativo!$C242</f>
        <v>OPERACIONES</v>
      </c>
      <c r="E235" s="5">
        <f>[1]Comparativo!$R242</f>
        <v>0</v>
      </c>
      <c r="F235" s="5"/>
      <c r="G235" s="6">
        <f>[1]Comparativo!$W242</f>
        <v>0</v>
      </c>
      <c r="H235" s="7"/>
      <c r="I235" s="6">
        <f>[1]Comparativo!$T242</f>
        <v>0</v>
      </c>
    </row>
    <row r="236" spans="1:10" x14ac:dyDescent="0.3">
      <c r="A236">
        <v>236</v>
      </c>
      <c r="B236" t="str">
        <f>[1]Comparativo!$O243</f>
        <v>6-100-018-0005</v>
      </c>
      <c r="C236" t="str">
        <f>[1]Comparativo!$P243</f>
        <v>ALIMENTACIÓN</v>
      </c>
      <c r="D236" t="str">
        <f>[2]Comparativo!$C243</f>
        <v>CALIDAD</v>
      </c>
      <c r="E236" s="2">
        <f>[1]Comparativo!$R243</f>
        <v>712.41000000000008</v>
      </c>
      <c r="F236" s="7">
        <f>E236/$E$99</f>
        <v>3.4709370925163551E-6</v>
      </c>
      <c r="G236" s="1">
        <f>[1]Comparativo!$W243</f>
        <v>0</v>
      </c>
      <c r="H236" s="7">
        <f>G236/$G$99</f>
        <v>0</v>
      </c>
      <c r="I236" s="1">
        <f>[1]Comparativo!$T243</f>
        <v>0</v>
      </c>
      <c r="J236" s="7">
        <f>I236/$I$99</f>
        <v>0</v>
      </c>
    </row>
    <row r="237" spans="1:10" x14ac:dyDescent="0.3">
      <c r="A237">
        <v>237</v>
      </c>
      <c r="B237" t="str">
        <f>[1]Comparativo!$O244</f>
        <v>6-100-018-0006</v>
      </c>
      <c r="C237" s="4" t="str">
        <f>[1]Comparativo!$P244</f>
        <v>HOSPEDAJE</v>
      </c>
      <c r="D237" t="str">
        <f>[2]Comparativo!$C244</f>
        <v>OPERACIONES</v>
      </c>
      <c r="E237" s="5">
        <f>[1]Comparativo!$R244</f>
        <v>0</v>
      </c>
      <c r="F237" s="5"/>
      <c r="G237" s="6">
        <f>[1]Comparativo!$W244</f>
        <v>0</v>
      </c>
      <c r="H237" s="7"/>
      <c r="I237" s="6">
        <f>[1]Comparativo!$T244</f>
        <v>0</v>
      </c>
    </row>
    <row r="238" spans="1:10" x14ac:dyDescent="0.3">
      <c r="A238">
        <v>238</v>
      </c>
      <c r="B238" t="str">
        <f>[1]Comparativo!$O245</f>
        <v>6-100-018-0006</v>
      </c>
      <c r="C238" t="str">
        <f>[1]Comparativo!$P245</f>
        <v>HOSPEDAJE</v>
      </c>
      <c r="D238" t="str">
        <f>[2]Comparativo!$C245</f>
        <v>CALIDAD</v>
      </c>
      <c r="E238" s="2">
        <f>[1]Comparativo!$R245</f>
        <v>1800</v>
      </c>
      <c r="F238" s="7">
        <f>E238/$E$99</f>
        <v>8.7697909441605784E-6</v>
      </c>
      <c r="G238" s="1">
        <f>[1]Comparativo!$W245</f>
        <v>0</v>
      </c>
      <c r="H238" s="7">
        <f>G238/$G$99</f>
        <v>0</v>
      </c>
      <c r="I238" s="1">
        <f>[1]Comparativo!$T245</f>
        <v>0</v>
      </c>
      <c r="J238" s="7">
        <f>I238/$I$99</f>
        <v>0</v>
      </c>
    </row>
    <row r="239" spans="1:10" x14ac:dyDescent="0.3">
      <c r="A239">
        <v>239</v>
      </c>
      <c r="B239" t="str">
        <f>[1]Comparativo!$O246</f>
        <v>6-100-018-0007</v>
      </c>
      <c r="C239" s="4" t="str">
        <f>[1]Comparativo!$P246</f>
        <v>TAXIS</v>
      </c>
      <c r="D239" t="str">
        <f>[2]Comparativo!$C246</f>
        <v>OPERACIONES</v>
      </c>
      <c r="E239" s="5">
        <f>[1]Comparativo!$R246</f>
        <v>0</v>
      </c>
      <c r="F239" s="5"/>
      <c r="G239" s="6">
        <f>[1]Comparativo!$W246</f>
        <v>0</v>
      </c>
      <c r="H239" s="7"/>
      <c r="I239" s="6">
        <f>[1]Comparativo!$T246</f>
        <v>0</v>
      </c>
    </row>
    <row r="240" spans="1:10" x14ac:dyDescent="0.3">
      <c r="A240">
        <v>240</v>
      </c>
      <c r="B240" t="str">
        <f>[1]Comparativo!$O247</f>
        <v>6-100-018-0007</v>
      </c>
      <c r="C240" s="4" t="str">
        <f>[1]Comparativo!$P247</f>
        <v>TAXIS</v>
      </c>
      <c r="D240" t="str">
        <f>[2]Comparativo!$C247</f>
        <v>CALIDAD</v>
      </c>
      <c r="E240" s="5">
        <f>[1]Comparativo!$R247</f>
        <v>0</v>
      </c>
      <c r="F240" s="5"/>
      <c r="G240" s="6">
        <f>[1]Comparativo!$W247</f>
        <v>0</v>
      </c>
      <c r="H240" s="7"/>
      <c r="I240" s="6">
        <f>[1]Comparativo!$T247</f>
        <v>0</v>
      </c>
    </row>
    <row r="241" spans="1:10" x14ac:dyDescent="0.3">
      <c r="A241">
        <v>241</v>
      </c>
      <c r="B241" t="str">
        <f>[1]Comparativo!$O248</f>
        <v>6-100-018-0008</v>
      </c>
      <c r="C241" s="4" t="str">
        <f>[1]Comparativo!$P248</f>
        <v>OTROS</v>
      </c>
      <c r="D241" t="str">
        <f>[2]Comparativo!$C248</f>
        <v>OPERACIONES</v>
      </c>
      <c r="E241" s="5">
        <f>[1]Comparativo!$R248</f>
        <v>0</v>
      </c>
      <c r="F241" s="5"/>
      <c r="G241" s="6">
        <f>[1]Comparativo!$W248</f>
        <v>0</v>
      </c>
      <c r="H241" s="7"/>
      <c r="I241" s="6">
        <f>[1]Comparativo!$T248</f>
        <v>0</v>
      </c>
    </row>
    <row r="242" spans="1:10" x14ac:dyDescent="0.3">
      <c r="A242">
        <v>242</v>
      </c>
      <c r="B242" t="str">
        <f>[1]Comparativo!$O249</f>
        <v>6-100-019-0000</v>
      </c>
      <c r="C242" s="4" t="str">
        <f>[1]Comparativo!$P249</f>
        <v>ASESORIAS PF</v>
      </c>
      <c r="D242">
        <f>[2]Comparativo!$C249</f>
        <v>0</v>
      </c>
      <c r="E242" s="5">
        <f>[1]Comparativo!$R249</f>
        <v>0</v>
      </c>
      <c r="F242" s="5"/>
      <c r="G242" s="6">
        <f>[1]Comparativo!$W249</f>
        <v>0</v>
      </c>
      <c r="H242" s="7"/>
      <c r="I242" s="6">
        <f>[1]Comparativo!$T249</f>
        <v>0</v>
      </c>
    </row>
    <row r="243" spans="1:10" x14ac:dyDescent="0.3">
      <c r="A243">
        <v>243</v>
      </c>
      <c r="B243" t="str">
        <f>[1]Comparativo!$O250</f>
        <v>6-100-019-0001</v>
      </c>
      <c r="C243" s="4" t="str">
        <f>[1]Comparativo!$P250</f>
        <v>ASESORIAS PF - EMPRESARIAL</v>
      </c>
      <c r="D243" t="str">
        <f>[2]Comparativo!$C250</f>
        <v>OPERACIONES</v>
      </c>
      <c r="E243" s="5">
        <f>[1]Comparativo!$R250</f>
        <v>0</v>
      </c>
      <c r="F243" s="5"/>
      <c r="G243" s="6">
        <f>[1]Comparativo!$W250</f>
        <v>0</v>
      </c>
      <c r="H243" s="7"/>
      <c r="I243" s="6">
        <f>[1]Comparativo!$T250</f>
        <v>0</v>
      </c>
    </row>
    <row r="244" spans="1:10" x14ac:dyDescent="0.3">
      <c r="A244">
        <v>244</v>
      </c>
      <c r="B244" t="str">
        <f>[1]Comparativo!$O251</f>
        <v>6-100-019-0002</v>
      </c>
      <c r="C244" s="4" t="str">
        <f>[1]Comparativo!$P251</f>
        <v>ASESORIAS PF - OTROS</v>
      </c>
      <c r="D244" t="str">
        <f>[2]Comparativo!$C251</f>
        <v>OPERACIONES</v>
      </c>
      <c r="E244" s="5">
        <f>[1]Comparativo!$R251</f>
        <v>0</v>
      </c>
      <c r="F244" s="5"/>
      <c r="G244" s="6">
        <f>[1]Comparativo!$W251</f>
        <v>0</v>
      </c>
      <c r="H244" s="7"/>
      <c r="I244" s="6">
        <f>[1]Comparativo!$T251</f>
        <v>0</v>
      </c>
    </row>
    <row r="245" spans="1:10" x14ac:dyDescent="0.3">
      <c r="A245">
        <v>245</v>
      </c>
      <c r="B245" t="str">
        <f>[1]Comparativo!$O252</f>
        <v>6-100-019-0003</v>
      </c>
      <c r="C245" s="4" t="str">
        <f>[1]Comparativo!$P252</f>
        <v>ASESORIAS PF - EXPORT / IMPORT</v>
      </c>
      <c r="D245" t="str">
        <f>[2]Comparativo!$C252</f>
        <v>OPERACIONES</v>
      </c>
      <c r="E245" s="5">
        <f>[1]Comparativo!$R252</f>
        <v>0</v>
      </c>
      <c r="F245" s="5"/>
      <c r="G245" s="6">
        <f>[1]Comparativo!$W252</f>
        <v>0</v>
      </c>
      <c r="H245" s="7"/>
      <c r="I245" s="6">
        <f>[1]Comparativo!$T252</f>
        <v>0</v>
      </c>
    </row>
    <row r="246" spans="1:10" x14ac:dyDescent="0.3">
      <c r="A246">
        <v>246</v>
      </c>
      <c r="B246" t="str">
        <f>[1]Comparativo!$O253</f>
        <v>6-100-020-0000</v>
      </c>
      <c r="C246" t="str">
        <f>[1]Comparativo!$P253</f>
        <v>ASESORIAS PM</v>
      </c>
      <c r="D246">
        <f>[2]Comparativo!$C253</f>
        <v>0</v>
      </c>
      <c r="E246" s="2">
        <f>[1]Comparativo!$R253</f>
        <v>221089.71999999997</v>
      </c>
      <c r="F246" s="7">
        <f t="shared" ref="F246:F247" si="66">E246/$E$99</f>
        <v>1.077172569057221E-3</v>
      </c>
      <c r="G246" s="1">
        <f>[1]Comparativo!$W253</f>
        <v>0</v>
      </c>
      <c r="H246" s="7">
        <f t="shared" ref="H246:H247" si="67">G246/$G$99</f>
        <v>0</v>
      </c>
      <c r="I246" s="1">
        <f>[1]Comparativo!$T253</f>
        <v>0</v>
      </c>
      <c r="J246" s="7">
        <f t="shared" ref="J246:J247" si="68">I246/$I$99</f>
        <v>0</v>
      </c>
    </row>
    <row r="247" spans="1:10" x14ac:dyDescent="0.3">
      <c r="A247">
        <v>247</v>
      </c>
      <c r="B247" t="str">
        <f>[1]Comparativo!$O254</f>
        <v>6-100-020-0001</v>
      </c>
      <c r="C247" t="str">
        <f>[1]Comparativo!$P254</f>
        <v>ASESORIAS PM - EMPRESARIAL</v>
      </c>
      <c r="D247" t="str">
        <f>[2]Comparativo!$C254</f>
        <v>OPERACIONES</v>
      </c>
      <c r="E247" s="2">
        <f>[1]Comparativo!$R254</f>
        <v>221089.71999999997</v>
      </c>
      <c r="F247" s="7">
        <f t="shared" si="66"/>
        <v>1.077172569057221E-3</v>
      </c>
      <c r="G247" s="1">
        <f>[1]Comparativo!$W254</f>
        <v>0</v>
      </c>
      <c r="H247" s="7">
        <f t="shared" si="67"/>
        <v>0</v>
      </c>
      <c r="I247" s="1">
        <f>[1]Comparativo!$T254</f>
        <v>0</v>
      </c>
      <c r="J247" s="7">
        <f t="shared" si="68"/>
        <v>0</v>
      </c>
    </row>
    <row r="248" spans="1:10" x14ac:dyDescent="0.3">
      <c r="A248">
        <v>248</v>
      </c>
      <c r="B248" t="str">
        <f>[1]Comparativo!$O255</f>
        <v>6-100-020-0002</v>
      </c>
      <c r="C248" s="4" t="str">
        <f>[1]Comparativo!$P255</f>
        <v>ASESORIAS PM - OTROS</v>
      </c>
      <c r="D248" t="str">
        <f>[2]Comparativo!$C255</f>
        <v>OPERACIONES</v>
      </c>
      <c r="E248" s="5">
        <f>[1]Comparativo!$R255</f>
        <v>0</v>
      </c>
      <c r="F248" s="5"/>
      <c r="G248" s="6">
        <f>[1]Comparativo!$W255</f>
        <v>0</v>
      </c>
      <c r="H248" s="7"/>
      <c r="I248" s="6">
        <f>[1]Comparativo!$T255</f>
        <v>0</v>
      </c>
    </row>
    <row r="249" spans="1:10" x14ac:dyDescent="0.3">
      <c r="A249">
        <v>249</v>
      </c>
      <c r="B249" t="str">
        <f>[1]Comparativo!$O256</f>
        <v>6-100-020-0003</v>
      </c>
      <c r="C249" s="4" t="str">
        <f>[1]Comparativo!$P256</f>
        <v>ASESORIAS PM - CONTABLE</v>
      </c>
      <c r="D249" t="str">
        <f>[2]Comparativo!$C256</f>
        <v>OPERACIONES</v>
      </c>
      <c r="E249" s="5">
        <f>[1]Comparativo!$R256</f>
        <v>0</v>
      </c>
      <c r="F249" s="5"/>
      <c r="G249" s="6">
        <f>[1]Comparativo!$W256</f>
        <v>0</v>
      </c>
      <c r="H249" s="7"/>
      <c r="I249" s="6">
        <f>[1]Comparativo!$T256</f>
        <v>0</v>
      </c>
    </row>
    <row r="250" spans="1:10" x14ac:dyDescent="0.3">
      <c r="A250">
        <v>250</v>
      </c>
      <c r="B250" t="str">
        <f>[1]Comparativo!$O257</f>
        <v>6-100-021-0000</v>
      </c>
      <c r="C250" s="4" t="str">
        <f>[1]Comparativo!$P257</f>
        <v>MENSAJERIA</v>
      </c>
      <c r="D250">
        <f>[2]Comparativo!$C257</f>
        <v>0</v>
      </c>
      <c r="E250" s="5">
        <f>[1]Comparativo!$R257</f>
        <v>0</v>
      </c>
      <c r="F250" s="5"/>
      <c r="G250" s="6">
        <f>[1]Comparativo!$W257</f>
        <v>0</v>
      </c>
      <c r="H250" s="7"/>
      <c r="I250" s="6">
        <f>[1]Comparativo!$T257</f>
        <v>0</v>
      </c>
    </row>
    <row r="251" spans="1:10" x14ac:dyDescent="0.3">
      <c r="A251">
        <v>251</v>
      </c>
      <c r="B251" t="str">
        <f>[1]Comparativo!$O258</f>
        <v>6-100-021-0001</v>
      </c>
      <c r="C251" s="4" t="str">
        <f>[1]Comparativo!$P258</f>
        <v>LOCAL CDMX Y METROPOLITANA</v>
      </c>
      <c r="D251" t="str">
        <f>[2]Comparativo!$C258</f>
        <v>OPERACIONES</v>
      </c>
      <c r="E251" s="5">
        <f>[1]Comparativo!$R258</f>
        <v>0</v>
      </c>
      <c r="F251" s="5"/>
      <c r="G251" s="6">
        <f>[1]Comparativo!$W258</f>
        <v>0</v>
      </c>
      <c r="H251" s="7"/>
      <c r="I251" s="6">
        <f>[1]Comparativo!$T258</f>
        <v>0</v>
      </c>
    </row>
    <row r="252" spans="1:10" x14ac:dyDescent="0.3">
      <c r="A252">
        <v>252</v>
      </c>
      <c r="B252" t="str">
        <f>[1]Comparativo!$O259</f>
        <v>6-100-021-0002</v>
      </c>
      <c r="C252" s="4" t="str">
        <f>[1]Comparativo!$P259</f>
        <v>NACIONAL</v>
      </c>
      <c r="D252" t="str">
        <f>[2]Comparativo!$C259</f>
        <v>OPERACIONES</v>
      </c>
      <c r="E252" s="5">
        <f>[1]Comparativo!$R259</f>
        <v>0</v>
      </c>
      <c r="F252" s="5"/>
      <c r="G252" s="6">
        <f>[1]Comparativo!$W259</f>
        <v>0</v>
      </c>
      <c r="H252" s="7"/>
      <c r="I252" s="6">
        <f>[1]Comparativo!$T259</f>
        <v>0</v>
      </c>
    </row>
    <row r="253" spans="1:10" x14ac:dyDescent="0.3">
      <c r="A253">
        <v>253</v>
      </c>
      <c r="B253" t="str">
        <f>[1]Comparativo!$O260</f>
        <v>6-100-021-0003</v>
      </c>
      <c r="C253" s="4" t="str">
        <f>[1]Comparativo!$P260</f>
        <v>INTERNACIONAL</v>
      </c>
      <c r="D253" t="str">
        <f>[2]Comparativo!$C260</f>
        <v>OPERACIONES</v>
      </c>
      <c r="E253" s="5">
        <f>[1]Comparativo!$R260</f>
        <v>0</v>
      </c>
      <c r="F253" s="5"/>
      <c r="G253" s="6">
        <f>[1]Comparativo!$W260</f>
        <v>0</v>
      </c>
      <c r="H253" s="7"/>
      <c r="I253" s="6">
        <f>[1]Comparativo!$T260</f>
        <v>0</v>
      </c>
    </row>
    <row r="254" spans="1:10" x14ac:dyDescent="0.3">
      <c r="A254">
        <v>254</v>
      </c>
      <c r="B254" t="str">
        <f>[1]Comparativo!$O261</f>
        <v>6-100-022-0000</v>
      </c>
      <c r="C254" t="str">
        <f>[1]Comparativo!$P261</f>
        <v>SEGURIDAD Y VIGILANCIA</v>
      </c>
      <c r="D254">
        <f>[2]Comparativo!$C261</f>
        <v>0</v>
      </c>
      <c r="E254" s="2">
        <f>[1]Comparativo!$R261</f>
        <v>15639.033333333329</v>
      </c>
      <c r="F254" s="7">
        <f t="shared" ref="F254:F255" si="69">E254/$E$99</f>
        <v>7.6195029390051141E-5</v>
      </c>
      <c r="G254" s="1">
        <f>[1]Comparativo!$W261</f>
        <v>20581</v>
      </c>
      <c r="H254" s="7">
        <f t="shared" ref="H254:H255" si="70">G254/$G$99</f>
        <v>9.5036566865604332E-5</v>
      </c>
      <c r="I254" s="1">
        <f>[1]Comparativo!$T261</f>
        <v>0</v>
      </c>
      <c r="J254" s="7">
        <f t="shared" ref="J254:J255" si="71">I254/$I$99</f>
        <v>0</v>
      </c>
    </row>
    <row r="255" spans="1:10" x14ac:dyDescent="0.3">
      <c r="A255">
        <v>255</v>
      </c>
      <c r="B255" t="str">
        <f>[1]Comparativo!$O262</f>
        <v>6-100-022-0001</v>
      </c>
      <c r="C255" t="str">
        <f>[1]Comparativo!$P262</f>
        <v>SERVICIO ALARMAS</v>
      </c>
      <c r="D255" t="str">
        <f>[2]Comparativo!$C262</f>
        <v>OPERACIONES</v>
      </c>
      <c r="E255" s="2">
        <f>[1]Comparativo!$R262</f>
        <v>7267.1999999999989</v>
      </c>
      <c r="F255" s="7">
        <f t="shared" si="69"/>
        <v>3.5406569305224307E-5</v>
      </c>
      <c r="G255" s="1">
        <f>[1]Comparativo!$W262</f>
        <v>10395</v>
      </c>
      <c r="H255" s="7">
        <f t="shared" si="70"/>
        <v>4.8000831474075946E-5</v>
      </c>
      <c r="I255" s="1">
        <f>[1]Comparativo!$T262</f>
        <v>0</v>
      </c>
      <c r="J255" s="7">
        <f t="shared" si="71"/>
        <v>0</v>
      </c>
    </row>
    <row r="256" spans="1:10" x14ac:dyDescent="0.3">
      <c r="A256">
        <v>256</v>
      </c>
      <c r="B256" t="str">
        <f>[1]Comparativo!$O263</f>
        <v>6-100-022-0002</v>
      </c>
      <c r="C256" s="4" t="str">
        <f>[1]Comparativo!$P263</f>
        <v>EQUIPO VIGILANCIA</v>
      </c>
      <c r="D256" t="str">
        <f>[2]Comparativo!$C263</f>
        <v>OPERACIONES</v>
      </c>
      <c r="E256" s="5">
        <f>[1]Comparativo!$R263</f>
        <v>0</v>
      </c>
      <c r="F256" s="5"/>
      <c r="G256" s="6">
        <f>[1]Comparativo!$W263</f>
        <v>0</v>
      </c>
      <c r="H256" s="7"/>
      <c r="I256" s="6">
        <f>[1]Comparativo!$T263</f>
        <v>0</v>
      </c>
    </row>
    <row r="257" spans="1:10" x14ac:dyDescent="0.3">
      <c r="A257">
        <v>257</v>
      </c>
      <c r="B257" t="str">
        <f>[1]Comparativo!$O264</f>
        <v>6-100-022-0003</v>
      </c>
      <c r="C257" t="str">
        <f>[1]Comparativo!$P264</f>
        <v>GPS RATREO SATELITAL</v>
      </c>
      <c r="D257" t="str">
        <f>[2]Comparativo!$C264</f>
        <v>OPERACIONES</v>
      </c>
      <c r="E257" s="2">
        <f>[1]Comparativo!$R264</f>
        <v>8371.8333333333321</v>
      </c>
      <c r="F257" s="7">
        <f t="shared" ref="F257:F265" si="72">E257/$E$99</f>
        <v>4.0788460084826848E-5</v>
      </c>
      <c r="G257" s="1">
        <f>[1]Comparativo!$W264</f>
        <v>10186</v>
      </c>
      <c r="H257" s="7">
        <f t="shared" ref="H257:H265" si="73">G257/$G$99</f>
        <v>4.7035735391528386E-5</v>
      </c>
      <c r="I257" s="1">
        <f>[1]Comparativo!$T264</f>
        <v>0</v>
      </c>
      <c r="J257" s="7">
        <f t="shared" ref="J257:J265" si="74">I257/$I$99</f>
        <v>0</v>
      </c>
    </row>
    <row r="258" spans="1:10" x14ac:dyDescent="0.3">
      <c r="A258">
        <v>258</v>
      </c>
      <c r="B258" t="str">
        <f>[1]Comparativo!$O265</f>
        <v>6-100-023-0000</v>
      </c>
      <c r="C258" t="str">
        <f>[1]Comparativo!$P265</f>
        <v>SERVICIOS INSTALACIONES</v>
      </c>
      <c r="D258">
        <f>[2]Comparativo!$C265</f>
        <v>0</v>
      </c>
      <c r="E258" s="2">
        <f>[1]Comparativo!$R265</f>
        <v>189723.10799999998</v>
      </c>
      <c r="F258" s="7">
        <f t="shared" si="72"/>
        <v>9.243511080202218E-4</v>
      </c>
      <c r="G258" s="1">
        <f>[1]Comparativo!$W265</f>
        <v>271216.69500000001</v>
      </c>
      <c r="H258" s="7">
        <f t="shared" si="73"/>
        <v>1.2523931572535696E-3</v>
      </c>
      <c r="I258" s="1">
        <f>[1]Comparativo!$T265</f>
        <v>0</v>
      </c>
      <c r="J258" s="7">
        <f t="shared" si="74"/>
        <v>0</v>
      </c>
    </row>
    <row r="259" spans="1:10" x14ac:dyDescent="0.3">
      <c r="A259">
        <v>259</v>
      </c>
      <c r="B259" t="str">
        <f>[1]Comparativo!$O266</f>
        <v>6-100-023-0001</v>
      </c>
      <c r="C259" t="str">
        <f>[1]Comparativo!$P266</f>
        <v>TELEFONIA FIJA</v>
      </c>
      <c r="D259" t="str">
        <f>[2]Comparativo!$C266</f>
        <v>OPERACIONES</v>
      </c>
      <c r="E259" s="2">
        <f>[1]Comparativo!$R266</f>
        <v>13420.677</v>
      </c>
      <c r="F259" s="7">
        <f t="shared" si="72"/>
        <v>6.5386962010613423E-5</v>
      </c>
      <c r="G259" s="1">
        <f>[1]Comparativo!$W266</f>
        <v>17133.732</v>
      </c>
      <c r="H259" s="7">
        <f t="shared" si="73"/>
        <v>7.9118170491003582E-5</v>
      </c>
      <c r="I259" s="1">
        <f>[1]Comparativo!$T266</f>
        <v>0</v>
      </c>
      <c r="J259" s="7">
        <f t="shared" si="74"/>
        <v>0</v>
      </c>
    </row>
    <row r="260" spans="1:10" x14ac:dyDescent="0.3">
      <c r="A260">
        <v>260</v>
      </c>
      <c r="B260" t="str">
        <f>[1]Comparativo!$O267</f>
        <v>6-100-023-0002</v>
      </c>
      <c r="C260" t="str">
        <f>[1]Comparativo!$P267</f>
        <v>INTERNET</v>
      </c>
      <c r="D260" t="str">
        <f>[2]Comparativo!$C267</f>
        <v>OPERACIONES</v>
      </c>
      <c r="E260" s="2">
        <f>[1]Comparativo!$R267</f>
        <v>10168.431</v>
      </c>
      <c r="F260" s="7">
        <f t="shared" si="72"/>
        <v>4.9541674500067614E-5</v>
      </c>
      <c r="G260" s="1">
        <f>[1]Comparativo!$W267</f>
        <v>15978.963</v>
      </c>
      <c r="H260" s="7">
        <f t="shared" si="73"/>
        <v>7.3785811456805679E-5</v>
      </c>
      <c r="I260" s="1">
        <f>[1]Comparativo!$T267</f>
        <v>0</v>
      </c>
      <c r="J260" s="7">
        <f t="shared" si="74"/>
        <v>0</v>
      </c>
    </row>
    <row r="261" spans="1:10" x14ac:dyDescent="0.3">
      <c r="A261">
        <v>261</v>
      </c>
      <c r="B261" t="str">
        <f>[1]Comparativo!$O268</f>
        <v>6-100-023-0003</v>
      </c>
      <c r="C261" t="str">
        <f>[1]Comparativo!$P268</f>
        <v>LUZ</v>
      </c>
      <c r="D261" t="str">
        <f>[2]Comparativo!$C268</f>
        <v>OPERACIONES</v>
      </c>
      <c r="E261" s="2">
        <f>[1]Comparativo!$R268</f>
        <v>52500</v>
      </c>
      <c r="F261" s="7">
        <f t="shared" si="72"/>
        <v>2.5578556920468357E-4</v>
      </c>
      <c r="G261" s="1">
        <f>[1]Comparativo!$W268</f>
        <v>90000</v>
      </c>
      <c r="H261" s="7">
        <f t="shared" si="73"/>
        <v>4.1559161449416403E-4</v>
      </c>
      <c r="I261" s="1">
        <f>[1]Comparativo!$T268</f>
        <v>0</v>
      </c>
      <c r="J261" s="7">
        <f t="shared" si="74"/>
        <v>0</v>
      </c>
    </row>
    <row r="262" spans="1:10" x14ac:dyDescent="0.3">
      <c r="A262">
        <v>262</v>
      </c>
      <c r="B262" t="str">
        <f>[1]Comparativo!$O269</f>
        <v>6-100-023-0004</v>
      </c>
      <c r="C262" t="str">
        <f>[1]Comparativo!$P269</f>
        <v>AGUA</v>
      </c>
      <c r="D262" t="str">
        <f>[2]Comparativo!$C269</f>
        <v>OPERACIONES</v>
      </c>
      <c r="E262" s="2">
        <f>[1]Comparativo!$R269</f>
        <v>34649.999999999993</v>
      </c>
      <c r="F262" s="7">
        <f t="shared" si="72"/>
        <v>1.6881847567509111E-4</v>
      </c>
      <c r="G262" s="1">
        <f>[1]Comparativo!$W269</f>
        <v>59400</v>
      </c>
      <c r="H262" s="7">
        <f t="shared" si="73"/>
        <v>2.7429046556614825E-4</v>
      </c>
      <c r="I262" s="1">
        <f>[1]Comparativo!$T269</f>
        <v>0</v>
      </c>
      <c r="J262" s="7">
        <f t="shared" si="74"/>
        <v>0</v>
      </c>
    </row>
    <row r="263" spans="1:10" x14ac:dyDescent="0.3">
      <c r="A263">
        <v>263</v>
      </c>
      <c r="B263" t="str">
        <f>[1]Comparativo!$O270</f>
        <v>6-100-023-0005</v>
      </c>
      <c r="C263" t="str">
        <f>[1]Comparativo!$P270</f>
        <v>FUMIGACIÓN</v>
      </c>
      <c r="D263" t="str">
        <f>[2]Comparativo!$C270</f>
        <v>OPERACIONES</v>
      </c>
      <c r="E263" s="2">
        <f>[1]Comparativo!$R270</f>
        <v>78984</v>
      </c>
      <c r="F263" s="7">
        <f t="shared" si="72"/>
        <v>3.8481842662976622E-4</v>
      </c>
      <c r="G263" s="1">
        <f>[1]Comparativo!$W270</f>
        <v>88704.000000000015</v>
      </c>
      <c r="H263" s="7">
        <f t="shared" si="73"/>
        <v>4.0960709524544812E-4</v>
      </c>
      <c r="I263" s="1">
        <f>[1]Comparativo!$T270</f>
        <v>0</v>
      </c>
      <c r="J263" s="7">
        <f t="shared" si="74"/>
        <v>0</v>
      </c>
    </row>
    <row r="264" spans="1:10" x14ac:dyDescent="0.3">
      <c r="A264">
        <v>264</v>
      </c>
      <c r="B264" t="str">
        <f>[1]Comparativo!$O271</f>
        <v>6-100-024-0000</v>
      </c>
      <c r="C264" t="str">
        <f>[1]Comparativo!$P271</f>
        <v>CELULARES</v>
      </c>
      <c r="D264">
        <f>[2]Comparativo!$C271</f>
        <v>0</v>
      </c>
      <c r="E264" s="2">
        <f>[1]Comparativo!$R271</f>
        <v>3393.89</v>
      </c>
      <c r="F264" s="7">
        <f t="shared" si="72"/>
        <v>1.6535392104153969E-5</v>
      </c>
      <c r="G264" s="1">
        <f>[1]Comparativo!$W271</f>
        <v>0</v>
      </c>
      <c r="H264" s="7">
        <f t="shared" si="73"/>
        <v>0</v>
      </c>
      <c r="I264" s="1">
        <f>[1]Comparativo!$T271</f>
        <v>0</v>
      </c>
      <c r="J264" s="7">
        <f t="shared" si="74"/>
        <v>0</v>
      </c>
    </row>
    <row r="265" spans="1:10" x14ac:dyDescent="0.3">
      <c r="A265">
        <v>265</v>
      </c>
      <c r="B265" t="str">
        <f>[1]Comparativo!$O272</f>
        <v>6-100-024-0001</v>
      </c>
      <c r="C265" t="str">
        <f>[1]Comparativo!$P272</f>
        <v>SERVICIO</v>
      </c>
      <c r="D265" t="str">
        <f>[2]Comparativo!$C272</f>
        <v>OPERACIONES</v>
      </c>
      <c r="E265" s="2">
        <f>[1]Comparativo!$R272</f>
        <v>3393.89</v>
      </c>
      <c r="F265" s="7">
        <f t="shared" si="72"/>
        <v>1.6535392104153969E-5</v>
      </c>
      <c r="G265" s="1">
        <f>[1]Comparativo!$W272</f>
        <v>0</v>
      </c>
      <c r="H265" s="7">
        <f t="shared" si="73"/>
        <v>0</v>
      </c>
      <c r="I265" s="1">
        <f>[1]Comparativo!$T272</f>
        <v>0</v>
      </c>
      <c r="J265" s="7">
        <f t="shared" si="74"/>
        <v>0</v>
      </c>
    </row>
    <row r="266" spans="1:10" x14ac:dyDescent="0.3">
      <c r="A266">
        <v>266</v>
      </c>
      <c r="B266" t="str">
        <f>[1]Comparativo!$O273</f>
        <v>6-100-024-0002</v>
      </c>
      <c r="C266" s="4" t="str">
        <f>[1]Comparativo!$P273</f>
        <v>EQUIPOS Y ACCESORIOS</v>
      </c>
      <c r="D266" t="str">
        <f>[2]Comparativo!$C273</f>
        <v>OPERACIONES</v>
      </c>
      <c r="E266" s="5">
        <f>[1]Comparativo!$R273</f>
        <v>0</v>
      </c>
      <c r="F266" s="5"/>
      <c r="G266" s="6">
        <f>[1]Comparativo!$W273</f>
        <v>0</v>
      </c>
      <c r="H266" s="7"/>
      <c r="I266" s="6">
        <f>[1]Comparativo!$T273</f>
        <v>0</v>
      </c>
    </row>
    <row r="267" spans="1:10" x14ac:dyDescent="0.3">
      <c r="A267">
        <v>267</v>
      </c>
      <c r="B267" t="str">
        <f>[1]Comparativo!$O274</f>
        <v>6-100-025-0000</v>
      </c>
      <c r="C267" t="str">
        <f>[1]Comparativo!$P274</f>
        <v>SUMINISTROS GENERALES</v>
      </c>
      <c r="D267">
        <f>[2]Comparativo!$C274</f>
        <v>0</v>
      </c>
      <c r="E267" s="2">
        <f>[1]Comparativo!$R274</f>
        <v>93678.52</v>
      </c>
      <c r="F267" s="7">
        <f t="shared" ref="F267:F271" si="75">E267/$E$99</f>
        <v>4.5641168686575871E-4</v>
      </c>
      <c r="G267" s="1">
        <f>[1]Comparativo!$W274</f>
        <v>113640</v>
      </c>
      <c r="H267" s="7">
        <f t="shared" ref="H267:H271" si="76">G267/$G$99</f>
        <v>5.247536785679645E-4</v>
      </c>
      <c r="I267" s="1">
        <f>[1]Comparativo!$T274</f>
        <v>5579188.8719999995</v>
      </c>
      <c r="J267" s="7">
        <f t="shared" ref="J267:J271" si="77">I267/$I$99</f>
        <v>5.0465778066823279E-2</v>
      </c>
    </row>
    <row r="268" spans="1:10" x14ac:dyDescent="0.3">
      <c r="A268">
        <v>268</v>
      </c>
      <c r="B268" t="str">
        <f>[1]Comparativo!$O275</f>
        <v>6-100-025-0001</v>
      </c>
      <c r="C268" t="str">
        <f>[1]Comparativo!$P275</f>
        <v>DESPENSA</v>
      </c>
      <c r="D268" t="str">
        <f>[2]Comparativo!$C275</f>
        <v>OPERACIONES</v>
      </c>
      <c r="E268" s="2">
        <f>[1]Comparativo!$R275</f>
        <v>50292.93</v>
      </c>
      <c r="F268" s="7">
        <f t="shared" si="75"/>
        <v>2.4503249003850105E-4</v>
      </c>
      <c r="G268" s="1">
        <f>[1]Comparativo!$W275</f>
        <v>59640</v>
      </c>
      <c r="H268" s="7">
        <f t="shared" si="76"/>
        <v>2.7539870987146602E-4</v>
      </c>
      <c r="I268" s="1">
        <f>[1]Comparativo!$T275</f>
        <v>5579188.8719999995</v>
      </c>
      <c r="J268" s="7">
        <f t="shared" si="77"/>
        <v>5.0465778066823279E-2</v>
      </c>
    </row>
    <row r="269" spans="1:10" x14ac:dyDescent="0.3">
      <c r="A269">
        <v>269</v>
      </c>
      <c r="B269" t="str">
        <f>[1]Comparativo!$O276</f>
        <v>6-100-025-0002</v>
      </c>
      <c r="C269" t="str">
        <f>[1]Comparativo!$P276</f>
        <v>SUMINISTROS LIMPIEZA</v>
      </c>
      <c r="D269" t="str">
        <f>[2]Comparativo!$C276</f>
        <v>OPERACIONES</v>
      </c>
      <c r="E269" s="2">
        <f>[1]Comparativo!$R276</f>
        <v>43385.590000000004</v>
      </c>
      <c r="F269" s="7">
        <f t="shared" si="75"/>
        <v>2.1137919682725768E-4</v>
      </c>
      <c r="G269" s="1">
        <f>[1]Comparativo!$W276</f>
        <v>54000</v>
      </c>
      <c r="H269" s="7">
        <f t="shared" si="76"/>
        <v>2.4935496869649842E-4</v>
      </c>
      <c r="I269" s="1">
        <f>[1]Comparativo!$T276</f>
        <v>0</v>
      </c>
      <c r="J269" s="7">
        <f t="shared" si="77"/>
        <v>0</v>
      </c>
    </row>
    <row r="270" spans="1:10" x14ac:dyDescent="0.3">
      <c r="A270">
        <v>270</v>
      </c>
      <c r="B270" t="str">
        <f>[1]Comparativo!$O277</f>
        <v>6-100-026-0000</v>
      </c>
      <c r="C270" t="str">
        <f>[1]Comparativo!$P277</f>
        <v>SUMINISTROS OFICINA</v>
      </c>
      <c r="D270">
        <f>[2]Comparativo!$C277</f>
        <v>0</v>
      </c>
      <c r="E270" s="2">
        <f>[1]Comparativo!$R277</f>
        <v>35598.479999999996</v>
      </c>
      <c r="F270" s="7">
        <f t="shared" si="75"/>
        <v>1.7343957084993414E-4</v>
      </c>
      <c r="G270" s="1">
        <f>[1]Comparativo!$W277</f>
        <v>26100</v>
      </c>
      <c r="H270" s="7">
        <f t="shared" si="76"/>
        <v>1.2052156820330757E-4</v>
      </c>
      <c r="I270" s="1">
        <f>[1]Comparativo!$T277</f>
        <v>0</v>
      </c>
      <c r="J270" s="7">
        <f t="shared" si="77"/>
        <v>0</v>
      </c>
    </row>
    <row r="271" spans="1:10" x14ac:dyDescent="0.3">
      <c r="A271">
        <v>271</v>
      </c>
      <c r="B271" t="str">
        <f>[1]Comparativo!$O278</f>
        <v>6-100-026-0001</v>
      </c>
      <c r="C271" t="str">
        <f>[1]Comparativo!$P278</f>
        <v>PAPELERIA</v>
      </c>
      <c r="D271" t="str">
        <f>[2]Comparativo!$C278</f>
        <v>OPERACIONES</v>
      </c>
      <c r="E271" s="2">
        <f>[1]Comparativo!$R278</f>
        <v>29273.159999999996</v>
      </c>
      <c r="F271" s="7">
        <f t="shared" si="75"/>
        <v>1.4262194081942427E-4</v>
      </c>
      <c r="G271" s="1">
        <f>[1]Comparativo!$W278</f>
        <v>26100</v>
      </c>
      <c r="H271" s="7">
        <f t="shared" si="76"/>
        <v>1.2052156820330757E-4</v>
      </c>
      <c r="I271" s="1">
        <f>[1]Comparativo!$T278</f>
        <v>0</v>
      </c>
      <c r="J271" s="7">
        <f t="shared" si="77"/>
        <v>0</v>
      </c>
    </row>
    <row r="272" spans="1:10" x14ac:dyDescent="0.3">
      <c r="A272">
        <v>272</v>
      </c>
      <c r="B272" t="str">
        <f>[1]Comparativo!$O279</f>
        <v>6-100-026-0002</v>
      </c>
      <c r="C272" s="4" t="str">
        <f>[1]Comparativo!$P279</f>
        <v>PAPEL BOND</v>
      </c>
      <c r="D272" t="str">
        <f>[2]Comparativo!$C279</f>
        <v>OPERACIONES</v>
      </c>
      <c r="E272" s="5">
        <f>[1]Comparativo!$R279</f>
        <v>0</v>
      </c>
      <c r="F272" s="5"/>
      <c r="G272" s="6">
        <f>[1]Comparativo!$W279</f>
        <v>0</v>
      </c>
      <c r="H272" s="7"/>
      <c r="I272" s="6">
        <f>[1]Comparativo!$T279</f>
        <v>0</v>
      </c>
    </row>
    <row r="273" spans="1:10" x14ac:dyDescent="0.3">
      <c r="A273">
        <v>273</v>
      </c>
      <c r="B273" t="str">
        <f>[1]Comparativo!$O280</f>
        <v>6-100-026-0003</v>
      </c>
      <c r="C273" t="str">
        <f>[1]Comparativo!$P280</f>
        <v>COPIAS FOTOSTATICAS</v>
      </c>
      <c r="D273" t="str">
        <f>[2]Comparativo!$C280</f>
        <v>OPERACIONES</v>
      </c>
      <c r="E273" s="2">
        <f>[1]Comparativo!$R280</f>
        <v>3153.34</v>
      </c>
      <c r="F273" s="7">
        <f t="shared" ref="F273:F277" si="78">E273/$E$99</f>
        <v>1.5363406986588512E-5</v>
      </c>
      <c r="G273" s="1">
        <f>[1]Comparativo!$W280</f>
        <v>0</v>
      </c>
      <c r="H273" s="7">
        <f t="shared" ref="H273:H277" si="79">G273/$G$99</f>
        <v>0</v>
      </c>
      <c r="I273" s="1">
        <f>[1]Comparativo!$T280</f>
        <v>0</v>
      </c>
      <c r="J273" s="7">
        <f t="shared" ref="J273:J277" si="80">I273/$I$99</f>
        <v>0</v>
      </c>
    </row>
    <row r="274" spans="1:10" x14ac:dyDescent="0.3">
      <c r="A274">
        <v>274</v>
      </c>
      <c r="B274" t="str">
        <f>[1]Comparativo!$O281</f>
        <v>6-100-026-0004</v>
      </c>
      <c r="C274" t="str">
        <f>[1]Comparativo!$P281</f>
        <v>ENSERES</v>
      </c>
      <c r="D274" t="str">
        <f>[2]Comparativo!$C281</f>
        <v>OPERACIONES</v>
      </c>
      <c r="E274" s="2">
        <f>[1]Comparativo!$R281</f>
        <v>3171.98</v>
      </c>
      <c r="F274" s="7">
        <f t="shared" si="78"/>
        <v>1.5454223043921374E-5</v>
      </c>
      <c r="G274" s="1">
        <f>[1]Comparativo!$W281</f>
        <v>0</v>
      </c>
      <c r="H274" s="7">
        <f t="shared" si="79"/>
        <v>0</v>
      </c>
      <c r="I274" s="1">
        <f>[1]Comparativo!$T281</f>
        <v>0</v>
      </c>
      <c r="J274" s="7">
        <f t="shared" si="80"/>
        <v>0</v>
      </c>
    </row>
    <row r="275" spans="1:10" x14ac:dyDescent="0.3">
      <c r="A275">
        <v>275</v>
      </c>
      <c r="B275" t="str">
        <f>[1]Comparativo!$O282</f>
        <v>6-100-027-0000</v>
      </c>
      <c r="C275" t="str">
        <f>[1]Comparativo!$P282</f>
        <v>SUMINISTROS COMPUTO</v>
      </c>
      <c r="D275">
        <f>[2]Comparativo!$C282</f>
        <v>0</v>
      </c>
      <c r="E275" s="2">
        <f>[1]Comparativo!$R282</f>
        <v>19400</v>
      </c>
      <c r="F275" s="7">
        <f t="shared" si="78"/>
        <v>9.4518857953730689E-5</v>
      </c>
      <c r="G275" s="1">
        <f>[1]Comparativo!$W282</f>
        <v>22200</v>
      </c>
      <c r="H275" s="7">
        <f t="shared" si="79"/>
        <v>1.0251259824189379E-4</v>
      </c>
      <c r="I275" s="1">
        <f>[1]Comparativo!$T282</f>
        <v>0</v>
      </c>
      <c r="J275" s="7">
        <f t="shared" si="80"/>
        <v>0</v>
      </c>
    </row>
    <row r="276" spans="1:10" x14ac:dyDescent="0.3">
      <c r="A276">
        <v>276</v>
      </c>
      <c r="B276" t="str">
        <f>[1]Comparativo!$O283</f>
        <v>6-100-027-0001</v>
      </c>
      <c r="C276" t="str">
        <f>[1]Comparativo!$P283</f>
        <v>TONERS</v>
      </c>
      <c r="D276" t="str">
        <f>[2]Comparativo!$C283</f>
        <v>OPERACIONES</v>
      </c>
      <c r="E276" s="2">
        <f>[1]Comparativo!$R283</f>
        <v>6450</v>
      </c>
      <c r="F276" s="7">
        <f t="shared" si="78"/>
        <v>3.1425084216575409E-5</v>
      </c>
      <c r="G276" s="1">
        <f>[1]Comparativo!$W283</f>
        <v>0</v>
      </c>
      <c r="H276" s="7">
        <f t="shared" si="79"/>
        <v>0</v>
      </c>
      <c r="I276" s="1">
        <f>[1]Comparativo!$T283</f>
        <v>0</v>
      </c>
      <c r="J276" s="7">
        <f t="shared" si="80"/>
        <v>0</v>
      </c>
    </row>
    <row r="277" spans="1:10" x14ac:dyDescent="0.3">
      <c r="A277">
        <v>277</v>
      </c>
      <c r="B277" t="str">
        <f>[1]Comparativo!$O284</f>
        <v>6-100-027-0002</v>
      </c>
      <c r="C277" t="str">
        <f>[1]Comparativo!$P284</f>
        <v>ACCESORIOS</v>
      </c>
      <c r="D277" t="str">
        <f>[2]Comparativo!$C284</f>
        <v>OPERACIONES</v>
      </c>
      <c r="E277" s="2">
        <f>[1]Comparativo!$R284</f>
        <v>12949.999999999998</v>
      </c>
      <c r="F277" s="7">
        <f t="shared" si="78"/>
        <v>6.3093773737155266E-5</v>
      </c>
      <c r="G277" s="1">
        <f>[1]Comparativo!$W284</f>
        <v>22200</v>
      </c>
      <c r="H277" s="7">
        <f t="shared" si="79"/>
        <v>1.0251259824189379E-4</v>
      </c>
      <c r="I277" s="1">
        <f>[1]Comparativo!$T284</f>
        <v>0</v>
      </c>
      <c r="J277" s="7">
        <f t="shared" si="80"/>
        <v>0</v>
      </c>
    </row>
    <row r="278" spans="1:10" x14ac:dyDescent="0.3">
      <c r="A278">
        <v>278</v>
      </c>
      <c r="B278" t="str">
        <f>[1]Comparativo!$O285</f>
        <v>6-100-028-0000</v>
      </c>
      <c r="C278" s="4" t="str">
        <f>[1]Comparativo!$P285</f>
        <v>MUESTRAS</v>
      </c>
      <c r="D278">
        <f>[2]Comparativo!$C285</f>
        <v>0</v>
      </c>
      <c r="E278" s="5">
        <f>[1]Comparativo!$R285</f>
        <v>0</v>
      </c>
      <c r="F278" s="5"/>
      <c r="G278" s="6">
        <f>[1]Comparativo!$W285</f>
        <v>0</v>
      </c>
      <c r="H278" s="7"/>
      <c r="I278" s="6">
        <f>[1]Comparativo!$T285</f>
        <v>0</v>
      </c>
    </row>
    <row r="279" spans="1:10" x14ac:dyDescent="0.3">
      <c r="A279">
        <v>279</v>
      </c>
      <c r="B279" t="str">
        <f>[1]Comparativo!$O286</f>
        <v>6-100-028-0001</v>
      </c>
      <c r="C279" s="4" t="str">
        <f>[1]Comparativo!$P286</f>
        <v>MUESTRAS DESARROLLO PRODUCTOS</v>
      </c>
      <c r="D279" t="str">
        <f>[2]Comparativo!$C286</f>
        <v>OPERACIONES</v>
      </c>
      <c r="E279" s="5">
        <f>[1]Comparativo!$R286</f>
        <v>0</v>
      </c>
      <c r="F279" s="5"/>
      <c r="G279" s="6">
        <f>[1]Comparativo!$W286</f>
        <v>0</v>
      </c>
      <c r="H279" s="7"/>
      <c r="I279" s="6">
        <f>[1]Comparativo!$T286</f>
        <v>0</v>
      </c>
    </row>
    <row r="280" spans="1:10" x14ac:dyDescent="0.3">
      <c r="A280">
        <v>280</v>
      </c>
      <c r="B280" t="str">
        <f>[1]Comparativo!$O287</f>
        <v>6-100-028-0002</v>
      </c>
      <c r="C280" s="4" t="str">
        <f>[1]Comparativo!$P287</f>
        <v>MUESTRAS CLIENTES</v>
      </c>
      <c r="D280" t="str">
        <f>[2]Comparativo!$C287</f>
        <v>OPERACIONES</v>
      </c>
      <c r="E280" s="5">
        <f>[1]Comparativo!$R287</f>
        <v>0</v>
      </c>
      <c r="F280" s="5"/>
      <c r="G280" s="6">
        <f>[1]Comparativo!$W287</f>
        <v>0</v>
      </c>
      <c r="H280" s="7"/>
      <c r="I280" s="6">
        <f>[1]Comparativo!$T287</f>
        <v>0</v>
      </c>
    </row>
    <row r="281" spans="1:10" x14ac:dyDescent="0.3">
      <c r="A281">
        <v>281</v>
      </c>
      <c r="B281" t="str">
        <f>[1]Comparativo!$O288</f>
        <v>6-100-029-0000</v>
      </c>
      <c r="C281" s="4" t="str">
        <f>[1]Comparativo!$P288</f>
        <v>ANALISIS / ESTUDIOS DE MERCADO</v>
      </c>
      <c r="D281">
        <f>[2]Comparativo!$C288</f>
        <v>0</v>
      </c>
      <c r="E281" s="5">
        <f>[1]Comparativo!$R288</f>
        <v>0</v>
      </c>
      <c r="F281" s="5"/>
      <c r="G281" s="6">
        <f>[1]Comparativo!$W288</f>
        <v>0</v>
      </c>
      <c r="H281" s="7"/>
      <c r="I281" s="6">
        <f>[1]Comparativo!$T288</f>
        <v>0</v>
      </c>
    </row>
    <row r="282" spans="1:10" x14ac:dyDescent="0.3">
      <c r="A282">
        <v>282</v>
      </c>
      <c r="B282" t="str">
        <f>[1]Comparativo!$O289</f>
        <v>6-100-029-0001</v>
      </c>
      <c r="C282" s="4" t="str">
        <f>[1]Comparativo!$P289</f>
        <v>ANALISIS / ESTUDIOS DE MERCADO</v>
      </c>
      <c r="D282" t="str">
        <f>[2]Comparativo!$C289</f>
        <v>OPERACIONES</v>
      </c>
      <c r="E282" s="5">
        <f>[1]Comparativo!$R289</f>
        <v>0</v>
      </c>
      <c r="F282" s="5"/>
      <c r="G282" s="6">
        <f>[1]Comparativo!$W289</f>
        <v>0</v>
      </c>
      <c r="H282" s="7"/>
      <c r="I282" s="6">
        <f>[1]Comparativo!$T289</f>
        <v>0</v>
      </c>
    </row>
    <row r="283" spans="1:10" x14ac:dyDescent="0.3">
      <c r="A283">
        <v>283</v>
      </c>
      <c r="B283" t="str">
        <f>[1]Comparativo!$O290</f>
        <v>6-100-030-0000</v>
      </c>
      <c r="C283" s="4" t="str">
        <f>[1]Comparativo!$P290</f>
        <v>FERIAS Y EXPOSICIONES</v>
      </c>
      <c r="D283">
        <f>[2]Comparativo!$C290</f>
        <v>0</v>
      </c>
      <c r="E283" s="5">
        <f>[1]Comparativo!$R290</f>
        <v>0</v>
      </c>
      <c r="F283" s="5"/>
      <c r="G283" s="6">
        <f>[1]Comparativo!$W290</f>
        <v>0</v>
      </c>
      <c r="H283" s="7"/>
      <c r="I283" s="6">
        <f>[1]Comparativo!$T290</f>
        <v>0</v>
      </c>
    </row>
    <row r="284" spans="1:10" x14ac:dyDescent="0.3">
      <c r="A284">
        <v>284</v>
      </c>
      <c r="B284" t="str">
        <f>[1]Comparativo!$O291</f>
        <v>6-100-030-0001</v>
      </c>
      <c r="C284" s="4" t="str">
        <f>[1]Comparativo!$P291</f>
        <v>STAND</v>
      </c>
      <c r="D284" t="str">
        <f>[2]Comparativo!$C291</f>
        <v>OPERACIONES</v>
      </c>
      <c r="E284" s="5">
        <f>[1]Comparativo!$R291</f>
        <v>0</v>
      </c>
      <c r="F284" s="5"/>
      <c r="G284" s="6">
        <f>[1]Comparativo!$W291</f>
        <v>0</v>
      </c>
      <c r="H284" s="7"/>
      <c r="I284" s="6">
        <f>[1]Comparativo!$T291</f>
        <v>0</v>
      </c>
    </row>
    <row r="285" spans="1:10" x14ac:dyDescent="0.3">
      <c r="A285">
        <v>285</v>
      </c>
      <c r="B285" t="str">
        <f>[1]Comparativo!$O292</f>
        <v>6-100-030-0002</v>
      </c>
      <c r="C285" s="4" t="str">
        <f>[1]Comparativo!$P292</f>
        <v>OTROS</v>
      </c>
      <c r="D285" t="str">
        <f>[2]Comparativo!$C292</f>
        <v>OPERACIONES</v>
      </c>
      <c r="E285" s="5">
        <f>[1]Comparativo!$R292</f>
        <v>0</v>
      </c>
      <c r="F285" s="5"/>
      <c r="G285" s="6">
        <f>[1]Comparativo!$W292</f>
        <v>0</v>
      </c>
      <c r="H285" s="7"/>
      <c r="I285" s="6">
        <f>[1]Comparativo!$T292</f>
        <v>0</v>
      </c>
    </row>
    <row r="286" spans="1:10" x14ac:dyDescent="0.3">
      <c r="A286">
        <v>286</v>
      </c>
      <c r="B286" t="str">
        <f>[1]Comparativo!$O293</f>
        <v>6-100-031-0000</v>
      </c>
      <c r="C286" s="4" t="str">
        <f>[1]Comparativo!$P293</f>
        <v>PUBLICIDAD IMPRESA</v>
      </c>
      <c r="D286">
        <f>[2]Comparativo!$C293</f>
        <v>0</v>
      </c>
      <c r="E286" s="5">
        <f>[1]Comparativo!$R293</f>
        <v>0</v>
      </c>
      <c r="F286" s="5"/>
      <c r="G286" s="6">
        <f>[1]Comparativo!$W293</f>
        <v>0</v>
      </c>
      <c r="H286" s="7"/>
      <c r="I286" s="6">
        <f>[1]Comparativo!$T293</f>
        <v>0</v>
      </c>
    </row>
    <row r="287" spans="1:10" x14ac:dyDescent="0.3">
      <c r="A287">
        <v>287</v>
      </c>
      <c r="B287" t="str">
        <f>[1]Comparativo!$O294</f>
        <v>6-100-031-0001</v>
      </c>
      <c r="C287" s="4" t="str">
        <f>[1]Comparativo!$P294</f>
        <v>CATALOGOS</v>
      </c>
      <c r="D287" t="str">
        <f>[2]Comparativo!$C294</f>
        <v>OPERACIONES</v>
      </c>
      <c r="E287" s="5">
        <f>[1]Comparativo!$R294</f>
        <v>0</v>
      </c>
      <c r="F287" s="5"/>
      <c r="G287" s="6">
        <f>[1]Comparativo!$W294</f>
        <v>0</v>
      </c>
      <c r="H287" s="7"/>
      <c r="I287" s="6">
        <f>[1]Comparativo!$T294</f>
        <v>0</v>
      </c>
    </row>
    <row r="288" spans="1:10" x14ac:dyDescent="0.3">
      <c r="A288">
        <v>288</v>
      </c>
      <c r="B288" t="str">
        <f>[1]Comparativo!$O295</f>
        <v>6-100-031-0002</v>
      </c>
      <c r="C288" s="4" t="str">
        <f>[1]Comparativo!$P295</f>
        <v>TRIPTICOS</v>
      </c>
      <c r="D288" t="str">
        <f>[2]Comparativo!$C295</f>
        <v>OPERACIONES</v>
      </c>
      <c r="E288" s="5">
        <f>[1]Comparativo!$R295</f>
        <v>0</v>
      </c>
      <c r="F288" s="5"/>
      <c r="G288" s="6">
        <f>[1]Comparativo!$W295</f>
        <v>0</v>
      </c>
      <c r="H288" s="7"/>
      <c r="I288" s="6">
        <f>[1]Comparativo!$T295</f>
        <v>0</v>
      </c>
    </row>
    <row r="289" spans="1:10" x14ac:dyDescent="0.3">
      <c r="A289">
        <v>289</v>
      </c>
      <c r="B289" t="str">
        <f>[1]Comparativo!$O296</f>
        <v>6-100-032-0000</v>
      </c>
      <c r="C289" s="4" t="str">
        <f>[1]Comparativo!$P296</f>
        <v>IMPRESIONES 3D</v>
      </c>
      <c r="D289">
        <f>[2]Comparativo!$C296</f>
        <v>0</v>
      </c>
      <c r="E289" s="5">
        <f>[1]Comparativo!$R296</f>
        <v>0</v>
      </c>
      <c r="F289" s="5"/>
      <c r="G289" s="6">
        <f>[1]Comparativo!$W296</f>
        <v>0</v>
      </c>
      <c r="H289" s="7"/>
      <c r="I289" s="6">
        <f>[1]Comparativo!$T296</f>
        <v>0</v>
      </c>
    </row>
    <row r="290" spans="1:10" x14ac:dyDescent="0.3">
      <c r="A290">
        <v>290</v>
      </c>
      <c r="B290" t="str">
        <f>[1]Comparativo!$O297</f>
        <v>6-100-032-0001</v>
      </c>
      <c r="C290" s="4" t="str">
        <f>[1]Comparativo!$P297</f>
        <v>IMPRESIONES 3D</v>
      </c>
      <c r="D290" t="str">
        <f>[2]Comparativo!$C297</f>
        <v>OPERACIONES</v>
      </c>
      <c r="E290" s="5">
        <f>[1]Comparativo!$R297</f>
        <v>0</v>
      </c>
      <c r="F290" s="5"/>
      <c r="G290" s="6">
        <f>[1]Comparativo!$W297</f>
        <v>0</v>
      </c>
      <c r="H290" s="7"/>
      <c r="I290" s="6">
        <f>[1]Comparativo!$T297</f>
        <v>0</v>
      </c>
    </row>
    <row r="291" spans="1:10" x14ac:dyDescent="0.3">
      <c r="A291">
        <v>291</v>
      </c>
      <c r="B291" t="str">
        <f>[1]Comparativo!$O298</f>
        <v>6-100-033-0000</v>
      </c>
      <c r="C291" s="4" t="str">
        <f>[1]Comparativo!$P298</f>
        <v>MATERIAL DISEÑO</v>
      </c>
      <c r="D291">
        <f>[2]Comparativo!$C298</f>
        <v>0</v>
      </c>
      <c r="E291" s="5">
        <f>[1]Comparativo!$R298</f>
        <v>0</v>
      </c>
      <c r="F291" s="5"/>
      <c r="G291" s="6">
        <f>[1]Comparativo!$W298</f>
        <v>0</v>
      </c>
      <c r="H291" s="7"/>
      <c r="I291" s="6">
        <f>[1]Comparativo!$T298</f>
        <v>0</v>
      </c>
    </row>
    <row r="292" spans="1:10" x14ac:dyDescent="0.3">
      <c r="A292">
        <v>292</v>
      </c>
      <c r="B292" t="str">
        <f>[1]Comparativo!$O299</f>
        <v>6-100-033-0001</v>
      </c>
      <c r="C292" s="4" t="str">
        <f>[1]Comparativo!$P299</f>
        <v>HERRAMIENTAS</v>
      </c>
      <c r="D292" t="str">
        <f>[2]Comparativo!$C299</f>
        <v>OPERACIONES</v>
      </c>
      <c r="E292" s="5">
        <f>[1]Comparativo!$R299</f>
        <v>0</v>
      </c>
      <c r="F292" s="5"/>
      <c r="G292" s="6">
        <f>[1]Comparativo!$W299</f>
        <v>0</v>
      </c>
      <c r="H292" s="7"/>
      <c r="I292" s="6">
        <f>[1]Comparativo!$T299</f>
        <v>0</v>
      </c>
    </row>
    <row r="293" spans="1:10" x14ac:dyDescent="0.3">
      <c r="A293">
        <v>293</v>
      </c>
      <c r="B293" t="str">
        <f>[1]Comparativo!$O300</f>
        <v>6-100-033-0002</v>
      </c>
      <c r="C293" s="4" t="str">
        <f>[1]Comparativo!$P300</f>
        <v>MATERIALES VARIOS</v>
      </c>
      <c r="D293" t="str">
        <f>[2]Comparativo!$C300</f>
        <v>OPERACIONES</v>
      </c>
      <c r="E293" s="5">
        <f>[1]Comparativo!$R300</f>
        <v>0</v>
      </c>
      <c r="F293" s="5"/>
      <c r="G293" s="6">
        <f>[1]Comparativo!$W300</f>
        <v>0</v>
      </c>
      <c r="H293" s="7"/>
      <c r="I293" s="6">
        <f>[1]Comparativo!$T300</f>
        <v>0</v>
      </c>
    </row>
    <row r="294" spans="1:10" x14ac:dyDescent="0.3">
      <c r="A294">
        <v>294</v>
      </c>
      <c r="B294" t="str">
        <f>[1]Comparativo!$O301</f>
        <v>6-100-034-0000</v>
      </c>
      <c r="C294" s="4" t="str">
        <f>[1]Comparativo!$P301</f>
        <v>PORTALES CLIENTES</v>
      </c>
      <c r="D294">
        <f>[2]Comparativo!$C301</f>
        <v>0</v>
      </c>
      <c r="E294" s="5">
        <f>[1]Comparativo!$R301</f>
        <v>0</v>
      </c>
      <c r="F294" s="5"/>
      <c r="G294" s="6">
        <f>[1]Comparativo!$W301</f>
        <v>0</v>
      </c>
      <c r="H294" s="7"/>
      <c r="I294" s="6">
        <f>[1]Comparativo!$T301</f>
        <v>0</v>
      </c>
    </row>
    <row r="295" spans="1:10" x14ac:dyDescent="0.3">
      <c r="A295">
        <v>295</v>
      </c>
      <c r="B295" t="str">
        <f>[1]Comparativo!$O302</f>
        <v>6-100-034-0001</v>
      </c>
      <c r="C295" s="4" t="str">
        <f>[1]Comparativo!$P302</f>
        <v>PORTALES CLIENTES</v>
      </c>
      <c r="D295" t="str">
        <f>[2]Comparativo!$C302</f>
        <v>OPERACIONES</v>
      </c>
      <c r="E295" s="5">
        <f>[1]Comparativo!$R302</f>
        <v>0</v>
      </c>
      <c r="F295" s="5"/>
      <c r="G295" s="6">
        <f>[1]Comparativo!$W302</f>
        <v>0</v>
      </c>
      <c r="H295" s="7"/>
      <c r="I295" s="6">
        <f>[1]Comparativo!$T302</f>
        <v>0</v>
      </c>
    </row>
    <row r="296" spans="1:10" x14ac:dyDescent="0.3">
      <c r="A296">
        <v>296</v>
      </c>
      <c r="B296" t="str">
        <f>[1]Comparativo!$O303</f>
        <v>6-100-035-0000</v>
      </c>
      <c r="C296" s="4" t="str">
        <f>[1]Comparativo!$P303</f>
        <v>PATENTES</v>
      </c>
      <c r="D296">
        <f>[2]Comparativo!$C303</f>
        <v>0</v>
      </c>
      <c r="E296" s="5">
        <f>[1]Comparativo!$R303</f>
        <v>0</v>
      </c>
      <c r="F296" s="5"/>
      <c r="G296" s="6">
        <f>[1]Comparativo!$W303</f>
        <v>0</v>
      </c>
      <c r="H296" s="7"/>
      <c r="I296" s="6">
        <f>[1]Comparativo!$T303</f>
        <v>0</v>
      </c>
    </row>
    <row r="297" spans="1:10" x14ac:dyDescent="0.3">
      <c r="A297">
        <v>297</v>
      </c>
      <c r="B297" t="str">
        <f>[1]Comparativo!$O304</f>
        <v>6-100-035-0001</v>
      </c>
      <c r="C297" s="4" t="str">
        <f>[1]Comparativo!$P304</f>
        <v>NUEVAS</v>
      </c>
      <c r="D297" t="str">
        <f>[2]Comparativo!$C304</f>
        <v>OPERACIONES</v>
      </c>
      <c r="E297" s="5">
        <f>[1]Comparativo!$R304</f>
        <v>0</v>
      </c>
      <c r="F297" s="5"/>
      <c r="G297" s="6">
        <f>[1]Comparativo!$W304</f>
        <v>0</v>
      </c>
      <c r="H297" s="7"/>
      <c r="I297" s="6">
        <f>[1]Comparativo!$T304</f>
        <v>0</v>
      </c>
    </row>
    <row r="298" spans="1:10" x14ac:dyDescent="0.3">
      <c r="A298">
        <v>298</v>
      </c>
      <c r="B298" t="str">
        <f>[1]Comparativo!$O305</f>
        <v>6-100-035-0002</v>
      </c>
      <c r="C298" s="4" t="str">
        <f>[1]Comparativo!$P305</f>
        <v>RENOVACIONES</v>
      </c>
      <c r="D298" t="str">
        <f>[2]Comparativo!$C305</f>
        <v>OPERACIONES</v>
      </c>
      <c r="E298" s="5">
        <f>[1]Comparativo!$R305</f>
        <v>0</v>
      </c>
      <c r="F298" s="5"/>
      <c r="G298" s="6">
        <f>[1]Comparativo!$W305</f>
        <v>0</v>
      </c>
      <c r="H298" s="7"/>
      <c r="I298" s="6">
        <f>[1]Comparativo!$T305</f>
        <v>0</v>
      </c>
    </row>
    <row r="299" spans="1:10" x14ac:dyDescent="0.3">
      <c r="A299">
        <v>299</v>
      </c>
      <c r="B299" t="str">
        <f>[1]Comparativo!$O306</f>
        <v>6-100-036-0000</v>
      </c>
      <c r="C299" t="str">
        <f>[1]Comparativo!$P306</f>
        <v>ARRENDAMIENTOS</v>
      </c>
      <c r="D299">
        <f>[2]Comparativo!$C306</f>
        <v>0</v>
      </c>
      <c r="E299" s="2">
        <f>[1]Comparativo!$R306</f>
        <v>5378023.2000000002</v>
      </c>
      <c r="F299" s="7">
        <f t="shared" ref="F299:F307" si="81">E299/$E$99</f>
        <v>2.6202299531580833E-2</v>
      </c>
      <c r="G299" s="1">
        <f>[1]Comparativo!$W306</f>
        <v>5332734.78</v>
      </c>
      <c r="H299" s="7">
        <f t="shared" ref="H299:H307" si="82">G299/$G$99</f>
        <v>2.4624887298770898E-2</v>
      </c>
      <c r="I299" s="1">
        <f>[1]Comparativo!$T306</f>
        <v>0</v>
      </c>
      <c r="J299" s="7">
        <f t="shared" ref="J299:J307" si="83">I299/$I$99</f>
        <v>0</v>
      </c>
    </row>
    <row r="300" spans="1:10" x14ac:dyDescent="0.3">
      <c r="A300">
        <v>300</v>
      </c>
      <c r="B300" t="str">
        <f>[1]Comparativo!$O307</f>
        <v>6-100-036-0001</v>
      </c>
      <c r="C300" t="str">
        <f>[1]Comparativo!$P307</f>
        <v>INSTALACIONES</v>
      </c>
      <c r="D300" t="str">
        <f>[2]Comparativo!$C307</f>
        <v>OPERACIONES</v>
      </c>
      <c r="E300" s="2">
        <f>[1]Comparativo!$R307</f>
        <v>5113318.2</v>
      </c>
      <c r="F300" s="7">
        <f t="shared" si="81"/>
        <v>2.4912628691650819E-2</v>
      </c>
      <c r="G300" s="1">
        <f>[1]Comparativo!$W307</f>
        <v>5131231.2</v>
      </c>
      <c r="H300" s="7">
        <f t="shared" si="82"/>
        <v>2.3694407319453631E-2</v>
      </c>
      <c r="I300" s="1">
        <f>[1]Comparativo!$T307</f>
        <v>0</v>
      </c>
      <c r="J300" s="7">
        <f t="shared" si="83"/>
        <v>0</v>
      </c>
    </row>
    <row r="301" spans="1:10" x14ac:dyDescent="0.3">
      <c r="A301">
        <v>301</v>
      </c>
      <c r="B301" t="str">
        <f>[1]Comparativo!$O308</f>
        <v>6-100-036-0002</v>
      </c>
      <c r="C301" t="str">
        <f>[1]Comparativo!$P308</f>
        <v>EQUIPO ALMACEN</v>
      </c>
      <c r="D301" t="str">
        <f>[2]Comparativo!$C308</f>
        <v>OPERACIONES</v>
      </c>
      <c r="E301" s="2">
        <f>[1]Comparativo!$R308</f>
        <v>180450</v>
      </c>
      <c r="F301" s="7">
        <f t="shared" si="81"/>
        <v>8.7917154215209805E-4</v>
      </c>
      <c r="G301" s="1">
        <f>[1]Comparativo!$W308</f>
        <v>178200.00000000003</v>
      </c>
      <c r="H301" s="7">
        <f t="shared" si="82"/>
        <v>8.228713966984449E-4</v>
      </c>
      <c r="I301" s="1">
        <f>[1]Comparativo!$T308</f>
        <v>0</v>
      </c>
      <c r="J301" s="7">
        <f t="shared" si="83"/>
        <v>0</v>
      </c>
    </row>
    <row r="302" spans="1:10" x14ac:dyDescent="0.3">
      <c r="A302">
        <v>302</v>
      </c>
      <c r="B302" t="str">
        <f>[1]Comparativo!$O309</f>
        <v>6-100-036-0003</v>
      </c>
      <c r="C302" t="str">
        <f>[1]Comparativo!$P309</f>
        <v>EQUIPO TRANSPORTE</v>
      </c>
      <c r="D302" t="str">
        <f>[2]Comparativo!$C309</f>
        <v>OPERACIONES</v>
      </c>
      <c r="E302" s="2">
        <f>[1]Comparativo!$R309</f>
        <v>0</v>
      </c>
      <c r="F302" s="7">
        <f t="shared" si="81"/>
        <v>0</v>
      </c>
      <c r="G302" s="1">
        <f>[1]Comparativo!$W309</f>
        <v>23303.579999999998</v>
      </c>
      <c r="H302" s="7">
        <f t="shared" si="82"/>
        <v>1.0760858261882122E-4</v>
      </c>
      <c r="I302" s="1">
        <f>[1]Comparativo!$T309</f>
        <v>0</v>
      </c>
      <c r="J302" s="7">
        <f t="shared" si="83"/>
        <v>0</v>
      </c>
    </row>
    <row r="303" spans="1:10" x14ac:dyDescent="0.3">
      <c r="A303">
        <v>303</v>
      </c>
      <c r="B303" t="str">
        <f>[1]Comparativo!$O310</f>
        <v>6-100-036-0004</v>
      </c>
      <c r="C303" t="str">
        <f>[1]Comparativo!$P310</f>
        <v>VEHÍCULO UTILITARIO</v>
      </c>
      <c r="D303" t="str">
        <f>[2]Comparativo!$C310</f>
        <v>OPERACIONES</v>
      </c>
      <c r="E303" s="2">
        <f>[1]Comparativo!$R310</f>
        <v>84255</v>
      </c>
      <c r="F303" s="7">
        <f t="shared" si="81"/>
        <v>4.1049929777791641E-4</v>
      </c>
      <c r="G303" s="1">
        <f>[1]Comparativo!$W310</f>
        <v>0</v>
      </c>
      <c r="H303" s="7">
        <f t="shared" si="82"/>
        <v>0</v>
      </c>
      <c r="I303" s="1">
        <f>[1]Comparativo!$T310</f>
        <v>0</v>
      </c>
      <c r="J303" s="7">
        <f t="shared" si="83"/>
        <v>0</v>
      </c>
    </row>
    <row r="304" spans="1:10" x14ac:dyDescent="0.3">
      <c r="A304">
        <v>304</v>
      </c>
      <c r="B304" t="str">
        <f>[1]Comparativo!$O311</f>
        <v>6-100-037-0000</v>
      </c>
      <c r="C304" t="str">
        <f>[1]Comparativo!$P311</f>
        <v>MANTENIMIENTOS</v>
      </c>
      <c r="D304">
        <f>[2]Comparativo!$C311</f>
        <v>0</v>
      </c>
      <c r="E304" s="2">
        <f>[1]Comparativo!$R311</f>
        <v>286380.17154007941</v>
      </c>
      <c r="F304" s="7">
        <f t="shared" si="81"/>
        <v>1.395274574977412E-3</v>
      </c>
      <c r="G304" s="1">
        <f>[1]Comparativo!$W311</f>
        <v>298000</v>
      </c>
      <c r="H304" s="7">
        <f t="shared" si="82"/>
        <v>1.376070012436232E-3</v>
      </c>
      <c r="I304" s="1">
        <f>[1]Comparativo!$T311</f>
        <v>0</v>
      </c>
      <c r="J304" s="7">
        <f t="shared" si="83"/>
        <v>0</v>
      </c>
    </row>
    <row r="305" spans="1:10" x14ac:dyDescent="0.3">
      <c r="A305">
        <v>305</v>
      </c>
      <c r="B305" t="str">
        <f>[1]Comparativo!$O312</f>
        <v>6-100-037-0001</v>
      </c>
      <c r="C305" t="str">
        <f>[1]Comparativo!$P312</f>
        <v>MANTENIMIENTO INSTALACIONES</v>
      </c>
      <c r="D305" t="str">
        <f>[2]Comparativo!$C312</f>
        <v>OPERACIONES</v>
      </c>
      <c r="E305" s="2">
        <f>[1]Comparativo!$R312</f>
        <v>127590.18333333332</v>
      </c>
      <c r="F305" s="7">
        <f t="shared" si="81"/>
        <v>6.2163290797803033E-4</v>
      </c>
      <c r="G305" s="1">
        <f>[1]Comparativo!$W312</f>
        <v>120000</v>
      </c>
      <c r="H305" s="7">
        <f t="shared" si="82"/>
        <v>5.5412215265888542E-4</v>
      </c>
      <c r="I305" s="1">
        <f>[1]Comparativo!$T312</f>
        <v>0</v>
      </c>
      <c r="J305" s="7">
        <f t="shared" si="83"/>
        <v>0</v>
      </c>
    </row>
    <row r="306" spans="1:10" x14ac:dyDescent="0.3">
      <c r="A306">
        <v>306</v>
      </c>
      <c r="B306" t="str">
        <f>[1]Comparativo!$O313</f>
        <v>6-100-037-0002</v>
      </c>
      <c r="C306" t="str">
        <f>[1]Comparativo!$P313</f>
        <v>MANTENIMIENTO EQPO ALMACEN</v>
      </c>
      <c r="D306" t="str">
        <f>[2]Comparativo!$C313</f>
        <v>OPERACIONES</v>
      </c>
      <c r="E306" s="2">
        <f>[1]Comparativo!$R313</f>
        <v>76364.432801163726</v>
      </c>
      <c r="F306" s="7">
        <f t="shared" si="81"/>
        <v>3.7205561735311371E-4</v>
      </c>
      <c r="G306" s="1">
        <f>[1]Comparativo!$W313</f>
        <v>90000</v>
      </c>
      <c r="H306" s="7">
        <f t="shared" si="82"/>
        <v>4.1559161449416403E-4</v>
      </c>
      <c r="I306" s="1">
        <f>[1]Comparativo!$T313</f>
        <v>0</v>
      </c>
      <c r="J306" s="7">
        <f t="shared" si="83"/>
        <v>0</v>
      </c>
    </row>
    <row r="307" spans="1:10" x14ac:dyDescent="0.3">
      <c r="A307">
        <v>307</v>
      </c>
      <c r="B307" t="str">
        <f>[1]Comparativo!$O314</f>
        <v>6-100-037-0003</v>
      </c>
      <c r="C307" t="str">
        <f>[1]Comparativo!$P314</f>
        <v>MANTENIMIENTO EQPO TRANSPORTE</v>
      </c>
      <c r="D307" t="str">
        <f>[2]Comparativo!$C314</f>
        <v>OPERACIONES</v>
      </c>
      <c r="E307" s="2">
        <f>[1]Comparativo!$R314</f>
        <v>66067.445405582301</v>
      </c>
      <c r="F307" s="7">
        <f t="shared" si="81"/>
        <v>3.2188760245649949E-4</v>
      </c>
      <c r="G307" s="1">
        <f>[1]Comparativo!$W314</f>
        <v>88000</v>
      </c>
      <c r="H307" s="7">
        <f t="shared" si="82"/>
        <v>4.0635624528318262E-4</v>
      </c>
      <c r="I307" s="1">
        <f>[1]Comparativo!$T314</f>
        <v>0</v>
      </c>
      <c r="J307" s="7">
        <f t="shared" si="83"/>
        <v>0</v>
      </c>
    </row>
    <row r="308" spans="1:10" x14ac:dyDescent="0.3">
      <c r="A308">
        <v>308</v>
      </c>
      <c r="B308" t="str">
        <f>[1]Comparativo!$O315</f>
        <v>6-100-037-0004</v>
      </c>
      <c r="C308" s="4" t="str">
        <f>[1]Comparativo!$P315</f>
        <v>MANTENIMIENTO EQPO CÓMPUTO</v>
      </c>
      <c r="D308" t="str">
        <f>[2]Comparativo!$C315</f>
        <v>OPERACIONES</v>
      </c>
      <c r="E308" s="5">
        <f>[1]Comparativo!$R315</f>
        <v>0</v>
      </c>
      <c r="F308" s="5"/>
      <c r="G308" s="6">
        <f>[1]Comparativo!$W315</f>
        <v>0</v>
      </c>
      <c r="H308" s="7"/>
      <c r="I308" s="6">
        <f>[1]Comparativo!$T315</f>
        <v>0</v>
      </c>
    </row>
    <row r="309" spans="1:10" x14ac:dyDescent="0.3">
      <c r="A309">
        <v>309</v>
      </c>
      <c r="B309" t="str">
        <f>[1]Comparativo!$O316</f>
        <v>6-100-037-0005</v>
      </c>
      <c r="C309" t="str">
        <f>[1]Comparativo!$P316</f>
        <v>MANTENIMIENTO VEHICULO UTILITA</v>
      </c>
      <c r="D309" t="str">
        <f>[2]Comparativo!$C316</f>
        <v>OPERACIONES</v>
      </c>
      <c r="E309" s="2">
        <f>[1]Comparativo!$R316</f>
        <v>16358.11</v>
      </c>
      <c r="F309" s="7">
        <f>E309/$E$99</f>
        <v>7.9698447189768121E-5</v>
      </c>
      <c r="G309" s="1">
        <f>[1]Comparativo!$W316</f>
        <v>0</v>
      </c>
      <c r="H309" s="7">
        <f>G309/$G$99</f>
        <v>0</v>
      </c>
      <c r="I309" s="1">
        <f>[1]Comparativo!$T316</f>
        <v>0</v>
      </c>
      <c r="J309" s="7">
        <f>I309/$I$99</f>
        <v>0</v>
      </c>
    </row>
    <row r="310" spans="1:10" x14ac:dyDescent="0.3">
      <c r="A310">
        <v>310</v>
      </c>
      <c r="B310" t="str">
        <f>[1]Comparativo!$O317</f>
        <v>6-100-038-0000</v>
      </c>
      <c r="C310" s="4" t="str">
        <f>[1]Comparativo!$P317</f>
        <v>LICENCIAS Y SOFTWARE</v>
      </c>
      <c r="D310">
        <f>[2]Comparativo!$C317</f>
        <v>0</v>
      </c>
      <c r="E310" s="5">
        <f>[1]Comparativo!$R317</f>
        <v>0</v>
      </c>
      <c r="F310" s="5"/>
      <c r="G310" s="6">
        <f>[1]Comparativo!$W317</f>
        <v>0</v>
      </c>
      <c r="H310" s="7"/>
      <c r="I310" s="6">
        <f>[1]Comparativo!$T317</f>
        <v>0</v>
      </c>
    </row>
    <row r="311" spans="1:10" x14ac:dyDescent="0.3">
      <c r="A311">
        <v>311</v>
      </c>
      <c r="B311" t="str">
        <f>[1]Comparativo!$O318</f>
        <v>6-100-038-0001</v>
      </c>
      <c r="C311" s="4" t="str">
        <f>[1]Comparativo!$P318</f>
        <v>DOMINIO WEB</v>
      </c>
      <c r="D311" t="str">
        <f>[2]Comparativo!$C318</f>
        <v>OPERACIONES</v>
      </c>
      <c r="E311" s="5">
        <f>[1]Comparativo!$R318</f>
        <v>0</v>
      </c>
      <c r="F311" s="5"/>
      <c r="G311" s="6">
        <f>[1]Comparativo!$W318</f>
        <v>0</v>
      </c>
      <c r="H311" s="7"/>
      <c r="I311" s="6">
        <f>[1]Comparativo!$T318</f>
        <v>0</v>
      </c>
    </row>
    <row r="312" spans="1:10" x14ac:dyDescent="0.3">
      <c r="A312">
        <v>312</v>
      </c>
      <c r="B312" t="str">
        <f>[1]Comparativo!$O319</f>
        <v>6-100-038-0002</v>
      </c>
      <c r="C312" s="4" t="str">
        <f>[1]Comparativo!$P319</f>
        <v>LIC&amp;SOFT ERP</v>
      </c>
      <c r="D312" t="str">
        <f>[2]Comparativo!$C319</f>
        <v>OPERACIONES</v>
      </c>
      <c r="E312" s="5">
        <f>[1]Comparativo!$R319</f>
        <v>0</v>
      </c>
      <c r="F312" s="5"/>
      <c r="G312" s="6">
        <f>[1]Comparativo!$W319</f>
        <v>0</v>
      </c>
      <c r="H312" s="7"/>
      <c r="I312" s="6">
        <f>[1]Comparativo!$T319</f>
        <v>0</v>
      </c>
    </row>
    <row r="313" spans="1:10" x14ac:dyDescent="0.3">
      <c r="A313">
        <v>313</v>
      </c>
      <c r="B313" t="str">
        <f>[1]Comparativo!$O320</f>
        <v>6-100-038-0003</v>
      </c>
      <c r="C313" s="4" t="str">
        <f>[1]Comparativo!$P320</f>
        <v>LIC&amp;SOFT MICROSOFT</v>
      </c>
      <c r="D313" t="str">
        <f>[2]Comparativo!$C320</f>
        <v>OPERACIONES</v>
      </c>
      <c r="E313" s="5">
        <f>[1]Comparativo!$R320</f>
        <v>0</v>
      </c>
      <c r="F313" s="5"/>
      <c r="G313" s="6">
        <f>[1]Comparativo!$W320</f>
        <v>0</v>
      </c>
      <c r="H313" s="7"/>
      <c r="I313" s="6">
        <f>[1]Comparativo!$T320</f>
        <v>0</v>
      </c>
    </row>
    <row r="314" spans="1:10" x14ac:dyDescent="0.3">
      <c r="A314">
        <v>314</v>
      </c>
      <c r="B314" t="str">
        <f>[1]Comparativo!$O321</f>
        <v>6-100-038-0004</v>
      </c>
      <c r="C314" s="4" t="str">
        <f>[1]Comparativo!$P321</f>
        <v>LIC&amp;SOFT DISEÑO</v>
      </c>
      <c r="D314" t="str">
        <f>[2]Comparativo!$C321</f>
        <v>OPERACIONES</v>
      </c>
      <c r="E314" s="5">
        <f>[1]Comparativo!$R321</f>
        <v>0</v>
      </c>
      <c r="F314" s="5"/>
      <c r="G314" s="6">
        <f>[1]Comparativo!$W321</f>
        <v>0</v>
      </c>
      <c r="H314" s="7"/>
      <c r="I314" s="6">
        <f>[1]Comparativo!$T321</f>
        <v>0</v>
      </c>
    </row>
    <row r="315" spans="1:10" x14ac:dyDescent="0.3">
      <c r="A315">
        <v>315</v>
      </c>
      <c r="B315" t="str">
        <f>[1]Comparativo!$O322</f>
        <v>6-100-038-0005</v>
      </c>
      <c r="C315" s="4" t="str">
        <f>[1]Comparativo!$P322</f>
        <v>LIC&amp;SOFT NOMINA</v>
      </c>
      <c r="D315" t="str">
        <f>[2]Comparativo!$C322</f>
        <v>OPERACIONES</v>
      </c>
      <c r="E315" s="5">
        <f>[1]Comparativo!$R322</f>
        <v>0</v>
      </c>
      <c r="F315" s="5"/>
      <c r="G315" s="6">
        <f>[1]Comparativo!$W322</f>
        <v>0</v>
      </c>
      <c r="H315" s="7"/>
      <c r="I315" s="6">
        <f>[1]Comparativo!$T322</f>
        <v>0</v>
      </c>
    </row>
    <row r="316" spans="1:10" x14ac:dyDescent="0.3">
      <c r="A316">
        <v>316</v>
      </c>
      <c r="B316" t="str">
        <f>[1]Comparativo!$O323</f>
        <v>6-100-038-0006</v>
      </c>
      <c r="C316" s="4" t="str">
        <f>[1]Comparativo!$P323</f>
        <v>LIC&amp;SOFT CONTABILIDAD</v>
      </c>
      <c r="D316" t="str">
        <f>[2]Comparativo!$C323</f>
        <v>OPERACIONES</v>
      </c>
      <c r="E316" s="5">
        <f>[1]Comparativo!$R323</f>
        <v>0</v>
      </c>
      <c r="F316" s="5"/>
      <c r="G316" s="6">
        <f>[1]Comparativo!$W323</f>
        <v>0</v>
      </c>
      <c r="H316" s="7"/>
      <c r="I316" s="6">
        <f>[1]Comparativo!$T323</f>
        <v>0</v>
      </c>
    </row>
    <row r="317" spans="1:10" x14ac:dyDescent="0.3">
      <c r="A317">
        <v>317</v>
      </c>
      <c r="B317" t="str">
        <f>[1]Comparativo!$O324</f>
        <v>6-100-039-0000</v>
      </c>
      <c r="C317" s="4" t="str">
        <f>[1]Comparativo!$P324</f>
        <v>TIMBRES Y FOLIOS FISCALES</v>
      </c>
      <c r="D317">
        <f>[2]Comparativo!$C324</f>
        <v>0</v>
      </c>
      <c r="E317" s="5">
        <f>[1]Comparativo!$R324</f>
        <v>0</v>
      </c>
      <c r="F317" s="5"/>
      <c r="G317" s="6">
        <f>[1]Comparativo!$W324</f>
        <v>0</v>
      </c>
      <c r="H317" s="7"/>
      <c r="I317" s="6">
        <f>[1]Comparativo!$T324</f>
        <v>0</v>
      </c>
    </row>
    <row r="318" spans="1:10" x14ac:dyDescent="0.3">
      <c r="A318">
        <v>318</v>
      </c>
      <c r="B318" t="str">
        <f>[1]Comparativo!$O325</f>
        <v>6-100-039-0001</v>
      </c>
      <c r="C318" s="4" t="str">
        <f>[1]Comparativo!$P325</f>
        <v>TIMBRES Y FOLIOS FISCALES</v>
      </c>
      <c r="D318" t="str">
        <f>[2]Comparativo!$C325</f>
        <v>OPERACIONES</v>
      </c>
      <c r="E318" s="5">
        <f>[1]Comparativo!$R325</f>
        <v>0</v>
      </c>
      <c r="F318" s="5"/>
      <c r="G318" s="6">
        <f>[1]Comparativo!$W325</f>
        <v>0</v>
      </c>
      <c r="H318" s="7"/>
      <c r="I318" s="6">
        <f>[1]Comparativo!$T325</f>
        <v>0</v>
      </c>
    </row>
    <row r="319" spans="1:10" x14ac:dyDescent="0.3">
      <c r="A319">
        <v>319</v>
      </c>
      <c r="B319" t="str">
        <f>[1]Comparativo!$O326</f>
        <v>6-100-040-0000</v>
      </c>
      <c r="C319" t="str">
        <f>[1]Comparativo!$P326</f>
        <v>CUOTAS Y SUSCRIPCIONES</v>
      </c>
      <c r="D319">
        <f>[2]Comparativo!$C326</f>
        <v>0</v>
      </c>
      <c r="E319" s="2">
        <f>[1]Comparativo!$R326</f>
        <v>0</v>
      </c>
      <c r="F319" s="7">
        <f>E319/$E$99</f>
        <v>0</v>
      </c>
      <c r="G319" s="1">
        <f>[1]Comparativo!$W326</f>
        <v>6000</v>
      </c>
      <c r="H319" s="7">
        <f>G319/$G$99</f>
        <v>2.770610763294427E-5</v>
      </c>
      <c r="I319" s="1">
        <f>[1]Comparativo!$T326</f>
        <v>0</v>
      </c>
      <c r="J319" s="7">
        <f>I319/$I$99</f>
        <v>0</v>
      </c>
    </row>
    <row r="320" spans="1:10" x14ac:dyDescent="0.3">
      <c r="A320">
        <v>320</v>
      </c>
      <c r="B320" t="str">
        <f>[1]Comparativo!$O327</f>
        <v>6-100-040-0001</v>
      </c>
      <c r="C320" s="4" t="str">
        <f>[1]Comparativo!$P327</f>
        <v>ASOCIACIONES OFICIALES</v>
      </c>
      <c r="D320" t="str">
        <f>[2]Comparativo!$C327</f>
        <v>OPERACIONES</v>
      </c>
      <c r="E320" s="5">
        <f>[1]Comparativo!$R327</f>
        <v>0</v>
      </c>
      <c r="F320" s="5"/>
      <c r="G320" s="6">
        <f>[1]Comparativo!$W327</f>
        <v>0</v>
      </c>
      <c r="H320" s="7"/>
      <c r="I320" s="6">
        <f>[1]Comparativo!$T327</f>
        <v>0</v>
      </c>
    </row>
    <row r="321" spans="1:10" x14ac:dyDescent="0.3">
      <c r="A321">
        <v>321</v>
      </c>
      <c r="B321" t="str">
        <f>[1]Comparativo!$O328</f>
        <v>6-100-040-0002</v>
      </c>
      <c r="C321" s="4" t="str">
        <f>[1]Comparativo!$P328</f>
        <v>ASOCIACIONES PROFESIONALES</v>
      </c>
      <c r="D321" t="str">
        <f>[2]Comparativo!$C328</f>
        <v>OPERACIONES</v>
      </c>
      <c r="E321" s="5">
        <f>[1]Comparativo!$R328</f>
        <v>0</v>
      </c>
      <c r="F321" s="5"/>
      <c r="G321" s="6">
        <f>[1]Comparativo!$W328</f>
        <v>0</v>
      </c>
      <c r="H321" s="7"/>
      <c r="I321" s="6">
        <f>[1]Comparativo!$T328</f>
        <v>0</v>
      </c>
    </row>
    <row r="322" spans="1:10" x14ac:dyDescent="0.3">
      <c r="A322">
        <v>322</v>
      </c>
      <c r="B322" t="str">
        <f>[1]Comparativo!$O329</f>
        <v>6-100-040-0003</v>
      </c>
      <c r="C322" t="str">
        <f>[1]Comparativo!$P329</f>
        <v>OTRAS CUOTAS Y SUSCRIPCIONES</v>
      </c>
      <c r="D322" t="str">
        <f>[2]Comparativo!$C329</f>
        <v>OPERACIONES</v>
      </c>
      <c r="E322" s="2">
        <f>[1]Comparativo!$R329</f>
        <v>0</v>
      </c>
      <c r="F322" s="7">
        <f>E322/$E$99</f>
        <v>0</v>
      </c>
      <c r="G322" s="1">
        <f>[1]Comparativo!$W329</f>
        <v>6000</v>
      </c>
      <c r="H322" s="7">
        <f>G322/$G$99</f>
        <v>2.770610763294427E-5</v>
      </c>
      <c r="I322" s="1">
        <f>[1]Comparativo!$T329</f>
        <v>0</v>
      </c>
      <c r="J322" s="7">
        <f>I322/$I$99</f>
        <v>0</v>
      </c>
    </row>
    <row r="323" spans="1:10" x14ac:dyDescent="0.3">
      <c r="A323">
        <v>323</v>
      </c>
      <c r="B323" t="str">
        <f>[1]Comparativo!$O330</f>
        <v>6-100-041-0000</v>
      </c>
      <c r="C323" s="4" t="str">
        <f>[1]Comparativo!$P330</f>
        <v>COMISION MERCANTIL</v>
      </c>
      <c r="D323">
        <f>[2]Comparativo!$C330</f>
        <v>0</v>
      </c>
      <c r="E323" s="5">
        <f>[1]Comparativo!$R330</f>
        <v>0</v>
      </c>
      <c r="F323" s="5"/>
      <c r="G323" s="6">
        <f>[1]Comparativo!$W330</f>
        <v>0</v>
      </c>
      <c r="H323" s="7"/>
      <c r="I323" s="6">
        <f>[1]Comparativo!$T330</f>
        <v>0</v>
      </c>
    </row>
    <row r="324" spans="1:10" x14ac:dyDescent="0.3">
      <c r="A324">
        <v>324</v>
      </c>
      <c r="B324" t="str">
        <f>[1]Comparativo!$O331</f>
        <v>6-100-041-0001</v>
      </c>
      <c r="C324" s="4" t="str">
        <f>[1]Comparativo!$P331</f>
        <v>COMISION MERCANTIL</v>
      </c>
      <c r="D324" t="str">
        <f>[2]Comparativo!$C331</f>
        <v>OPERACIONES</v>
      </c>
      <c r="E324" s="5">
        <f>[1]Comparativo!$R331</f>
        <v>0</v>
      </c>
      <c r="F324" s="5"/>
      <c r="G324" s="6">
        <f>[1]Comparativo!$W331</f>
        <v>0</v>
      </c>
      <c r="H324" s="7"/>
      <c r="I324" s="6">
        <f>[1]Comparativo!$T331</f>
        <v>0</v>
      </c>
    </row>
    <row r="325" spans="1:10" x14ac:dyDescent="0.3">
      <c r="A325">
        <v>325</v>
      </c>
      <c r="B325" t="str">
        <f>[1]Comparativo!$O332</f>
        <v>6-100-042-0000</v>
      </c>
      <c r="C325" t="str">
        <f>[1]Comparativo!$P332</f>
        <v>INVENTARIO FÍSICO</v>
      </c>
      <c r="D325">
        <f>[2]Comparativo!$C332</f>
        <v>0</v>
      </c>
      <c r="E325" s="2">
        <f>[1]Comparativo!$R332</f>
        <v>29166.666666666657</v>
      </c>
      <c r="F325" s="7">
        <f t="shared" ref="F325:F329" si="84">E325/$E$99</f>
        <v>1.4210309400260193E-4</v>
      </c>
      <c r="G325" s="1">
        <f>[1]Comparativo!$W332</f>
        <v>50000</v>
      </c>
      <c r="H325" s="7">
        <f t="shared" ref="H325:H329" si="85">G325/$G$99</f>
        <v>2.3088423027453557E-4</v>
      </c>
      <c r="I325" s="1">
        <f>[1]Comparativo!$T332</f>
        <v>0</v>
      </c>
      <c r="J325" s="7">
        <f t="shared" ref="J325:J329" si="86">I325/$I$99</f>
        <v>0</v>
      </c>
    </row>
    <row r="326" spans="1:10" x14ac:dyDescent="0.3">
      <c r="A326">
        <v>326</v>
      </c>
      <c r="B326" t="str">
        <f>[1]Comparativo!$O333</f>
        <v>6-100-042-0001</v>
      </c>
      <c r="C326" t="str">
        <f>[1]Comparativo!$P333</f>
        <v>CICLÍCOS</v>
      </c>
      <c r="D326" t="str">
        <f>[2]Comparativo!$C333</f>
        <v>OPERACIONES</v>
      </c>
      <c r="E326" s="2">
        <f>[1]Comparativo!$R333</f>
        <v>11666.666666666664</v>
      </c>
      <c r="F326" s="7">
        <f t="shared" si="84"/>
        <v>5.6841237601040778E-5</v>
      </c>
      <c r="G326" s="1">
        <f>[1]Comparativo!$W333</f>
        <v>20000</v>
      </c>
      <c r="H326" s="7">
        <f t="shared" si="85"/>
        <v>9.2353692109814231E-5</v>
      </c>
      <c r="I326" s="1">
        <f>[1]Comparativo!$T333</f>
        <v>0</v>
      </c>
      <c r="J326" s="7">
        <f t="shared" si="86"/>
        <v>0</v>
      </c>
    </row>
    <row r="327" spans="1:10" x14ac:dyDescent="0.3">
      <c r="A327">
        <v>327</v>
      </c>
      <c r="B327" t="str">
        <f>[1]Comparativo!$O334</f>
        <v>6-100-042-0002</v>
      </c>
      <c r="C327" t="str">
        <f>[1]Comparativo!$P334</f>
        <v>ANUALES</v>
      </c>
      <c r="D327" t="str">
        <f>[2]Comparativo!$C334</f>
        <v>OPERACIONES</v>
      </c>
      <c r="E327" s="2">
        <f>[1]Comparativo!$R334</f>
        <v>17499.999999999996</v>
      </c>
      <c r="F327" s="7">
        <f t="shared" si="84"/>
        <v>8.5261856401561167E-5</v>
      </c>
      <c r="G327" s="1">
        <f>[1]Comparativo!$W334</f>
        <v>30000</v>
      </c>
      <c r="H327" s="7">
        <f t="shared" si="85"/>
        <v>1.3853053816472135E-4</v>
      </c>
      <c r="I327" s="1">
        <f>[1]Comparativo!$T334</f>
        <v>0</v>
      </c>
      <c r="J327" s="7">
        <f t="shared" si="86"/>
        <v>0</v>
      </c>
    </row>
    <row r="328" spans="1:10" x14ac:dyDescent="0.3">
      <c r="A328">
        <v>328</v>
      </c>
      <c r="B328" t="str">
        <f>[1]Comparativo!$O335</f>
        <v>6-100-043-0000</v>
      </c>
      <c r="C328" t="str">
        <f>[1]Comparativo!$P335</f>
        <v>OTROS IMPUESTOS Y DERECHOS</v>
      </c>
      <c r="D328">
        <f>[2]Comparativo!$C335</f>
        <v>0</v>
      </c>
      <c r="E328" s="2">
        <f>[1]Comparativo!$R335</f>
        <v>8651.8799999999992</v>
      </c>
      <c r="F328" s="7">
        <f t="shared" si="84"/>
        <v>4.2152877152202237E-5</v>
      </c>
      <c r="G328" s="1">
        <f>[1]Comparativo!$W335</f>
        <v>0</v>
      </c>
      <c r="H328" s="7">
        <f t="shared" si="85"/>
        <v>0</v>
      </c>
      <c r="I328" s="1">
        <f>[1]Comparativo!$T335</f>
        <v>0</v>
      </c>
      <c r="J328" s="7">
        <f t="shared" si="86"/>
        <v>0</v>
      </c>
    </row>
    <row r="329" spans="1:10" x14ac:dyDescent="0.3">
      <c r="A329">
        <v>329</v>
      </c>
      <c r="B329" t="str">
        <f>[1]Comparativo!$O336</f>
        <v>6-100-043-0001</v>
      </c>
      <c r="C329" t="str">
        <f>[1]Comparativo!$P336</f>
        <v>TENENCIAS</v>
      </c>
      <c r="D329" t="str">
        <f>[2]Comparativo!$C336</f>
        <v>OPERACIONES</v>
      </c>
      <c r="E329" s="2">
        <f>[1]Comparativo!$R336</f>
        <v>4224</v>
      </c>
      <c r="F329" s="7">
        <f t="shared" si="84"/>
        <v>2.0579776082296827E-5</v>
      </c>
      <c r="G329" s="1">
        <f>[1]Comparativo!$W336</f>
        <v>0</v>
      </c>
      <c r="H329" s="7">
        <f t="shared" si="85"/>
        <v>0</v>
      </c>
      <c r="I329" s="1">
        <f>[1]Comparativo!$T336</f>
        <v>0</v>
      </c>
      <c r="J329" s="7">
        <f t="shared" si="86"/>
        <v>0</v>
      </c>
    </row>
    <row r="330" spans="1:10" x14ac:dyDescent="0.3">
      <c r="A330">
        <v>330</v>
      </c>
      <c r="B330" t="str">
        <f>[1]Comparativo!$O337</f>
        <v>6-100-043-0002</v>
      </c>
      <c r="C330" s="4" t="str">
        <f>[1]Comparativo!$P337</f>
        <v>OTROS IMPUESTOS</v>
      </c>
      <c r="D330" t="str">
        <f>[2]Comparativo!$C337</f>
        <v>OPERACIONES</v>
      </c>
      <c r="E330" s="5">
        <f>[1]Comparativo!$R337</f>
        <v>0</v>
      </c>
      <c r="F330" s="5"/>
      <c r="G330" s="6">
        <f>[1]Comparativo!$W337</f>
        <v>0</v>
      </c>
      <c r="H330" s="7"/>
      <c r="I330" s="6">
        <f>[1]Comparativo!$T337</f>
        <v>0</v>
      </c>
    </row>
    <row r="331" spans="1:10" x14ac:dyDescent="0.3">
      <c r="A331">
        <v>331</v>
      </c>
      <c r="B331" t="str">
        <f>[1]Comparativo!$O338</f>
        <v>6-100-043-0003</v>
      </c>
      <c r="C331" t="str">
        <f>[1]Comparativo!$P338</f>
        <v>DERECHOS</v>
      </c>
      <c r="D331" t="str">
        <f>[2]Comparativo!$C338</f>
        <v>OPERACIONES</v>
      </c>
      <c r="E331" s="2">
        <f>[1]Comparativo!$R338</f>
        <v>4427.88</v>
      </c>
      <c r="F331" s="7">
        <f t="shared" ref="F331:F333" si="87">E331/$E$99</f>
        <v>2.1573101069905414E-5</v>
      </c>
      <c r="G331" s="1">
        <f>[1]Comparativo!$W338</f>
        <v>0</v>
      </c>
      <c r="H331" s="7">
        <f t="shared" ref="H331:H333" si="88">G331/$G$99</f>
        <v>0</v>
      </c>
      <c r="I331" s="1">
        <f>[1]Comparativo!$T338</f>
        <v>0</v>
      </c>
      <c r="J331" s="7">
        <f t="shared" ref="J331:J333" si="89">I331/$I$99</f>
        <v>0</v>
      </c>
    </row>
    <row r="332" spans="1:10" x14ac:dyDescent="0.3">
      <c r="A332">
        <v>332</v>
      </c>
      <c r="B332" t="str">
        <f>[1]Comparativo!$O339</f>
        <v>6-100-044-0000</v>
      </c>
      <c r="C332" t="str">
        <f>[1]Comparativo!$P339</f>
        <v>NO DEDUCIBLES</v>
      </c>
      <c r="D332">
        <f>[2]Comparativo!$C339</f>
        <v>0</v>
      </c>
      <c r="E332" s="2">
        <f>[1]Comparativo!$R339</f>
        <v>25087.42</v>
      </c>
      <c r="F332" s="7">
        <f t="shared" si="87"/>
        <v>1.2222857151575166E-4</v>
      </c>
      <c r="G332" s="1">
        <f>[1]Comparativo!$W339</f>
        <v>24750</v>
      </c>
      <c r="H332" s="7">
        <f t="shared" si="88"/>
        <v>1.142876939858951E-4</v>
      </c>
      <c r="I332" s="1">
        <f>[1]Comparativo!$T339</f>
        <v>0</v>
      </c>
      <c r="J332" s="7">
        <f t="shared" si="89"/>
        <v>0</v>
      </c>
    </row>
    <row r="333" spans="1:10" x14ac:dyDescent="0.3">
      <c r="A333">
        <v>333</v>
      </c>
      <c r="B333" t="str">
        <f>[1]Comparativo!$O340</f>
        <v>6-100-044-0001</v>
      </c>
      <c r="C333" t="str">
        <f>[1]Comparativo!$P340</f>
        <v>NO DEDUCIBLES</v>
      </c>
      <c r="D333" t="str">
        <f>[2]Comparativo!$C340</f>
        <v>OPERACIONES</v>
      </c>
      <c r="E333" s="2">
        <f>[1]Comparativo!$R340</f>
        <v>25087.42</v>
      </c>
      <c r="F333" s="7">
        <f t="shared" si="87"/>
        <v>1.2222857151575166E-4</v>
      </c>
      <c r="G333" s="1">
        <f>[1]Comparativo!$W340</f>
        <v>24750</v>
      </c>
      <c r="H333" s="7">
        <f t="shared" si="88"/>
        <v>1.142876939858951E-4</v>
      </c>
      <c r="I333" s="1">
        <f>[1]Comparativo!$T340</f>
        <v>0</v>
      </c>
      <c r="J333" s="7">
        <f t="shared" si="89"/>
        <v>0</v>
      </c>
    </row>
    <row r="334" spans="1:10" x14ac:dyDescent="0.3">
      <c r="A334">
        <v>334</v>
      </c>
      <c r="B334" t="str">
        <f>[1]Comparativo!$O341</f>
        <v>6-100-044-0002</v>
      </c>
      <c r="C334" s="4" t="str">
        <f>[1]Comparativo!$P341</f>
        <v>ACTUALIZACION</v>
      </c>
      <c r="D334" t="str">
        <f>[2]Comparativo!$C341</f>
        <v>OPERACIONES</v>
      </c>
      <c r="E334" s="5">
        <f>[1]Comparativo!$R341</f>
        <v>0</v>
      </c>
      <c r="F334" s="5"/>
      <c r="G334" s="6">
        <f>[1]Comparativo!$W341</f>
        <v>0</v>
      </c>
      <c r="H334" s="7"/>
      <c r="I334" s="6">
        <f>[1]Comparativo!$T341</f>
        <v>0</v>
      </c>
    </row>
    <row r="335" spans="1:10" x14ac:dyDescent="0.3">
      <c r="A335">
        <v>335</v>
      </c>
      <c r="B335" t="str">
        <f>[1]Comparativo!$O342</f>
        <v>6-100-044-0003</v>
      </c>
      <c r="C335" s="4" t="str">
        <f>[1]Comparativo!$P342</f>
        <v>RECARGOS</v>
      </c>
      <c r="D335" t="str">
        <f>[2]Comparativo!$C342</f>
        <v>OPERACIONES</v>
      </c>
      <c r="E335" s="5">
        <f>[1]Comparativo!$R342</f>
        <v>0</v>
      </c>
      <c r="F335" s="5"/>
      <c r="G335" s="6">
        <f>[1]Comparativo!$W342</f>
        <v>0</v>
      </c>
      <c r="H335" s="7"/>
      <c r="I335" s="6">
        <f>[1]Comparativo!$T342</f>
        <v>0</v>
      </c>
    </row>
    <row r="336" spans="1:10" x14ac:dyDescent="0.3">
      <c r="A336">
        <v>336</v>
      </c>
      <c r="B336" t="str">
        <f>[1]Comparativo!$O343</f>
        <v>6-100-100-0000</v>
      </c>
      <c r="C336" t="str">
        <f>[1]Comparativo!$P343</f>
        <v>SEGUROS Y FIANZAS</v>
      </c>
      <c r="D336">
        <f>[2]Comparativo!$C343</f>
        <v>0</v>
      </c>
      <c r="E336" s="2">
        <f>[1]Comparativo!$R343</f>
        <v>123063.61</v>
      </c>
      <c r="F336" s="7">
        <f t="shared" ref="F336:F338" si="90">E336/$E$99</f>
        <v>5.995789625187274E-4</v>
      </c>
      <c r="G336" s="1">
        <f>[1]Comparativo!$W343</f>
        <v>0</v>
      </c>
      <c r="H336" s="7">
        <f t="shared" ref="H336:H338" si="91">G336/$G$99</f>
        <v>0</v>
      </c>
      <c r="I336" s="1">
        <f>[1]Comparativo!$T343</f>
        <v>0</v>
      </c>
      <c r="J336" s="7">
        <f t="shared" ref="J336:J338" si="92">I336/$I$99</f>
        <v>0</v>
      </c>
    </row>
    <row r="337" spans="1:10" x14ac:dyDescent="0.3">
      <c r="A337">
        <v>337</v>
      </c>
      <c r="B337" t="str">
        <f>[1]Comparativo!$O344</f>
        <v>6-100-100-0001</v>
      </c>
      <c r="C337" t="str">
        <f>[1]Comparativo!$P344</f>
        <v>SEGUROS EQUIPO TRANSPORTE</v>
      </c>
      <c r="D337" t="str">
        <f>[2]Comparativo!$C344</f>
        <v>OPERACIONES</v>
      </c>
      <c r="E337" s="2">
        <f>[1]Comparativo!$R344</f>
        <v>13463.92</v>
      </c>
      <c r="F337" s="7">
        <f t="shared" si="90"/>
        <v>6.5597646493834719E-5</v>
      </c>
      <c r="G337" s="1">
        <f>[1]Comparativo!$W344</f>
        <v>0</v>
      </c>
      <c r="H337" s="7">
        <f t="shared" si="91"/>
        <v>0</v>
      </c>
      <c r="I337" s="1">
        <f>[1]Comparativo!$T344</f>
        <v>0</v>
      </c>
      <c r="J337" s="7">
        <f t="shared" si="92"/>
        <v>0</v>
      </c>
    </row>
    <row r="338" spans="1:10" x14ac:dyDescent="0.3">
      <c r="A338">
        <v>338</v>
      </c>
      <c r="B338" t="str">
        <f>[1]Comparativo!$O345</f>
        <v>6-100-100-0002</v>
      </c>
      <c r="C338" t="str">
        <f>[1]Comparativo!$P345</f>
        <v>SEGURO VEHÍCULO UTILITARIO</v>
      </c>
      <c r="D338" t="str">
        <f>[2]Comparativo!$C345</f>
        <v>OPERACIONES</v>
      </c>
      <c r="E338" s="2">
        <f>[1]Comparativo!$R345</f>
        <v>7602.62</v>
      </c>
      <c r="F338" s="7">
        <f t="shared" si="90"/>
        <v>3.7040771126607831E-5</v>
      </c>
      <c r="G338" s="1">
        <f>[1]Comparativo!$W345</f>
        <v>0</v>
      </c>
      <c r="H338" s="7">
        <f t="shared" si="91"/>
        <v>0</v>
      </c>
      <c r="I338" s="1">
        <f>[1]Comparativo!$T345</f>
        <v>0</v>
      </c>
      <c r="J338" s="7">
        <f t="shared" si="92"/>
        <v>0</v>
      </c>
    </row>
    <row r="339" spans="1:10" x14ac:dyDescent="0.3">
      <c r="A339">
        <v>339</v>
      </c>
      <c r="B339" t="str">
        <f>[1]Comparativo!$O346</f>
        <v>6-100-100-0003</v>
      </c>
      <c r="C339" s="4" t="str">
        <f>[1]Comparativo!$P346</f>
        <v>SEGURO DE VIDA</v>
      </c>
      <c r="D339" t="str">
        <f>[2]Comparativo!$C346</f>
        <v>OPERACIONES</v>
      </c>
      <c r="E339" s="5">
        <f>[1]Comparativo!$R346</f>
        <v>0</v>
      </c>
      <c r="F339" s="5"/>
      <c r="G339" s="6">
        <f>[1]Comparativo!$W346</f>
        <v>0</v>
      </c>
      <c r="H339" s="7"/>
      <c r="I339" s="6">
        <f>[1]Comparativo!$T346</f>
        <v>0</v>
      </c>
    </row>
    <row r="340" spans="1:10" x14ac:dyDescent="0.3">
      <c r="A340">
        <v>340</v>
      </c>
      <c r="B340" t="str">
        <f>[1]Comparativo!$O347</f>
        <v>6-100-100-0004</v>
      </c>
      <c r="C340" s="4" t="str">
        <f>[1]Comparativo!$P347</f>
        <v>SEGURO DE DAÑOS</v>
      </c>
      <c r="D340" t="str">
        <f>[2]Comparativo!$C347</f>
        <v>OPERACIONES</v>
      </c>
      <c r="E340" s="5">
        <f>[1]Comparativo!$R347</f>
        <v>0</v>
      </c>
      <c r="F340" s="5"/>
      <c r="G340" s="6">
        <f>[1]Comparativo!$W347</f>
        <v>0</v>
      </c>
      <c r="H340" s="7"/>
      <c r="I340" s="6">
        <f>[1]Comparativo!$T347</f>
        <v>0</v>
      </c>
    </row>
    <row r="341" spans="1:10" x14ac:dyDescent="0.3">
      <c r="A341">
        <v>341</v>
      </c>
      <c r="B341" t="str">
        <f>[1]Comparativo!$O348</f>
        <v>6-100-100-0005</v>
      </c>
      <c r="C341" t="str">
        <f>[1]Comparativo!$P348</f>
        <v>SEGURO RESP CIVIL S/PRODUCTOS</v>
      </c>
      <c r="D341" t="str">
        <f>[2]Comparativo!$C348</f>
        <v>OPERACIONES</v>
      </c>
      <c r="E341" s="2">
        <f>[1]Comparativo!$R348</f>
        <v>101997.07</v>
      </c>
      <c r="F341" s="7">
        <f>E341/$E$99</f>
        <v>4.9694054489828488E-4</v>
      </c>
      <c r="G341" s="1">
        <f>[1]Comparativo!$W348</f>
        <v>0</v>
      </c>
      <c r="H341" s="7">
        <f>G341/$G$99</f>
        <v>0</v>
      </c>
      <c r="I341" s="1">
        <f>[1]Comparativo!$T348</f>
        <v>0</v>
      </c>
      <c r="J341" s="7">
        <f>I341/$I$99</f>
        <v>0</v>
      </c>
    </row>
    <row r="342" spans="1:10" x14ac:dyDescent="0.3">
      <c r="A342">
        <v>342</v>
      </c>
      <c r="B342" t="str">
        <f>[1]Comparativo!$O349</f>
        <v>6-100-100-0006</v>
      </c>
      <c r="C342" s="4" t="str">
        <f>[1]Comparativo!$P349</f>
        <v>FIANZAS</v>
      </c>
      <c r="D342" t="str">
        <f>[2]Comparativo!$C349</f>
        <v>OPERACIONES</v>
      </c>
      <c r="E342" s="5">
        <f>[1]Comparativo!$R349</f>
        <v>0</v>
      </c>
      <c r="F342" s="5"/>
      <c r="G342" s="6">
        <f>[1]Comparativo!$W349</f>
        <v>0</v>
      </c>
      <c r="H342" s="7"/>
      <c r="I342" s="6">
        <f>[1]Comparativo!$T349</f>
        <v>0</v>
      </c>
    </row>
    <row r="343" spans="1:10" x14ac:dyDescent="0.3">
      <c r="A343">
        <v>343</v>
      </c>
      <c r="B343" t="str">
        <f>[1]Comparativo!$O350</f>
        <v>6-200-000-0000</v>
      </c>
      <c r="C343" t="str">
        <f>[1]Comparativo!$P350</f>
        <v>GASTOS DE MERCADOTECNIA</v>
      </c>
      <c r="D343">
        <f>[2]Comparativo!$C350</f>
        <v>0</v>
      </c>
      <c r="E343" s="2">
        <f>[1]Comparativo!$R350</f>
        <v>2154439.2700520824</v>
      </c>
      <c r="F343" s="7">
        <f t="shared" ref="F343:F345" si="93">E343/$E$99</f>
        <v>1.0496656666803711E-2</v>
      </c>
      <c r="G343" s="1">
        <f>[1]Comparativo!$W350</f>
        <v>2328818.5249999994</v>
      </c>
      <c r="H343" s="7">
        <f t="shared" ref="H343:H345" si="94">G343/$G$99</f>
        <v>1.0753749451874083E-2</v>
      </c>
      <c r="I343" s="1">
        <f>[1]Comparativo!$T350</f>
        <v>1476224.82</v>
      </c>
      <c r="J343" s="7">
        <f t="shared" ref="J343:J345" si="95">I343/$I$99</f>
        <v>1.3352986581389954E-2</v>
      </c>
    </row>
    <row r="344" spans="1:10" x14ac:dyDescent="0.3">
      <c r="A344">
        <v>344</v>
      </c>
      <c r="B344" t="str">
        <f>[1]Comparativo!$O351</f>
        <v>6-200-001-0000</v>
      </c>
      <c r="C344" t="str">
        <f>[1]Comparativo!$P351</f>
        <v>SUELDOS Y SALARIOS</v>
      </c>
      <c r="D344">
        <f>[2]Comparativo!$C351</f>
        <v>0</v>
      </c>
      <c r="E344" s="2">
        <f>[1]Comparativo!$R351</f>
        <v>1586389.0895833324</v>
      </c>
      <c r="F344" s="7">
        <f t="shared" si="93"/>
        <v>7.7290559287461411E-3</v>
      </c>
      <c r="G344" s="1">
        <f>[1]Comparativo!$W351</f>
        <v>1694218.5249999994</v>
      </c>
      <c r="H344" s="7">
        <f t="shared" si="94"/>
        <v>7.8233668012296781E-3</v>
      </c>
      <c r="I344" s="1">
        <f>[1]Comparativo!$T351</f>
        <v>865481.88</v>
      </c>
      <c r="J344" s="7">
        <f t="shared" si="95"/>
        <v>7.8285961416609626E-3</v>
      </c>
    </row>
    <row r="345" spans="1:10" x14ac:dyDescent="0.3">
      <c r="A345">
        <v>345</v>
      </c>
      <c r="B345" t="str">
        <f>[1]Comparativo!$O352</f>
        <v>6-200-001-0001</v>
      </c>
      <c r="C345" t="str">
        <f>[1]Comparativo!$P352</f>
        <v>SUELDOS NOMINAL</v>
      </c>
      <c r="D345" t="str">
        <f>[2]Comparativo!$C352</f>
        <v>MERCADOTECNIA</v>
      </c>
      <c r="E345" s="2">
        <f>[1]Comparativo!$R352</f>
        <v>1586389.0895833324</v>
      </c>
      <c r="F345" s="7">
        <f t="shared" si="93"/>
        <v>7.7290559287461411E-3</v>
      </c>
      <c r="G345" s="1">
        <f>[1]Comparativo!$W352</f>
        <v>1694218.5249999994</v>
      </c>
      <c r="H345" s="7">
        <f t="shared" si="94"/>
        <v>7.8233668012296781E-3</v>
      </c>
      <c r="I345" s="1">
        <f>[1]Comparativo!$T352</f>
        <v>865481.88</v>
      </c>
      <c r="J345" s="7">
        <f t="shared" si="95"/>
        <v>7.8285961416609626E-3</v>
      </c>
    </row>
    <row r="346" spans="1:10" x14ac:dyDescent="0.3">
      <c r="A346">
        <v>346</v>
      </c>
      <c r="B346" t="str">
        <f>[1]Comparativo!$O353</f>
        <v>6-200-001-0002</v>
      </c>
      <c r="C346" s="4" t="str">
        <f>[1]Comparativo!$P353</f>
        <v>TIEMPO EXTRA</v>
      </c>
      <c r="D346" t="str">
        <f>[2]Comparativo!$C353</f>
        <v>MERCADOTECNIA</v>
      </c>
      <c r="E346" s="5">
        <f>[1]Comparativo!$R353</f>
        <v>0</v>
      </c>
      <c r="F346" s="5"/>
      <c r="G346" s="6">
        <f>[1]Comparativo!$W353</f>
        <v>0</v>
      </c>
      <c r="H346" s="7"/>
      <c r="I346" s="6">
        <f>[1]Comparativo!$T353</f>
        <v>0</v>
      </c>
    </row>
    <row r="347" spans="1:10" x14ac:dyDescent="0.3">
      <c r="A347">
        <v>347</v>
      </c>
      <c r="B347" t="str">
        <f>[1]Comparativo!$O354</f>
        <v>6-200-001-0003</v>
      </c>
      <c r="C347" s="4" t="str">
        <f>[1]Comparativo!$P354</f>
        <v>ASIMILADOS A SALARIOS</v>
      </c>
      <c r="D347" t="str">
        <f>[2]Comparativo!$C354</f>
        <v>MERCADOTECNIA</v>
      </c>
      <c r="E347" s="5">
        <f>[1]Comparativo!$R354</f>
        <v>0</v>
      </c>
      <c r="F347" s="5"/>
      <c r="G347" s="6">
        <f>[1]Comparativo!$W354</f>
        <v>0</v>
      </c>
      <c r="H347" s="7"/>
      <c r="I347" s="6">
        <f>[1]Comparativo!$T354</f>
        <v>0</v>
      </c>
    </row>
    <row r="348" spans="1:10" x14ac:dyDescent="0.3">
      <c r="A348">
        <v>348</v>
      </c>
      <c r="B348" t="str">
        <f>[1]Comparativo!$O355</f>
        <v>6-200-002-0000</v>
      </c>
      <c r="C348" s="4" t="str">
        <f>[1]Comparativo!$P355</f>
        <v>COMISIONES Y BONOS</v>
      </c>
      <c r="D348">
        <f>[2]Comparativo!$C355</f>
        <v>0</v>
      </c>
      <c r="E348" s="5">
        <f>[1]Comparativo!$R355</f>
        <v>0</v>
      </c>
      <c r="F348" s="5"/>
      <c r="G348" s="6">
        <f>[1]Comparativo!$W355</f>
        <v>0</v>
      </c>
      <c r="H348" s="7"/>
      <c r="I348" s="6">
        <f>[1]Comparativo!$T355</f>
        <v>0</v>
      </c>
    </row>
    <row r="349" spans="1:10" x14ac:dyDescent="0.3">
      <c r="A349">
        <v>349</v>
      </c>
      <c r="B349" t="str">
        <f>[1]Comparativo!$O356</f>
        <v>6-200-002-0001</v>
      </c>
      <c r="C349" s="4" t="str">
        <f>[1]Comparativo!$P356</f>
        <v>COMISIONES A VENDEDORES</v>
      </c>
      <c r="D349" t="str">
        <f>[2]Comparativo!$C356</f>
        <v>MERCADOTECNIA</v>
      </c>
      <c r="E349" s="5">
        <f>[1]Comparativo!$R356</f>
        <v>0</v>
      </c>
      <c r="F349" s="5"/>
      <c r="G349" s="6">
        <f>[1]Comparativo!$W356</f>
        <v>0</v>
      </c>
      <c r="H349" s="7"/>
      <c r="I349" s="6">
        <f>[1]Comparativo!$T356</f>
        <v>0</v>
      </c>
    </row>
    <row r="350" spans="1:10" x14ac:dyDescent="0.3">
      <c r="A350">
        <v>350</v>
      </c>
      <c r="B350" t="str">
        <f>[1]Comparativo!$O357</f>
        <v>6-200-002-0002</v>
      </c>
      <c r="C350" s="4" t="str">
        <f>[1]Comparativo!$P357</f>
        <v>BONOS ANUALES</v>
      </c>
      <c r="D350" t="str">
        <f>[2]Comparativo!$C357</f>
        <v>MERCADOTECNIA</v>
      </c>
      <c r="E350" s="5">
        <f>[1]Comparativo!$R357</f>
        <v>0</v>
      </c>
      <c r="F350" s="5"/>
      <c r="G350" s="6">
        <f>[1]Comparativo!$W357</f>
        <v>0</v>
      </c>
      <c r="H350" s="7"/>
      <c r="I350" s="6">
        <f>[1]Comparativo!$T357</f>
        <v>0</v>
      </c>
    </row>
    <row r="351" spans="1:10" x14ac:dyDescent="0.3">
      <c r="A351">
        <v>351</v>
      </c>
      <c r="B351" t="str">
        <f>[1]Comparativo!$O358</f>
        <v>6-200-002-0003</v>
      </c>
      <c r="C351" s="4" t="str">
        <f>[1]Comparativo!$P358</f>
        <v>OTROS BONOS</v>
      </c>
      <c r="D351" t="str">
        <f>[2]Comparativo!$C358</f>
        <v>MERCADOTECNIA</v>
      </c>
      <c r="E351" s="5">
        <f>[1]Comparativo!$R358</f>
        <v>0</v>
      </c>
      <c r="F351" s="5"/>
      <c r="G351" s="6">
        <f>[1]Comparativo!$W358</f>
        <v>0</v>
      </c>
      <c r="H351" s="7"/>
      <c r="I351" s="6">
        <f>[1]Comparativo!$T358</f>
        <v>0</v>
      </c>
    </row>
    <row r="352" spans="1:10" x14ac:dyDescent="0.3">
      <c r="A352">
        <v>352</v>
      </c>
      <c r="B352" t="str">
        <f>[1]Comparativo!$O359</f>
        <v>6-200-003-0000</v>
      </c>
      <c r="C352" t="str">
        <f>[1]Comparativo!$P359</f>
        <v>PRESTACIONES</v>
      </c>
      <c r="D352">
        <f>[2]Comparativo!$C359</f>
        <v>0</v>
      </c>
      <c r="E352" s="2">
        <f>[1]Comparativo!$R359</f>
        <v>74122.060468749973</v>
      </c>
      <c r="F352" s="7">
        <f t="shared" ref="F352:F353" si="96">E352/$E$99</f>
        <v>3.6113054147853685E-4</v>
      </c>
      <c r="G352" s="1">
        <f>[1]Comparativo!$W359</f>
        <v>0</v>
      </c>
      <c r="H352" s="7">
        <f t="shared" ref="H352:H353" si="97">G352/$G$99</f>
        <v>0</v>
      </c>
      <c r="I352" s="1">
        <f>[1]Comparativo!$T359</f>
        <v>0</v>
      </c>
      <c r="J352" s="7">
        <f t="shared" ref="J352:J353" si="98">I352/$I$99</f>
        <v>0</v>
      </c>
    </row>
    <row r="353" spans="1:10" x14ac:dyDescent="0.3">
      <c r="A353">
        <v>353</v>
      </c>
      <c r="B353" t="str">
        <f>[1]Comparativo!$O360</f>
        <v>6-200-003-0001</v>
      </c>
      <c r="C353" t="str">
        <f>[1]Comparativo!$P360</f>
        <v>PRIMA VACACIONAL EXENTA</v>
      </c>
      <c r="D353" t="str">
        <f>[2]Comparativo!$C360</f>
        <v>MERCADOTECNIA</v>
      </c>
      <c r="E353" s="2">
        <f>[1]Comparativo!$R360</f>
        <v>32943.137986111105</v>
      </c>
      <c r="F353" s="7">
        <f t="shared" si="96"/>
        <v>1.6050246287934973E-4</v>
      </c>
      <c r="G353" s="1">
        <f>[1]Comparativo!$W360</f>
        <v>0</v>
      </c>
      <c r="H353" s="7">
        <f t="shared" si="97"/>
        <v>0</v>
      </c>
      <c r="I353" s="1">
        <f>[1]Comparativo!$T360</f>
        <v>0</v>
      </c>
      <c r="J353" s="7">
        <f t="shared" si="98"/>
        <v>0</v>
      </c>
    </row>
    <row r="354" spans="1:10" x14ac:dyDescent="0.3">
      <c r="A354">
        <v>354</v>
      </c>
      <c r="B354" t="str">
        <f>[1]Comparativo!$O361</f>
        <v>6-200-003-0002</v>
      </c>
      <c r="C354" s="4" t="str">
        <f>[1]Comparativo!$P361</f>
        <v>PRIMA VACACIONAL GRAVABLE</v>
      </c>
      <c r="D354" t="str">
        <f>[2]Comparativo!$C361</f>
        <v>MERCADOTECNIA</v>
      </c>
      <c r="E354" s="5">
        <f>[1]Comparativo!$R361</f>
        <v>0</v>
      </c>
      <c r="F354" s="5"/>
      <c r="G354" s="6">
        <f>[1]Comparativo!$W361</f>
        <v>0</v>
      </c>
      <c r="H354" s="7"/>
      <c r="I354" s="6">
        <f>[1]Comparativo!$T361</f>
        <v>0</v>
      </c>
    </row>
    <row r="355" spans="1:10" x14ac:dyDescent="0.3">
      <c r="A355">
        <v>355</v>
      </c>
      <c r="B355" t="str">
        <f>[1]Comparativo!$O362</f>
        <v>6-200-003-0003</v>
      </c>
      <c r="C355" t="str">
        <f>[1]Comparativo!$P362</f>
        <v>AGUINALDO EXENTO</v>
      </c>
      <c r="D355" t="str">
        <f>[2]Comparativo!$C362</f>
        <v>MERCADOTECNIA</v>
      </c>
      <c r="E355" s="2">
        <f>[1]Comparativo!$R362</f>
        <v>41178.922482638867</v>
      </c>
      <c r="F355" s="7">
        <f>E355/$E$99</f>
        <v>2.0062807859918711E-4</v>
      </c>
      <c r="G355" s="1">
        <f>[1]Comparativo!$W362</f>
        <v>0</v>
      </c>
      <c r="H355" s="7">
        <f>G355/$G$99</f>
        <v>0</v>
      </c>
      <c r="I355" s="1">
        <f>[1]Comparativo!$T362</f>
        <v>0</v>
      </c>
      <c r="J355" s="7">
        <f>I355/$I$99</f>
        <v>0</v>
      </c>
    </row>
    <row r="356" spans="1:10" x14ac:dyDescent="0.3">
      <c r="A356">
        <v>356</v>
      </c>
      <c r="B356" t="str">
        <f>[1]Comparativo!$O363</f>
        <v>6-200-003-0004</v>
      </c>
      <c r="C356" s="4" t="str">
        <f>[1]Comparativo!$P363</f>
        <v>AGUINALDO GRAVABLE</v>
      </c>
      <c r="D356" t="str">
        <f>[2]Comparativo!$C363</f>
        <v>MERCADOTECNIA</v>
      </c>
      <c r="E356" s="5">
        <f>[1]Comparativo!$R363</f>
        <v>0</v>
      </c>
      <c r="F356" s="5"/>
      <c r="G356" s="6">
        <f>[1]Comparativo!$W363</f>
        <v>0</v>
      </c>
      <c r="H356" s="7"/>
      <c r="I356" s="6">
        <f>[1]Comparativo!$T363</f>
        <v>0</v>
      </c>
    </row>
    <row r="357" spans="1:10" x14ac:dyDescent="0.3">
      <c r="A357">
        <v>357</v>
      </c>
      <c r="B357" t="str">
        <f>[1]Comparativo!$O364</f>
        <v>6-200-004-0000</v>
      </c>
      <c r="C357" s="4" t="str">
        <f>[1]Comparativo!$P364</f>
        <v>OTRAS COMPENSACIONES</v>
      </c>
      <c r="D357">
        <f>[2]Comparativo!$C364</f>
        <v>0</v>
      </c>
      <c r="E357" s="5">
        <f>[1]Comparativo!$R364</f>
        <v>0</v>
      </c>
      <c r="F357" s="5"/>
      <c r="G357" s="6">
        <f>[1]Comparativo!$W364</f>
        <v>0</v>
      </c>
      <c r="H357" s="7"/>
      <c r="I357" s="6">
        <f>[1]Comparativo!$T364</f>
        <v>0</v>
      </c>
    </row>
    <row r="358" spans="1:10" x14ac:dyDescent="0.3">
      <c r="A358">
        <v>358</v>
      </c>
      <c r="B358" t="str">
        <f>[1]Comparativo!$O365</f>
        <v>6-200-004-0001</v>
      </c>
      <c r="C358" s="4" t="str">
        <f>[1]Comparativo!$P365</f>
        <v>VACACIONES</v>
      </c>
      <c r="D358" t="str">
        <f>[2]Comparativo!$C365</f>
        <v>MERCADOTECNIA</v>
      </c>
      <c r="E358" s="5">
        <f>[1]Comparativo!$R365</f>
        <v>0</v>
      </c>
      <c r="F358" s="5"/>
      <c r="G358" s="6">
        <f>[1]Comparativo!$W365</f>
        <v>0</v>
      </c>
      <c r="H358" s="7"/>
      <c r="I358" s="6">
        <f>[1]Comparativo!$T365</f>
        <v>0</v>
      </c>
    </row>
    <row r="359" spans="1:10" x14ac:dyDescent="0.3">
      <c r="A359">
        <v>359</v>
      </c>
      <c r="B359" t="str">
        <f>[1]Comparativo!$O366</f>
        <v>6-200-004-0002</v>
      </c>
      <c r="C359" s="4" t="str">
        <f>[1]Comparativo!$P366</f>
        <v>GRATIFICACION EXTRAORDINARIA</v>
      </c>
      <c r="D359" t="str">
        <f>[2]Comparativo!$C366</f>
        <v>MERCADOTECNIA</v>
      </c>
      <c r="E359" s="5">
        <f>[1]Comparativo!$R366</f>
        <v>0</v>
      </c>
      <c r="F359" s="5"/>
      <c r="G359" s="6">
        <f>[1]Comparativo!$W366</f>
        <v>0</v>
      </c>
      <c r="H359" s="7"/>
      <c r="I359" s="6">
        <f>[1]Comparativo!$T366</f>
        <v>0</v>
      </c>
    </row>
    <row r="360" spans="1:10" x14ac:dyDescent="0.3">
      <c r="A360">
        <v>360</v>
      </c>
      <c r="B360" t="str">
        <f>[1]Comparativo!$O367</f>
        <v>6-200-004-0003</v>
      </c>
      <c r="C360" s="4" t="str">
        <f>[1]Comparativo!$P367</f>
        <v>OTRAS COMPENSACIONES</v>
      </c>
      <c r="D360" t="str">
        <f>[2]Comparativo!$C367</f>
        <v>MERCADOTECNIA</v>
      </c>
      <c r="E360" s="5">
        <f>[1]Comparativo!$R367</f>
        <v>0</v>
      </c>
      <c r="F360" s="5"/>
      <c r="G360" s="6">
        <f>[1]Comparativo!$W367</f>
        <v>0</v>
      </c>
      <c r="H360" s="7"/>
      <c r="I360" s="6">
        <f>[1]Comparativo!$T367</f>
        <v>0</v>
      </c>
    </row>
    <row r="361" spans="1:10" x14ac:dyDescent="0.3">
      <c r="A361">
        <v>361</v>
      </c>
      <c r="B361" t="str">
        <f>[1]Comparativo!$O368</f>
        <v>6-200-005-0000</v>
      </c>
      <c r="C361" s="4" t="str">
        <f>[1]Comparativo!$P368</f>
        <v>PREVISION SOCIAL</v>
      </c>
      <c r="D361">
        <f>[2]Comparativo!$C368</f>
        <v>0</v>
      </c>
      <c r="E361" s="5">
        <f>[1]Comparativo!$R368</f>
        <v>0</v>
      </c>
      <c r="F361" s="5"/>
      <c r="G361" s="6">
        <f>[1]Comparativo!$W368</f>
        <v>0</v>
      </c>
      <c r="H361" s="7"/>
      <c r="I361" s="6">
        <f>[1]Comparativo!$T368</f>
        <v>0</v>
      </c>
    </row>
    <row r="362" spans="1:10" x14ac:dyDescent="0.3">
      <c r="A362">
        <v>362</v>
      </c>
      <c r="B362" t="str">
        <f>[1]Comparativo!$O369</f>
        <v>6-200-005-0001</v>
      </c>
      <c r="C362" s="4" t="str">
        <f>[1]Comparativo!$P369</f>
        <v>AYUDA DEFUNCION</v>
      </c>
      <c r="D362" t="str">
        <f>[2]Comparativo!$C369</f>
        <v>MERCADOTECNIA</v>
      </c>
      <c r="E362" s="5">
        <f>[1]Comparativo!$R369</f>
        <v>0</v>
      </c>
      <c r="F362" s="5"/>
      <c r="G362" s="6">
        <f>[1]Comparativo!$W369</f>
        <v>0</v>
      </c>
      <c r="H362" s="7"/>
      <c r="I362" s="6">
        <f>[1]Comparativo!$T369</f>
        <v>0</v>
      </c>
    </row>
    <row r="363" spans="1:10" x14ac:dyDescent="0.3">
      <c r="A363">
        <v>363</v>
      </c>
      <c r="B363" t="str">
        <f>[1]Comparativo!$O370</f>
        <v>6-200-006-0000</v>
      </c>
      <c r="C363" s="4" t="str">
        <f>[1]Comparativo!$P370</f>
        <v>IMPTOS S/NOMINA</v>
      </c>
      <c r="D363">
        <f>[2]Comparativo!$C370</f>
        <v>0</v>
      </c>
      <c r="E363" s="5">
        <f>[1]Comparativo!$R370</f>
        <v>0</v>
      </c>
      <c r="F363" s="5"/>
      <c r="G363" s="6">
        <f>[1]Comparativo!$W370</f>
        <v>0</v>
      </c>
      <c r="H363" s="7"/>
      <c r="I363" s="6">
        <f>[1]Comparativo!$T370</f>
        <v>0</v>
      </c>
    </row>
    <row r="364" spans="1:10" x14ac:dyDescent="0.3">
      <c r="A364">
        <v>364</v>
      </c>
      <c r="B364" t="str">
        <f>[1]Comparativo!$O371</f>
        <v>6-200-006-0001</v>
      </c>
      <c r="C364" s="4" t="str">
        <f>[1]Comparativo!$P371</f>
        <v>3% S/NOMINAS</v>
      </c>
      <c r="D364" t="str">
        <f>[2]Comparativo!$C371</f>
        <v>MERCADOTECNIA</v>
      </c>
      <c r="E364" s="5">
        <f>[1]Comparativo!$R371</f>
        <v>0</v>
      </c>
      <c r="F364" s="5"/>
      <c r="G364" s="6">
        <f>[1]Comparativo!$W371</f>
        <v>0</v>
      </c>
      <c r="H364" s="7"/>
      <c r="I364" s="6">
        <f>[1]Comparativo!$T371</f>
        <v>0</v>
      </c>
    </row>
    <row r="365" spans="1:10" x14ac:dyDescent="0.3">
      <c r="A365">
        <v>365</v>
      </c>
      <c r="B365" t="str">
        <f>[1]Comparativo!$O372</f>
        <v>6-200-007-0000</v>
      </c>
      <c r="C365" s="4" t="str">
        <f>[1]Comparativo!$P372</f>
        <v>CONTRIBUCIONES PATRONALES</v>
      </c>
      <c r="D365">
        <f>[2]Comparativo!$C372</f>
        <v>0</v>
      </c>
      <c r="E365" s="5">
        <f>[1]Comparativo!$R372</f>
        <v>0</v>
      </c>
      <c r="F365" s="5"/>
      <c r="G365" s="6">
        <f>[1]Comparativo!$W372</f>
        <v>0</v>
      </c>
      <c r="H365" s="7"/>
      <c r="I365" s="6">
        <f>[1]Comparativo!$T372</f>
        <v>0</v>
      </c>
    </row>
    <row r="366" spans="1:10" x14ac:dyDescent="0.3">
      <c r="A366">
        <v>366</v>
      </c>
      <c r="B366" t="str">
        <f>[1]Comparativo!$O373</f>
        <v>6-200-007-0001</v>
      </c>
      <c r="C366" s="4" t="str">
        <f>[1]Comparativo!$P373</f>
        <v>IMSS</v>
      </c>
      <c r="D366" t="str">
        <f>[2]Comparativo!$C373</f>
        <v>MERCADOTECNIA</v>
      </c>
      <c r="E366" s="5">
        <f>[1]Comparativo!$R373</f>
        <v>0</v>
      </c>
      <c r="F366" s="5"/>
      <c r="G366" s="6">
        <f>[1]Comparativo!$W373</f>
        <v>0</v>
      </c>
      <c r="H366" s="7"/>
      <c r="I366" s="6">
        <f>[1]Comparativo!$T373</f>
        <v>0</v>
      </c>
    </row>
    <row r="367" spans="1:10" x14ac:dyDescent="0.3">
      <c r="A367">
        <v>367</v>
      </c>
      <c r="B367" t="str">
        <f>[1]Comparativo!$O374</f>
        <v>6-200-007-0002</v>
      </c>
      <c r="C367" s="4" t="str">
        <f>[1]Comparativo!$P374</f>
        <v>RCW</v>
      </c>
      <c r="D367" t="str">
        <f>[2]Comparativo!$C374</f>
        <v>MERCADOTECNIA</v>
      </c>
      <c r="E367" s="5">
        <f>[1]Comparativo!$R374</f>
        <v>0</v>
      </c>
      <c r="F367" s="5"/>
      <c r="G367" s="6">
        <f>[1]Comparativo!$W374</f>
        <v>0</v>
      </c>
      <c r="H367" s="7"/>
      <c r="I367" s="6">
        <f>[1]Comparativo!$T374</f>
        <v>0</v>
      </c>
    </row>
    <row r="368" spans="1:10" x14ac:dyDescent="0.3">
      <c r="A368">
        <v>368</v>
      </c>
      <c r="B368" t="str">
        <f>[1]Comparativo!$O375</f>
        <v>6-200-007-0003</v>
      </c>
      <c r="C368" s="4" t="str">
        <f>[1]Comparativo!$P375</f>
        <v>INFONAVIT</v>
      </c>
      <c r="D368" t="str">
        <f>[2]Comparativo!$C375</f>
        <v>MERCADOTECNIA</v>
      </c>
      <c r="E368" s="5">
        <f>[1]Comparativo!$R375</f>
        <v>0</v>
      </c>
      <c r="F368" s="5"/>
      <c r="G368" s="6">
        <f>[1]Comparativo!$W375</f>
        <v>0</v>
      </c>
      <c r="H368" s="7"/>
      <c r="I368" s="6">
        <f>[1]Comparativo!$T375</f>
        <v>0</v>
      </c>
    </row>
    <row r="369" spans="1:10" x14ac:dyDescent="0.3">
      <c r="A369">
        <v>369</v>
      </c>
      <c r="B369" t="str">
        <f>[1]Comparativo!$O376</f>
        <v>6-200-008-0000</v>
      </c>
      <c r="C369" s="4" t="str">
        <f>[1]Comparativo!$P376</f>
        <v>PTU</v>
      </c>
      <c r="D369">
        <f>[2]Comparativo!$C376</f>
        <v>0</v>
      </c>
      <c r="E369" s="5">
        <f>[1]Comparativo!$R376</f>
        <v>0</v>
      </c>
      <c r="F369" s="5"/>
      <c r="G369" s="6">
        <f>[1]Comparativo!$W376</f>
        <v>0</v>
      </c>
      <c r="H369" s="7"/>
      <c r="I369" s="6">
        <f>[1]Comparativo!$T376</f>
        <v>0</v>
      </c>
    </row>
    <row r="370" spans="1:10" x14ac:dyDescent="0.3">
      <c r="A370">
        <v>370</v>
      </c>
      <c r="B370" t="str">
        <f>[1]Comparativo!$O377</f>
        <v>6-200-008-0001</v>
      </c>
      <c r="C370" s="4" t="str">
        <f>[1]Comparativo!$P377</f>
        <v>PTU</v>
      </c>
      <c r="D370" t="str">
        <f>[2]Comparativo!$C377</f>
        <v>MERCADOTECNIA</v>
      </c>
      <c r="E370" s="5">
        <f>[1]Comparativo!$R377</f>
        <v>0</v>
      </c>
      <c r="F370" s="5"/>
      <c r="G370" s="6">
        <f>[1]Comparativo!$W377</f>
        <v>0</v>
      </c>
      <c r="H370" s="7"/>
      <c r="I370" s="6">
        <f>[1]Comparativo!$T377</f>
        <v>0</v>
      </c>
    </row>
    <row r="371" spans="1:10" x14ac:dyDescent="0.3">
      <c r="A371">
        <v>371</v>
      </c>
      <c r="B371" t="str">
        <f>[1]Comparativo!$O378</f>
        <v>6-200-010-0000</v>
      </c>
      <c r="C371" s="4" t="str">
        <f>[1]Comparativo!$P378</f>
        <v>SEGURIDAD E HIGIENE</v>
      </c>
      <c r="D371">
        <f>[2]Comparativo!$C378</f>
        <v>0</v>
      </c>
      <c r="E371" s="5">
        <f>[1]Comparativo!$R378</f>
        <v>0</v>
      </c>
      <c r="F371" s="5"/>
      <c r="G371" s="6">
        <f>[1]Comparativo!$W378</f>
        <v>0</v>
      </c>
      <c r="H371" s="7"/>
      <c r="I371" s="6">
        <f>[1]Comparativo!$T378</f>
        <v>0</v>
      </c>
    </row>
    <row r="372" spans="1:10" x14ac:dyDescent="0.3">
      <c r="A372">
        <v>372</v>
      </c>
      <c r="B372" t="str">
        <f>[1]Comparativo!$O379</f>
        <v>6-200-010-0001</v>
      </c>
      <c r="C372" s="4" t="str">
        <f>[1]Comparativo!$P379</f>
        <v>ROPA DE TRABAJO</v>
      </c>
      <c r="D372" t="str">
        <f>[2]Comparativo!$C379</f>
        <v>MERCADOTECNIA</v>
      </c>
      <c r="E372" s="5">
        <f>[1]Comparativo!$R379</f>
        <v>0</v>
      </c>
      <c r="F372" s="5"/>
      <c r="G372" s="6">
        <f>[1]Comparativo!$W379</f>
        <v>0</v>
      </c>
      <c r="H372" s="7"/>
      <c r="I372" s="6">
        <f>[1]Comparativo!$T379</f>
        <v>0</v>
      </c>
    </row>
    <row r="373" spans="1:10" x14ac:dyDescent="0.3">
      <c r="A373">
        <v>373</v>
      </c>
      <c r="B373" t="str">
        <f>[1]Comparativo!$O380</f>
        <v>6-200-010-0002</v>
      </c>
      <c r="C373" s="4" t="str">
        <f>[1]Comparativo!$P380</f>
        <v>EQPO DE PROTECCIÓN DE PERSONAL</v>
      </c>
      <c r="D373" t="str">
        <f>[2]Comparativo!$C380</f>
        <v>MERCADOTECNIA</v>
      </c>
      <c r="E373" s="5">
        <f>[1]Comparativo!$R380</f>
        <v>0</v>
      </c>
      <c r="F373" s="5"/>
      <c r="G373" s="6">
        <f>[1]Comparativo!$W380</f>
        <v>0</v>
      </c>
      <c r="H373" s="7"/>
      <c r="I373" s="6">
        <f>[1]Comparativo!$T380</f>
        <v>0</v>
      </c>
    </row>
    <row r="374" spans="1:10" x14ac:dyDescent="0.3">
      <c r="A374">
        <v>374</v>
      </c>
      <c r="B374" t="str">
        <f>[1]Comparativo!$O381</f>
        <v>6-200-010-0003</v>
      </c>
      <c r="C374" s="4" t="str">
        <f>[1]Comparativo!$P381</f>
        <v>NORMATIVIDAD PROTECCION CIVIL</v>
      </c>
      <c r="D374" t="str">
        <f>[2]Comparativo!$C381</f>
        <v>MERCADOTECNIA</v>
      </c>
      <c r="E374" s="5">
        <f>[1]Comparativo!$R381</f>
        <v>0</v>
      </c>
      <c r="F374" s="5"/>
      <c r="G374" s="6">
        <f>[1]Comparativo!$W381</f>
        <v>0</v>
      </c>
      <c r="H374" s="7"/>
      <c r="I374" s="6">
        <f>[1]Comparativo!$T381</f>
        <v>0</v>
      </c>
    </row>
    <row r="375" spans="1:10" x14ac:dyDescent="0.3">
      <c r="A375">
        <v>375</v>
      </c>
      <c r="B375" t="str">
        <f>[1]Comparativo!$O382</f>
        <v>6-200-010-0004</v>
      </c>
      <c r="C375" s="4" t="str">
        <f>[1]Comparativo!$P382</f>
        <v>NORMATIVIDAD STPS</v>
      </c>
      <c r="D375" t="str">
        <f>[2]Comparativo!$C382</f>
        <v>MERCADOTECNIA</v>
      </c>
      <c r="E375" s="5">
        <f>[1]Comparativo!$R382</f>
        <v>0</v>
      </c>
      <c r="F375" s="5"/>
      <c r="G375" s="6">
        <f>[1]Comparativo!$W382</f>
        <v>0</v>
      </c>
      <c r="H375" s="7"/>
      <c r="I375" s="6">
        <f>[1]Comparativo!$T382</f>
        <v>0</v>
      </c>
    </row>
    <row r="376" spans="1:10" x14ac:dyDescent="0.3">
      <c r="A376">
        <v>376</v>
      </c>
      <c r="B376" t="str">
        <f>[1]Comparativo!$O383</f>
        <v>6-200-011-0000</v>
      </c>
      <c r="C376" t="str">
        <f>[1]Comparativo!$P383</f>
        <v>CAPACITACION Y ENTRENAMIENTO</v>
      </c>
      <c r="D376">
        <f>[2]Comparativo!$C383</f>
        <v>0</v>
      </c>
      <c r="E376" s="2">
        <f>[1]Comparativo!$R383</f>
        <v>37706.89</v>
      </c>
      <c r="F376" s="7">
        <f>E376/$E$99</f>
        <v>1.8371196803025505E-4</v>
      </c>
      <c r="G376" s="1">
        <f>[1]Comparativo!$W383</f>
        <v>62500</v>
      </c>
      <c r="H376" s="7">
        <f>G376/$G$99</f>
        <v>2.8860528784316949E-4</v>
      </c>
      <c r="I376" s="1">
        <f>[1]Comparativo!$T383</f>
        <v>0</v>
      </c>
      <c r="J376" s="7">
        <f>I376/$I$99</f>
        <v>0</v>
      </c>
    </row>
    <row r="377" spans="1:10" x14ac:dyDescent="0.3">
      <c r="A377">
        <v>377</v>
      </c>
      <c r="B377" t="str">
        <f>[1]Comparativo!$O384</f>
        <v>6-200-011-0001</v>
      </c>
      <c r="C377" s="4" t="str">
        <f>[1]Comparativo!$P384</f>
        <v>CAPACITACION INTERNA</v>
      </c>
      <c r="D377" t="str">
        <f>[2]Comparativo!$C384</f>
        <v>MERCADOTECNIA</v>
      </c>
      <c r="E377" s="5">
        <f>[1]Comparativo!$R384</f>
        <v>0</v>
      </c>
      <c r="F377" s="5"/>
      <c r="G377" s="6">
        <f>[1]Comparativo!$W384</f>
        <v>0</v>
      </c>
      <c r="H377" s="7"/>
      <c r="I377" s="6">
        <f>[1]Comparativo!$T384</f>
        <v>0</v>
      </c>
    </row>
    <row r="378" spans="1:10" x14ac:dyDescent="0.3">
      <c r="A378">
        <v>378</v>
      </c>
      <c r="B378" t="str">
        <f>[1]Comparativo!$O385</f>
        <v>6-200-011-0002</v>
      </c>
      <c r="C378" t="str">
        <f>[1]Comparativo!$P385</f>
        <v>CAPACITACION EXTERNA</v>
      </c>
      <c r="D378" t="str">
        <f>[2]Comparativo!$C385</f>
        <v>MERCADOTECNIA</v>
      </c>
      <c r="E378" s="2">
        <f>[1]Comparativo!$R385</f>
        <v>37706.89</v>
      </c>
      <c r="F378" s="7">
        <f>E378/$E$99</f>
        <v>1.8371196803025505E-4</v>
      </c>
      <c r="G378" s="1">
        <f>[1]Comparativo!$W385</f>
        <v>62500</v>
      </c>
      <c r="H378" s="7">
        <f>G378/$G$99</f>
        <v>2.8860528784316949E-4</v>
      </c>
      <c r="I378" s="1">
        <f>[1]Comparativo!$T385</f>
        <v>0</v>
      </c>
      <c r="J378" s="7">
        <f>I378/$I$99</f>
        <v>0</v>
      </c>
    </row>
    <row r="379" spans="1:10" x14ac:dyDescent="0.3">
      <c r="A379">
        <v>379</v>
      </c>
      <c r="B379" t="str">
        <f>[1]Comparativo!$O386</f>
        <v>6-200-012-0000</v>
      </c>
      <c r="C379" s="4" t="str">
        <f>[1]Comparativo!$P386</f>
        <v>CONTRATACION DE PERSONAL</v>
      </c>
      <c r="D379">
        <f>[2]Comparativo!$C386</f>
        <v>0</v>
      </c>
      <c r="E379" s="5">
        <f>[1]Comparativo!$R386</f>
        <v>0</v>
      </c>
      <c r="F379" s="5"/>
      <c r="G379" s="6">
        <f>[1]Comparativo!$W386</f>
        <v>0</v>
      </c>
      <c r="H379" s="7"/>
      <c r="I379" s="6">
        <f>[1]Comparativo!$T386</f>
        <v>0</v>
      </c>
    </row>
    <row r="380" spans="1:10" x14ac:dyDescent="0.3">
      <c r="A380">
        <v>380</v>
      </c>
      <c r="B380" t="str">
        <f>[1]Comparativo!$O387</f>
        <v>6-200-012-0001</v>
      </c>
      <c r="C380" s="4" t="str">
        <f>[1]Comparativo!$P387</f>
        <v>RECLUTAMIENTO Y SELECCION</v>
      </c>
      <c r="D380" t="str">
        <f>[2]Comparativo!$C387</f>
        <v>MERCADOTECNIA</v>
      </c>
      <c r="E380" s="5">
        <f>[1]Comparativo!$R387</f>
        <v>0</v>
      </c>
      <c r="F380" s="5"/>
      <c r="G380" s="6">
        <f>[1]Comparativo!$W387</f>
        <v>0</v>
      </c>
      <c r="H380" s="6"/>
      <c r="I380" s="6">
        <f>[1]Comparativo!$T387</f>
        <v>0</v>
      </c>
    </row>
    <row r="381" spans="1:10" x14ac:dyDescent="0.3">
      <c r="A381">
        <v>381</v>
      </c>
      <c r="B381" t="str">
        <f>[1]Comparativo!$O388</f>
        <v>6-200-012-0002</v>
      </c>
      <c r="C381" s="4" t="str">
        <f>[1]Comparativo!$P388</f>
        <v>ESTUDIOS SOCIOECONOMICOS</v>
      </c>
      <c r="D381" t="str">
        <f>[2]Comparativo!$C388</f>
        <v>MERCADOTECNIA</v>
      </c>
      <c r="E381" s="5">
        <f>[1]Comparativo!$R388</f>
        <v>0</v>
      </c>
      <c r="F381" s="5"/>
      <c r="G381" s="6">
        <f>[1]Comparativo!$W388</f>
        <v>0</v>
      </c>
      <c r="H381" s="6"/>
      <c r="I381" s="6">
        <f>[1]Comparativo!$T388</f>
        <v>0</v>
      </c>
    </row>
    <row r="382" spans="1:10" x14ac:dyDescent="0.3">
      <c r="A382">
        <v>382</v>
      </c>
      <c r="B382" t="str">
        <f>[1]Comparativo!$O389</f>
        <v>6-200-012-0003</v>
      </c>
      <c r="C382" s="4" t="str">
        <f>[1]Comparativo!$P389</f>
        <v>PORTALES DE EMPLEO</v>
      </c>
      <c r="D382" t="str">
        <f>[2]Comparativo!$C389</f>
        <v>MERCADOTECNIA</v>
      </c>
      <c r="E382" s="5">
        <f>[1]Comparativo!$R389</f>
        <v>0</v>
      </c>
      <c r="F382" s="5"/>
      <c r="G382" s="6">
        <f>[1]Comparativo!$W389</f>
        <v>0</v>
      </c>
      <c r="H382" s="6"/>
      <c r="I382" s="6">
        <f>[1]Comparativo!$T389</f>
        <v>0</v>
      </c>
    </row>
    <row r="383" spans="1:10" x14ac:dyDescent="0.3">
      <c r="A383">
        <v>383</v>
      </c>
      <c r="B383" t="str">
        <f>[1]Comparativo!$O390</f>
        <v>6-200-013-0000</v>
      </c>
      <c r="C383" t="str">
        <f>[1]Comparativo!$P390</f>
        <v>GASTOS DE PERSONAL</v>
      </c>
      <c r="D383">
        <f>[2]Comparativo!$C390</f>
        <v>0</v>
      </c>
      <c r="E383" s="2">
        <f>[1]Comparativo!$R390</f>
        <v>4179</v>
      </c>
      <c r="F383" s="7">
        <f>E383/$E$99</f>
        <v>2.036053130869281E-5</v>
      </c>
      <c r="G383" s="1">
        <f>[1]Comparativo!$W390</f>
        <v>0</v>
      </c>
      <c r="H383" s="1">
        <f>G383/$G$99</f>
        <v>0</v>
      </c>
      <c r="I383" s="1">
        <f>[1]Comparativo!$T390</f>
        <v>0</v>
      </c>
      <c r="J383" s="7">
        <f>I383/$I$99</f>
        <v>0</v>
      </c>
    </row>
    <row r="384" spans="1:10" x14ac:dyDescent="0.3">
      <c r="A384">
        <v>384</v>
      </c>
      <c r="B384" t="str">
        <f>[1]Comparativo!$O391</f>
        <v>6-200-013-0001</v>
      </c>
      <c r="C384" s="4" t="str">
        <f>[1]Comparativo!$P391</f>
        <v>EVENTOS DE INTEGRACIÓN</v>
      </c>
      <c r="D384" t="str">
        <f>[2]Comparativo!$C391</f>
        <v>MERCADOTECNIA</v>
      </c>
      <c r="E384" s="5">
        <f>[1]Comparativo!$R391</f>
        <v>0</v>
      </c>
      <c r="F384" s="5"/>
      <c r="G384" s="6">
        <f>[1]Comparativo!$W391</f>
        <v>0</v>
      </c>
      <c r="H384" s="6"/>
      <c r="I384" s="6">
        <f>[1]Comparativo!$T391</f>
        <v>0</v>
      </c>
    </row>
    <row r="385" spans="1:10" x14ac:dyDescent="0.3">
      <c r="A385">
        <v>385</v>
      </c>
      <c r="B385" t="str">
        <f>[1]Comparativo!$O392</f>
        <v>6-200-013-0002</v>
      </c>
      <c r="C385" t="str">
        <f>[1]Comparativo!$P392</f>
        <v>ATENCIONES A EMPLEADOS</v>
      </c>
      <c r="D385" t="str">
        <f>[2]Comparativo!$C392</f>
        <v>MERCADOTECNIA</v>
      </c>
      <c r="E385" s="2">
        <f>[1]Comparativo!$R392</f>
        <v>4179</v>
      </c>
      <c r="F385" s="7">
        <f>E385/$E$99</f>
        <v>2.036053130869281E-5</v>
      </c>
      <c r="G385" s="1">
        <f>[1]Comparativo!$W392</f>
        <v>0</v>
      </c>
      <c r="H385" s="1">
        <f>G385/$G$99</f>
        <v>0</v>
      </c>
      <c r="I385" s="1">
        <f>[1]Comparativo!$T392</f>
        <v>0</v>
      </c>
      <c r="J385" s="7">
        <f>I385/$I$99</f>
        <v>0</v>
      </c>
    </row>
    <row r="386" spans="1:10" x14ac:dyDescent="0.3">
      <c r="A386">
        <v>386</v>
      </c>
      <c r="B386" t="str">
        <f>[1]Comparativo!$O393</f>
        <v>6-200-013-0003</v>
      </c>
      <c r="C386" s="4" t="str">
        <f>[1]Comparativo!$P393</f>
        <v>OTROS GASTOS DE PERSONAL</v>
      </c>
      <c r="D386" t="str">
        <f>[2]Comparativo!$C393</f>
        <v>MERCADOTECNIA</v>
      </c>
      <c r="E386" s="5">
        <f>[1]Comparativo!$R393</f>
        <v>0</v>
      </c>
      <c r="F386" s="5"/>
      <c r="G386" s="6">
        <f>[1]Comparativo!$W393</f>
        <v>0</v>
      </c>
      <c r="H386" s="6"/>
      <c r="I386" s="6">
        <f>[1]Comparativo!$T393</f>
        <v>0</v>
      </c>
    </row>
    <row r="387" spans="1:10" x14ac:dyDescent="0.3">
      <c r="A387">
        <v>387</v>
      </c>
      <c r="B387" t="str">
        <f>[1]Comparativo!$O394</f>
        <v>6-200-014-0000</v>
      </c>
      <c r="C387" t="str">
        <f>[1]Comparativo!$P394</f>
        <v>COMBUSTIBLE</v>
      </c>
      <c r="D387">
        <f>[2]Comparativo!$C394</f>
        <v>0</v>
      </c>
      <c r="E387" s="2">
        <f>[1]Comparativo!$R394</f>
        <v>562.65</v>
      </c>
      <c r="F387" s="7">
        <f t="shared" ref="F387:F388" si="99">E387/$E$99</f>
        <v>2.7412904859621943E-6</v>
      </c>
      <c r="G387" s="1">
        <f>[1]Comparativo!$W394</f>
        <v>0</v>
      </c>
      <c r="H387" s="1">
        <f t="shared" ref="H387:H388" si="100">G387/$G$99</f>
        <v>0</v>
      </c>
      <c r="I387" s="1">
        <f>[1]Comparativo!$T394</f>
        <v>0</v>
      </c>
      <c r="J387" s="7">
        <f t="shared" ref="J387:J388" si="101">I387/$I$99</f>
        <v>0</v>
      </c>
    </row>
    <row r="388" spans="1:10" x14ac:dyDescent="0.3">
      <c r="A388">
        <v>388</v>
      </c>
      <c r="B388" t="str">
        <f>[1]Comparativo!$O395</f>
        <v>6-200-014-0001</v>
      </c>
      <c r="C388" t="str">
        <f>[1]Comparativo!$P395</f>
        <v>GASOLINA Y DIESEL</v>
      </c>
      <c r="D388" t="str">
        <f>[2]Comparativo!$C395</f>
        <v>MERCADOTECNIA</v>
      </c>
      <c r="E388" s="2">
        <f>[1]Comparativo!$R395</f>
        <v>562.65</v>
      </c>
      <c r="F388" s="7">
        <f t="shared" si="99"/>
        <v>2.7412904859621943E-6</v>
      </c>
      <c r="G388" s="1">
        <f>[1]Comparativo!$W395</f>
        <v>0</v>
      </c>
      <c r="H388" s="1">
        <f t="shared" si="100"/>
        <v>0</v>
      </c>
      <c r="I388" s="1">
        <f>[1]Comparativo!$T395</f>
        <v>0</v>
      </c>
      <c r="J388" s="7">
        <f t="shared" si="101"/>
        <v>0</v>
      </c>
    </row>
    <row r="389" spans="1:10" x14ac:dyDescent="0.3">
      <c r="A389">
        <v>389</v>
      </c>
      <c r="B389" t="str">
        <f>[1]Comparativo!$O396</f>
        <v>6-200-014-0002</v>
      </c>
      <c r="C389" s="4" t="str">
        <f>[1]Comparativo!$P396</f>
        <v>GAS LP</v>
      </c>
      <c r="D389" t="str">
        <f>[2]Comparativo!$C396</f>
        <v>MERCADOTECNIA</v>
      </c>
      <c r="E389" s="5">
        <f>[1]Comparativo!$R396</f>
        <v>0</v>
      </c>
      <c r="F389" s="5"/>
      <c r="G389" s="6">
        <f>[1]Comparativo!$W396</f>
        <v>0</v>
      </c>
      <c r="H389" s="6"/>
      <c r="I389" s="6">
        <f>[1]Comparativo!$T396</f>
        <v>0</v>
      </c>
    </row>
    <row r="390" spans="1:10" x14ac:dyDescent="0.3">
      <c r="A390">
        <v>390</v>
      </c>
      <c r="B390" t="str">
        <f>[1]Comparativo!$O397</f>
        <v>6-200-015-0000</v>
      </c>
      <c r="C390" t="str">
        <f>[1]Comparativo!$P397</f>
        <v>ESTACIONAMIENTO</v>
      </c>
      <c r="D390">
        <f>[2]Comparativo!$C397</f>
        <v>0</v>
      </c>
      <c r="E390" s="2">
        <f>[1]Comparativo!$R397</f>
        <v>2379.3100000000004</v>
      </c>
      <c r="F390" s="7">
        <f t="shared" ref="F390:F392" si="102">E390/$E$99</f>
        <v>1.1592250717417061E-5</v>
      </c>
      <c r="G390" s="1">
        <f>[1]Comparativo!$W397</f>
        <v>0</v>
      </c>
      <c r="H390" s="1">
        <f t="shared" ref="H390:H392" si="103">G390/$G$99</f>
        <v>0</v>
      </c>
      <c r="I390" s="1">
        <f>[1]Comparativo!$T397</f>
        <v>0</v>
      </c>
      <c r="J390" s="7">
        <f t="shared" ref="J390:J392" si="104">I390/$I$99</f>
        <v>0</v>
      </c>
    </row>
    <row r="391" spans="1:10" x14ac:dyDescent="0.3">
      <c r="A391">
        <v>391</v>
      </c>
      <c r="B391" t="str">
        <f>[1]Comparativo!$O398</f>
        <v>6-200-015-0001</v>
      </c>
      <c r="C391" t="str">
        <f>[1]Comparativo!$P398</f>
        <v>ESTACIONAMIENTO</v>
      </c>
      <c r="D391" t="str">
        <f>[2]Comparativo!$C398</f>
        <v>MERCADOTECNIA</v>
      </c>
      <c r="E391" s="2">
        <f>[1]Comparativo!$R398</f>
        <v>2379.3100000000004</v>
      </c>
      <c r="F391" s="7">
        <f t="shared" si="102"/>
        <v>1.1592250717417061E-5</v>
      </c>
      <c r="G391" s="1">
        <f>[1]Comparativo!$W398</f>
        <v>0</v>
      </c>
      <c r="H391" s="1">
        <f t="shared" si="103"/>
        <v>0</v>
      </c>
      <c r="I391" s="1">
        <f>[1]Comparativo!$T398</f>
        <v>0</v>
      </c>
      <c r="J391" s="7">
        <f t="shared" si="104"/>
        <v>0</v>
      </c>
    </row>
    <row r="392" spans="1:10" x14ac:dyDescent="0.3">
      <c r="A392">
        <v>392</v>
      </c>
      <c r="B392" t="str">
        <f>[1]Comparativo!$O399</f>
        <v>6-200-016-0000</v>
      </c>
      <c r="C392" t="str">
        <f>[1]Comparativo!$P399</f>
        <v>TRANSPORTE LOCAL</v>
      </c>
      <c r="D392">
        <f>[2]Comparativo!$C399</f>
        <v>0</v>
      </c>
      <c r="E392" s="2">
        <f>[1]Comparativo!$R399</f>
        <v>869.76</v>
      </c>
      <c r="F392" s="7">
        <f t="shared" si="102"/>
        <v>4.2375629842183916E-6</v>
      </c>
      <c r="G392" s="1">
        <f>[1]Comparativo!$W399</f>
        <v>0</v>
      </c>
      <c r="H392" s="1">
        <f t="shared" si="103"/>
        <v>0</v>
      </c>
      <c r="I392" s="1">
        <f>[1]Comparativo!$T399</f>
        <v>0</v>
      </c>
      <c r="J392" s="7">
        <f t="shared" si="104"/>
        <v>0</v>
      </c>
    </row>
    <row r="393" spans="1:10" x14ac:dyDescent="0.3">
      <c r="A393">
        <v>393</v>
      </c>
      <c r="B393" t="str">
        <f>[1]Comparativo!$O400</f>
        <v>6-200-016-0001</v>
      </c>
      <c r="C393" s="4" t="str">
        <f>[1]Comparativo!$P400</f>
        <v>PASAJES</v>
      </c>
      <c r="D393" t="str">
        <f>[2]Comparativo!$C400</f>
        <v>MERCADOTECNIA</v>
      </c>
      <c r="E393" s="5">
        <f>[1]Comparativo!$R400</f>
        <v>0</v>
      </c>
      <c r="F393" s="5"/>
      <c r="G393" s="6">
        <f>[1]Comparativo!$W400</f>
        <v>0</v>
      </c>
      <c r="H393" s="6"/>
      <c r="I393" s="6">
        <f>[1]Comparativo!$T400</f>
        <v>0</v>
      </c>
    </row>
    <row r="394" spans="1:10" x14ac:dyDescent="0.3">
      <c r="A394">
        <v>394</v>
      </c>
      <c r="B394" t="str">
        <f>[1]Comparativo!$O401</f>
        <v>6-200-016-0002</v>
      </c>
      <c r="C394" t="str">
        <f>[1]Comparativo!$P401</f>
        <v>TAXIS</v>
      </c>
      <c r="D394" t="str">
        <f>[2]Comparativo!$C401</f>
        <v>MERCADOTECNIA</v>
      </c>
      <c r="E394" s="2">
        <f>[1]Comparativo!$R401</f>
        <v>766.31</v>
      </c>
      <c r="F394" s="7">
        <f t="shared" ref="F394:F395" si="105">E394/$E$99</f>
        <v>3.7335436102331627E-6</v>
      </c>
      <c r="G394" s="1">
        <f>[1]Comparativo!$W401</f>
        <v>0</v>
      </c>
      <c r="H394" s="1">
        <f t="shared" ref="H394:H395" si="106">G394/$G$99</f>
        <v>0</v>
      </c>
      <c r="I394" s="1">
        <f>[1]Comparativo!$T401</f>
        <v>0</v>
      </c>
      <c r="J394" s="7">
        <f t="shared" ref="J394:J395" si="107">I394/$I$99</f>
        <v>0</v>
      </c>
    </row>
    <row r="395" spans="1:10" x14ac:dyDescent="0.3">
      <c r="A395">
        <v>395</v>
      </c>
      <c r="B395" t="str">
        <f>[1]Comparativo!$O402</f>
        <v>6-200-016-0003</v>
      </c>
      <c r="C395" t="str">
        <f>[1]Comparativo!$P402</f>
        <v>PEAJES</v>
      </c>
      <c r="D395" t="str">
        <f>[2]Comparativo!$C402</f>
        <v>MERCADOTECNIA</v>
      </c>
      <c r="E395" s="2">
        <f>[1]Comparativo!$R402</f>
        <v>103.45</v>
      </c>
      <c r="F395" s="7">
        <f t="shared" si="105"/>
        <v>5.0401937398522885E-7</v>
      </c>
      <c r="G395" s="1">
        <f>[1]Comparativo!$W402</f>
        <v>0</v>
      </c>
      <c r="H395" s="1">
        <f t="shared" si="106"/>
        <v>0</v>
      </c>
      <c r="I395" s="1">
        <f>[1]Comparativo!$T402</f>
        <v>0</v>
      </c>
      <c r="J395" s="7">
        <f t="shared" si="107"/>
        <v>0</v>
      </c>
    </row>
    <row r="396" spans="1:10" x14ac:dyDescent="0.3">
      <c r="A396">
        <v>396</v>
      </c>
      <c r="B396" t="str">
        <f>[1]Comparativo!$O403</f>
        <v>6-200-017-0000</v>
      </c>
      <c r="C396" s="4" t="str">
        <f>[1]Comparativo!$P403</f>
        <v>ATENCION A CLIENTES</v>
      </c>
      <c r="D396">
        <f>[2]Comparativo!$C403</f>
        <v>0</v>
      </c>
      <c r="E396" s="5">
        <f>[1]Comparativo!$R403</f>
        <v>0</v>
      </c>
      <c r="F396" s="5"/>
      <c r="G396" s="6">
        <f>[1]Comparativo!$W403</f>
        <v>0</v>
      </c>
      <c r="H396" s="6"/>
      <c r="I396" s="6">
        <f>[1]Comparativo!$T403</f>
        <v>0</v>
      </c>
    </row>
    <row r="397" spans="1:10" x14ac:dyDescent="0.3">
      <c r="A397">
        <v>397</v>
      </c>
      <c r="B397" t="str">
        <f>[1]Comparativo!$O404</f>
        <v>6-200-017-0001</v>
      </c>
      <c r="C397" s="4" t="str">
        <f>[1]Comparativo!$P404</f>
        <v>CONSUMOS</v>
      </c>
      <c r="D397" t="str">
        <f>[2]Comparativo!$C404</f>
        <v>MERCADOTECNIA</v>
      </c>
      <c r="E397" s="5">
        <f>[1]Comparativo!$R404</f>
        <v>0</v>
      </c>
      <c r="F397" s="5"/>
      <c r="G397" s="6">
        <f>[1]Comparativo!$W404</f>
        <v>0</v>
      </c>
      <c r="H397" s="6"/>
      <c r="I397" s="6">
        <f>[1]Comparativo!$T404</f>
        <v>0</v>
      </c>
    </row>
    <row r="398" spans="1:10" x14ac:dyDescent="0.3">
      <c r="A398">
        <v>398</v>
      </c>
      <c r="B398" t="str">
        <f>[1]Comparativo!$O405</f>
        <v>6-200-017-0002</v>
      </c>
      <c r="C398" s="4" t="str">
        <f>[1]Comparativo!$P405</f>
        <v>OTROS</v>
      </c>
      <c r="D398" t="str">
        <f>[2]Comparativo!$C405</f>
        <v>MERCADOTECNIA</v>
      </c>
      <c r="E398" s="5">
        <f>[1]Comparativo!$R405</f>
        <v>0</v>
      </c>
      <c r="F398" s="5"/>
      <c r="G398" s="6">
        <f>[1]Comparativo!$W405</f>
        <v>0</v>
      </c>
      <c r="H398" s="6"/>
      <c r="I398" s="6">
        <f>[1]Comparativo!$T405</f>
        <v>0</v>
      </c>
    </row>
    <row r="399" spans="1:10" x14ac:dyDescent="0.3">
      <c r="A399">
        <v>399</v>
      </c>
      <c r="B399" t="str">
        <f>[1]Comparativo!$O406</f>
        <v>6-200-018-0000</v>
      </c>
      <c r="C399" t="str">
        <f>[1]Comparativo!$P406</f>
        <v>GASTOS DE VIAJE</v>
      </c>
      <c r="D399">
        <f>[2]Comparativo!$C406</f>
        <v>0</v>
      </c>
      <c r="E399" s="2">
        <f>[1]Comparativo!$R406</f>
        <v>29221.879999999997</v>
      </c>
      <c r="F399" s="7">
        <f>E399/$E$99</f>
        <v>1.4237209921963729E-4</v>
      </c>
      <c r="G399" s="1">
        <f>[1]Comparativo!$W406</f>
        <v>12000</v>
      </c>
      <c r="H399" s="1">
        <f>G399/$G$99</f>
        <v>5.541221526588854E-5</v>
      </c>
      <c r="I399" s="1">
        <f>[1]Comparativo!$T406</f>
        <v>0</v>
      </c>
      <c r="J399" s="7">
        <f>I399/$I$99</f>
        <v>0</v>
      </c>
    </row>
    <row r="400" spans="1:10" x14ac:dyDescent="0.3">
      <c r="A400">
        <v>400</v>
      </c>
      <c r="B400" t="str">
        <f>[1]Comparativo!$O407</f>
        <v>6-200-018-0001</v>
      </c>
      <c r="C400" s="4" t="str">
        <f>[1]Comparativo!$P407</f>
        <v>TRANSPORTE AÉREO</v>
      </c>
      <c r="D400" t="str">
        <f>[2]Comparativo!$C407</f>
        <v>MERCADOTECNIA</v>
      </c>
      <c r="E400" s="5">
        <f>[1]Comparativo!$R407</f>
        <v>0</v>
      </c>
      <c r="F400" s="5"/>
      <c r="G400" s="6">
        <f>[1]Comparativo!$W407</f>
        <v>0</v>
      </c>
      <c r="H400" s="6"/>
      <c r="I400" s="6">
        <f>[1]Comparativo!$T407</f>
        <v>0</v>
      </c>
    </row>
    <row r="401" spans="1:10" x14ac:dyDescent="0.3">
      <c r="A401">
        <v>401</v>
      </c>
      <c r="B401" t="str">
        <f>[1]Comparativo!$O408</f>
        <v>6-200-018-0002</v>
      </c>
      <c r="C401" t="str">
        <f>[1]Comparativo!$P408</f>
        <v>TRANSPORTE TERRESTRE</v>
      </c>
      <c r="D401" t="str">
        <f>[2]Comparativo!$C408</f>
        <v>MERCADOTECNIA</v>
      </c>
      <c r="E401" s="2">
        <f>[1]Comparativo!$R408</f>
        <v>6999.9999999999991</v>
      </c>
      <c r="F401" s="7">
        <f t="shared" ref="F401:F409" si="108">E401/$E$99</f>
        <v>3.4104742560624471E-5</v>
      </c>
      <c r="G401" s="1">
        <f>[1]Comparativo!$W408</f>
        <v>12000</v>
      </c>
      <c r="H401" s="1">
        <f t="shared" ref="H401:H409" si="109">G401/$G$99</f>
        <v>5.541221526588854E-5</v>
      </c>
      <c r="I401" s="1">
        <f>[1]Comparativo!$T408</f>
        <v>0</v>
      </c>
      <c r="J401" s="7">
        <f t="shared" ref="J401:J409" si="110">I401/$I$99</f>
        <v>0</v>
      </c>
    </row>
    <row r="402" spans="1:10" x14ac:dyDescent="0.3">
      <c r="A402">
        <v>402</v>
      </c>
      <c r="B402" t="str">
        <f>[1]Comparativo!$O409</f>
        <v>6-200-018-0003</v>
      </c>
      <c r="C402" t="str">
        <f>[1]Comparativo!$P409</f>
        <v>COMBUSTIBLE</v>
      </c>
      <c r="D402" t="str">
        <f>[2]Comparativo!$C409</f>
        <v>MERCADOTECNIA</v>
      </c>
      <c r="E402" s="2">
        <f>[1]Comparativo!$R409</f>
        <v>389.53</v>
      </c>
      <c r="F402" s="7">
        <f t="shared" si="108"/>
        <v>1.8978314813771501E-6</v>
      </c>
      <c r="G402" s="1">
        <f>[1]Comparativo!$W409</f>
        <v>0</v>
      </c>
      <c r="H402" s="1">
        <f t="shared" si="109"/>
        <v>0</v>
      </c>
      <c r="I402" s="1">
        <f>[1]Comparativo!$T409</f>
        <v>0</v>
      </c>
      <c r="J402" s="7">
        <f t="shared" si="110"/>
        <v>0</v>
      </c>
    </row>
    <row r="403" spans="1:10" x14ac:dyDescent="0.3">
      <c r="A403">
        <v>403</v>
      </c>
      <c r="B403" t="str">
        <f>[1]Comparativo!$O410</f>
        <v>6-200-018-0004</v>
      </c>
      <c r="C403" t="str">
        <f>[1]Comparativo!$P410</f>
        <v>PEAJES</v>
      </c>
      <c r="D403" t="str">
        <f>[2]Comparativo!$C410</f>
        <v>MERCADOTECNIA</v>
      </c>
      <c r="E403" s="2">
        <f>[1]Comparativo!$R410</f>
        <v>153.87</v>
      </c>
      <c r="F403" s="7">
        <f t="shared" si="108"/>
        <v>7.4967096254332686E-7</v>
      </c>
      <c r="G403" s="1">
        <f>[1]Comparativo!$W410</f>
        <v>0</v>
      </c>
      <c r="H403" s="1">
        <f t="shared" si="109"/>
        <v>0</v>
      </c>
      <c r="I403" s="1">
        <f>[1]Comparativo!$T410</f>
        <v>0</v>
      </c>
      <c r="J403" s="7">
        <f t="shared" si="110"/>
        <v>0</v>
      </c>
    </row>
    <row r="404" spans="1:10" x14ac:dyDescent="0.3">
      <c r="A404">
        <v>404</v>
      </c>
      <c r="B404" t="str">
        <f>[1]Comparativo!$O411</f>
        <v>6-200-018-0005</v>
      </c>
      <c r="C404" t="str">
        <f>[1]Comparativo!$P411</f>
        <v>ALIMENTACIÓN</v>
      </c>
      <c r="D404" t="str">
        <f>[2]Comparativo!$C411</f>
        <v>MERCADOTECNIA</v>
      </c>
      <c r="E404" s="2">
        <f>[1]Comparativo!$R411</f>
        <v>5431.35</v>
      </c>
      <c r="F404" s="7">
        <f t="shared" si="108"/>
        <v>2.6462113358092534E-5</v>
      </c>
      <c r="G404" s="1">
        <f>[1]Comparativo!$W411</f>
        <v>0</v>
      </c>
      <c r="H404" s="1">
        <f t="shared" si="109"/>
        <v>0</v>
      </c>
      <c r="I404" s="1">
        <f>[1]Comparativo!$T411</f>
        <v>0</v>
      </c>
      <c r="J404" s="7">
        <f t="shared" si="110"/>
        <v>0</v>
      </c>
    </row>
    <row r="405" spans="1:10" x14ac:dyDescent="0.3">
      <c r="A405">
        <v>405</v>
      </c>
      <c r="B405" t="str">
        <f>[1]Comparativo!$O412</f>
        <v>6-200-018-0006</v>
      </c>
      <c r="C405" t="str">
        <f>[1]Comparativo!$P412</f>
        <v>HOSPEDAJE</v>
      </c>
      <c r="D405" t="str">
        <f>[2]Comparativo!$C412</f>
        <v>MERCADOTECNIA</v>
      </c>
      <c r="E405" s="2">
        <f>[1]Comparativo!$R412</f>
        <v>9271.82</v>
      </c>
      <c r="F405" s="7">
        <f t="shared" si="108"/>
        <v>4.517329059549274E-5</v>
      </c>
      <c r="G405" s="1">
        <f>[1]Comparativo!$W412</f>
        <v>0</v>
      </c>
      <c r="H405" s="1">
        <f t="shared" si="109"/>
        <v>0</v>
      </c>
      <c r="I405" s="1">
        <f>[1]Comparativo!$T412</f>
        <v>0</v>
      </c>
      <c r="J405" s="7">
        <f t="shared" si="110"/>
        <v>0</v>
      </c>
    </row>
    <row r="406" spans="1:10" x14ac:dyDescent="0.3">
      <c r="A406">
        <v>406</v>
      </c>
      <c r="B406" t="str">
        <f>[1]Comparativo!$O413</f>
        <v>6-200-018-0007</v>
      </c>
      <c r="C406" t="str">
        <f>[1]Comparativo!$P413</f>
        <v>TAXIS</v>
      </c>
      <c r="D406" t="str">
        <f>[2]Comparativo!$C413</f>
        <v>MERCADOTECNIA</v>
      </c>
      <c r="E406" s="2">
        <f>[1]Comparativo!$R413</f>
        <v>3760.46</v>
      </c>
      <c r="F406" s="7">
        <f t="shared" si="108"/>
        <v>1.8321360029932272E-5</v>
      </c>
      <c r="G406" s="1">
        <f>[1]Comparativo!$W413</f>
        <v>0</v>
      </c>
      <c r="H406" s="1">
        <f t="shared" si="109"/>
        <v>0</v>
      </c>
      <c r="I406" s="1">
        <f>[1]Comparativo!$T413</f>
        <v>0</v>
      </c>
      <c r="J406" s="7">
        <f t="shared" si="110"/>
        <v>0</v>
      </c>
    </row>
    <row r="407" spans="1:10" x14ac:dyDescent="0.3">
      <c r="A407">
        <v>407</v>
      </c>
      <c r="B407" t="str">
        <f>[1]Comparativo!$O414</f>
        <v>6-200-018-0008</v>
      </c>
      <c r="C407" t="str">
        <f>[1]Comparativo!$P414</f>
        <v>OTROS</v>
      </c>
      <c r="D407" t="str">
        <f>[2]Comparativo!$C414</f>
        <v>MERCADOTECNIA</v>
      </c>
      <c r="E407" s="2">
        <f>[1]Comparativo!$R414</f>
        <v>3214.85</v>
      </c>
      <c r="F407" s="7">
        <f t="shared" si="108"/>
        <v>1.5663090231574798E-5</v>
      </c>
      <c r="G407" s="1">
        <f>[1]Comparativo!$W414</f>
        <v>0</v>
      </c>
      <c r="H407" s="1">
        <f t="shared" si="109"/>
        <v>0</v>
      </c>
      <c r="I407" s="1">
        <f>[1]Comparativo!$T414</f>
        <v>0</v>
      </c>
      <c r="J407" s="7">
        <f t="shared" si="110"/>
        <v>0</v>
      </c>
    </row>
    <row r="408" spans="1:10" x14ac:dyDescent="0.3">
      <c r="A408">
        <v>408</v>
      </c>
      <c r="B408" t="str">
        <f>[1]Comparativo!$O415</f>
        <v>6-200-019-0000</v>
      </c>
      <c r="C408" t="str">
        <f>[1]Comparativo!$P415</f>
        <v>ASESORIAS PF</v>
      </c>
      <c r="D408">
        <f>[2]Comparativo!$C415</f>
        <v>0</v>
      </c>
      <c r="E408" s="2">
        <f>[1]Comparativo!$R415</f>
        <v>0</v>
      </c>
      <c r="F408" s="7">
        <f t="shared" si="108"/>
        <v>0</v>
      </c>
      <c r="G408" s="1">
        <f>[1]Comparativo!$W415</f>
        <v>0</v>
      </c>
      <c r="H408" s="1">
        <f t="shared" si="109"/>
        <v>0</v>
      </c>
      <c r="I408" s="1">
        <f>[1]Comparativo!$T415</f>
        <v>450000</v>
      </c>
      <c r="J408" s="7">
        <f t="shared" si="110"/>
        <v>4.0704125010074541E-3</v>
      </c>
    </row>
    <row r="409" spans="1:10" x14ac:dyDescent="0.3">
      <c r="A409">
        <v>409</v>
      </c>
      <c r="B409" t="str">
        <f>[1]Comparativo!$O416</f>
        <v>6-200-019-0001</v>
      </c>
      <c r="C409" t="str">
        <f>[1]Comparativo!$P416</f>
        <v>ASESORIAS PF - EMPRESARIAL</v>
      </c>
      <c r="D409" t="str">
        <f>[2]Comparativo!$C416</f>
        <v>MERCADOTECNIA</v>
      </c>
      <c r="E409" s="2">
        <f>[1]Comparativo!$R416</f>
        <v>0</v>
      </c>
      <c r="F409" s="7">
        <f t="shared" si="108"/>
        <v>0</v>
      </c>
      <c r="G409" s="1">
        <f>[1]Comparativo!$W416</f>
        <v>0</v>
      </c>
      <c r="H409" s="1">
        <f t="shared" si="109"/>
        <v>0</v>
      </c>
      <c r="I409" s="1">
        <f>[1]Comparativo!$T416</f>
        <v>450000</v>
      </c>
      <c r="J409" s="7">
        <f t="shared" si="110"/>
        <v>4.0704125010074541E-3</v>
      </c>
    </row>
    <row r="410" spans="1:10" x14ac:dyDescent="0.3">
      <c r="A410">
        <v>410</v>
      </c>
      <c r="B410" t="str">
        <f>[1]Comparativo!$O417</f>
        <v>6-200-019-0002</v>
      </c>
      <c r="C410" s="4" t="str">
        <f>[1]Comparativo!$P417</f>
        <v>ASESORIAS PF - OTROS</v>
      </c>
      <c r="D410" t="str">
        <f>[2]Comparativo!$C417</f>
        <v>MERCADOTECNIA</v>
      </c>
      <c r="E410" s="5">
        <f>[1]Comparativo!$R417</f>
        <v>0</v>
      </c>
      <c r="F410" s="5"/>
      <c r="G410" s="6">
        <f>[1]Comparativo!$W417</f>
        <v>0</v>
      </c>
      <c r="H410" s="6"/>
      <c r="I410" s="6">
        <f>[1]Comparativo!$T417</f>
        <v>0</v>
      </c>
    </row>
    <row r="411" spans="1:10" x14ac:dyDescent="0.3">
      <c r="A411">
        <v>411</v>
      </c>
      <c r="B411" t="str">
        <f>[1]Comparativo!$O418</f>
        <v>6-200-019-0003</v>
      </c>
      <c r="C411" s="4" t="str">
        <f>[1]Comparativo!$P418</f>
        <v>ASESORIAS PF - EXPORT / IMPORT</v>
      </c>
      <c r="D411" t="str">
        <f>[2]Comparativo!$C418</f>
        <v>MERCADOTECNIA</v>
      </c>
      <c r="E411" s="5">
        <f>[1]Comparativo!$R418</f>
        <v>0</v>
      </c>
      <c r="F411" s="5"/>
      <c r="G411" s="6">
        <f>[1]Comparativo!$W418</f>
        <v>0</v>
      </c>
      <c r="H411" s="6"/>
      <c r="I411" s="6">
        <f>[1]Comparativo!$T418</f>
        <v>0</v>
      </c>
    </row>
    <row r="412" spans="1:10" x14ac:dyDescent="0.3">
      <c r="A412">
        <v>412</v>
      </c>
      <c r="B412" t="str">
        <f>[1]Comparativo!$O419</f>
        <v>6-200-020-0000</v>
      </c>
      <c r="C412" s="4" t="str">
        <f>[1]Comparativo!$P419</f>
        <v>ASESORIAS PM</v>
      </c>
      <c r="D412">
        <f>[2]Comparativo!$C419</f>
        <v>0</v>
      </c>
      <c r="E412" s="5">
        <f>[1]Comparativo!$R419</f>
        <v>0</v>
      </c>
      <c r="F412" s="5"/>
      <c r="G412" s="6">
        <f>[1]Comparativo!$W419</f>
        <v>0</v>
      </c>
      <c r="H412" s="6"/>
      <c r="I412" s="6">
        <f>[1]Comparativo!$T419</f>
        <v>0</v>
      </c>
    </row>
    <row r="413" spans="1:10" x14ac:dyDescent="0.3">
      <c r="A413">
        <v>413</v>
      </c>
      <c r="B413" t="str">
        <f>[1]Comparativo!$O420</f>
        <v>6-200-020-0001</v>
      </c>
      <c r="C413" s="4" t="str">
        <f>[1]Comparativo!$P420</f>
        <v>ASESORIAS PM - EMPRESARIAL</v>
      </c>
      <c r="D413" t="str">
        <f>[2]Comparativo!$C420</f>
        <v>MERCADOTECNIA</v>
      </c>
      <c r="E413" s="5">
        <f>[1]Comparativo!$R420</f>
        <v>0</v>
      </c>
      <c r="F413" s="5"/>
      <c r="G413" s="6">
        <f>[1]Comparativo!$W420</f>
        <v>0</v>
      </c>
      <c r="H413" s="6"/>
      <c r="I413" s="6">
        <f>[1]Comparativo!$T420</f>
        <v>0</v>
      </c>
    </row>
    <row r="414" spans="1:10" x14ac:dyDescent="0.3">
      <c r="A414">
        <v>414</v>
      </c>
      <c r="B414" t="str">
        <f>[1]Comparativo!$O421</f>
        <v>6-200-020-0002</v>
      </c>
      <c r="C414" s="4" t="str">
        <f>[1]Comparativo!$P421</f>
        <v>ASESORIAS PM - OTROS</v>
      </c>
      <c r="D414" t="str">
        <f>[2]Comparativo!$C421</f>
        <v>MERCADOTECNIA</v>
      </c>
      <c r="E414" s="5">
        <f>[1]Comparativo!$R421</f>
        <v>0</v>
      </c>
      <c r="F414" s="5"/>
      <c r="G414" s="6">
        <f>[1]Comparativo!$W421</f>
        <v>0</v>
      </c>
      <c r="H414" s="6"/>
      <c r="I414" s="6">
        <f>[1]Comparativo!$T421</f>
        <v>0</v>
      </c>
    </row>
    <row r="415" spans="1:10" x14ac:dyDescent="0.3">
      <c r="A415">
        <v>415</v>
      </c>
      <c r="B415" t="str">
        <f>[1]Comparativo!$O422</f>
        <v>6-200-020-0003</v>
      </c>
      <c r="C415" s="4" t="str">
        <f>[1]Comparativo!$P422</f>
        <v>ASESORIAS PM - CONTABLE</v>
      </c>
      <c r="D415" t="str">
        <f>[2]Comparativo!$C422</f>
        <v>MERCADOTECNIA</v>
      </c>
      <c r="E415" s="5">
        <f>[1]Comparativo!$R422</f>
        <v>0</v>
      </c>
      <c r="F415" s="5"/>
      <c r="G415" s="6">
        <f>[1]Comparativo!$W422</f>
        <v>0</v>
      </c>
      <c r="H415" s="6"/>
      <c r="I415" s="6">
        <f>[1]Comparativo!$T422</f>
        <v>0</v>
      </c>
    </row>
    <row r="416" spans="1:10" x14ac:dyDescent="0.3">
      <c r="A416">
        <v>416</v>
      </c>
      <c r="B416" t="str">
        <f>[1]Comparativo!$O423</f>
        <v>6-200-021-0000</v>
      </c>
      <c r="C416" t="str">
        <f>[1]Comparativo!$P423</f>
        <v>MENSAJERIA</v>
      </c>
      <c r="D416">
        <f>[2]Comparativo!$C423</f>
        <v>0</v>
      </c>
      <c r="E416" s="2">
        <f>[1]Comparativo!$R423</f>
        <v>427.45</v>
      </c>
      <c r="F416" s="7">
        <f t="shared" ref="F416:F417" si="111">E416/$E$99</f>
        <v>2.0825817439341331E-6</v>
      </c>
      <c r="G416" s="1">
        <f>[1]Comparativo!$W423</f>
        <v>0</v>
      </c>
      <c r="H416" s="1">
        <f t="shared" ref="H416:H417" si="112">G416/$G$99</f>
        <v>0</v>
      </c>
      <c r="I416" s="1">
        <f>[1]Comparativo!$T423</f>
        <v>0</v>
      </c>
      <c r="J416" s="7">
        <f t="shared" ref="J416:J417" si="113">I416/$I$99</f>
        <v>0</v>
      </c>
    </row>
    <row r="417" spans="1:10" x14ac:dyDescent="0.3">
      <c r="A417">
        <v>417</v>
      </c>
      <c r="B417" t="str">
        <f>[1]Comparativo!$O424</f>
        <v>6-200-021-0001</v>
      </c>
      <c r="C417" t="str">
        <f>[1]Comparativo!$P424</f>
        <v>LOCAL CDMX Y METROPOLITANA</v>
      </c>
      <c r="D417" t="str">
        <f>[2]Comparativo!$C424</f>
        <v>MERCADOTECNIA</v>
      </c>
      <c r="E417" s="2">
        <f>[1]Comparativo!$R424</f>
        <v>427.45</v>
      </c>
      <c r="F417" s="7">
        <f t="shared" si="111"/>
        <v>2.0825817439341331E-6</v>
      </c>
      <c r="G417" s="1">
        <f>[1]Comparativo!$W424</f>
        <v>0</v>
      </c>
      <c r="H417" s="1">
        <f t="shared" si="112"/>
        <v>0</v>
      </c>
      <c r="I417" s="1">
        <f>[1]Comparativo!$T424</f>
        <v>0</v>
      </c>
      <c r="J417" s="7">
        <f t="shared" si="113"/>
        <v>0</v>
      </c>
    </row>
    <row r="418" spans="1:10" x14ac:dyDescent="0.3">
      <c r="A418">
        <v>418</v>
      </c>
      <c r="B418" t="str">
        <f>[1]Comparativo!$O425</f>
        <v>6-200-021-0002</v>
      </c>
      <c r="C418" s="4" t="str">
        <f>[1]Comparativo!$P425</f>
        <v>NACIONAL</v>
      </c>
      <c r="D418" t="str">
        <f>[2]Comparativo!$C425</f>
        <v>MERCADOTECNIA</v>
      </c>
      <c r="E418" s="5">
        <f>[1]Comparativo!$R425</f>
        <v>0</v>
      </c>
      <c r="F418" s="5"/>
      <c r="G418" s="6">
        <f>[1]Comparativo!$W425</f>
        <v>0</v>
      </c>
      <c r="H418" s="6"/>
      <c r="I418" s="6">
        <f>[1]Comparativo!$T425</f>
        <v>0</v>
      </c>
    </row>
    <row r="419" spans="1:10" x14ac:dyDescent="0.3">
      <c r="A419">
        <v>419</v>
      </c>
      <c r="B419" t="str">
        <f>[1]Comparativo!$O426</f>
        <v>6-200-021-0003</v>
      </c>
      <c r="C419" s="4" t="str">
        <f>[1]Comparativo!$P426</f>
        <v>INTERNACIONAL</v>
      </c>
      <c r="D419" t="str">
        <f>[2]Comparativo!$C426</f>
        <v>MERCADOTECNIA</v>
      </c>
      <c r="E419" s="5">
        <f>[1]Comparativo!$R426</f>
        <v>0</v>
      </c>
      <c r="F419" s="5"/>
      <c r="G419" s="6">
        <f>[1]Comparativo!$W426</f>
        <v>0</v>
      </c>
      <c r="H419" s="6"/>
      <c r="I419" s="6">
        <f>[1]Comparativo!$T426</f>
        <v>0</v>
      </c>
    </row>
    <row r="420" spans="1:10" x14ac:dyDescent="0.3">
      <c r="A420">
        <v>420</v>
      </c>
      <c r="B420" t="str">
        <f>[1]Comparativo!$O427</f>
        <v>6-200-022-0000</v>
      </c>
      <c r="C420" s="4" t="str">
        <f>[1]Comparativo!$P427</f>
        <v>SEGURIDAD Y VIGILANCIA</v>
      </c>
      <c r="D420">
        <f>[2]Comparativo!$C427</f>
        <v>0</v>
      </c>
      <c r="E420" s="5">
        <f>[1]Comparativo!$R427</f>
        <v>0</v>
      </c>
      <c r="F420" s="5"/>
      <c r="G420" s="6">
        <f>[1]Comparativo!$W427</f>
        <v>0</v>
      </c>
      <c r="H420" s="6"/>
      <c r="I420" s="6">
        <f>[1]Comparativo!$T427</f>
        <v>0</v>
      </c>
    </row>
    <row r="421" spans="1:10" x14ac:dyDescent="0.3">
      <c r="A421">
        <v>421</v>
      </c>
      <c r="B421" t="str">
        <f>[1]Comparativo!$O428</f>
        <v>6-200-022-0001</v>
      </c>
      <c r="C421" s="4" t="str">
        <f>[1]Comparativo!$P428</f>
        <v>SERVICIO ALARMAS</v>
      </c>
      <c r="D421" t="str">
        <f>[2]Comparativo!$C428</f>
        <v>MERCADOTECNIA</v>
      </c>
      <c r="E421" s="5">
        <f>[1]Comparativo!$R428</f>
        <v>0</v>
      </c>
      <c r="F421" s="5"/>
      <c r="G421" s="6">
        <f>[1]Comparativo!$W428</f>
        <v>0</v>
      </c>
      <c r="H421" s="6"/>
      <c r="I421" s="6">
        <f>[1]Comparativo!$T428</f>
        <v>0</v>
      </c>
    </row>
    <row r="422" spans="1:10" x14ac:dyDescent="0.3">
      <c r="A422">
        <v>422</v>
      </c>
      <c r="B422" t="str">
        <f>[1]Comparativo!$O429</f>
        <v>6-200-022-0002</v>
      </c>
      <c r="C422" s="4" t="str">
        <f>[1]Comparativo!$P429</f>
        <v>EQUIPO VIGILANCIA</v>
      </c>
      <c r="D422" t="str">
        <f>[2]Comparativo!$C429</f>
        <v>MERCADOTECNIA</v>
      </c>
      <c r="E422" s="5">
        <f>[1]Comparativo!$R429</f>
        <v>0</v>
      </c>
      <c r="F422" s="5"/>
      <c r="G422" s="6">
        <f>[1]Comparativo!$W429</f>
        <v>0</v>
      </c>
      <c r="H422" s="6"/>
      <c r="I422" s="6">
        <f>[1]Comparativo!$T429</f>
        <v>0</v>
      </c>
    </row>
    <row r="423" spans="1:10" x14ac:dyDescent="0.3">
      <c r="A423">
        <v>423</v>
      </c>
      <c r="B423" t="str">
        <f>[1]Comparativo!$O430</f>
        <v>6-200-022-0003</v>
      </c>
      <c r="C423" s="4" t="str">
        <f>[1]Comparativo!$P430</f>
        <v>GPS RATREO SATELITAL</v>
      </c>
      <c r="D423" t="str">
        <f>[2]Comparativo!$C430</f>
        <v>MERCADOTECNIA</v>
      </c>
      <c r="E423" s="5">
        <f>[1]Comparativo!$R430</f>
        <v>0</v>
      </c>
      <c r="F423" s="5"/>
      <c r="G423" s="6">
        <f>[1]Comparativo!$W430</f>
        <v>0</v>
      </c>
      <c r="H423" s="6"/>
      <c r="I423" s="6">
        <f>[1]Comparativo!$T430</f>
        <v>0</v>
      </c>
    </row>
    <row r="424" spans="1:10" x14ac:dyDescent="0.3">
      <c r="A424">
        <v>424</v>
      </c>
      <c r="B424" t="str">
        <f>[1]Comparativo!$O431</f>
        <v>6-200-023-0000</v>
      </c>
      <c r="C424" s="4" t="str">
        <f>[1]Comparativo!$P431</f>
        <v>SERVICIOS INSTALACIONES</v>
      </c>
      <c r="D424">
        <f>[2]Comparativo!$C431</f>
        <v>0</v>
      </c>
      <c r="E424" s="5">
        <f>[1]Comparativo!$R431</f>
        <v>0</v>
      </c>
      <c r="F424" s="5"/>
      <c r="G424" s="6">
        <f>[1]Comparativo!$W431</f>
        <v>0</v>
      </c>
      <c r="H424" s="6"/>
      <c r="I424" s="6">
        <f>[1]Comparativo!$T431</f>
        <v>0</v>
      </c>
    </row>
    <row r="425" spans="1:10" x14ac:dyDescent="0.3">
      <c r="A425">
        <v>425</v>
      </c>
      <c r="B425" t="str">
        <f>[1]Comparativo!$O432</f>
        <v>6-200-023-0001</v>
      </c>
      <c r="C425" s="4" t="str">
        <f>[1]Comparativo!$P432</f>
        <v>TELEFONIA FIJA</v>
      </c>
      <c r="D425" t="str">
        <f>[2]Comparativo!$C432</f>
        <v>MERCADOTECNIA</v>
      </c>
      <c r="E425" s="5">
        <f>[1]Comparativo!$R432</f>
        <v>0</v>
      </c>
      <c r="F425" s="5"/>
      <c r="G425" s="6">
        <f>[1]Comparativo!$W432</f>
        <v>0</v>
      </c>
      <c r="H425" s="6"/>
      <c r="I425" s="6">
        <f>[1]Comparativo!$T432</f>
        <v>0</v>
      </c>
    </row>
    <row r="426" spans="1:10" x14ac:dyDescent="0.3">
      <c r="A426">
        <v>426</v>
      </c>
      <c r="B426" t="str">
        <f>[1]Comparativo!$O433</f>
        <v>6-200-023-0002</v>
      </c>
      <c r="C426" s="4" t="str">
        <f>[1]Comparativo!$P433</f>
        <v>INTERNET</v>
      </c>
      <c r="D426" t="str">
        <f>[2]Comparativo!$C433</f>
        <v>MERCADOTECNIA</v>
      </c>
      <c r="E426" s="5">
        <f>[1]Comparativo!$R433</f>
        <v>0</v>
      </c>
      <c r="F426" s="5"/>
      <c r="G426" s="6">
        <f>[1]Comparativo!$W433</f>
        <v>0</v>
      </c>
      <c r="H426" s="6"/>
      <c r="I426" s="6">
        <f>[1]Comparativo!$T433</f>
        <v>0</v>
      </c>
    </row>
    <row r="427" spans="1:10" x14ac:dyDescent="0.3">
      <c r="A427">
        <v>427</v>
      </c>
      <c r="B427" t="str">
        <f>[1]Comparativo!$O434</f>
        <v>6-200-023-0003</v>
      </c>
      <c r="C427" s="4" t="str">
        <f>[1]Comparativo!$P434</f>
        <v>LUZ</v>
      </c>
      <c r="D427" t="str">
        <f>[2]Comparativo!$C434</f>
        <v>MERCADOTECNIA</v>
      </c>
      <c r="E427" s="5">
        <f>[1]Comparativo!$R434</f>
        <v>0</v>
      </c>
      <c r="F427" s="5"/>
      <c r="G427" s="6">
        <f>[1]Comparativo!$W434</f>
        <v>0</v>
      </c>
      <c r="H427" s="6"/>
      <c r="I427" s="6">
        <f>[1]Comparativo!$T434</f>
        <v>0</v>
      </c>
    </row>
    <row r="428" spans="1:10" x14ac:dyDescent="0.3">
      <c r="A428">
        <v>428</v>
      </c>
      <c r="B428" t="str">
        <f>[1]Comparativo!$O435</f>
        <v>6-200-023-0004</v>
      </c>
      <c r="C428" s="4" t="str">
        <f>[1]Comparativo!$P435</f>
        <v>AGUA</v>
      </c>
      <c r="D428" t="str">
        <f>[2]Comparativo!$C435</f>
        <v>MERCADOTECNIA</v>
      </c>
      <c r="E428" s="5">
        <f>[1]Comparativo!$R435</f>
        <v>0</v>
      </c>
      <c r="F428" s="5"/>
      <c r="G428" s="6">
        <f>[1]Comparativo!$W435</f>
        <v>0</v>
      </c>
      <c r="H428" s="6"/>
      <c r="I428" s="6">
        <f>[1]Comparativo!$T435</f>
        <v>0</v>
      </c>
    </row>
    <row r="429" spans="1:10" x14ac:dyDescent="0.3">
      <c r="A429">
        <v>429</v>
      </c>
      <c r="B429" t="str">
        <f>[1]Comparativo!$O436</f>
        <v>6-200-023-0005</v>
      </c>
      <c r="C429" s="4" t="str">
        <f>[1]Comparativo!$P436</f>
        <v>FUMIGACIÓN</v>
      </c>
      <c r="D429" t="str">
        <f>[2]Comparativo!$C436</f>
        <v>MERCADOTECNIA</v>
      </c>
      <c r="E429" s="5">
        <f>[1]Comparativo!$R436</f>
        <v>0</v>
      </c>
      <c r="F429" s="5"/>
      <c r="G429" s="6">
        <f>[1]Comparativo!$W436</f>
        <v>0</v>
      </c>
      <c r="H429" s="6"/>
      <c r="I429" s="6">
        <f>[1]Comparativo!$T436</f>
        <v>0</v>
      </c>
    </row>
    <row r="430" spans="1:10" x14ac:dyDescent="0.3">
      <c r="A430">
        <v>430</v>
      </c>
      <c r="B430" t="str">
        <f>[1]Comparativo!$O437</f>
        <v>6-200-024-0000</v>
      </c>
      <c r="C430" t="str">
        <f>[1]Comparativo!$P437</f>
        <v>CELULARES</v>
      </c>
      <c r="D430">
        <f>[2]Comparativo!$C437</f>
        <v>0</v>
      </c>
      <c r="E430" s="2">
        <f>[1]Comparativo!$R437</f>
        <v>0</v>
      </c>
      <c r="F430" s="7">
        <f>E430/$E$99</f>
        <v>0</v>
      </c>
      <c r="G430" s="1">
        <f>[1]Comparativo!$W437</f>
        <v>8000</v>
      </c>
      <c r="H430" s="1">
        <f>G430/$G$99</f>
        <v>3.6941476843925691E-5</v>
      </c>
      <c r="I430" s="1">
        <f>[1]Comparativo!$T437</f>
        <v>0</v>
      </c>
      <c r="J430" s="7">
        <f>I430/$I$99</f>
        <v>0</v>
      </c>
    </row>
    <row r="431" spans="1:10" x14ac:dyDescent="0.3">
      <c r="A431">
        <v>431</v>
      </c>
      <c r="B431" t="str">
        <f>[1]Comparativo!$O438</f>
        <v>6-200-024-0001</v>
      </c>
      <c r="C431" s="4" t="str">
        <f>[1]Comparativo!$P438</f>
        <v>SERVICIO</v>
      </c>
      <c r="D431" t="str">
        <f>[2]Comparativo!$C438</f>
        <v>MERCADOTECNIA</v>
      </c>
      <c r="E431" s="5">
        <f>[1]Comparativo!$R438</f>
        <v>0</v>
      </c>
      <c r="F431" s="5"/>
      <c r="G431" s="6">
        <f>[1]Comparativo!$W438</f>
        <v>0</v>
      </c>
      <c r="H431" s="6"/>
      <c r="I431" s="6">
        <f>[1]Comparativo!$T438</f>
        <v>0</v>
      </c>
    </row>
    <row r="432" spans="1:10" x14ac:dyDescent="0.3">
      <c r="A432">
        <v>432</v>
      </c>
      <c r="B432" t="str">
        <f>[1]Comparativo!$O439</f>
        <v>6-200-024-0002</v>
      </c>
      <c r="C432" t="str">
        <f>[1]Comparativo!$P439</f>
        <v>EQUIPOS Y ACCESORIOS</v>
      </c>
      <c r="D432" t="str">
        <f>[2]Comparativo!$C439</f>
        <v>MERCADOTECNIA</v>
      </c>
      <c r="E432" s="2">
        <f>[1]Comparativo!$R439</f>
        <v>0</v>
      </c>
      <c r="F432" s="7">
        <f>E432/$E$99</f>
        <v>0</v>
      </c>
      <c r="G432" s="1">
        <f>[1]Comparativo!$W439</f>
        <v>8000</v>
      </c>
      <c r="H432" s="1">
        <f>G432/$G$99</f>
        <v>3.6941476843925691E-5</v>
      </c>
      <c r="I432" s="1">
        <f>[1]Comparativo!$T439</f>
        <v>0</v>
      </c>
      <c r="J432" s="7">
        <f>I432/$I$99</f>
        <v>0</v>
      </c>
    </row>
    <row r="433" spans="1:10" x14ac:dyDescent="0.3">
      <c r="A433">
        <v>433</v>
      </c>
      <c r="B433" t="str">
        <f>[1]Comparativo!$O440</f>
        <v>6-200-025-0000</v>
      </c>
      <c r="C433" s="4" t="str">
        <f>[1]Comparativo!$P440</f>
        <v>SUMINISTROS GENERALES</v>
      </c>
      <c r="D433">
        <f>[2]Comparativo!$C440</f>
        <v>0</v>
      </c>
      <c r="E433" s="5">
        <f>[1]Comparativo!$R440</f>
        <v>0</v>
      </c>
      <c r="F433" s="5"/>
      <c r="G433" s="6">
        <f>[1]Comparativo!$W440</f>
        <v>0</v>
      </c>
      <c r="H433" s="6"/>
      <c r="I433" s="6">
        <f>[1]Comparativo!$T440</f>
        <v>0</v>
      </c>
    </row>
    <row r="434" spans="1:10" x14ac:dyDescent="0.3">
      <c r="A434">
        <v>434</v>
      </c>
      <c r="B434" t="str">
        <f>[1]Comparativo!$O441</f>
        <v>6-200-025-0001</v>
      </c>
      <c r="C434" s="4" t="str">
        <f>[1]Comparativo!$P441</f>
        <v>DESPENSA</v>
      </c>
      <c r="D434" t="str">
        <f>[2]Comparativo!$C441</f>
        <v>MERCADOTECNIA</v>
      </c>
      <c r="E434" s="5">
        <f>[1]Comparativo!$R441</f>
        <v>0</v>
      </c>
      <c r="F434" s="5"/>
      <c r="G434" s="6">
        <f>[1]Comparativo!$W441</f>
        <v>0</v>
      </c>
      <c r="H434" s="6"/>
      <c r="I434" s="6">
        <f>[1]Comparativo!$T441</f>
        <v>0</v>
      </c>
    </row>
    <row r="435" spans="1:10" x14ac:dyDescent="0.3">
      <c r="A435">
        <v>435</v>
      </c>
      <c r="B435" t="str">
        <f>[1]Comparativo!$O442</f>
        <v>6-200-025-0002</v>
      </c>
      <c r="C435" s="4" t="str">
        <f>[1]Comparativo!$P442</f>
        <v>SUMINISTROS LIMPIEZA</v>
      </c>
      <c r="D435" t="str">
        <f>[2]Comparativo!$C442</f>
        <v>MERCADOTECNIA</v>
      </c>
      <c r="E435" s="5">
        <f>[1]Comparativo!$R442</f>
        <v>0</v>
      </c>
      <c r="F435" s="5"/>
      <c r="G435" s="6">
        <f>[1]Comparativo!$W442</f>
        <v>0</v>
      </c>
      <c r="H435" s="6"/>
      <c r="I435" s="6">
        <f>[1]Comparativo!$T442</f>
        <v>0</v>
      </c>
    </row>
    <row r="436" spans="1:10" x14ac:dyDescent="0.3">
      <c r="A436">
        <v>436</v>
      </c>
      <c r="B436" t="str">
        <f>[1]Comparativo!$O443</f>
        <v>6-200-026-0000</v>
      </c>
      <c r="C436" s="4" t="str">
        <f>[1]Comparativo!$P443</f>
        <v>SUMINISTROS OFICINA</v>
      </c>
      <c r="D436">
        <f>[2]Comparativo!$C443</f>
        <v>0</v>
      </c>
      <c r="E436" s="5">
        <f>[1]Comparativo!$R443</f>
        <v>452.59</v>
      </c>
      <c r="F436" s="5"/>
      <c r="G436" s="6">
        <f>[1]Comparativo!$W443</f>
        <v>0</v>
      </c>
      <c r="H436" s="6"/>
      <c r="I436" s="6">
        <f>[1]Comparativo!$T443</f>
        <v>0</v>
      </c>
    </row>
    <row r="437" spans="1:10" x14ac:dyDescent="0.3">
      <c r="A437">
        <v>437</v>
      </c>
      <c r="B437" t="str">
        <f>[1]Comparativo!$O444</f>
        <v>6-200-026-0001</v>
      </c>
      <c r="C437" s="4" t="str">
        <f>[1]Comparativo!$P444</f>
        <v>PAPELERIA</v>
      </c>
      <c r="D437" t="str">
        <f>[2]Comparativo!$C444</f>
        <v>MERCADOTECNIA</v>
      </c>
      <c r="E437" s="5">
        <f>[1]Comparativo!$R444</f>
        <v>0</v>
      </c>
      <c r="F437" s="5"/>
      <c r="G437" s="6">
        <f>[1]Comparativo!$W444</f>
        <v>0</v>
      </c>
      <c r="H437" s="6"/>
      <c r="I437" s="6">
        <f>[1]Comparativo!$T444</f>
        <v>0</v>
      </c>
    </row>
    <row r="438" spans="1:10" x14ac:dyDescent="0.3">
      <c r="A438">
        <v>438</v>
      </c>
      <c r="B438" t="str">
        <f>[1]Comparativo!$O445</f>
        <v>6-200-026-0002</v>
      </c>
      <c r="C438" s="4" t="str">
        <f>[1]Comparativo!$P445</f>
        <v>PAPEL BOND</v>
      </c>
      <c r="D438" t="str">
        <f>[2]Comparativo!$C445</f>
        <v>MERCADOTECNIA</v>
      </c>
      <c r="E438" s="5">
        <f>[1]Comparativo!$R445</f>
        <v>0</v>
      </c>
      <c r="F438" s="5"/>
      <c r="G438" s="6">
        <f>[1]Comparativo!$W445</f>
        <v>0</v>
      </c>
      <c r="H438" s="6"/>
      <c r="I438" s="6">
        <f>[1]Comparativo!$T445</f>
        <v>0</v>
      </c>
    </row>
    <row r="439" spans="1:10" x14ac:dyDescent="0.3">
      <c r="A439">
        <v>439</v>
      </c>
      <c r="B439" t="str">
        <f>[1]Comparativo!$O446</f>
        <v>6-200-026-0003</v>
      </c>
      <c r="C439" s="4" t="str">
        <f>[1]Comparativo!$P446</f>
        <v>COPIAS FOTOSTATICAS</v>
      </c>
      <c r="D439" t="str">
        <f>[2]Comparativo!$C446</f>
        <v>MERCADOTECNIA</v>
      </c>
      <c r="E439" s="5">
        <f>[1]Comparativo!$R446</f>
        <v>0</v>
      </c>
      <c r="F439" s="5"/>
      <c r="G439" s="6">
        <f>[1]Comparativo!$W446</f>
        <v>0</v>
      </c>
      <c r="H439" s="6"/>
      <c r="I439" s="6">
        <f>[1]Comparativo!$T446</f>
        <v>0</v>
      </c>
    </row>
    <row r="440" spans="1:10" x14ac:dyDescent="0.3">
      <c r="A440">
        <v>440</v>
      </c>
      <c r="B440" t="str">
        <f>[1]Comparativo!$O447</f>
        <v>6-200-026-0004</v>
      </c>
      <c r="C440" s="4" t="str">
        <f>[1]Comparativo!$P447</f>
        <v>ENSERES</v>
      </c>
      <c r="D440" t="str">
        <f>[2]Comparativo!$C447</f>
        <v>MERCADOTECNIA</v>
      </c>
      <c r="E440" s="5">
        <f>[1]Comparativo!$R447</f>
        <v>452.59</v>
      </c>
      <c r="F440" s="5"/>
      <c r="G440" s="6">
        <f>[1]Comparativo!$W447</f>
        <v>0</v>
      </c>
      <c r="H440" s="6"/>
      <c r="I440" s="6">
        <f>[1]Comparativo!$T447</f>
        <v>0</v>
      </c>
    </row>
    <row r="441" spans="1:10" x14ac:dyDescent="0.3">
      <c r="A441">
        <v>441</v>
      </c>
      <c r="B441" t="str">
        <f>[1]Comparativo!$O448</f>
        <v>6-200-027-0000</v>
      </c>
      <c r="C441" t="str">
        <f>[1]Comparativo!$P448</f>
        <v>SUMINISTROS COMPUTO</v>
      </c>
      <c r="D441">
        <f>[2]Comparativo!$C448</f>
        <v>0</v>
      </c>
      <c r="E441" s="2">
        <f>[1]Comparativo!$R448</f>
        <v>5270.33</v>
      </c>
      <c r="F441" s="7">
        <f>E441/$E$99</f>
        <v>2.5677606837076569E-5</v>
      </c>
      <c r="G441" s="1">
        <f>[1]Comparativo!$W448</f>
        <v>4800</v>
      </c>
      <c r="H441" s="1">
        <f>G441/$G$99</f>
        <v>2.2164886106355415E-5</v>
      </c>
      <c r="I441" s="1">
        <f>[1]Comparativo!$T448</f>
        <v>0</v>
      </c>
      <c r="J441" s="7">
        <f>I441/$I$99</f>
        <v>0</v>
      </c>
    </row>
    <row r="442" spans="1:10" x14ac:dyDescent="0.3">
      <c r="A442">
        <v>442</v>
      </c>
      <c r="B442" t="str">
        <f>[1]Comparativo!$O449</f>
        <v>6-200-027-0001</v>
      </c>
      <c r="C442" s="4" t="str">
        <f>[1]Comparativo!$P449</f>
        <v>TONERS</v>
      </c>
      <c r="D442" t="str">
        <f>[2]Comparativo!$C449</f>
        <v>MERCADOTECNIA</v>
      </c>
      <c r="E442" s="5">
        <f>[1]Comparativo!$R449</f>
        <v>0</v>
      </c>
      <c r="F442" s="5"/>
      <c r="G442" s="6">
        <f>[1]Comparativo!$W449</f>
        <v>0</v>
      </c>
      <c r="H442" s="6"/>
      <c r="I442" s="6">
        <f>[1]Comparativo!$T449</f>
        <v>0</v>
      </c>
    </row>
    <row r="443" spans="1:10" x14ac:dyDescent="0.3">
      <c r="A443">
        <v>443</v>
      </c>
      <c r="B443" t="str">
        <f>[1]Comparativo!$O450</f>
        <v>6-200-027-0002</v>
      </c>
      <c r="C443" t="str">
        <f>[1]Comparativo!$P450</f>
        <v>ACCESORIOS</v>
      </c>
      <c r="D443" t="str">
        <f>[2]Comparativo!$C450</f>
        <v>MERCADOTECNIA</v>
      </c>
      <c r="E443" s="2">
        <f>[1]Comparativo!$R450</f>
        <v>5270.33</v>
      </c>
      <c r="F443" s="7">
        <f t="shared" ref="F443:F445" si="114">E443/$E$99</f>
        <v>2.5677606837076569E-5</v>
      </c>
      <c r="G443" s="1">
        <f>[1]Comparativo!$W450</f>
        <v>4800</v>
      </c>
      <c r="H443" s="1">
        <f t="shared" ref="H443:H445" si="115">G443/$G$99</f>
        <v>2.2164886106355415E-5</v>
      </c>
      <c r="I443" s="1">
        <f>[1]Comparativo!$T450</f>
        <v>0</v>
      </c>
      <c r="J443" s="7">
        <f t="shared" ref="J443:J445" si="116">I443/$I$99</f>
        <v>0</v>
      </c>
    </row>
    <row r="444" spans="1:10" x14ac:dyDescent="0.3">
      <c r="A444">
        <v>444</v>
      </c>
      <c r="B444" t="str">
        <f>[1]Comparativo!$O451</f>
        <v>6-200-028-0000</v>
      </c>
      <c r="C444" t="str">
        <f>[1]Comparativo!$P451</f>
        <v>MUESTRAS</v>
      </c>
      <c r="D444">
        <f>[2]Comparativo!$C451</f>
        <v>0</v>
      </c>
      <c r="E444" s="2">
        <f>[1]Comparativo!$R451</f>
        <v>6999.9999999999991</v>
      </c>
      <c r="F444" s="7">
        <f t="shared" si="114"/>
        <v>3.4104742560624471E-5</v>
      </c>
      <c r="G444" s="1">
        <f>[1]Comparativo!$W451</f>
        <v>12000</v>
      </c>
      <c r="H444" s="1">
        <f t="shared" si="115"/>
        <v>5.541221526588854E-5</v>
      </c>
      <c r="I444" s="1">
        <f>[1]Comparativo!$T451</f>
        <v>0</v>
      </c>
      <c r="J444" s="7">
        <f t="shared" si="116"/>
        <v>0</v>
      </c>
    </row>
    <row r="445" spans="1:10" x14ac:dyDescent="0.3">
      <c r="A445">
        <v>445</v>
      </c>
      <c r="B445" t="str">
        <f>[1]Comparativo!$O452</f>
        <v>6-200-028-0001</v>
      </c>
      <c r="C445" t="str">
        <f>[1]Comparativo!$P452</f>
        <v>MUESTRAS DESARROLLO PRODUCTOS</v>
      </c>
      <c r="D445" t="str">
        <f>[2]Comparativo!$C452</f>
        <v>MERCADOTECNIA</v>
      </c>
      <c r="E445" s="2">
        <f>[1]Comparativo!$R452</f>
        <v>6999.9999999999991</v>
      </c>
      <c r="F445" s="7">
        <f t="shared" si="114"/>
        <v>3.4104742560624471E-5</v>
      </c>
      <c r="G445" s="1">
        <f>[1]Comparativo!$W452</f>
        <v>12000</v>
      </c>
      <c r="H445" s="1">
        <f t="shared" si="115"/>
        <v>5.541221526588854E-5</v>
      </c>
      <c r="I445" s="1">
        <f>[1]Comparativo!$T452</f>
        <v>0</v>
      </c>
      <c r="J445" s="7">
        <f t="shared" si="116"/>
        <v>0</v>
      </c>
    </row>
    <row r="446" spans="1:10" x14ac:dyDescent="0.3">
      <c r="A446">
        <v>446</v>
      </c>
      <c r="B446" t="str">
        <f>[1]Comparativo!$O453</f>
        <v>6-200-028-0002</v>
      </c>
      <c r="C446" s="4" t="str">
        <f>[1]Comparativo!$P453</f>
        <v>MUESTRAS CLIENTES</v>
      </c>
      <c r="D446" t="str">
        <f>[2]Comparativo!$C453</f>
        <v>MERCADOTECNIA</v>
      </c>
      <c r="E446" s="5">
        <f>[1]Comparativo!$R453</f>
        <v>0</v>
      </c>
      <c r="F446" s="5"/>
      <c r="G446" s="6">
        <f>[1]Comparativo!$W453</f>
        <v>0</v>
      </c>
      <c r="H446" s="6"/>
      <c r="I446" s="6">
        <f>[1]Comparativo!$T453</f>
        <v>0</v>
      </c>
    </row>
    <row r="447" spans="1:10" x14ac:dyDescent="0.3">
      <c r="A447">
        <v>447</v>
      </c>
      <c r="B447" t="str">
        <f>[1]Comparativo!$O454</f>
        <v>6-200-029-0000</v>
      </c>
      <c r="C447" s="4" t="str">
        <f>[1]Comparativo!$P454</f>
        <v>ANALISIS / ESTUDIOS DE MERCADO</v>
      </c>
      <c r="D447">
        <f>[2]Comparativo!$C454</f>
        <v>0</v>
      </c>
      <c r="E447" s="5">
        <f>[1]Comparativo!$R454</f>
        <v>0</v>
      </c>
      <c r="F447" s="5"/>
      <c r="G447" s="6">
        <f>[1]Comparativo!$W454</f>
        <v>0</v>
      </c>
      <c r="H447" s="6"/>
      <c r="I447" s="6">
        <f>[1]Comparativo!$T454</f>
        <v>0</v>
      </c>
    </row>
    <row r="448" spans="1:10" x14ac:dyDescent="0.3">
      <c r="A448">
        <v>448</v>
      </c>
      <c r="B448" t="str">
        <f>[1]Comparativo!$O455</f>
        <v>6-200-029-0001</v>
      </c>
      <c r="C448" s="4" t="str">
        <f>[1]Comparativo!$P455</f>
        <v>ANALISIS / ESTUDIOS DE MERCADO</v>
      </c>
      <c r="D448" t="str">
        <f>[2]Comparativo!$C455</f>
        <v>MERCADOTECNIA</v>
      </c>
      <c r="E448" s="5">
        <f>[1]Comparativo!$R455</f>
        <v>0</v>
      </c>
      <c r="F448" s="5"/>
      <c r="G448" s="6">
        <f>[1]Comparativo!$W455</f>
        <v>0</v>
      </c>
      <c r="H448" s="6"/>
      <c r="I448" s="6">
        <f>[1]Comparativo!$T455</f>
        <v>0</v>
      </c>
    </row>
    <row r="449" spans="1:10" x14ac:dyDescent="0.3">
      <c r="A449">
        <v>449</v>
      </c>
      <c r="B449" t="str">
        <f>[1]Comparativo!$O456</f>
        <v>6-200-030-0000</v>
      </c>
      <c r="C449" t="str">
        <f>[1]Comparativo!$P456</f>
        <v>FERIAS Y EXPOSICIONES</v>
      </c>
      <c r="D449">
        <f>[2]Comparativo!$C456</f>
        <v>0</v>
      </c>
      <c r="E449" s="2">
        <f>[1]Comparativo!$R456</f>
        <v>25000</v>
      </c>
      <c r="F449" s="7">
        <f t="shared" ref="F449:F450" si="117">E449/$E$99</f>
        <v>1.2180265200223027E-4</v>
      </c>
      <c r="G449" s="1">
        <f>[1]Comparativo!$W456</f>
        <v>26200</v>
      </c>
      <c r="H449" s="1">
        <f t="shared" ref="H449:H450" si="118">G449/$G$99</f>
        <v>1.2098333666385664E-4</v>
      </c>
      <c r="I449" s="1">
        <f>[1]Comparativo!$T456</f>
        <v>0</v>
      </c>
      <c r="J449" s="7">
        <f t="shared" ref="J449:J450" si="119">I449/$I$99</f>
        <v>0</v>
      </c>
    </row>
    <row r="450" spans="1:10" x14ac:dyDescent="0.3">
      <c r="A450">
        <v>450</v>
      </c>
      <c r="B450" t="str">
        <f>[1]Comparativo!$O457</f>
        <v>6-200-030-0001</v>
      </c>
      <c r="C450" t="str">
        <f>[1]Comparativo!$P457</f>
        <v>STAND</v>
      </c>
      <c r="D450" t="str">
        <f>[2]Comparativo!$C457</f>
        <v>MERCADOTECNIA</v>
      </c>
      <c r="E450" s="2">
        <f>[1]Comparativo!$R457</f>
        <v>25000</v>
      </c>
      <c r="F450" s="7">
        <f t="shared" si="117"/>
        <v>1.2180265200223027E-4</v>
      </c>
      <c r="G450" s="1">
        <f>[1]Comparativo!$W457</f>
        <v>26200</v>
      </c>
      <c r="H450" s="1">
        <f t="shared" si="118"/>
        <v>1.2098333666385664E-4</v>
      </c>
      <c r="I450" s="1">
        <f>[1]Comparativo!$T457</f>
        <v>0</v>
      </c>
      <c r="J450" s="7">
        <f t="shared" si="119"/>
        <v>0</v>
      </c>
    </row>
    <row r="451" spans="1:10" x14ac:dyDescent="0.3">
      <c r="A451">
        <v>451</v>
      </c>
      <c r="B451" t="str">
        <f>[1]Comparativo!$O458</f>
        <v>6-200-030-0002</v>
      </c>
      <c r="C451" s="4" t="str">
        <f>[1]Comparativo!$P458</f>
        <v>OTROS</v>
      </c>
      <c r="D451" t="str">
        <f>[2]Comparativo!$C458</f>
        <v>MERCADOTECNIA</v>
      </c>
      <c r="E451" s="5">
        <f>[1]Comparativo!$R458</f>
        <v>0</v>
      </c>
      <c r="F451" s="5"/>
      <c r="G451" s="6">
        <f>[1]Comparativo!$W458</f>
        <v>0</v>
      </c>
      <c r="H451" s="6"/>
      <c r="I451" s="6">
        <f>[1]Comparativo!$T458</f>
        <v>0</v>
      </c>
    </row>
    <row r="452" spans="1:10" x14ac:dyDescent="0.3">
      <c r="A452">
        <v>452</v>
      </c>
      <c r="B452" t="str">
        <f>[1]Comparativo!$O459</f>
        <v>6-200-031-0000</v>
      </c>
      <c r="C452" t="str">
        <f>[1]Comparativo!$P459</f>
        <v>PUBLICIDAD IMPRESA</v>
      </c>
      <c r="D452">
        <f>[2]Comparativo!$C459</f>
        <v>0</v>
      </c>
      <c r="E452" s="2">
        <f>[1]Comparativo!$R459</f>
        <v>10688.279999999999</v>
      </c>
      <c r="F452" s="7">
        <f t="shared" ref="F452:F458" si="120">E452/$E$99</f>
        <v>5.2074433973695904E-5</v>
      </c>
      <c r="G452" s="1">
        <f>[1]Comparativo!$W459</f>
        <v>18000</v>
      </c>
      <c r="H452" s="1">
        <f t="shared" ref="H452:H458" si="121">G452/$G$99</f>
        <v>8.3118322898832807E-5</v>
      </c>
      <c r="I452" s="1">
        <f>[1]Comparativo!$T459</f>
        <v>0</v>
      </c>
      <c r="J452" s="7">
        <f t="shared" ref="J452:J458" si="122">I452/$I$99</f>
        <v>0</v>
      </c>
    </row>
    <row r="453" spans="1:10" x14ac:dyDescent="0.3">
      <c r="A453">
        <v>453</v>
      </c>
      <c r="B453" t="str">
        <f>[1]Comparativo!$O460</f>
        <v>6-200-031-0001</v>
      </c>
      <c r="C453" t="str">
        <f>[1]Comparativo!$P460</f>
        <v>CATALOGOS</v>
      </c>
      <c r="D453" t="str">
        <f>[2]Comparativo!$C460</f>
        <v>MERCADOTECNIA</v>
      </c>
      <c r="E453" s="2">
        <f>[1]Comparativo!$R460</f>
        <v>10499.999999999998</v>
      </c>
      <c r="F453" s="7">
        <f t="shared" si="120"/>
        <v>5.1157113840936703E-5</v>
      </c>
      <c r="G453" s="1">
        <f>[1]Comparativo!$W460</f>
        <v>18000</v>
      </c>
      <c r="H453" s="1">
        <f t="shared" si="121"/>
        <v>8.3118322898832807E-5</v>
      </c>
      <c r="I453" s="1">
        <f>[1]Comparativo!$T460</f>
        <v>0</v>
      </c>
      <c r="J453" s="7">
        <f t="shared" si="122"/>
        <v>0</v>
      </c>
    </row>
    <row r="454" spans="1:10" x14ac:dyDescent="0.3">
      <c r="A454">
        <v>454</v>
      </c>
      <c r="B454" t="str">
        <f>[1]Comparativo!$O461</f>
        <v>6-200-031-0002</v>
      </c>
      <c r="C454" t="str">
        <f>[1]Comparativo!$P461</f>
        <v>TRIPTICOS</v>
      </c>
      <c r="D454" t="str">
        <f>[2]Comparativo!$C461</f>
        <v>MERCADOTECNIA</v>
      </c>
      <c r="E454" s="2">
        <f>[1]Comparativo!$R461</f>
        <v>188.28</v>
      </c>
      <c r="F454" s="7">
        <f t="shared" si="120"/>
        <v>9.1732013275919654E-7</v>
      </c>
      <c r="G454" s="1">
        <f>[1]Comparativo!$W461</f>
        <v>0</v>
      </c>
      <c r="H454" s="1">
        <f t="shared" si="121"/>
        <v>0</v>
      </c>
      <c r="I454" s="1">
        <f>[1]Comparativo!$T461</f>
        <v>0</v>
      </c>
      <c r="J454" s="7">
        <f t="shared" si="122"/>
        <v>0</v>
      </c>
    </row>
    <row r="455" spans="1:10" x14ac:dyDescent="0.3">
      <c r="A455">
        <v>455</v>
      </c>
      <c r="B455" t="str">
        <f>[1]Comparativo!$O462</f>
        <v>6-200-032-0000</v>
      </c>
      <c r="C455" t="str">
        <f>[1]Comparativo!$P462</f>
        <v>IMPRESIONES 3D</v>
      </c>
      <c r="D455">
        <f>[2]Comparativo!$C462</f>
        <v>0</v>
      </c>
      <c r="E455" s="2">
        <f>[1]Comparativo!$R462</f>
        <v>306200</v>
      </c>
      <c r="F455" s="7">
        <f t="shared" si="120"/>
        <v>1.4918388817233162E-3</v>
      </c>
      <c r="G455" s="1">
        <f>[1]Comparativo!$W462</f>
        <v>420000</v>
      </c>
      <c r="H455" s="1">
        <f t="shared" si="121"/>
        <v>1.9394275343060988E-3</v>
      </c>
      <c r="I455" s="1">
        <f>[1]Comparativo!$T462</f>
        <v>270328.28000000003</v>
      </c>
      <c r="J455" s="7">
        <f t="shared" si="122"/>
        <v>2.4452169117507635E-3</v>
      </c>
    </row>
    <row r="456" spans="1:10" x14ac:dyDescent="0.3">
      <c r="A456">
        <v>456</v>
      </c>
      <c r="B456" t="str">
        <f>[1]Comparativo!$O463</f>
        <v>6-200-032-0001</v>
      </c>
      <c r="C456" t="str">
        <f>[1]Comparativo!$P463</f>
        <v>IMPRESIONES 3D</v>
      </c>
      <c r="D456" t="str">
        <f>[2]Comparativo!$C463</f>
        <v>MERCADOTECNIA</v>
      </c>
      <c r="E456" s="2">
        <f>[1]Comparativo!$R463</f>
        <v>306200</v>
      </c>
      <c r="F456" s="7">
        <f t="shared" si="120"/>
        <v>1.4918388817233162E-3</v>
      </c>
      <c r="G456" s="1">
        <f>[1]Comparativo!$W463</f>
        <v>420000</v>
      </c>
      <c r="H456" s="1">
        <f t="shared" si="121"/>
        <v>1.9394275343060988E-3</v>
      </c>
      <c r="I456" s="1">
        <f>[1]Comparativo!$T463</f>
        <v>270328.28000000003</v>
      </c>
      <c r="J456" s="7">
        <f t="shared" si="122"/>
        <v>2.4452169117507635E-3</v>
      </c>
    </row>
    <row r="457" spans="1:10" x14ac:dyDescent="0.3">
      <c r="A457">
        <v>457</v>
      </c>
      <c r="B457" t="str">
        <f>[1]Comparativo!$O464</f>
        <v>6-200-033-0000</v>
      </c>
      <c r="C457" t="str">
        <f>[1]Comparativo!$P464</f>
        <v>MATERIAL DISEÑO</v>
      </c>
      <c r="D457">
        <f>[2]Comparativo!$C464</f>
        <v>0</v>
      </c>
      <c r="E457" s="2">
        <f>[1]Comparativo!$R464</f>
        <v>10500</v>
      </c>
      <c r="F457" s="7">
        <f t="shared" si="120"/>
        <v>5.115711384093671E-5</v>
      </c>
      <c r="G457" s="1">
        <f>[1]Comparativo!$W464</f>
        <v>18000</v>
      </c>
      <c r="H457" s="1">
        <f t="shared" si="121"/>
        <v>8.3118322898832807E-5</v>
      </c>
      <c r="I457" s="1">
        <f>[1]Comparativo!$T464</f>
        <v>0</v>
      </c>
      <c r="J457" s="7">
        <f t="shared" si="122"/>
        <v>0</v>
      </c>
    </row>
    <row r="458" spans="1:10" x14ac:dyDescent="0.3">
      <c r="A458">
        <v>458</v>
      </c>
      <c r="B458" t="str">
        <f>[1]Comparativo!$O465</f>
        <v>6-200-033-0001</v>
      </c>
      <c r="C458" t="str">
        <f>[1]Comparativo!$P465</f>
        <v>HERRAMIENTAS</v>
      </c>
      <c r="D458" t="str">
        <f>[2]Comparativo!$C465</f>
        <v>MERCADOTECNIA</v>
      </c>
      <c r="E458" s="2">
        <f>[1]Comparativo!$R465</f>
        <v>10499.999999999998</v>
      </c>
      <c r="F458" s="7">
        <f t="shared" si="120"/>
        <v>5.1157113840936703E-5</v>
      </c>
      <c r="G458" s="1">
        <f>[1]Comparativo!$W465</f>
        <v>18000</v>
      </c>
      <c r="H458" s="1">
        <f t="shared" si="121"/>
        <v>8.3118322898832807E-5</v>
      </c>
      <c r="I458" s="1">
        <f>[1]Comparativo!$T465</f>
        <v>0</v>
      </c>
      <c r="J458" s="7">
        <f t="shared" si="122"/>
        <v>0</v>
      </c>
    </row>
    <row r="459" spans="1:10" x14ac:dyDescent="0.3">
      <c r="A459">
        <v>459</v>
      </c>
      <c r="B459" t="str">
        <f>[1]Comparativo!$O466</f>
        <v>6-200-033-0002</v>
      </c>
      <c r="C459" s="4" t="str">
        <f>[1]Comparativo!$P466</f>
        <v>MATERIALES VARIOS</v>
      </c>
      <c r="D459" t="str">
        <f>[2]Comparativo!$C466</f>
        <v>MERCADOTECNIA</v>
      </c>
      <c r="E459" s="5">
        <f>[1]Comparativo!$R466</f>
        <v>0</v>
      </c>
      <c r="F459" s="5"/>
      <c r="G459" s="6">
        <f>[1]Comparativo!$W466</f>
        <v>0</v>
      </c>
      <c r="H459" s="6"/>
      <c r="I459" s="6">
        <f>[1]Comparativo!$T466</f>
        <v>0</v>
      </c>
    </row>
    <row r="460" spans="1:10" x14ac:dyDescent="0.3">
      <c r="A460">
        <v>460</v>
      </c>
      <c r="B460" t="str">
        <f>[1]Comparativo!$O467</f>
        <v>6-200-034-0000</v>
      </c>
      <c r="C460" s="4" t="str">
        <f>[1]Comparativo!$P467</f>
        <v>PORTALES CLIENTES</v>
      </c>
      <c r="D460">
        <f>[2]Comparativo!$C467</f>
        <v>0</v>
      </c>
      <c r="E460" s="5">
        <f>[1]Comparativo!$R467</f>
        <v>0</v>
      </c>
      <c r="F460" s="5"/>
      <c r="G460" s="6">
        <f>[1]Comparativo!$W467</f>
        <v>0</v>
      </c>
      <c r="H460" s="6"/>
      <c r="I460" s="6">
        <f>[1]Comparativo!$T467</f>
        <v>0</v>
      </c>
    </row>
    <row r="461" spans="1:10" x14ac:dyDescent="0.3">
      <c r="A461">
        <v>461</v>
      </c>
      <c r="B461" t="str">
        <f>[1]Comparativo!$O468</f>
        <v>6-200-034-0001</v>
      </c>
      <c r="C461" s="4" t="str">
        <f>[1]Comparativo!$P468</f>
        <v>PORTALES CLIENTES</v>
      </c>
      <c r="D461" t="str">
        <f>[2]Comparativo!$C468</f>
        <v>MERCADOTECNIA</v>
      </c>
      <c r="E461" s="5">
        <f>[1]Comparativo!$R468</f>
        <v>0</v>
      </c>
      <c r="F461" s="5"/>
      <c r="G461" s="6">
        <f>[1]Comparativo!$W468</f>
        <v>0</v>
      </c>
      <c r="H461" s="6"/>
      <c r="I461" s="6">
        <f>[1]Comparativo!$T468</f>
        <v>0</v>
      </c>
    </row>
    <row r="462" spans="1:10" x14ac:dyDescent="0.3">
      <c r="A462">
        <v>462</v>
      </c>
      <c r="B462" t="str">
        <f>[1]Comparativo!$O469</f>
        <v>6-200-035-0000</v>
      </c>
      <c r="C462" t="str">
        <f>[1]Comparativo!$P469</f>
        <v>PATENTES</v>
      </c>
      <c r="D462">
        <f>[2]Comparativo!$C469</f>
        <v>0</v>
      </c>
      <c r="E462" s="2">
        <f>[1]Comparativo!$R469</f>
        <v>15224.64</v>
      </c>
      <c r="F462" s="7">
        <f t="shared" ref="F462:F463" si="123">E462/$E$99</f>
        <v>7.4176061111169391E-5</v>
      </c>
      <c r="G462" s="1">
        <f>[1]Comparativo!$W469</f>
        <v>0</v>
      </c>
      <c r="H462" s="1">
        <f t="shared" ref="H462:H463" si="124">G462/$G$99</f>
        <v>0</v>
      </c>
      <c r="I462" s="1">
        <f>[1]Comparativo!$T469</f>
        <v>0</v>
      </c>
      <c r="J462" s="7">
        <f t="shared" ref="J462:J463" si="125">I462/$I$99</f>
        <v>0</v>
      </c>
    </row>
    <row r="463" spans="1:10" x14ac:dyDescent="0.3">
      <c r="A463">
        <v>463</v>
      </c>
      <c r="B463" t="str">
        <f>[1]Comparativo!$O470</f>
        <v>6-200-035-0001</v>
      </c>
      <c r="C463" t="str">
        <f>[1]Comparativo!$P470</f>
        <v>NUEVAS</v>
      </c>
      <c r="D463" t="str">
        <f>[2]Comparativo!$C470</f>
        <v>MERCADOTECNIA</v>
      </c>
      <c r="E463" s="2">
        <f>[1]Comparativo!$R470</f>
        <v>15224.64</v>
      </c>
      <c r="F463" s="7">
        <f t="shared" si="123"/>
        <v>7.4176061111169391E-5</v>
      </c>
      <c r="G463" s="1">
        <f>[1]Comparativo!$W470</f>
        <v>0</v>
      </c>
      <c r="H463" s="1">
        <f t="shared" si="124"/>
        <v>0</v>
      </c>
      <c r="I463" s="1">
        <f>[1]Comparativo!$T470</f>
        <v>0</v>
      </c>
      <c r="J463" s="7">
        <f t="shared" si="125"/>
        <v>0</v>
      </c>
    </row>
    <row r="464" spans="1:10" x14ac:dyDescent="0.3">
      <c r="A464">
        <v>464</v>
      </c>
      <c r="B464" t="str">
        <f>[1]Comparativo!$O471</f>
        <v>6-200-035-0002</v>
      </c>
      <c r="C464" s="4" t="str">
        <f>[1]Comparativo!$P471</f>
        <v>RENOVACIONES</v>
      </c>
      <c r="D464" t="str">
        <f>[2]Comparativo!$C471</f>
        <v>MERCADOTECNIA</v>
      </c>
      <c r="E464" s="5">
        <f>[1]Comparativo!$R471</f>
        <v>0</v>
      </c>
      <c r="F464" s="5"/>
      <c r="G464" s="6">
        <f>[1]Comparativo!$W471</f>
        <v>0</v>
      </c>
      <c r="H464" s="6"/>
      <c r="I464" s="6">
        <f>[1]Comparativo!$T471</f>
        <v>0</v>
      </c>
    </row>
    <row r="465" spans="1:10" x14ac:dyDescent="0.3">
      <c r="A465">
        <v>465</v>
      </c>
      <c r="B465" t="str">
        <f>[1]Comparativo!$O472</f>
        <v>6-200-036-0000</v>
      </c>
      <c r="C465" s="4" t="str">
        <f>[1]Comparativo!$P472</f>
        <v>ARRENDAMIENTOS</v>
      </c>
      <c r="D465">
        <f>[2]Comparativo!$C472</f>
        <v>0</v>
      </c>
      <c r="E465" s="5">
        <f>[1]Comparativo!$R472</f>
        <v>0</v>
      </c>
      <c r="F465" s="5"/>
      <c r="G465" s="6">
        <f>[1]Comparativo!$W472</f>
        <v>0</v>
      </c>
      <c r="H465" s="6"/>
      <c r="I465" s="6">
        <f>[1]Comparativo!$T472</f>
        <v>0</v>
      </c>
    </row>
    <row r="466" spans="1:10" x14ac:dyDescent="0.3">
      <c r="A466">
        <v>466</v>
      </c>
      <c r="B466" t="str">
        <f>[1]Comparativo!$O473</f>
        <v>6-200-036-0001</v>
      </c>
      <c r="C466" s="4" t="str">
        <f>[1]Comparativo!$P473</f>
        <v>INSTALACIONES</v>
      </c>
      <c r="D466" t="str">
        <f>[2]Comparativo!$C473</f>
        <v>MERCADOTECNIA</v>
      </c>
      <c r="E466" s="5">
        <f>[1]Comparativo!$R473</f>
        <v>0</v>
      </c>
      <c r="F466" s="5"/>
      <c r="G466" s="6">
        <f>[1]Comparativo!$W473</f>
        <v>0</v>
      </c>
      <c r="H466" s="6"/>
      <c r="I466" s="6">
        <f>[1]Comparativo!$T473</f>
        <v>0</v>
      </c>
    </row>
    <row r="467" spans="1:10" x14ac:dyDescent="0.3">
      <c r="A467">
        <v>467</v>
      </c>
      <c r="B467" t="str">
        <f>[1]Comparativo!$O474</f>
        <v>6-200-036-0002</v>
      </c>
      <c r="C467" s="4" t="str">
        <f>[1]Comparativo!$P474</f>
        <v>EQUIPO ALMACEN</v>
      </c>
      <c r="D467" t="str">
        <f>[2]Comparativo!$C474</f>
        <v>MERCADOTECNIA</v>
      </c>
      <c r="E467" s="5">
        <f>[1]Comparativo!$R474</f>
        <v>0</v>
      </c>
      <c r="F467" s="5"/>
      <c r="G467" s="6">
        <f>[1]Comparativo!$W474</f>
        <v>0</v>
      </c>
      <c r="H467" s="6"/>
      <c r="I467" s="6">
        <f>[1]Comparativo!$T474</f>
        <v>0</v>
      </c>
    </row>
    <row r="468" spans="1:10" x14ac:dyDescent="0.3">
      <c r="A468">
        <v>468</v>
      </c>
      <c r="B468" t="str">
        <f>[1]Comparativo!$O475</f>
        <v>6-200-036-0003</v>
      </c>
      <c r="C468" s="4" t="str">
        <f>[1]Comparativo!$P475</f>
        <v>EQUIPO TRANSPORTE</v>
      </c>
      <c r="D468" t="str">
        <f>[2]Comparativo!$C475</f>
        <v>MERCADOTECNIA</v>
      </c>
      <c r="E468" s="5">
        <f>[1]Comparativo!$R475</f>
        <v>0</v>
      </c>
      <c r="F468" s="5"/>
      <c r="G468" s="6">
        <f>[1]Comparativo!$W475</f>
        <v>0</v>
      </c>
      <c r="H468" s="6"/>
      <c r="I468" s="6">
        <f>[1]Comparativo!$T475</f>
        <v>0</v>
      </c>
    </row>
    <row r="469" spans="1:10" x14ac:dyDescent="0.3">
      <c r="A469">
        <v>469</v>
      </c>
      <c r="B469" t="str">
        <f>[1]Comparativo!$O476</f>
        <v>6-200-036-0004</v>
      </c>
      <c r="C469" s="4" t="str">
        <f>[1]Comparativo!$P476</f>
        <v>VEHÍCULO UTILITARIO</v>
      </c>
      <c r="D469" t="str">
        <f>[2]Comparativo!$C476</f>
        <v>MERCADOTECNIA</v>
      </c>
      <c r="E469" s="5">
        <f>[1]Comparativo!$R476</f>
        <v>0</v>
      </c>
      <c r="F469" s="5"/>
      <c r="G469" s="6">
        <f>[1]Comparativo!$W476</f>
        <v>0</v>
      </c>
      <c r="H469" s="6"/>
      <c r="I469" s="6">
        <f>[1]Comparativo!$T476</f>
        <v>0</v>
      </c>
    </row>
    <row r="470" spans="1:10" x14ac:dyDescent="0.3">
      <c r="A470">
        <v>470</v>
      </c>
      <c r="B470" t="str">
        <f>[1]Comparativo!$O477</f>
        <v>6-200-037-0000</v>
      </c>
      <c r="C470" s="4" t="str">
        <f>[1]Comparativo!$P477</f>
        <v>MANTENIMIENTOS</v>
      </c>
      <c r="D470">
        <f>[2]Comparativo!$C477</f>
        <v>0</v>
      </c>
      <c r="E470" s="5">
        <f>[1]Comparativo!$R477</f>
        <v>0</v>
      </c>
      <c r="F470" s="5"/>
      <c r="G470" s="6">
        <f>[1]Comparativo!$W477</f>
        <v>0</v>
      </c>
      <c r="H470" s="6"/>
      <c r="I470" s="6">
        <f>[1]Comparativo!$T477</f>
        <v>0</v>
      </c>
    </row>
    <row r="471" spans="1:10" x14ac:dyDescent="0.3">
      <c r="A471">
        <v>471</v>
      </c>
      <c r="B471" t="str">
        <f>[1]Comparativo!$O478</f>
        <v>6-200-037-0001</v>
      </c>
      <c r="C471" s="4" t="str">
        <f>[1]Comparativo!$P478</f>
        <v>MANTENIMIENTO INSTALACIONES</v>
      </c>
      <c r="D471" t="str">
        <f>[2]Comparativo!$C478</f>
        <v>MERCADOTECNIA</v>
      </c>
      <c r="E471" s="5">
        <f>[1]Comparativo!$R478</f>
        <v>0</v>
      </c>
      <c r="F471" s="5"/>
      <c r="G471" s="6">
        <f>[1]Comparativo!$W478</f>
        <v>0</v>
      </c>
      <c r="H471" s="6"/>
      <c r="I471" s="6">
        <f>[1]Comparativo!$T478</f>
        <v>0</v>
      </c>
    </row>
    <row r="472" spans="1:10" x14ac:dyDescent="0.3">
      <c r="A472">
        <v>472</v>
      </c>
      <c r="B472" t="str">
        <f>[1]Comparativo!$O479</f>
        <v>6-200-037-0002</v>
      </c>
      <c r="C472" s="4" t="str">
        <f>[1]Comparativo!$P479</f>
        <v>MANTENIMIENTO EQPO ALMACEN</v>
      </c>
      <c r="D472" t="str">
        <f>[2]Comparativo!$C479</f>
        <v>MERCADOTECNIA</v>
      </c>
      <c r="E472" s="5">
        <f>[1]Comparativo!$R479</f>
        <v>0</v>
      </c>
      <c r="F472" s="5"/>
      <c r="G472" s="6">
        <f>[1]Comparativo!$W479</f>
        <v>0</v>
      </c>
      <c r="H472" s="6"/>
      <c r="I472" s="6">
        <f>[1]Comparativo!$T479</f>
        <v>0</v>
      </c>
    </row>
    <row r="473" spans="1:10" x14ac:dyDescent="0.3">
      <c r="A473">
        <v>473</v>
      </c>
      <c r="B473" t="str">
        <f>[1]Comparativo!$O480</f>
        <v>6-200-037-0003</v>
      </c>
      <c r="C473" s="4" t="str">
        <f>[1]Comparativo!$P480</f>
        <v>MANTENIMIENTO EQPO TRANSPORTE</v>
      </c>
      <c r="D473" t="str">
        <f>[2]Comparativo!$C480</f>
        <v>MERCADOTECNIA</v>
      </c>
      <c r="E473" s="5">
        <f>[1]Comparativo!$R480</f>
        <v>0</v>
      </c>
      <c r="F473" s="5"/>
      <c r="G473" s="6">
        <f>[1]Comparativo!$W480</f>
        <v>0</v>
      </c>
      <c r="H473" s="6"/>
      <c r="I473" s="6">
        <f>[1]Comparativo!$T480</f>
        <v>0</v>
      </c>
    </row>
    <row r="474" spans="1:10" x14ac:dyDescent="0.3">
      <c r="A474">
        <v>474</v>
      </c>
      <c r="B474" t="str">
        <f>[1]Comparativo!$O481</f>
        <v>6-200-037-0004</v>
      </c>
      <c r="C474" s="4" t="str">
        <f>[1]Comparativo!$P481</f>
        <v>MANTENIMIENTO EQPO CÓMPUTO</v>
      </c>
      <c r="D474" t="str">
        <f>[2]Comparativo!$C481</f>
        <v>MERCADOTECNIA</v>
      </c>
      <c r="E474" s="5">
        <f>[1]Comparativo!$R481</f>
        <v>0</v>
      </c>
      <c r="F474" s="5"/>
      <c r="G474" s="6">
        <f>[1]Comparativo!$W481</f>
        <v>0</v>
      </c>
      <c r="H474" s="6"/>
      <c r="I474" s="6">
        <f>[1]Comparativo!$T481</f>
        <v>0</v>
      </c>
    </row>
    <row r="475" spans="1:10" x14ac:dyDescent="0.3">
      <c r="A475">
        <v>475</v>
      </c>
      <c r="B475" t="str">
        <f>[1]Comparativo!$O482</f>
        <v>6-200-037-0005</v>
      </c>
      <c r="C475" s="4" t="str">
        <f>[1]Comparativo!$P482</f>
        <v>MANTENIMIENTO VEHICULO UTILITA</v>
      </c>
      <c r="D475" t="str">
        <f>[2]Comparativo!$C482</f>
        <v>MERCADOTECNIA</v>
      </c>
      <c r="E475" s="5">
        <f>[1]Comparativo!$R482</f>
        <v>0</v>
      </c>
      <c r="F475" s="5"/>
      <c r="G475" s="6">
        <f>[1]Comparativo!$W482</f>
        <v>0</v>
      </c>
      <c r="H475" s="6"/>
      <c r="I475" s="6">
        <f>[1]Comparativo!$T482</f>
        <v>0</v>
      </c>
    </row>
    <row r="476" spans="1:10" x14ac:dyDescent="0.3">
      <c r="A476">
        <v>476</v>
      </c>
      <c r="B476" t="str">
        <f>[1]Comparativo!$O483</f>
        <v>6-200-038-0000</v>
      </c>
      <c r="C476" t="str">
        <f>[1]Comparativo!$P483</f>
        <v>LICENCIAS Y SOFTWARE</v>
      </c>
      <c r="D476">
        <f>[2]Comparativo!$C483</f>
        <v>0</v>
      </c>
      <c r="E476" s="2">
        <f>[1]Comparativo!$R483</f>
        <v>37600</v>
      </c>
      <c r="F476" s="7">
        <f>E476/$E$99</f>
        <v>1.8319118861135432E-4</v>
      </c>
      <c r="G476" s="1">
        <f>[1]Comparativo!$W483</f>
        <v>53100</v>
      </c>
      <c r="H476" s="1">
        <f>G476/$G$99</f>
        <v>2.4519905255155678E-4</v>
      </c>
      <c r="I476" s="1">
        <f>[1]Comparativo!$T483</f>
        <v>0</v>
      </c>
      <c r="J476" s="7">
        <f>I476/$I$99</f>
        <v>0</v>
      </c>
    </row>
    <row r="477" spans="1:10" x14ac:dyDescent="0.3">
      <c r="A477">
        <v>477</v>
      </c>
      <c r="B477" t="str">
        <f>[1]Comparativo!$O484</f>
        <v>6-200-038-0001</v>
      </c>
      <c r="C477" s="4" t="str">
        <f>[1]Comparativo!$P484</f>
        <v>DOMINIO WEB</v>
      </c>
      <c r="D477" t="str">
        <f>[2]Comparativo!$C484</f>
        <v>MERCADOTECNIA</v>
      </c>
      <c r="E477" s="5">
        <f>[1]Comparativo!$R484</f>
        <v>0</v>
      </c>
      <c r="F477" s="5"/>
      <c r="G477" s="6">
        <f>[1]Comparativo!$W484</f>
        <v>0</v>
      </c>
      <c r="H477" s="6"/>
      <c r="I477" s="6">
        <f>[1]Comparativo!$T484</f>
        <v>0</v>
      </c>
    </row>
    <row r="478" spans="1:10" x14ac:dyDescent="0.3">
      <c r="A478">
        <v>478</v>
      </c>
      <c r="B478" t="str">
        <f>[1]Comparativo!$O485</f>
        <v>6-200-038-0002</v>
      </c>
      <c r="C478" s="4" t="str">
        <f>[1]Comparativo!$P485</f>
        <v>LIC&amp;SOFT ERP</v>
      </c>
      <c r="D478" t="str">
        <f>[2]Comparativo!$C485</f>
        <v>MERCADOTECNIA</v>
      </c>
      <c r="E478" s="5">
        <f>[1]Comparativo!$R485</f>
        <v>0</v>
      </c>
      <c r="F478" s="5"/>
      <c r="G478" s="6">
        <f>[1]Comparativo!$W485</f>
        <v>0</v>
      </c>
      <c r="H478" s="6"/>
      <c r="I478" s="6">
        <f>[1]Comparativo!$T485</f>
        <v>0</v>
      </c>
    </row>
    <row r="479" spans="1:10" x14ac:dyDescent="0.3">
      <c r="A479">
        <v>479</v>
      </c>
      <c r="B479" t="str">
        <f>[1]Comparativo!$O486</f>
        <v>6-200-038-0003</v>
      </c>
      <c r="C479" s="4" t="str">
        <f>[1]Comparativo!$P486</f>
        <v>LIC&amp;SOFT MICROSOFT</v>
      </c>
      <c r="D479" t="str">
        <f>[2]Comparativo!$C486</f>
        <v>MERCADOTECNIA</v>
      </c>
      <c r="E479" s="5">
        <f>[1]Comparativo!$R486</f>
        <v>0</v>
      </c>
      <c r="F479" s="5"/>
      <c r="G479" s="6">
        <f>[1]Comparativo!$W486</f>
        <v>0</v>
      </c>
      <c r="H479" s="6"/>
      <c r="I479" s="6">
        <f>[1]Comparativo!$T486</f>
        <v>0</v>
      </c>
    </row>
    <row r="480" spans="1:10" x14ac:dyDescent="0.3">
      <c r="A480">
        <v>480</v>
      </c>
      <c r="B480" t="str">
        <f>[1]Comparativo!$O487</f>
        <v>6-200-038-0004</v>
      </c>
      <c r="C480" t="str">
        <f>[1]Comparativo!$P487</f>
        <v>LIC&amp;SOFT DISEÑO</v>
      </c>
      <c r="D480" t="str">
        <f>[2]Comparativo!$C487</f>
        <v>MERCADOTECNIA</v>
      </c>
      <c r="E480" s="2">
        <f>[1]Comparativo!$R487</f>
        <v>37600</v>
      </c>
      <c r="F480" s="7">
        <f>E480/$E$99</f>
        <v>1.8319118861135432E-4</v>
      </c>
      <c r="G480" s="1">
        <f>[1]Comparativo!$W487</f>
        <v>53100</v>
      </c>
      <c r="H480" s="1">
        <f>G480/$G$99</f>
        <v>2.4519905255155678E-4</v>
      </c>
      <c r="I480" s="1">
        <f>[1]Comparativo!$T487</f>
        <v>0</v>
      </c>
      <c r="J480" s="7">
        <f>I480/$I$99</f>
        <v>0</v>
      </c>
    </row>
    <row r="481" spans="1:9" x14ac:dyDescent="0.3">
      <c r="A481">
        <v>481</v>
      </c>
      <c r="B481" t="str">
        <f>[1]Comparativo!$O488</f>
        <v>6-200-038-0005</v>
      </c>
      <c r="C481" s="4" t="str">
        <f>[1]Comparativo!$P488</f>
        <v>LIC&amp;SOFT NOMINA</v>
      </c>
      <c r="D481" t="str">
        <f>[2]Comparativo!$C488</f>
        <v>MERCADOTECNIA</v>
      </c>
      <c r="E481" s="5">
        <f>[1]Comparativo!$R488</f>
        <v>0</v>
      </c>
      <c r="F481" s="5"/>
      <c r="G481" s="6">
        <f>[1]Comparativo!$W488</f>
        <v>0</v>
      </c>
      <c r="H481" s="6"/>
      <c r="I481" s="6">
        <f>[1]Comparativo!$T488</f>
        <v>0</v>
      </c>
    </row>
    <row r="482" spans="1:9" x14ac:dyDescent="0.3">
      <c r="A482">
        <v>482</v>
      </c>
      <c r="B482" t="str">
        <f>[1]Comparativo!$O489</f>
        <v>6-200-038-0006</v>
      </c>
      <c r="C482" s="4" t="str">
        <f>[1]Comparativo!$P489</f>
        <v>LIC&amp;SOFT CONTABILIDAD</v>
      </c>
      <c r="D482" t="str">
        <f>[2]Comparativo!$C489</f>
        <v>MERCADOTECNIA</v>
      </c>
      <c r="E482" s="5">
        <f>[1]Comparativo!$R489</f>
        <v>0</v>
      </c>
      <c r="F482" s="5"/>
      <c r="G482" s="6">
        <f>[1]Comparativo!$W489</f>
        <v>0</v>
      </c>
      <c r="H482" s="6"/>
      <c r="I482" s="6">
        <f>[1]Comparativo!$T489</f>
        <v>0</v>
      </c>
    </row>
    <row r="483" spans="1:9" x14ac:dyDescent="0.3">
      <c r="A483">
        <v>483</v>
      </c>
      <c r="B483" t="str">
        <f>[1]Comparativo!$O490</f>
        <v>6-200-039-0000</v>
      </c>
      <c r="C483" s="4" t="str">
        <f>[1]Comparativo!$P490</f>
        <v>TIMBRES Y FOLIOS FISCALES</v>
      </c>
      <c r="D483">
        <f>[2]Comparativo!$C490</f>
        <v>0</v>
      </c>
      <c r="E483" s="5">
        <f>[1]Comparativo!$R490</f>
        <v>0</v>
      </c>
      <c r="F483" s="5"/>
      <c r="G483" s="6">
        <f>[1]Comparativo!$W490</f>
        <v>0</v>
      </c>
      <c r="H483" s="6"/>
      <c r="I483" s="6">
        <f>[1]Comparativo!$T490</f>
        <v>0</v>
      </c>
    </row>
    <row r="484" spans="1:9" x14ac:dyDescent="0.3">
      <c r="A484">
        <v>484</v>
      </c>
      <c r="B484" t="str">
        <f>[1]Comparativo!$O491</f>
        <v>6-200-039-0001</v>
      </c>
      <c r="C484" s="4" t="str">
        <f>[1]Comparativo!$P491</f>
        <v>TIMBRES Y FOLIOS FISCALES</v>
      </c>
      <c r="D484" t="str">
        <f>[2]Comparativo!$C491</f>
        <v>MERCADOTECNIA</v>
      </c>
      <c r="E484" s="5">
        <f>[1]Comparativo!$R491</f>
        <v>0</v>
      </c>
      <c r="F484" s="5"/>
      <c r="G484" s="6">
        <f>[1]Comparativo!$W491</f>
        <v>0</v>
      </c>
      <c r="H484" s="6"/>
      <c r="I484" s="6">
        <f>[1]Comparativo!$T491</f>
        <v>0</v>
      </c>
    </row>
    <row r="485" spans="1:9" x14ac:dyDescent="0.3">
      <c r="A485">
        <v>485</v>
      </c>
      <c r="B485" t="str">
        <f>[1]Comparativo!$O492</f>
        <v>6-200-040-0000</v>
      </c>
      <c r="C485" s="4" t="str">
        <f>[1]Comparativo!$P492</f>
        <v>CUOTAS Y SUSCRIPCIONES</v>
      </c>
      <c r="D485">
        <f>[2]Comparativo!$C492</f>
        <v>0</v>
      </c>
      <c r="E485" s="5">
        <f>[1]Comparativo!$R492</f>
        <v>0</v>
      </c>
      <c r="F485" s="5"/>
      <c r="G485" s="6">
        <f>[1]Comparativo!$W492</f>
        <v>0</v>
      </c>
      <c r="H485" s="6"/>
      <c r="I485" s="6">
        <f>[1]Comparativo!$T492</f>
        <v>0</v>
      </c>
    </row>
    <row r="486" spans="1:9" x14ac:dyDescent="0.3">
      <c r="A486">
        <v>486</v>
      </c>
      <c r="B486" t="str">
        <f>[1]Comparativo!$O493</f>
        <v>6-200-040-0001</v>
      </c>
      <c r="C486" s="4" t="str">
        <f>[1]Comparativo!$P493</f>
        <v>ASOCIACIONES OFICIALES</v>
      </c>
      <c r="D486" t="str">
        <f>[2]Comparativo!$C493</f>
        <v>MERCADOTECNIA</v>
      </c>
      <c r="E486" s="5">
        <f>[1]Comparativo!$R493</f>
        <v>0</v>
      </c>
      <c r="F486" s="5"/>
      <c r="G486" s="6">
        <f>[1]Comparativo!$W493</f>
        <v>0</v>
      </c>
      <c r="H486" s="6"/>
      <c r="I486" s="6">
        <f>[1]Comparativo!$T493</f>
        <v>0</v>
      </c>
    </row>
    <row r="487" spans="1:9" x14ac:dyDescent="0.3">
      <c r="A487">
        <v>487</v>
      </c>
      <c r="B487" t="str">
        <f>[1]Comparativo!$O494</f>
        <v>6-200-040-0002</v>
      </c>
      <c r="C487" s="4" t="str">
        <f>[1]Comparativo!$P494</f>
        <v>ASOCIACIONES PROFESIONALES</v>
      </c>
      <c r="D487" t="str">
        <f>[2]Comparativo!$C494</f>
        <v>MERCADOTECNIA</v>
      </c>
      <c r="E487" s="5">
        <f>[1]Comparativo!$R494</f>
        <v>0</v>
      </c>
      <c r="F487" s="5"/>
      <c r="G487" s="6">
        <f>[1]Comparativo!$W494</f>
        <v>0</v>
      </c>
      <c r="H487" s="6"/>
      <c r="I487" s="6">
        <f>[1]Comparativo!$T494</f>
        <v>0</v>
      </c>
    </row>
    <row r="488" spans="1:9" x14ac:dyDescent="0.3">
      <c r="A488">
        <v>488</v>
      </c>
      <c r="B488" t="str">
        <f>[1]Comparativo!$O495</f>
        <v>6-200-040-0003</v>
      </c>
      <c r="C488" s="4" t="str">
        <f>[1]Comparativo!$P495</f>
        <v>OTRAS CUOTAS Y SUSCRIPCIONES</v>
      </c>
      <c r="D488" t="str">
        <f>[2]Comparativo!$C495</f>
        <v>MERCADOTECNIA</v>
      </c>
      <c r="E488" s="5">
        <f>[1]Comparativo!$R495</f>
        <v>0</v>
      </c>
      <c r="F488" s="5"/>
      <c r="G488" s="6">
        <f>[1]Comparativo!$W495</f>
        <v>0</v>
      </c>
      <c r="H488" s="6"/>
      <c r="I488" s="6">
        <f>[1]Comparativo!$T495</f>
        <v>0</v>
      </c>
    </row>
    <row r="489" spans="1:9" x14ac:dyDescent="0.3">
      <c r="A489">
        <v>489</v>
      </c>
      <c r="B489" t="str">
        <f>[1]Comparativo!$O496</f>
        <v>6-200-041-0000</v>
      </c>
      <c r="C489" s="4" t="str">
        <f>[1]Comparativo!$P496</f>
        <v>COMISION MERCANTIL</v>
      </c>
      <c r="D489">
        <f>[2]Comparativo!$C496</f>
        <v>0</v>
      </c>
      <c r="E489" s="5">
        <f>[1]Comparativo!$R496</f>
        <v>0</v>
      </c>
      <c r="F489" s="5"/>
      <c r="G489" s="6">
        <f>[1]Comparativo!$W496</f>
        <v>0</v>
      </c>
      <c r="H489" s="6"/>
      <c r="I489" s="6">
        <f>[1]Comparativo!$T496</f>
        <v>0</v>
      </c>
    </row>
    <row r="490" spans="1:9" x14ac:dyDescent="0.3">
      <c r="A490">
        <v>490</v>
      </c>
      <c r="B490" t="str">
        <f>[1]Comparativo!$O497</f>
        <v>6-200-041-0001</v>
      </c>
      <c r="C490" s="4" t="str">
        <f>[1]Comparativo!$P497</f>
        <v>COMISION MERCANTIL</v>
      </c>
      <c r="D490" t="str">
        <f>[2]Comparativo!$C497</f>
        <v>MERCADOTECNIA</v>
      </c>
      <c r="E490" s="5">
        <f>[1]Comparativo!$R497</f>
        <v>0</v>
      </c>
      <c r="F490" s="5"/>
      <c r="G490" s="6">
        <f>[1]Comparativo!$W497</f>
        <v>0</v>
      </c>
      <c r="H490" s="6"/>
      <c r="I490" s="6">
        <f>[1]Comparativo!$T497</f>
        <v>0</v>
      </c>
    </row>
    <row r="491" spans="1:9" x14ac:dyDescent="0.3">
      <c r="A491">
        <v>491</v>
      </c>
      <c r="B491" t="str">
        <f>[1]Comparativo!$O498</f>
        <v>6-200-042-0000</v>
      </c>
      <c r="C491" s="4" t="str">
        <f>[1]Comparativo!$P498</f>
        <v>INVENTARIO FÍSICO</v>
      </c>
      <c r="D491">
        <f>[2]Comparativo!$C498</f>
        <v>0</v>
      </c>
      <c r="E491" s="5">
        <f>[1]Comparativo!$R498</f>
        <v>0</v>
      </c>
      <c r="F491" s="5"/>
      <c r="G491" s="6">
        <f>[1]Comparativo!$W498</f>
        <v>0</v>
      </c>
      <c r="H491" s="6"/>
      <c r="I491" s="6">
        <f>[1]Comparativo!$T498</f>
        <v>0</v>
      </c>
    </row>
    <row r="492" spans="1:9" x14ac:dyDescent="0.3">
      <c r="A492">
        <v>492</v>
      </c>
      <c r="B492" t="str">
        <f>[1]Comparativo!$O499</f>
        <v>6-200-042-0001</v>
      </c>
      <c r="C492" s="4" t="str">
        <f>[1]Comparativo!$P499</f>
        <v>CICLÍCOS</v>
      </c>
      <c r="D492" t="str">
        <f>[2]Comparativo!$C499</f>
        <v>MERCADOTECNIA</v>
      </c>
      <c r="E492" s="5">
        <f>[1]Comparativo!$R499</f>
        <v>0</v>
      </c>
      <c r="F492" s="5"/>
      <c r="G492" s="6">
        <f>[1]Comparativo!$W499</f>
        <v>0</v>
      </c>
      <c r="H492" s="6"/>
      <c r="I492" s="6">
        <f>[1]Comparativo!$T499</f>
        <v>0</v>
      </c>
    </row>
    <row r="493" spans="1:9" x14ac:dyDescent="0.3">
      <c r="A493">
        <v>493</v>
      </c>
      <c r="B493" t="str">
        <f>[1]Comparativo!$O500</f>
        <v>6-200-042-0002</v>
      </c>
      <c r="C493" s="4" t="str">
        <f>[1]Comparativo!$P500</f>
        <v>ANUALES</v>
      </c>
      <c r="D493" t="str">
        <f>[2]Comparativo!$C500</f>
        <v>MERCADOTECNIA</v>
      </c>
      <c r="E493" s="5">
        <f>[1]Comparativo!$R500</f>
        <v>0</v>
      </c>
      <c r="F493" s="5"/>
      <c r="G493" s="6">
        <f>[1]Comparativo!$W500</f>
        <v>0</v>
      </c>
      <c r="H493" s="6"/>
      <c r="I493" s="6">
        <f>[1]Comparativo!$T500</f>
        <v>0</v>
      </c>
    </row>
    <row r="494" spans="1:9" x14ac:dyDescent="0.3">
      <c r="A494">
        <v>494</v>
      </c>
      <c r="B494" t="str">
        <f>[1]Comparativo!$O501</f>
        <v>6-200-043-0000</v>
      </c>
      <c r="C494" s="4" t="str">
        <f>[1]Comparativo!$P501</f>
        <v>OTROS IMPUESTOS Y DERECHOS</v>
      </c>
      <c r="D494">
        <f>[2]Comparativo!$C501</f>
        <v>0</v>
      </c>
      <c r="E494" s="5">
        <f>[1]Comparativo!$R501</f>
        <v>0</v>
      </c>
      <c r="F494" s="5"/>
      <c r="G494" s="6">
        <f>[1]Comparativo!$W501</f>
        <v>0</v>
      </c>
      <c r="H494" s="6"/>
      <c r="I494" s="6">
        <f>[1]Comparativo!$T501</f>
        <v>0</v>
      </c>
    </row>
    <row r="495" spans="1:9" x14ac:dyDescent="0.3">
      <c r="A495">
        <v>495</v>
      </c>
      <c r="B495" t="str">
        <f>[1]Comparativo!$O502</f>
        <v>6-200-043-0001</v>
      </c>
      <c r="C495" s="4" t="str">
        <f>[1]Comparativo!$P502</f>
        <v>TENENCIAS</v>
      </c>
      <c r="D495" t="str">
        <f>[2]Comparativo!$C502</f>
        <v>MERCADOTECNIA</v>
      </c>
      <c r="E495" s="5">
        <f>[1]Comparativo!$R502</f>
        <v>0</v>
      </c>
      <c r="F495" s="5"/>
      <c r="G495" s="6">
        <f>[1]Comparativo!$W502</f>
        <v>0</v>
      </c>
      <c r="H495" s="6"/>
      <c r="I495" s="6">
        <f>[1]Comparativo!$T502</f>
        <v>0</v>
      </c>
    </row>
    <row r="496" spans="1:9" x14ac:dyDescent="0.3">
      <c r="A496">
        <v>496</v>
      </c>
      <c r="B496" t="str">
        <f>[1]Comparativo!$O503</f>
        <v>6-200-043-0002</v>
      </c>
      <c r="C496" s="4" t="str">
        <f>[1]Comparativo!$P503</f>
        <v>OTROS IMPUESTOS</v>
      </c>
      <c r="D496" t="str">
        <f>[2]Comparativo!$C503</f>
        <v>MERCADOTECNIA</v>
      </c>
      <c r="E496" s="5">
        <f>[1]Comparativo!$R503</f>
        <v>0</v>
      </c>
      <c r="F496" s="5"/>
      <c r="G496" s="6">
        <f>[1]Comparativo!$W503</f>
        <v>0</v>
      </c>
      <c r="H496" s="6"/>
      <c r="I496" s="6">
        <f>[1]Comparativo!$T503</f>
        <v>0</v>
      </c>
    </row>
    <row r="497" spans="1:10" x14ac:dyDescent="0.3">
      <c r="A497">
        <v>497</v>
      </c>
      <c r="B497" t="str">
        <f>[1]Comparativo!$O504</f>
        <v>6-200-043-0003</v>
      </c>
      <c r="C497" s="4" t="str">
        <f>[1]Comparativo!$P504</f>
        <v>DERECHOS</v>
      </c>
      <c r="D497" t="str">
        <f>[2]Comparativo!$C504</f>
        <v>MERCADOTECNIA</v>
      </c>
      <c r="E497" s="5">
        <f>[1]Comparativo!$R504</f>
        <v>0</v>
      </c>
      <c r="F497" s="5"/>
      <c r="G497" s="6">
        <f>[1]Comparativo!$W504</f>
        <v>0</v>
      </c>
      <c r="H497" s="6"/>
      <c r="I497" s="6">
        <f>[1]Comparativo!$T504</f>
        <v>0</v>
      </c>
    </row>
    <row r="498" spans="1:10" x14ac:dyDescent="0.3">
      <c r="A498">
        <v>498</v>
      </c>
      <c r="B498" t="str">
        <f>[1]Comparativo!$O505</f>
        <v>6-200-044-0000</v>
      </c>
      <c r="C498" t="str">
        <f>[1]Comparativo!$P505</f>
        <v>NO DEDUCIBLES</v>
      </c>
      <c r="D498">
        <f>[2]Comparativo!$C505</f>
        <v>0</v>
      </c>
      <c r="E498" s="2">
        <f>[1]Comparativo!$R505</f>
        <v>645.34</v>
      </c>
      <c r="F498" s="7">
        <f t="shared" ref="F498:F499" si="126">E498/$E$99</f>
        <v>3.1441649377247714E-6</v>
      </c>
      <c r="G498" s="1">
        <f>[1]Comparativo!$W505</f>
        <v>0</v>
      </c>
      <c r="H498" s="1">
        <f t="shared" ref="H498:H499" si="127">G498/$G$99</f>
        <v>0</v>
      </c>
      <c r="I498" s="1">
        <f>[1]Comparativo!$T505</f>
        <v>0</v>
      </c>
      <c r="J498" s="7">
        <f t="shared" ref="J498:J499" si="128">I498/$I$99</f>
        <v>0</v>
      </c>
    </row>
    <row r="499" spans="1:10" x14ac:dyDescent="0.3">
      <c r="A499">
        <v>499</v>
      </c>
      <c r="B499" t="str">
        <f>[1]Comparativo!$O506</f>
        <v>6-200-044-0001</v>
      </c>
      <c r="C499" t="str">
        <f>[1]Comparativo!$P506</f>
        <v>NO DEDUCIBLES</v>
      </c>
      <c r="D499" t="str">
        <f>[2]Comparativo!$C506</f>
        <v>MERCADOTECNIA</v>
      </c>
      <c r="E499" s="2">
        <f>[1]Comparativo!$R506</f>
        <v>645.34</v>
      </c>
      <c r="F499" s="7">
        <f t="shared" si="126"/>
        <v>3.1441649377247714E-6</v>
      </c>
      <c r="G499" s="1">
        <f>[1]Comparativo!$W506</f>
        <v>0</v>
      </c>
      <c r="H499" s="1">
        <f t="shared" si="127"/>
        <v>0</v>
      </c>
      <c r="I499" s="1">
        <f>[1]Comparativo!$T506</f>
        <v>0</v>
      </c>
      <c r="J499" s="7">
        <f t="shared" si="128"/>
        <v>0</v>
      </c>
    </row>
    <row r="500" spans="1:10" x14ac:dyDescent="0.3">
      <c r="A500">
        <v>500</v>
      </c>
      <c r="B500" t="str">
        <f>[1]Comparativo!$O507</f>
        <v>6-200-044-0002</v>
      </c>
      <c r="C500" s="4" t="str">
        <f>[1]Comparativo!$P507</f>
        <v>ACTUALIZACION</v>
      </c>
      <c r="D500" t="str">
        <f>[2]Comparativo!$C507</f>
        <v>MERCADOTECNIA</v>
      </c>
      <c r="E500" s="5">
        <f>[1]Comparativo!$R507</f>
        <v>0</v>
      </c>
      <c r="F500" s="5"/>
      <c r="G500" s="6">
        <f>[1]Comparativo!$W507</f>
        <v>0</v>
      </c>
      <c r="H500" s="6"/>
      <c r="I500" s="6">
        <f>[1]Comparativo!$T507</f>
        <v>0</v>
      </c>
    </row>
    <row r="501" spans="1:10" x14ac:dyDescent="0.3">
      <c r="A501">
        <v>501</v>
      </c>
      <c r="B501" t="str">
        <f>[1]Comparativo!$O508</f>
        <v>6-200-044-0003</v>
      </c>
      <c r="C501" s="4" t="str">
        <f>[1]Comparativo!$P508</f>
        <v>RECARGOS</v>
      </c>
      <c r="D501" t="str">
        <f>[2]Comparativo!$C508</f>
        <v>MERCADOTECNIA</v>
      </c>
      <c r="E501" s="5">
        <f>[1]Comparativo!$R508</f>
        <v>0</v>
      </c>
      <c r="F501" s="5"/>
      <c r="G501" s="6">
        <f>[1]Comparativo!$W508</f>
        <v>0</v>
      </c>
      <c r="H501" s="6"/>
      <c r="I501" s="6">
        <f>[1]Comparativo!$T508</f>
        <v>0</v>
      </c>
    </row>
    <row r="502" spans="1:10" x14ac:dyDescent="0.3">
      <c r="A502">
        <v>502</v>
      </c>
      <c r="B502" t="str">
        <f>[1]Comparativo!$O509</f>
        <v>6-200-100-0000</v>
      </c>
      <c r="C502" s="4" t="str">
        <f>[1]Comparativo!$P509</f>
        <v>SEGUROS Y FIANZAS</v>
      </c>
      <c r="D502">
        <f>[2]Comparativo!$C509</f>
        <v>0</v>
      </c>
      <c r="E502" s="5">
        <f>[1]Comparativo!$R509</f>
        <v>0</v>
      </c>
      <c r="F502" s="5"/>
      <c r="G502" s="6">
        <f>[1]Comparativo!$W509</f>
        <v>0</v>
      </c>
      <c r="H502" s="6"/>
      <c r="I502" s="6">
        <f>[1]Comparativo!$T509</f>
        <v>0</v>
      </c>
    </row>
    <row r="503" spans="1:10" x14ac:dyDescent="0.3">
      <c r="A503">
        <v>503</v>
      </c>
      <c r="B503" t="str">
        <f>[1]Comparativo!$O510</f>
        <v>6-200-100-0001</v>
      </c>
      <c r="C503" s="4" t="str">
        <f>[1]Comparativo!$P510</f>
        <v>SEGUROS EQUIPO TRANSPORTE</v>
      </c>
      <c r="D503" t="str">
        <f>[2]Comparativo!$C510</f>
        <v>MERCADOTECNIA</v>
      </c>
      <c r="E503" s="5">
        <f>[1]Comparativo!$R510</f>
        <v>0</v>
      </c>
      <c r="F503" s="5"/>
      <c r="G503" s="6">
        <f>[1]Comparativo!$W510</f>
        <v>0</v>
      </c>
      <c r="H503" s="6"/>
      <c r="I503" s="6">
        <f>[1]Comparativo!$T510</f>
        <v>0</v>
      </c>
    </row>
    <row r="504" spans="1:10" x14ac:dyDescent="0.3">
      <c r="A504">
        <v>504</v>
      </c>
      <c r="B504" t="str">
        <f>[1]Comparativo!$O511</f>
        <v>6-200-100-0002</v>
      </c>
      <c r="C504" s="4" t="str">
        <f>[1]Comparativo!$P511</f>
        <v>SEGURO VEHÍCULO UTILITARIO</v>
      </c>
      <c r="D504" t="str">
        <f>[2]Comparativo!$C511</f>
        <v>MERCADOTECNIA</v>
      </c>
      <c r="E504" s="5">
        <f>[1]Comparativo!$R511</f>
        <v>0</v>
      </c>
      <c r="F504" s="5"/>
      <c r="G504" s="6">
        <f>[1]Comparativo!$W511</f>
        <v>0</v>
      </c>
      <c r="H504" s="6"/>
      <c r="I504" s="6">
        <f>[1]Comparativo!$T511</f>
        <v>0</v>
      </c>
    </row>
    <row r="505" spans="1:10" x14ac:dyDescent="0.3">
      <c r="A505">
        <v>505</v>
      </c>
      <c r="B505" t="str">
        <f>[1]Comparativo!$O512</f>
        <v>6-200-100-0003</v>
      </c>
      <c r="C505" s="4" t="str">
        <f>[1]Comparativo!$P512</f>
        <v>SEGURO DE VIDA</v>
      </c>
      <c r="D505" t="str">
        <f>[2]Comparativo!$C512</f>
        <v>MERCADOTECNIA</v>
      </c>
      <c r="E505" s="5">
        <f>[1]Comparativo!$R512</f>
        <v>0</v>
      </c>
      <c r="F505" s="5"/>
      <c r="G505" s="6">
        <f>[1]Comparativo!$W512</f>
        <v>0</v>
      </c>
      <c r="H505" s="6"/>
      <c r="I505" s="6">
        <f>[1]Comparativo!$T512</f>
        <v>0</v>
      </c>
    </row>
    <row r="506" spans="1:10" x14ac:dyDescent="0.3">
      <c r="A506">
        <v>506</v>
      </c>
      <c r="B506" t="str">
        <f>[1]Comparativo!$O513</f>
        <v>6-200-100-0004</v>
      </c>
      <c r="C506" s="4" t="str">
        <f>[1]Comparativo!$P513</f>
        <v>SEGURO DE DAÑOS</v>
      </c>
      <c r="D506" t="str">
        <f>[2]Comparativo!$C513</f>
        <v>MERCADOTECNIA</v>
      </c>
      <c r="E506" s="5">
        <f>[1]Comparativo!$R513</f>
        <v>0</v>
      </c>
      <c r="F506" s="5"/>
      <c r="G506" s="6">
        <f>[1]Comparativo!$W513</f>
        <v>0</v>
      </c>
      <c r="H506" s="6"/>
      <c r="I506" s="6">
        <f>[1]Comparativo!$T513</f>
        <v>0</v>
      </c>
    </row>
    <row r="507" spans="1:10" x14ac:dyDescent="0.3">
      <c r="A507">
        <v>507</v>
      </c>
      <c r="B507" t="str">
        <f>[1]Comparativo!$O514</f>
        <v>6-200-100-0005</v>
      </c>
      <c r="C507" s="4" t="str">
        <f>[1]Comparativo!$P514</f>
        <v>SEGURO RESP CIVIL S/PRODUCTOS</v>
      </c>
      <c r="D507" t="str">
        <f>[2]Comparativo!$C514</f>
        <v>MERCADOTECNIA</v>
      </c>
      <c r="E507" s="5">
        <f>[1]Comparativo!$R514</f>
        <v>0</v>
      </c>
      <c r="F507" s="5"/>
      <c r="G507" s="6">
        <f>[1]Comparativo!$W514</f>
        <v>0</v>
      </c>
      <c r="H507" s="6"/>
      <c r="I507" s="6">
        <f>[1]Comparativo!$T514</f>
        <v>0</v>
      </c>
    </row>
    <row r="508" spans="1:10" x14ac:dyDescent="0.3">
      <c r="A508">
        <v>508</v>
      </c>
      <c r="B508" t="str">
        <f>[1]Comparativo!$O515</f>
        <v>6-200-100-0006</v>
      </c>
      <c r="C508" s="4" t="str">
        <f>[1]Comparativo!$P515</f>
        <v>FIANZAS</v>
      </c>
      <c r="D508" t="str">
        <f>[2]Comparativo!$C515</f>
        <v>MERCADOTECNIA</v>
      </c>
      <c r="E508" s="5">
        <f>[1]Comparativo!$R515</f>
        <v>0</v>
      </c>
      <c r="F508" s="5"/>
      <c r="G508" s="6">
        <f>[1]Comparativo!$W515</f>
        <v>0</v>
      </c>
      <c r="H508" s="6"/>
      <c r="I508" s="6">
        <f>[1]Comparativo!$T515</f>
        <v>0</v>
      </c>
    </row>
    <row r="509" spans="1:10" x14ac:dyDescent="0.3">
      <c r="A509">
        <v>509</v>
      </c>
      <c r="B509" t="str">
        <f>[1]Comparativo!$O516</f>
        <v>6-300-000-0000</v>
      </c>
      <c r="C509" t="str">
        <f>[1]Comparativo!$P516</f>
        <v>GASTOS DE COMERCIALIZACION</v>
      </c>
      <c r="D509">
        <f>[2]Comparativo!$C516</f>
        <v>0</v>
      </c>
      <c r="E509" s="2">
        <f>[1]Comparativo!$R516</f>
        <v>5373380.0687708333</v>
      </c>
      <c r="F509" s="7">
        <f t="shared" ref="F509:F514" si="129">E509/$E$99</f>
        <v>2.6179677703688557E-2</v>
      </c>
      <c r="G509" s="1">
        <f>[1]Comparativo!$W516</f>
        <v>6127981.59009331</v>
      </c>
      <c r="H509" s="1">
        <f t="shared" ref="H509:H514" si="130">G509/$G$99</f>
        <v>2.8297086251304369E-2</v>
      </c>
      <c r="I509" s="1">
        <f>[1]Comparativo!$T516</f>
        <v>5529831.8023333335</v>
      </c>
      <c r="J509" s="7">
        <f t="shared" ref="J509:J514" si="131">I509/$I$99</f>
        <v>5.0019325548191516E-2</v>
      </c>
    </row>
    <row r="510" spans="1:10" x14ac:dyDescent="0.3">
      <c r="A510">
        <v>510</v>
      </c>
      <c r="B510" t="str">
        <f>[1]Comparativo!$O517</f>
        <v>6-300-001-0000</v>
      </c>
      <c r="C510" t="str">
        <f>[1]Comparativo!$P517</f>
        <v>SUELDOS Y SALARIOS</v>
      </c>
      <c r="D510">
        <f>[2]Comparativo!$C517</f>
        <v>0</v>
      </c>
      <c r="E510" s="2">
        <f>[1]Comparativo!$R517</f>
        <v>4353183.645833333</v>
      </c>
      <c r="F510" s="7">
        <f t="shared" si="129"/>
        <v>2.1209172508609497E-2</v>
      </c>
      <c r="G510" s="1">
        <f>[1]Comparativo!$W517</f>
        <v>5220613.2100000009</v>
      </c>
      <c r="H510" s="1">
        <f t="shared" si="130"/>
        <v>2.410714525103845E-2</v>
      </c>
      <c r="I510" s="1">
        <f>[1]Comparativo!$T517</f>
        <v>4878962.2233333336</v>
      </c>
      <c r="J510" s="7">
        <f t="shared" si="131"/>
        <v>4.41319751684425E-2</v>
      </c>
    </row>
    <row r="511" spans="1:10" x14ac:dyDescent="0.3">
      <c r="A511">
        <v>511</v>
      </c>
      <c r="B511" t="str">
        <f>[1]Comparativo!$O518</f>
        <v>6-300-001-0001</v>
      </c>
      <c r="C511" t="str">
        <f>[1]Comparativo!$P518</f>
        <v>SUELDOS NOMINAL</v>
      </c>
      <c r="D511" t="str">
        <f>[2]Comparativo!$C518</f>
        <v>RETAIL</v>
      </c>
      <c r="E511" s="2">
        <f>[1]Comparativo!$R518</f>
        <v>584882.81999999995</v>
      </c>
      <c r="F511" s="7">
        <f t="shared" si="129"/>
        <v>2.8496111434617231E-3</v>
      </c>
      <c r="G511" s="1">
        <f>[1]Comparativo!$W518</f>
        <v>0</v>
      </c>
      <c r="H511" s="1">
        <f t="shared" si="130"/>
        <v>0</v>
      </c>
      <c r="I511" s="1">
        <f>[1]Comparativo!$T518</f>
        <v>4878962.2233333336</v>
      </c>
      <c r="J511" s="7">
        <f t="shared" si="131"/>
        <v>4.41319751684425E-2</v>
      </c>
    </row>
    <row r="512" spans="1:10" x14ac:dyDescent="0.3">
      <c r="A512">
        <v>512</v>
      </c>
      <c r="B512" t="str">
        <f>[1]Comparativo!$O519</f>
        <v>6-300-001-0001</v>
      </c>
      <c r="C512" t="str">
        <f>[1]Comparativo!$P519</f>
        <v>SUELDOS NOMINAL</v>
      </c>
      <c r="D512" t="str">
        <f>[2]Comparativo!$C519</f>
        <v>CATALOGO</v>
      </c>
      <c r="E512" s="2">
        <f>[1]Comparativo!$R519</f>
        <v>121860.12000000001</v>
      </c>
      <c r="F512" s="7">
        <f t="shared" si="129"/>
        <v>5.9371543157240084E-4</v>
      </c>
      <c r="G512" s="1">
        <f>[1]Comparativo!$W519</f>
        <v>0</v>
      </c>
      <c r="H512" s="1">
        <f t="shared" si="130"/>
        <v>0</v>
      </c>
      <c r="I512" s="1">
        <f>[1]Comparativo!$T519</f>
        <v>0</v>
      </c>
      <c r="J512" s="7">
        <f t="shared" si="131"/>
        <v>0</v>
      </c>
    </row>
    <row r="513" spans="1:10" x14ac:dyDescent="0.3">
      <c r="A513">
        <v>513</v>
      </c>
      <c r="B513" t="str">
        <f>[1]Comparativo!$O520</f>
        <v>6-300-001-0001</v>
      </c>
      <c r="C513" t="str">
        <f>[1]Comparativo!$P520</f>
        <v>SUELDOS NOMINAL</v>
      </c>
      <c r="D513" t="str">
        <f>[2]Comparativo!$C520</f>
        <v>MAYOREO</v>
      </c>
      <c r="E513" s="2">
        <f>[1]Comparativo!$R520</f>
        <v>601083</v>
      </c>
      <c r="F513" s="7">
        <f t="shared" si="129"/>
        <v>2.9285401389382631E-3</v>
      </c>
      <c r="G513" s="1">
        <f>[1]Comparativo!$W520</f>
        <v>0</v>
      </c>
      <c r="H513" s="1">
        <f t="shared" si="130"/>
        <v>0</v>
      </c>
      <c r="I513" s="1">
        <f>[1]Comparativo!$T520</f>
        <v>0</v>
      </c>
      <c r="J513" s="7">
        <f t="shared" si="131"/>
        <v>0</v>
      </c>
    </row>
    <row r="514" spans="1:10" x14ac:dyDescent="0.3">
      <c r="A514">
        <v>514</v>
      </c>
      <c r="B514" t="str">
        <f>[1]Comparativo!$O521</f>
        <v>6-300-001-0002</v>
      </c>
      <c r="C514" t="str">
        <f>[1]Comparativo!$P521</f>
        <v>TIEMPO EXTRA</v>
      </c>
      <c r="D514">
        <f>[2]Comparativo!$C521</f>
        <v>0</v>
      </c>
      <c r="E514" s="2">
        <f>[1]Comparativo!$R521</f>
        <v>3045357.7058333326</v>
      </c>
      <c r="F514" s="7">
        <f t="shared" si="129"/>
        <v>1.483730579463711E-2</v>
      </c>
      <c r="G514" s="1">
        <f>[1]Comparativo!$W521</f>
        <v>5220613.2100000009</v>
      </c>
      <c r="H514" s="1">
        <f t="shared" si="130"/>
        <v>2.410714525103845E-2</v>
      </c>
      <c r="I514" s="1">
        <f>[1]Comparativo!$T521</f>
        <v>0</v>
      </c>
      <c r="J514" s="7">
        <f t="shared" si="131"/>
        <v>0</v>
      </c>
    </row>
    <row r="515" spans="1:10" x14ac:dyDescent="0.3">
      <c r="A515">
        <v>515</v>
      </c>
      <c r="B515" t="str">
        <f>[1]Comparativo!$O522</f>
        <v>6-300-001-0003</v>
      </c>
      <c r="C515" s="4" t="str">
        <f>[1]Comparativo!$P522</f>
        <v>ASIMILADOS A SALARIOS</v>
      </c>
      <c r="D515">
        <f>[2]Comparativo!$C522</f>
        <v>0</v>
      </c>
      <c r="E515" s="5">
        <f>[1]Comparativo!$R522</f>
        <v>0</v>
      </c>
      <c r="F515" s="5"/>
      <c r="G515" s="6">
        <f>[1]Comparativo!$W522</f>
        <v>0</v>
      </c>
      <c r="H515" s="6"/>
      <c r="I515" s="6">
        <f>[1]Comparativo!$T522</f>
        <v>0</v>
      </c>
    </row>
    <row r="516" spans="1:10" x14ac:dyDescent="0.3">
      <c r="A516">
        <v>516</v>
      </c>
      <c r="B516" t="str">
        <f>[1]Comparativo!$O523</f>
        <v>6-300-002-0000</v>
      </c>
      <c r="C516" s="4" t="str">
        <f>[1]Comparativo!$P523</f>
        <v>COMISIONES Y BONOS</v>
      </c>
      <c r="D516">
        <f>[2]Comparativo!$C523</f>
        <v>0</v>
      </c>
      <c r="E516" s="5">
        <f>[1]Comparativo!$R523</f>
        <v>0</v>
      </c>
      <c r="F516" s="5"/>
      <c r="G516" s="6">
        <f>[1]Comparativo!$W523</f>
        <v>0</v>
      </c>
      <c r="H516" s="6"/>
      <c r="I516" s="6">
        <f>[1]Comparativo!$T523</f>
        <v>0</v>
      </c>
    </row>
    <row r="517" spans="1:10" x14ac:dyDescent="0.3">
      <c r="A517">
        <v>517</v>
      </c>
      <c r="B517" t="str">
        <f>[1]Comparativo!$O524</f>
        <v>6-300-002-0001</v>
      </c>
      <c r="C517" s="4" t="str">
        <f>[1]Comparativo!$P524</f>
        <v>COMISIONES A VENDEDORES</v>
      </c>
      <c r="D517" t="str">
        <f>[2]Comparativo!$C524</f>
        <v>RETAIL</v>
      </c>
      <c r="E517" s="5">
        <f>[1]Comparativo!$R524</f>
        <v>0</v>
      </c>
      <c r="F517" s="5"/>
      <c r="G517" s="6">
        <f>[1]Comparativo!$W524</f>
        <v>0</v>
      </c>
      <c r="H517" s="6"/>
      <c r="I517" s="6">
        <f>[1]Comparativo!$T524</f>
        <v>0</v>
      </c>
    </row>
    <row r="518" spans="1:10" x14ac:dyDescent="0.3">
      <c r="A518">
        <v>518</v>
      </c>
      <c r="B518" t="str">
        <f>[1]Comparativo!$O525</f>
        <v>6-300-002-0001</v>
      </c>
      <c r="C518" s="4" t="str">
        <f>[1]Comparativo!$P525</f>
        <v>COMISIONES A VENDEDORES</v>
      </c>
      <c r="D518" t="str">
        <f>[2]Comparativo!$C525</f>
        <v>CATALOGO</v>
      </c>
      <c r="E518" s="5">
        <f>[1]Comparativo!$R525</f>
        <v>0</v>
      </c>
      <c r="F518" s="5"/>
      <c r="G518" s="6">
        <f>[1]Comparativo!$W525</f>
        <v>0</v>
      </c>
      <c r="H518" s="6"/>
      <c r="I518" s="6">
        <f>[1]Comparativo!$T525</f>
        <v>0</v>
      </c>
    </row>
    <row r="519" spans="1:10" x14ac:dyDescent="0.3">
      <c r="A519">
        <v>519</v>
      </c>
      <c r="B519" t="str">
        <f>[1]Comparativo!$O526</f>
        <v>6-300-002-0001</v>
      </c>
      <c r="C519" s="4" t="str">
        <f>[1]Comparativo!$P526</f>
        <v>COMISIONES A VENDEDORES</v>
      </c>
      <c r="D519" t="str">
        <f>[2]Comparativo!$C526</f>
        <v>MAYOREO</v>
      </c>
      <c r="E519" s="5">
        <f>[1]Comparativo!$R526</f>
        <v>0</v>
      </c>
      <c r="F519" s="5"/>
      <c r="G519" s="6">
        <f>[1]Comparativo!$W526</f>
        <v>0</v>
      </c>
      <c r="H519" s="6"/>
      <c r="I519" s="6">
        <f>[1]Comparativo!$T526</f>
        <v>0</v>
      </c>
    </row>
    <row r="520" spans="1:10" x14ac:dyDescent="0.3">
      <c r="A520">
        <v>520</v>
      </c>
      <c r="B520" t="str">
        <f>[1]Comparativo!$O527</f>
        <v>6-300-002-0002</v>
      </c>
      <c r="C520" s="4" t="str">
        <f>[1]Comparativo!$P527</f>
        <v>BONOS ANUALES</v>
      </c>
      <c r="D520" t="str">
        <f>[2]Comparativo!$C527</f>
        <v>RETAIL</v>
      </c>
      <c r="E520" s="5">
        <f>[1]Comparativo!$R527</f>
        <v>0</v>
      </c>
      <c r="F520" s="5"/>
      <c r="G520" s="6">
        <f>[1]Comparativo!$W527</f>
        <v>0</v>
      </c>
      <c r="H520" s="6"/>
      <c r="I520" s="6">
        <f>[1]Comparativo!$T527</f>
        <v>0</v>
      </c>
    </row>
    <row r="521" spans="1:10" x14ac:dyDescent="0.3">
      <c r="A521">
        <v>521</v>
      </c>
      <c r="B521" t="str">
        <f>[1]Comparativo!$O528</f>
        <v>6-300-002-0002</v>
      </c>
      <c r="C521" s="4" t="str">
        <f>[1]Comparativo!$P528</f>
        <v>BONOS ANUALES</v>
      </c>
      <c r="D521" t="str">
        <f>[2]Comparativo!$C528</f>
        <v>CATALOGO</v>
      </c>
      <c r="E521" s="5">
        <f>[1]Comparativo!$R528</f>
        <v>0</v>
      </c>
      <c r="F521" s="5"/>
      <c r="G521" s="6">
        <f>[1]Comparativo!$W528</f>
        <v>0</v>
      </c>
      <c r="H521" s="6"/>
      <c r="I521" s="6">
        <f>[1]Comparativo!$T528</f>
        <v>0</v>
      </c>
    </row>
    <row r="522" spans="1:10" x14ac:dyDescent="0.3">
      <c r="A522">
        <v>522</v>
      </c>
      <c r="B522" t="str">
        <f>[1]Comparativo!$O529</f>
        <v>6-300-002-0002</v>
      </c>
      <c r="C522" s="4" t="str">
        <f>[1]Comparativo!$P529</f>
        <v>BONOS ANUALES</v>
      </c>
      <c r="D522" t="str">
        <f>[2]Comparativo!$C529</f>
        <v>MAYOREO</v>
      </c>
      <c r="E522" s="5">
        <f>[1]Comparativo!$R529</f>
        <v>0</v>
      </c>
      <c r="F522" s="5"/>
      <c r="G522" s="6">
        <f>[1]Comparativo!$W529</f>
        <v>0</v>
      </c>
      <c r="H522" s="6"/>
      <c r="I522" s="6">
        <f>[1]Comparativo!$T529</f>
        <v>0</v>
      </c>
    </row>
    <row r="523" spans="1:10" x14ac:dyDescent="0.3">
      <c r="A523">
        <v>523</v>
      </c>
      <c r="B523" t="str">
        <f>[1]Comparativo!$O530</f>
        <v>6-300-002-0003</v>
      </c>
      <c r="C523" s="4" t="str">
        <f>[1]Comparativo!$P530</f>
        <v>OTROS BONOS</v>
      </c>
      <c r="D523">
        <f>[2]Comparativo!$C530</f>
        <v>0</v>
      </c>
      <c r="E523" s="5">
        <f>[1]Comparativo!$R530</f>
        <v>0</v>
      </c>
      <c r="F523" s="5"/>
      <c r="G523" s="6">
        <f>[1]Comparativo!$W530</f>
        <v>0</v>
      </c>
      <c r="H523" s="6"/>
      <c r="I523" s="6">
        <f>[1]Comparativo!$T530</f>
        <v>0</v>
      </c>
    </row>
    <row r="524" spans="1:10" x14ac:dyDescent="0.3">
      <c r="A524">
        <v>524</v>
      </c>
      <c r="B524" t="str">
        <f>[1]Comparativo!$O531</f>
        <v>6-300-003-0000</v>
      </c>
      <c r="C524" t="str">
        <f>[1]Comparativo!$P531</f>
        <v>PRESTACIONES</v>
      </c>
      <c r="D524">
        <f>[2]Comparativo!$C531</f>
        <v>0</v>
      </c>
      <c r="E524" s="2">
        <f>[1]Comparativo!$R531</f>
        <v>231971.11793749989</v>
      </c>
      <c r="F524" s="7">
        <f t="shared" ref="F524:F525" si="132">E524/$E$99</f>
        <v>1.1301878941083845E-3</v>
      </c>
      <c r="G524" s="1">
        <f>[1]Comparativo!$W531</f>
        <v>0</v>
      </c>
      <c r="H524" s="1">
        <f t="shared" ref="H524:H525" si="133">G524/$G$99</f>
        <v>0</v>
      </c>
      <c r="I524" s="1">
        <f>[1]Comparativo!$T531</f>
        <v>0</v>
      </c>
      <c r="J524" s="7">
        <f t="shared" ref="J524:J525" si="134">I524/$I$99</f>
        <v>0</v>
      </c>
    </row>
    <row r="525" spans="1:10" x14ac:dyDescent="0.3">
      <c r="A525">
        <v>525</v>
      </c>
      <c r="B525" t="str">
        <f>[1]Comparativo!$O532</f>
        <v>6-300-003-0001</v>
      </c>
      <c r="C525" t="str">
        <f>[1]Comparativo!$P532</f>
        <v>PRIMA VACACIONAL EXENTA</v>
      </c>
      <c r="D525" t="str">
        <f>[2]Comparativo!$C532</f>
        <v>RETAIL</v>
      </c>
      <c r="E525" s="2">
        <f>[1]Comparativo!$R532</f>
        <v>101511.92352777775</v>
      </c>
      <c r="F525" s="7">
        <f t="shared" si="132"/>
        <v>4.9457685982123693E-4</v>
      </c>
      <c r="G525" s="1">
        <f>[1]Comparativo!$W532</f>
        <v>0</v>
      </c>
      <c r="H525" s="1">
        <f t="shared" si="133"/>
        <v>0</v>
      </c>
      <c r="I525" s="1">
        <f>[1]Comparativo!$T532</f>
        <v>0</v>
      </c>
      <c r="J525" s="7">
        <f t="shared" si="134"/>
        <v>0</v>
      </c>
    </row>
    <row r="526" spans="1:10" x14ac:dyDescent="0.3">
      <c r="A526">
        <v>526</v>
      </c>
      <c r="B526" t="str">
        <f>[1]Comparativo!$O533</f>
        <v>6-300-003-0001</v>
      </c>
      <c r="C526" s="4" t="str">
        <f>[1]Comparativo!$P533</f>
        <v>PRIMA VACACIONAL EXENTA</v>
      </c>
      <c r="D526" t="str">
        <f>[2]Comparativo!$C533</f>
        <v>CATALOGO</v>
      </c>
      <c r="E526" s="5">
        <f>[1]Comparativo!$R533</f>
        <v>0</v>
      </c>
      <c r="F526" s="5"/>
      <c r="G526" s="6">
        <f>[1]Comparativo!$W533</f>
        <v>0</v>
      </c>
      <c r="H526" s="6"/>
      <c r="I526" s="6">
        <f>[1]Comparativo!$T533</f>
        <v>0</v>
      </c>
    </row>
    <row r="527" spans="1:10" x14ac:dyDescent="0.3">
      <c r="A527">
        <v>527</v>
      </c>
      <c r="B527" t="str">
        <f>[1]Comparativo!$O534</f>
        <v>6-300-003-0001</v>
      </c>
      <c r="C527" t="str">
        <f>[1]Comparativo!$P534</f>
        <v>PRIMA VACACIONAL EXENTA</v>
      </c>
      <c r="D527" t="str">
        <f>[2]Comparativo!$C534</f>
        <v>MAYOREO</v>
      </c>
      <c r="E527" s="2">
        <f>[1]Comparativo!$R534</f>
        <v>594.95000000000005</v>
      </c>
      <c r="F527" s="7">
        <f>E527/$E$99</f>
        <v>2.8986595123490762E-6</v>
      </c>
      <c r="G527" s="1">
        <f>[1]Comparativo!$W534</f>
        <v>0</v>
      </c>
      <c r="H527" s="1">
        <f>G527/$G$99</f>
        <v>0</v>
      </c>
      <c r="I527" s="1">
        <f>[1]Comparativo!$T534</f>
        <v>0</v>
      </c>
      <c r="J527" s="7">
        <f>I527/$I$99</f>
        <v>0</v>
      </c>
    </row>
    <row r="528" spans="1:10" x14ac:dyDescent="0.3">
      <c r="A528">
        <v>528</v>
      </c>
      <c r="B528" t="str">
        <f>[1]Comparativo!$O535</f>
        <v>6-300-003-0002</v>
      </c>
      <c r="C528" s="4" t="str">
        <f>[1]Comparativo!$P535</f>
        <v>PRIMA VACACIONAL GRAVABLE</v>
      </c>
      <c r="D528">
        <f>[2]Comparativo!$C535</f>
        <v>0</v>
      </c>
      <c r="E528" s="5">
        <f>[1]Comparativo!$R535</f>
        <v>0</v>
      </c>
      <c r="F528" s="5"/>
      <c r="G528" s="6">
        <f>[1]Comparativo!$W535</f>
        <v>0</v>
      </c>
      <c r="H528" s="6"/>
      <c r="I528" s="6">
        <f>[1]Comparativo!$T535</f>
        <v>0</v>
      </c>
    </row>
    <row r="529" spans="1:10" x14ac:dyDescent="0.3">
      <c r="A529">
        <v>529</v>
      </c>
      <c r="B529" t="str">
        <f>[1]Comparativo!$O536</f>
        <v>6-300-003-0003</v>
      </c>
      <c r="C529" t="str">
        <f>[1]Comparativo!$P536</f>
        <v>AGUINALDO EXENTO</v>
      </c>
      <c r="D529" t="str">
        <f>[2]Comparativo!$C536</f>
        <v>RETAIL</v>
      </c>
      <c r="E529" s="2">
        <f>[1]Comparativo!$R536</f>
        <v>126889.90440972219</v>
      </c>
      <c r="F529" s="7">
        <f>E529/$E$99</f>
        <v>6.1822107477654624E-4</v>
      </c>
      <c r="G529" s="1">
        <f>[1]Comparativo!$W536</f>
        <v>0</v>
      </c>
      <c r="H529" s="1">
        <f>G529/$G$99</f>
        <v>0</v>
      </c>
      <c r="I529" s="1">
        <f>[1]Comparativo!$T536</f>
        <v>0</v>
      </c>
      <c r="J529" s="7">
        <f>I529/$I$99</f>
        <v>0</v>
      </c>
    </row>
    <row r="530" spans="1:10" x14ac:dyDescent="0.3">
      <c r="A530">
        <v>530</v>
      </c>
      <c r="B530" t="str">
        <f>[1]Comparativo!$O537</f>
        <v>6-300-003-0003</v>
      </c>
      <c r="C530" s="4" t="str">
        <f>[1]Comparativo!$P537</f>
        <v>AGUINALDO EXENTO</v>
      </c>
      <c r="D530" t="str">
        <f>[2]Comparativo!$C537</f>
        <v>CATALOGO</v>
      </c>
      <c r="E530" s="5">
        <f>[1]Comparativo!$R537</f>
        <v>0</v>
      </c>
      <c r="F530" s="5"/>
      <c r="G530" s="6">
        <f>[1]Comparativo!$W537</f>
        <v>0</v>
      </c>
      <c r="H530" s="6"/>
      <c r="I530" s="6">
        <f>[1]Comparativo!$T537</f>
        <v>0</v>
      </c>
    </row>
    <row r="531" spans="1:10" x14ac:dyDescent="0.3">
      <c r="A531">
        <v>531</v>
      </c>
      <c r="B531" t="str">
        <f>[1]Comparativo!$O538</f>
        <v>6-300-003-0003</v>
      </c>
      <c r="C531" t="str">
        <f>[1]Comparativo!$P538</f>
        <v>AGUINALDO EXENTO</v>
      </c>
      <c r="D531" t="str">
        <f>[2]Comparativo!$C538</f>
        <v>MAYOREO</v>
      </c>
      <c r="E531" s="2">
        <f>[1]Comparativo!$R538</f>
        <v>2974.34</v>
      </c>
      <c r="F531" s="7">
        <f>E531/$E$99</f>
        <v>1.4491299998252544E-5</v>
      </c>
      <c r="G531" s="1">
        <f>[1]Comparativo!$W538</f>
        <v>0</v>
      </c>
      <c r="H531" s="1">
        <f>G531/$G$99</f>
        <v>0</v>
      </c>
      <c r="I531" s="1">
        <f>[1]Comparativo!$T538</f>
        <v>0</v>
      </c>
      <c r="J531" s="7">
        <f>I531/$I$99</f>
        <v>0</v>
      </c>
    </row>
    <row r="532" spans="1:10" x14ac:dyDescent="0.3">
      <c r="A532">
        <v>532</v>
      </c>
      <c r="B532" t="str">
        <f>[1]Comparativo!$O539</f>
        <v>6-300-003-0004</v>
      </c>
      <c r="C532" s="4" t="str">
        <f>[1]Comparativo!$P539</f>
        <v>AGUINALDO GRAVABLE</v>
      </c>
      <c r="D532">
        <f>[2]Comparativo!$C539</f>
        <v>0</v>
      </c>
      <c r="E532" s="5">
        <f>[1]Comparativo!$R539</f>
        <v>0</v>
      </c>
      <c r="F532" s="5"/>
      <c r="G532" s="6">
        <f>[1]Comparativo!$W539</f>
        <v>0</v>
      </c>
      <c r="H532" s="6"/>
      <c r="I532" s="6">
        <f>[1]Comparativo!$T539</f>
        <v>0</v>
      </c>
    </row>
    <row r="533" spans="1:10" x14ac:dyDescent="0.3">
      <c r="A533">
        <v>533</v>
      </c>
      <c r="B533" t="str">
        <f>[1]Comparativo!$O540</f>
        <v>6-300-004-0000</v>
      </c>
      <c r="C533" t="str">
        <f>[1]Comparativo!$P540</f>
        <v>OTRAS COMPENSACIONES</v>
      </c>
      <c r="D533">
        <f>[2]Comparativo!$C540</f>
        <v>0</v>
      </c>
      <c r="E533" s="2">
        <f>[1]Comparativo!$R540</f>
        <v>34342.549999999996</v>
      </c>
      <c r="F533" s="7">
        <f t="shared" ref="F533:F536" si="135">E533/$E$99</f>
        <v>1.673205466607677E-4</v>
      </c>
      <c r="G533" s="1">
        <f>[1]Comparativo!$W540</f>
        <v>0</v>
      </c>
      <c r="H533" s="1">
        <f t="shared" ref="H533:H536" si="136">G533/$G$99</f>
        <v>0</v>
      </c>
      <c r="I533" s="1">
        <f>[1]Comparativo!$T540</f>
        <v>0</v>
      </c>
      <c r="J533" s="7">
        <f t="shared" ref="J533:J536" si="137">I533/$I$99</f>
        <v>0</v>
      </c>
    </row>
    <row r="534" spans="1:10" x14ac:dyDescent="0.3">
      <c r="A534">
        <v>534</v>
      </c>
      <c r="B534" t="str">
        <f>[1]Comparativo!$O541</f>
        <v>6-300-004-0001</v>
      </c>
      <c r="C534" t="str">
        <f>[1]Comparativo!$P541</f>
        <v>VACACIONES</v>
      </c>
      <c r="D534" t="str">
        <f>[2]Comparativo!$C541</f>
        <v>RETAIL</v>
      </c>
      <c r="E534" s="2">
        <f>[1]Comparativo!$R541</f>
        <v>12194.81</v>
      </c>
      <c r="F534" s="7">
        <f t="shared" si="135"/>
        <v>5.9414407946532705E-5</v>
      </c>
      <c r="G534" s="1">
        <f>[1]Comparativo!$W541</f>
        <v>0</v>
      </c>
      <c r="H534" s="1">
        <f t="shared" si="136"/>
        <v>0</v>
      </c>
      <c r="I534" s="1">
        <f>[1]Comparativo!$T541</f>
        <v>0</v>
      </c>
      <c r="J534" s="7">
        <f t="shared" si="137"/>
        <v>0</v>
      </c>
    </row>
    <row r="535" spans="1:10" x14ac:dyDescent="0.3">
      <c r="A535">
        <v>535</v>
      </c>
      <c r="B535" t="str">
        <f>[1]Comparativo!$O542</f>
        <v>6-300-004-0001</v>
      </c>
      <c r="C535" t="str">
        <f>[1]Comparativo!$P542</f>
        <v>VACACIONES</v>
      </c>
      <c r="D535" t="str">
        <f>[2]Comparativo!$C542</f>
        <v>CATALOGO</v>
      </c>
      <c r="E535" s="2">
        <f>[1]Comparativo!$R542</f>
        <v>7404.1100000000006</v>
      </c>
      <c r="F535" s="7">
        <f t="shared" si="135"/>
        <v>3.607360934864933E-5</v>
      </c>
      <c r="G535" s="1">
        <f>[1]Comparativo!$W542</f>
        <v>0</v>
      </c>
      <c r="H535" s="1">
        <f t="shared" si="136"/>
        <v>0</v>
      </c>
      <c r="I535" s="1">
        <f>[1]Comparativo!$T542</f>
        <v>0</v>
      </c>
      <c r="J535" s="7">
        <f t="shared" si="137"/>
        <v>0</v>
      </c>
    </row>
    <row r="536" spans="1:10" x14ac:dyDescent="0.3">
      <c r="A536">
        <v>536</v>
      </c>
      <c r="B536" t="str">
        <f>[1]Comparativo!$O543</f>
        <v>6-300-004-0001</v>
      </c>
      <c r="C536" t="str">
        <f>[1]Comparativo!$P543</f>
        <v>VACACIONES</v>
      </c>
      <c r="D536" t="str">
        <f>[2]Comparativo!$C543</f>
        <v>MAYOREO</v>
      </c>
      <c r="E536" s="2">
        <f>[1]Comparativo!$R543</f>
        <v>14743.63</v>
      </c>
      <c r="F536" s="7">
        <f t="shared" si="135"/>
        <v>7.1832529365585681E-5</v>
      </c>
      <c r="G536" s="1">
        <f>[1]Comparativo!$W543</f>
        <v>0</v>
      </c>
      <c r="H536" s="1">
        <f t="shared" si="136"/>
        <v>0</v>
      </c>
      <c r="I536" s="1">
        <f>[1]Comparativo!$T543</f>
        <v>0</v>
      </c>
      <c r="J536" s="7">
        <f t="shared" si="137"/>
        <v>0</v>
      </c>
    </row>
    <row r="537" spans="1:10" x14ac:dyDescent="0.3">
      <c r="A537">
        <v>537</v>
      </c>
      <c r="B537" t="str">
        <f>[1]Comparativo!$O544</f>
        <v>6-300-004-0002</v>
      </c>
      <c r="C537" s="4" t="str">
        <f>[1]Comparativo!$P544</f>
        <v>GRATIFICACION EXTRAORDINARIA</v>
      </c>
      <c r="D537">
        <f>[2]Comparativo!$C544</f>
        <v>0</v>
      </c>
      <c r="E537" s="5">
        <f>[1]Comparativo!$R544</f>
        <v>0</v>
      </c>
      <c r="F537" s="5"/>
      <c r="G537" s="6">
        <f>[1]Comparativo!$W544</f>
        <v>0</v>
      </c>
      <c r="H537" s="6"/>
      <c r="I537" s="6">
        <f>[1]Comparativo!$T544</f>
        <v>0</v>
      </c>
    </row>
    <row r="538" spans="1:10" x14ac:dyDescent="0.3">
      <c r="A538">
        <v>538</v>
      </c>
      <c r="B538" t="str">
        <f>[1]Comparativo!$O545</f>
        <v>6-300-004-0003</v>
      </c>
      <c r="C538" s="4" t="str">
        <f>[1]Comparativo!$P545</f>
        <v>OTRAS COMPENSACIONES</v>
      </c>
      <c r="D538">
        <f>[2]Comparativo!$C545</f>
        <v>0</v>
      </c>
      <c r="E538" s="5">
        <f>[1]Comparativo!$R545</f>
        <v>0</v>
      </c>
      <c r="F538" s="5"/>
      <c r="G538" s="6">
        <f>[1]Comparativo!$W545</f>
        <v>0</v>
      </c>
      <c r="H538" s="6"/>
      <c r="I538" s="6">
        <f>[1]Comparativo!$T545</f>
        <v>0</v>
      </c>
    </row>
    <row r="539" spans="1:10" x14ac:dyDescent="0.3">
      <c r="A539">
        <v>539</v>
      </c>
      <c r="B539" t="str">
        <f>[1]Comparativo!$O546</f>
        <v>6-300-005-0000</v>
      </c>
      <c r="C539" s="4" t="str">
        <f>[1]Comparativo!$P546</f>
        <v>PREVISION SOCIAL</v>
      </c>
      <c r="D539">
        <f>[2]Comparativo!$C546</f>
        <v>0</v>
      </c>
      <c r="E539" s="5">
        <f>[1]Comparativo!$R546</f>
        <v>0</v>
      </c>
      <c r="F539" s="5"/>
      <c r="G539" s="6">
        <f>[1]Comparativo!$W546</f>
        <v>0</v>
      </c>
      <c r="H539" s="6"/>
      <c r="I539" s="6">
        <f>[1]Comparativo!$T546</f>
        <v>0</v>
      </c>
    </row>
    <row r="540" spans="1:10" x14ac:dyDescent="0.3">
      <c r="A540">
        <v>540</v>
      </c>
      <c r="B540" t="str">
        <f>[1]Comparativo!$O547</f>
        <v>6-300-005-0001</v>
      </c>
      <c r="C540" s="4" t="str">
        <f>[1]Comparativo!$P547</f>
        <v>AYUDA DEFUNCION</v>
      </c>
      <c r="D540">
        <f>[2]Comparativo!$C547</f>
        <v>0</v>
      </c>
      <c r="E540" s="5">
        <f>[1]Comparativo!$R547</f>
        <v>0</v>
      </c>
      <c r="F540" s="5"/>
      <c r="G540" s="6">
        <f>[1]Comparativo!$W547</f>
        <v>0</v>
      </c>
      <c r="H540" s="6"/>
      <c r="I540" s="6">
        <f>[1]Comparativo!$T547</f>
        <v>0</v>
      </c>
    </row>
    <row r="541" spans="1:10" x14ac:dyDescent="0.3">
      <c r="A541">
        <v>541</v>
      </c>
      <c r="B541" t="str">
        <f>[1]Comparativo!$O548</f>
        <v>6-300-006-0000</v>
      </c>
      <c r="C541" s="4" t="str">
        <f>[1]Comparativo!$P548</f>
        <v>IMPTOS S/NOMINA</v>
      </c>
      <c r="D541">
        <f>[2]Comparativo!$C548</f>
        <v>0</v>
      </c>
      <c r="E541" s="5">
        <f>[1]Comparativo!$R548</f>
        <v>0</v>
      </c>
      <c r="F541" s="5"/>
      <c r="G541" s="6">
        <f>[1]Comparativo!$W548</f>
        <v>0</v>
      </c>
      <c r="H541" s="6"/>
      <c r="I541" s="6">
        <f>[1]Comparativo!$T548</f>
        <v>0</v>
      </c>
    </row>
    <row r="542" spans="1:10" x14ac:dyDescent="0.3">
      <c r="A542">
        <v>542</v>
      </c>
      <c r="B542" t="str">
        <f>[1]Comparativo!$O549</f>
        <v>6-300-006-0001</v>
      </c>
      <c r="C542" s="4" t="str">
        <f>[1]Comparativo!$P549</f>
        <v>3% S/NOMINAS</v>
      </c>
      <c r="D542">
        <f>[2]Comparativo!$C549</f>
        <v>0</v>
      </c>
      <c r="E542" s="5">
        <f>[1]Comparativo!$R549</f>
        <v>0</v>
      </c>
      <c r="F542" s="5"/>
      <c r="G542" s="6">
        <f>[1]Comparativo!$W549</f>
        <v>0</v>
      </c>
      <c r="H542" s="6"/>
      <c r="I542" s="6">
        <f>[1]Comparativo!$T549</f>
        <v>0</v>
      </c>
    </row>
    <row r="543" spans="1:10" x14ac:dyDescent="0.3">
      <c r="A543">
        <v>543</v>
      </c>
      <c r="B543" t="str">
        <f>[1]Comparativo!$O550</f>
        <v>6-300-007-0000</v>
      </c>
      <c r="C543" s="4" t="str">
        <f>[1]Comparativo!$P550</f>
        <v>CONTRIBUCIONES PATRONALES</v>
      </c>
      <c r="D543">
        <f>[2]Comparativo!$C550</f>
        <v>0</v>
      </c>
      <c r="E543" s="5">
        <f>[1]Comparativo!$R550</f>
        <v>0</v>
      </c>
      <c r="F543" s="5"/>
      <c r="G543" s="6">
        <f>[1]Comparativo!$W550</f>
        <v>0</v>
      </c>
      <c r="H543" s="6"/>
      <c r="I543" s="6">
        <f>[1]Comparativo!$T550</f>
        <v>0</v>
      </c>
    </row>
    <row r="544" spans="1:10" x14ac:dyDescent="0.3">
      <c r="A544">
        <v>544</v>
      </c>
      <c r="B544" t="str">
        <f>[1]Comparativo!$O551</f>
        <v>6-300-007-0001</v>
      </c>
      <c r="C544" s="4" t="str">
        <f>[1]Comparativo!$P551</f>
        <v>IMSS</v>
      </c>
      <c r="D544">
        <f>[2]Comparativo!$C551</f>
        <v>0</v>
      </c>
      <c r="E544" s="5">
        <f>[1]Comparativo!$R551</f>
        <v>0</v>
      </c>
      <c r="F544" s="5"/>
      <c r="G544" s="6">
        <f>[1]Comparativo!$W551</f>
        <v>0</v>
      </c>
      <c r="H544" s="6"/>
      <c r="I544" s="6">
        <f>[1]Comparativo!$T551</f>
        <v>0</v>
      </c>
    </row>
    <row r="545" spans="1:9" x14ac:dyDescent="0.3">
      <c r="A545">
        <v>545</v>
      </c>
      <c r="B545" t="str">
        <f>[1]Comparativo!$O552</f>
        <v>6-300-007-0002</v>
      </c>
      <c r="C545" s="4" t="str">
        <f>[1]Comparativo!$P552</f>
        <v>RCW</v>
      </c>
      <c r="D545">
        <f>[2]Comparativo!$C552</f>
        <v>0</v>
      </c>
      <c r="E545" s="5">
        <f>[1]Comparativo!$R552</f>
        <v>0</v>
      </c>
      <c r="F545" s="5"/>
      <c r="G545" s="6">
        <f>[1]Comparativo!$W552</f>
        <v>0</v>
      </c>
      <c r="H545" s="6"/>
      <c r="I545" s="6">
        <f>[1]Comparativo!$T552</f>
        <v>0</v>
      </c>
    </row>
    <row r="546" spans="1:9" x14ac:dyDescent="0.3">
      <c r="A546">
        <v>546</v>
      </c>
      <c r="B546" t="str">
        <f>[1]Comparativo!$O553</f>
        <v>6-300-007-0003</v>
      </c>
      <c r="C546" s="4" t="str">
        <f>[1]Comparativo!$P553</f>
        <v>INFONAVIT</v>
      </c>
      <c r="D546">
        <f>[2]Comparativo!$C553</f>
        <v>0</v>
      </c>
      <c r="E546" s="5">
        <f>[1]Comparativo!$R553</f>
        <v>0</v>
      </c>
      <c r="F546" s="5"/>
      <c r="G546" s="6">
        <f>[1]Comparativo!$W553</f>
        <v>0</v>
      </c>
      <c r="H546" s="6"/>
      <c r="I546" s="6">
        <f>[1]Comparativo!$T553</f>
        <v>0</v>
      </c>
    </row>
    <row r="547" spans="1:9" x14ac:dyDescent="0.3">
      <c r="A547">
        <v>547</v>
      </c>
      <c r="B547" t="str">
        <f>[1]Comparativo!$O554</f>
        <v>6-300-008-0000</v>
      </c>
      <c r="C547" s="4" t="str">
        <f>[1]Comparativo!$P554</f>
        <v>PTU</v>
      </c>
      <c r="D547">
        <f>[2]Comparativo!$C554</f>
        <v>0</v>
      </c>
      <c r="E547" s="5">
        <f>[1]Comparativo!$R554</f>
        <v>0</v>
      </c>
      <c r="F547" s="5"/>
      <c r="G547" s="6">
        <f>[1]Comparativo!$W554</f>
        <v>0</v>
      </c>
      <c r="H547" s="6"/>
      <c r="I547" s="6">
        <f>[1]Comparativo!$T554</f>
        <v>0</v>
      </c>
    </row>
    <row r="548" spans="1:9" x14ac:dyDescent="0.3">
      <c r="A548">
        <v>548</v>
      </c>
      <c r="B548" t="str">
        <f>[1]Comparativo!$O555</f>
        <v>6-300-008-0001</v>
      </c>
      <c r="C548" s="4" t="str">
        <f>[1]Comparativo!$P555</f>
        <v>PTU</v>
      </c>
      <c r="D548">
        <f>[2]Comparativo!$C555</f>
        <v>0</v>
      </c>
      <c r="E548" s="5">
        <f>[1]Comparativo!$R555</f>
        <v>0</v>
      </c>
      <c r="F548" s="5"/>
      <c r="G548" s="6">
        <f>[1]Comparativo!$W555</f>
        <v>0</v>
      </c>
      <c r="H548" s="6"/>
      <c r="I548" s="6">
        <f>[1]Comparativo!$T555</f>
        <v>0</v>
      </c>
    </row>
    <row r="549" spans="1:9" x14ac:dyDescent="0.3">
      <c r="A549">
        <v>549</v>
      </c>
      <c r="B549" t="str">
        <f>[1]Comparativo!$O556</f>
        <v>6-300-010-0000</v>
      </c>
      <c r="C549" s="4" t="str">
        <f>[1]Comparativo!$P556</f>
        <v>SEGURIDAD E HIGIENE</v>
      </c>
      <c r="D549">
        <f>[2]Comparativo!$C556</f>
        <v>0</v>
      </c>
      <c r="E549" s="5">
        <f>[1]Comparativo!$R556</f>
        <v>0</v>
      </c>
      <c r="F549" s="5"/>
      <c r="G549" s="6">
        <f>[1]Comparativo!$W556</f>
        <v>0</v>
      </c>
      <c r="H549" s="6"/>
      <c r="I549" s="6">
        <f>[1]Comparativo!$T556</f>
        <v>0</v>
      </c>
    </row>
    <row r="550" spans="1:9" x14ac:dyDescent="0.3">
      <c r="A550">
        <v>550</v>
      </c>
      <c r="B550" t="str">
        <f>[1]Comparativo!$O557</f>
        <v>6-300-010-0001</v>
      </c>
      <c r="C550" s="4" t="str">
        <f>[1]Comparativo!$P557</f>
        <v>ROPA DE TRABAJO</v>
      </c>
      <c r="D550" t="str">
        <f>[2]Comparativo!$C557</f>
        <v>RETAIL</v>
      </c>
      <c r="E550" s="5">
        <f>[1]Comparativo!$R557</f>
        <v>0</v>
      </c>
      <c r="F550" s="5"/>
      <c r="G550" s="6">
        <f>[1]Comparativo!$W557</f>
        <v>0</v>
      </c>
      <c r="H550" s="6"/>
      <c r="I550" s="6">
        <f>[1]Comparativo!$T557</f>
        <v>0</v>
      </c>
    </row>
    <row r="551" spans="1:9" x14ac:dyDescent="0.3">
      <c r="A551">
        <v>551</v>
      </c>
      <c r="B551" t="str">
        <f>[1]Comparativo!$O558</f>
        <v>6-300-010-0001</v>
      </c>
      <c r="C551" s="4" t="str">
        <f>[1]Comparativo!$P558</f>
        <v>ROPA DE TRABAJO</v>
      </c>
      <c r="D551" t="str">
        <f>[2]Comparativo!$C558</f>
        <v>CATALOGO</v>
      </c>
      <c r="E551" s="5">
        <f>[1]Comparativo!$R558</f>
        <v>0</v>
      </c>
      <c r="F551" s="5"/>
      <c r="G551" s="6">
        <f>[1]Comparativo!$W558</f>
        <v>0</v>
      </c>
      <c r="H551" s="6"/>
      <c r="I551" s="6">
        <f>[1]Comparativo!$T558</f>
        <v>0</v>
      </c>
    </row>
    <row r="552" spans="1:9" x14ac:dyDescent="0.3">
      <c r="A552">
        <v>552</v>
      </c>
      <c r="B552" t="str">
        <f>[1]Comparativo!$O559</f>
        <v>6-300-010-0001</v>
      </c>
      <c r="C552" s="4" t="str">
        <f>[1]Comparativo!$P559</f>
        <v>ROPA DE TRABAJO</v>
      </c>
      <c r="D552" t="str">
        <f>[2]Comparativo!$C559</f>
        <v>MAYOREO</v>
      </c>
      <c r="E552" s="5">
        <f>[1]Comparativo!$R559</f>
        <v>0</v>
      </c>
      <c r="F552" s="5"/>
      <c r="G552" s="6">
        <f>[1]Comparativo!$W559</f>
        <v>0</v>
      </c>
      <c r="H552" s="6"/>
      <c r="I552" s="6">
        <f>[1]Comparativo!$T559</f>
        <v>0</v>
      </c>
    </row>
    <row r="553" spans="1:9" x14ac:dyDescent="0.3">
      <c r="A553">
        <v>553</v>
      </c>
      <c r="B553" t="str">
        <f>[1]Comparativo!$O560</f>
        <v>6-300-010-0002</v>
      </c>
      <c r="C553" s="4" t="str">
        <f>[1]Comparativo!$P560</f>
        <v>EQPO DE PROTECCIÓN DE PERSONAL</v>
      </c>
      <c r="D553">
        <f>[2]Comparativo!$C560</f>
        <v>0</v>
      </c>
      <c r="E553" s="5">
        <f>[1]Comparativo!$R560</f>
        <v>0</v>
      </c>
      <c r="F553" s="5"/>
      <c r="G553" s="6">
        <f>[1]Comparativo!$W560</f>
        <v>0</v>
      </c>
      <c r="H553" s="6"/>
      <c r="I553" s="6">
        <f>[1]Comparativo!$T560</f>
        <v>0</v>
      </c>
    </row>
    <row r="554" spans="1:9" x14ac:dyDescent="0.3">
      <c r="A554">
        <v>554</v>
      </c>
      <c r="B554" t="str">
        <f>[1]Comparativo!$O561</f>
        <v>6-300-010-0003</v>
      </c>
      <c r="C554" s="4" t="str">
        <f>[1]Comparativo!$P561</f>
        <v>NORMATIVIDAD PROTECCION CIVIL</v>
      </c>
      <c r="D554">
        <f>[2]Comparativo!$C561</f>
        <v>0</v>
      </c>
      <c r="E554" s="5">
        <f>[1]Comparativo!$R561</f>
        <v>0</v>
      </c>
      <c r="F554" s="5"/>
      <c r="G554" s="6">
        <f>[1]Comparativo!$W561</f>
        <v>0</v>
      </c>
      <c r="H554" s="6"/>
      <c r="I554" s="6">
        <f>[1]Comparativo!$T561</f>
        <v>0</v>
      </c>
    </row>
    <row r="555" spans="1:9" x14ac:dyDescent="0.3">
      <c r="A555">
        <v>555</v>
      </c>
      <c r="B555" t="str">
        <f>[1]Comparativo!$O562</f>
        <v>6-300-010-0004</v>
      </c>
      <c r="C555" s="4" t="str">
        <f>[1]Comparativo!$P562</f>
        <v>NORMATIVIDAD STPS</v>
      </c>
      <c r="D555">
        <f>[2]Comparativo!$C562</f>
        <v>0</v>
      </c>
      <c r="E555" s="5">
        <f>[1]Comparativo!$R562</f>
        <v>0</v>
      </c>
      <c r="F555" s="5"/>
      <c r="G555" s="6">
        <f>[1]Comparativo!$W562</f>
        <v>0</v>
      </c>
      <c r="H555" s="6"/>
      <c r="I555" s="6">
        <f>[1]Comparativo!$T562</f>
        <v>0</v>
      </c>
    </row>
    <row r="556" spans="1:9" x14ac:dyDescent="0.3">
      <c r="A556">
        <v>556</v>
      </c>
      <c r="B556" t="str">
        <f>[1]Comparativo!$O563</f>
        <v>6-300-011-0000</v>
      </c>
      <c r="C556" s="4" t="str">
        <f>[1]Comparativo!$P563</f>
        <v>CAPACITACION Y ENTRENAMIENTO</v>
      </c>
      <c r="D556">
        <f>[2]Comparativo!$C563</f>
        <v>0</v>
      </c>
      <c r="E556" s="5">
        <f>[1]Comparativo!$R563</f>
        <v>0</v>
      </c>
      <c r="F556" s="5"/>
      <c r="G556" s="6">
        <f>[1]Comparativo!$W563</f>
        <v>0</v>
      </c>
      <c r="H556" s="6"/>
      <c r="I556" s="6">
        <f>[1]Comparativo!$T563</f>
        <v>0</v>
      </c>
    </row>
    <row r="557" spans="1:9" x14ac:dyDescent="0.3">
      <c r="A557">
        <v>557</v>
      </c>
      <c r="B557" t="str">
        <f>[1]Comparativo!$O564</f>
        <v>6-300-011-0001</v>
      </c>
      <c r="C557" s="4" t="str">
        <f>[1]Comparativo!$P564</f>
        <v>CAPACITACION INTERNA</v>
      </c>
      <c r="D557" t="str">
        <f>[2]Comparativo!$C564</f>
        <v>RETAIL</v>
      </c>
      <c r="E557" s="5">
        <f>[1]Comparativo!$R564</f>
        <v>0</v>
      </c>
      <c r="F557" s="5"/>
      <c r="G557" s="6">
        <f>[1]Comparativo!$W564</f>
        <v>0</v>
      </c>
      <c r="H557" s="6"/>
      <c r="I557" s="6">
        <f>[1]Comparativo!$T564</f>
        <v>0</v>
      </c>
    </row>
    <row r="558" spans="1:9" x14ac:dyDescent="0.3">
      <c r="A558">
        <v>558</v>
      </c>
      <c r="B558" t="str">
        <f>[1]Comparativo!$O565</f>
        <v>6-300-011-0001</v>
      </c>
      <c r="C558" s="4" t="str">
        <f>[1]Comparativo!$P565</f>
        <v>CAPACITACION INTERNA</v>
      </c>
      <c r="D558" t="str">
        <f>[2]Comparativo!$C565</f>
        <v>CATALOGO</v>
      </c>
      <c r="E558" s="5">
        <f>[1]Comparativo!$R565</f>
        <v>0</v>
      </c>
      <c r="F558" s="5"/>
      <c r="G558" s="6">
        <f>[1]Comparativo!$W565</f>
        <v>0</v>
      </c>
      <c r="H558" s="6"/>
      <c r="I558" s="6">
        <f>[1]Comparativo!$T565</f>
        <v>0</v>
      </c>
    </row>
    <row r="559" spans="1:9" x14ac:dyDescent="0.3">
      <c r="A559">
        <v>559</v>
      </c>
      <c r="B559" t="str">
        <f>[1]Comparativo!$O566</f>
        <v>6-300-011-0001</v>
      </c>
      <c r="C559" s="4" t="str">
        <f>[1]Comparativo!$P566</f>
        <v>CAPACITACION INTERNA</v>
      </c>
      <c r="D559" t="str">
        <f>[2]Comparativo!$C566</f>
        <v>MAYOREO</v>
      </c>
      <c r="E559" s="5">
        <f>[1]Comparativo!$R566</f>
        <v>0</v>
      </c>
      <c r="F559" s="5"/>
      <c r="G559" s="6">
        <f>[1]Comparativo!$W566</f>
        <v>0</v>
      </c>
      <c r="H559" s="6"/>
      <c r="I559" s="6">
        <f>[1]Comparativo!$T566</f>
        <v>0</v>
      </c>
    </row>
    <row r="560" spans="1:9" x14ac:dyDescent="0.3">
      <c r="A560">
        <v>560</v>
      </c>
      <c r="B560" t="str">
        <f>[1]Comparativo!$O567</f>
        <v>6-300-011-0002</v>
      </c>
      <c r="C560" s="4" t="str">
        <f>[1]Comparativo!$P567</f>
        <v>CAPACITACION EXTERNA</v>
      </c>
      <c r="D560">
        <f>[2]Comparativo!$C567</f>
        <v>0</v>
      </c>
      <c r="E560" s="5">
        <f>[1]Comparativo!$R567</f>
        <v>0</v>
      </c>
      <c r="F560" s="5"/>
      <c r="G560" s="6">
        <f>[1]Comparativo!$W567</f>
        <v>0</v>
      </c>
      <c r="H560" s="6"/>
      <c r="I560" s="6">
        <f>[1]Comparativo!$T567</f>
        <v>0</v>
      </c>
    </row>
    <row r="561" spans="1:10" x14ac:dyDescent="0.3">
      <c r="A561">
        <v>561</v>
      </c>
      <c r="B561" t="str">
        <f>[1]Comparativo!$O568</f>
        <v>6-300-011-0002</v>
      </c>
      <c r="C561" s="4" t="str">
        <f>[1]Comparativo!$P568</f>
        <v>CAPACITACION EXTERNA</v>
      </c>
      <c r="D561">
        <f>[2]Comparativo!$C568</f>
        <v>0</v>
      </c>
      <c r="E561" s="5">
        <f>[1]Comparativo!$R568</f>
        <v>0</v>
      </c>
      <c r="F561" s="5"/>
      <c r="G561" s="6">
        <f>[1]Comparativo!$W568</f>
        <v>0</v>
      </c>
      <c r="H561" s="6"/>
      <c r="I561" s="6">
        <f>[1]Comparativo!$T568</f>
        <v>0</v>
      </c>
    </row>
    <row r="562" spans="1:10" x14ac:dyDescent="0.3">
      <c r="A562">
        <v>562</v>
      </c>
      <c r="B562" t="str">
        <f>[1]Comparativo!$O569</f>
        <v>6-300-011-0002</v>
      </c>
      <c r="C562" s="4" t="str">
        <f>[1]Comparativo!$P569</f>
        <v>CAPACITACION EXTERNA</v>
      </c>
      <c r="D562">
        <f>[2]Comparativo!$C569</f>
        <v>0</v>
      </c>
      <c r="E562" s="5">
        <f>[1]Comparativo!$R569</f>
        <v>0</v>
      </c>
      <c r="F562" s="5"/>
      <c r="G562" s="6">
        <f>[1]Comparativo!$W569</f>
        <v>0</v>
      </c>
      <c r="H562" s="6"/>
      <c r="I562" s="6">
        <f>[1]Comparativo!$T569</f>
        <v>0</v>
      </c>
    </row>
    <row r="563" spans="1:10" x14ac:dyDescent="0.3">
      <c r="A563">
        <v>563</v>
      </c>
      <c r="B563" t="str">
        <f>[1]Comparativo!$O570</f>
        <v>6-300-012-0000</v>
      </c>
      <c r="C563" s="4" t="str">
        <f>[1]Comparativo!$P570</f>
        <v>CONTRATACION DE PERSONAL</v>
      </c>
      <c r="D563">
        <f>[2]Comparativo!$C570</f>
        <v>0</v>
      </c>
      <c r="E563" s="5">
        <f>[1]Comparativo!$R570</f>
        <v>0</v>
      </c>
      <c r="F563" s="5"/>
      <c r="G563" s="6">
        <f>[1]Comparativo!$W570</f>
        <v>0</v>
      </c>
      <c r="H563" s="6"/>
      <c r="I563" s="6">
        <f>[1]Comparativo!$T570</f>
        <v>0</v>
      </c>
    </row>
    <row r="564" spans="1:10" x14ac:dyDescent="0.3">
      <c r="A564">
        <v>564</v>
      </c>
      <c r="B564" t="str">
        <f>[1]Comparativo!$O571</f>
        <v>6-300-012-0001</v>
      </c>
      <c r="C564" s="4" t="str">
        <f>[1]Comparativo!$P571</f>
        <v>RECLUTAMIENTO Y SELECCION</v>
      </c>
      <c r="D564">
        <f>[2]Comparativo!$C571</f>
        <v>0</v>
      </c>
      <c r="E564" s="5">
        <f>[1]Comparativo!$R571</f>
        <v>0</v>
      </c>
      <c r="F564" s="5"/>
      <c r="G564" s="6">
        <f>[1]Comparativo!$W571</f>
        <v>0</v>
      </c>
      <c r="H564" s="6"/>
      <c r="I564" s="6">
        <f>[1]Comparativo!$T571</f>
        <v>0</v>
      </c>
    </row>
    <row r="565" spans="1:10" x14ac:dyDescent="0.3">
      <c r="A565">
        <v>565</v>
      </c>
      <c r="B565" t="str">
        <f>[1]Comparativo!$O572</f>
        <v>6-300-012-0002</v>
      </c>
      <c r="C565" s="4" t="str">
        <f>[1]Comparativo!$P572</f>
        <v>ESTUDIOS SOCIOECONOMICOS</v>
      </c>
      <c r="D565" t="str">
        <f>[2]Comparativo!$C572</f>
        <v>RETAIL</v>
      </c>
      <c r="E565" s="5">
        <f>[1]Comparativo!$R572</f>
        <v>0</v>
      </c>
      <c r="F565" s="5"/>
      <c r="G565" s="6">
        <f>[1]Comparativo!$W572</f>
        <v>0</v>
      </c>
      <c r="H565" s="6"/>
      <c r="I565" s="6">
        <f>[1]Comparativo!$T572</f>
        <v>0</v>
      </c>
    </row>
    <row r="566" spans="1:10" x14ac:dyDescent="0.3">
      <c r="A566">
        <v>566</v>
      </c>
      <c r="B566" t="str">
        <f>[1]Comparativo!$O573</f>
        <v>6-300-012-0002</v>
      </c>
      <c r="C566" s="4" t="str">
        <f>[1]Comparativo!$P573</f>
        <v>ESTUDIOS SOCIOECONOMICOS</v>
      </c>
      <c r="D566" t="str">
        <f>[2]Comparativo!$C573</f>
        <v>CATALOGO</v>
      </c>
      <c r="E566" s="5">
        <f>[1]Comparativo!$R573</f>
        <v>0</v>
      </c>
      <c r="F566" s="5"/>
      <c r="G566" s="6">
        <f>[1]Comparativo!$W573</f>
        <v>0</v>
      </c>
      <c r="H566" s="6"/>
      <c r="I566" s="6">
        <f>[1]Comparativo!$T573</f>
        <v>0</v>
      </c>
    </row>
    <row r="567" spans="1:10" x14ac:dyDescent="0.3">
      <c r="A567">
        <v>567</v>
      </c>
      <c r="B567" t="str">
        <f>[1]Comparativo!$O574</f>
        <v>6-300-012-0002</v>
      </c>
      <c r="C567" s="4" t="str">
        <f>[1]Comparativo!$P574</f>
        <v>ESTUDIOS SOCIOECONOMICOS</v>
      </c>
      <c r="D567" t="str">
        <f>[2]Comparativo!$C574</f>
        <v>MAYOREO</v>
      </c>
      <c r="E567" s="5">
        <f>[1]Comparativo!$R574</f>
        <v>0</v>
      </c>
      <c r="F567" s="5"/>
      <c r="G567" s="6">
        <f>[1]Comparativo!$W574</f>
        <v>0</v>
      </c>
      <c r="H567" s="6"/>
      <c r="I567" s="6">
        <f>[1]Comparativo!$T574</f>
        <v>0</v>
      </c>
    </row>
    <row r="568" spans="1:10" x14ac:dyDescent="0.3">
      <c r="A568">
        <v>568</v>
      </c>
      <c r="B568" t="str">
        <f>[1]Comparativo!$O575</f>
        <v>6-300-012-0003</v>
      </c>
      <c r="C568" s="4" t="str">
        <f>[1]Comparativo!$P575</f>
        <v>PORTALES DE EMPLEO</v>
      </c>
      <c r="D568">
        <f>[2]Comparativo!$C575</f>
        <v>0</v>
      </c>
      <c r="E568" s="5">
        <f>[1]Comparativo!$R575</f>
        <v>0</v>
      </c>
      <c r="F568" s="5"/>
      <c r="G568" s="6">
        <f>[1]Comparativo!$W575</f>
        <v>0</v>
      </c>
      <c r="H568" s="6"/>
      <c r="I568" s="6">
        <f>[1]Comparativo!$T575</f>
        <v>0</v>
      </c>
    </row>
    <row r="569" spans="1:10" x14ac:dyDescent="0.3">
      <c r="A569">
        <v>569</v>
      </c>
      <c r="B569" t="str">
        <f>[1]Comparativo!$O576</f>
        <v>6-300-013-0000</v>
      </c>
      <c r="C569" s="4" t="str">
        <f>[1]Comparativo!$P576</f>
        <v>GASTOS DE PERSONAL</v>
      </c>
      <c r="D569">
        <f>[2]Comparativo!$C576</f>
        <v>0</v>
      </c>
      <c r="E569" s="5">
        <f>[1]Comparativo!$R576</f>
        <v>0</v>
      </c>
      <c r="F569" s="5"/>
      <c r="G569" s="6">
        <f>[1]Comparativo!$W576</f>
        <v>0</v>
      </c>
      <c r="H569" s="6"/>
      <c r="I569" s="6">
        <f>[1]Comparativo!$T576</f>
        <v>0</v>
      </c>
    </row>
    <row r="570" spans="1:10" x14ac:dyDescent="0.3">
      <c r="A570">
        <v>570</v>
      </c>
      <c r="B570" t="str">
        <f>[1]Comparativo!$O577</f>
        <v>6-300-013-0001</v>
      </c>
      <c r="C570" s="4" t="str">
        <f>[1]Comparativo!$P577</f>
        <v>EVENTOS DE INTEGRACIÓN</v>
      </c>
      <c r="D570">
        <f>[2]Comparativo!$C577</f>
        <v>0</v>
      </c>
      <c r="E570" s="5">
        <f>[1]Comparativo!$R577</f>
        <v>0</v>
      </c>
      <c r="F570" s="5"/>
      <c r="G570" s="6">
        <f>[1]Comparativo!$W577</f>
        <v>0</v>
      </c>
      <c r="H570" s="6"/>
      <c r="I570" s="6">
        <f>[1]Comparativo!$T577</f>
        <v>0</v>
      </c>
    </row>
    <row r="571" spans="1:10" x14ac:dyDescent="0.3">
      <c r="A571">
        <v>571</v>
      </c>
      <c r="B571" t="str">
        <f>[1]Comparativo!$O578</f>
        <v>6-300-013-0002</v>
      </c>
      <c r="C571" s="4" t="str">
        <f>[1]Comparativo!$P578</f>
        <v>ATENCIONES A EMPLEADOS</v>
      </c>
      <c r="D571">
        <f>[2]Comparativo!$C578</f>
        <v>0</v>
      </c>
      <c r="E571" s="5">
        <f>[1]Comparativo!$R578</f>
        <v>0</v>
      </c>
      <c r="F571" s="5"/>
      <c r="G571" s="6">
        <f>[1]Comparativo!$W578</f>
        <v>0</v>
      </c>
      <c r="H571" s="6"/>
      <c r="I571" s="6">
        <f>[1]Comparativo!$T578</f>
        <v>0</v>
      </c>
    </row>
    <row r="572" spans="1:10" x14ac:dyDescent="0.3">
      <c r="A572">
        <v>572</v>
      </c>
      <c r="B572" t="str">
        <f>[1]Comparativo!$O579</f>
        <v>6-300-013-0003</v>
      </c>
      <c r="C572" s="4" t="str">
        <f>[1]Comparativo!$P579</f>
        <v>OTROS GASTOS DE PERSONAL</v>
      </c>
      <c r="D572">
        <f>[2]Comparativo!$C579</f>
        <v>0</v>
      </c>
      <c r="E572" s="5">
        <f>[1]Comparativo!$R579</f>
        <v>0</v>
      </c>
      <c r="F572" s="5"/>
      <c r="G572" s="6">
        <f>[1]Comparativo!$W579</f>
        <v>0</v>
      </c>
      <c r="H572" s="6"/>
      <c r="I572" s="6">
        <f>[1]Comparativo!$T579</f>
        <v>0</v>
      </c>
    </row>
    <row r="573" spans="1:10" x14ac:dyDescent="0.3">
      <c r="A573">
        <v>573</v>
      </c>
      <c r="B573" t="str">
        <f>[1]Comparativo!$O580</f>
        <v>6-300-014-0000</v>
      </c>
      <c r="C573" t="str">
        <f>[1]Comparativo!$P580</f>
        <v>COMBUSTIBLE</v>
      </c>
      <c r="D573">
        <f>[2]Comparativo!$C580</f>
        <v>0</v>
      </c>
      <c r="E573" s="2">
        <f>[1]Comparativo!$R580</f>
        <v>93063.039999999994</v>
      </c>
      <c r="F573" s="7">
        <f t="shared" ref="F573:F574" si="138">E573/$E$99</f>
        <v>4.5341300301558534E-4</v>
      </c>
      <c r="G573" s="1">
        <f>[1]Comparativo!$W580</f>
        <v>140400</v>
      </c>
      <c r="H573" s="1">
        <f t="shared" ref="H573:H574" si="139">G573/$G$99</f>
        <v>6.483229186108959E-4</v>
      </c>
      <c r="I573" s="1">
        <f>[1]Comparativo!$T580</f>
        <v>0</v>
      </c>
      <c r="J573" s="7">
        <f t="shared" ref="J573:J574" si="140">I573/$I$99</f>
        <v>0</v>
      </c>
    </row>
    <row r="574" spans="1:10" x14ac:dyDescent="0.3">
      <c r="A574">
        <v>574</v>
      </c>
      <c r="B574" t="str">
        <f>[1]Comparativo!$O581</f>
        <v>6-300-014-0001</v>
      </c>
      <c r="C574" t="str">
        <f>[1]Comparativo!$P581</f>
        <v>GASOLINA Y DIESEL</v>
      </c>
      <c r="D574" t="str">
        <f>[2]Comparativo!$C581</f>
        <v>RETAIL</v>
      </c>
      <c r="E574" s="2">
        <f>[1]Comparativo!$R581</f>
        <v>34010.939999999995</v>
      </c>
      <c r="F574" s="7">
        <f t="shared" si="138"/>
        <v>1.6570490756354932E-4</v>
      </c>
      <c r="G574" s="1">
        <f>[1]Comparativo!$W581</f>
        <v>48000</v>
      </c>
      <c r="H574" s="1">
        <f t="shared" si="139"/>
        <v>2.2164886106355416E-4</v>
      </c>
      <c r="I574" s="1">
        <f>[1]Comparativo!$T581</f>
        <v>0</v>
      </c>
      <c r="J574" s="7">
        <f t="shared" si="140"/>
        <v>0</v>
      </c>
    </row>
    <row r="575" spans="1:10" x14ac:dyDescent="0.3">
      <c r="A575">
        <v>575</v>
      </c>
      <c r="B575" t="str">
        <f>[1]Comparativo!$O582</f>
        <v>6-300-014-0001</v>
      </c>
      <c r="C575" s="4" t="str">
        <f>[1]Comparativo!$P582</f>
        <v>GASOLINA Y DIESEL</v>
      </c>
      <c r="D575" t="str">
        <f>[2]Comparativo!$C582</f>
        <v>CATALOGO</v>
      </c>
      <c r="E575" s="5">
        <f>[1]Comparativo!$R582</f>
        <v>0</v>
      </c>
      <c r="F575" s="5"/>
      <c r="G575" s="6">
        <f>[1]Comparativo!$W582</f>
        <v>0</v>
      </c>
      <c r="H575" s="6"/>
      <c r="I575" s="6">
        <f>[1]Comparativo!$T582</f>
        <v>0</v>
      </c>
    </row>
    <row r="576" spans="1:10" x14ac:dyDescent="0.3">
      <c r="A576">
        <v>576</v>
      </c>
      <c r="B576" t="str">
        <f>[1]Comparativo!$O583</f>
        <v>6-300-014-0001</v>
      </c>
      <c r="C576" t="str">
        <f>[1]Comparativo!$P583</f>
        <v>GASOLINA Y DIESEL</v>
      </c>
      <c r="D576" t="str">
        <f>[2]Comparativo!$C583</f>
        <v>MAYOREO</v>
      </c>
      <c r="E576" s="2">
        <f>[1]Comparativo!$R583</f>
        <v>59052.1</v>
      </c>
      <c r="F576" s="7">
        <f>E576/$E$99</f>
        <v>2.8770809545203605E-4</v>
      </c>
      <c r="G576" s="1">
        <f>[1]Comparativo!$W583</f>
        <v>92400</v>
      </c>
      <c r="H576" s="1">
        <f>G576/$G$99</f>
        <v>4.2667405754734172E-4</v>
      </c>
      <c r="I576" s="1">
        <f>[1]Comparativo!$T583</f>
        <v>0</v>
      </c>
      <c r="J576" s="7">
        <f>I576/$I$99</f>
        <v>0</v>
      </c>
    </row>
    <row r="577" spans="1:10" x14ac:dyDescent="0.3">
      <c r="A577">
        <v>577</v>
      </c>
      <c r="B577" t="str">
        <f>[1]Comparativo!$O584</f>
        <v>6-300-014-0002</v>
      </c>
      <c r="C577" s="4" t="str">
        <f>[1]Comparativo!$P584</f>
        <v>GAS LP</v>
      </c>
      <c r="D577">
        <f>[2]Comparativo!$C584</f>
        <v>0</v>
      </c>
      <c r="E577" s="5">
        <f>[1]Comparativo!$R584</f>
        <v>0</v>
      </c>
      <c r="F577" s="5"/>
      <c r="G577" s="6">
        <f>[1]Comparativo!$W584</f>
        <v>0</v>
      </c>
      <c r="H577" s="6"/>
      <c r="I577" s="6">
        <f>[1]Comparativo!$T584</f>
        <v>0</v>
      </c>
    </row>
    <row r="578" spans="1:10" x14ac:dyDescent="0.3">
      <c r="A578">
        <v>578</v>
      </c>
      <c r="B578" t="str">
        <f>[1]Comparativo!$O585</f>
        <v>6-300-015-0000</v>
      </c>
      <c r="C578" t="str">
        <f>[1]Comparativo!$P585</f>
        <v>ESTACIONAMIENTO</v>
      </c>
      <c r="D578">
        <f>[2]Comparativo!$C585</f>
        <v>0</v>
      </c>
      <c r="E578" s="2">
        <f>[1]Comparativo!$R585</f>
        <v>13586.21</v>
      </c>
      <c r="F578" s="7">
        <f t="shared" ref="F578:F579" si="141">E578/$E$99</f>
        <v>6.6193456346368823E-5</v>
      </c>
      <c r="G578" s="1">
        <f>[1]Comparativo!$W585</f>
        <v>6000</v>
      </c>
      <c r="H578" s="1">
        <f t="shared" ref="H578:H579" si="142">G578/$G$99</f>
        <v>2.770610763294427E-5</v>
      </c>
      <c r="I578" s="1">
        <f>[1]Comparativo!$T585</f>
        <v>0</v>
      </c>
      <c r="J578" s="7">
        <f t="shared" ref="J578:J579" si="143">I578/$I$99</f>
        <v>0</v>
      </c>
    </row>
    <row r="579" spans="1:10" x14ac:dyDescent="0.3">
      <c r="A579">
        <v>579</v>
      </c>
      <c r="B579" t="str">
        <f>[1]Comparativo!$O586</f>
        <v>6-300-015-0001</v>
      </c>
      <c r="C579" t="str">
        <f>[1]Comparativo!$P586</f>
        <v>ESTACIONAMIENTO</v>
      </c>
      <c r="D579" t="str">
        <f>[2]Comparativo!$C586</f>
        <v>RETAIL</v>
      </c>
      <c r="E579" s="2">
        <f>[1]Comparativo!$R586</f>
        <v>6724.14</v>
      </c>
      <c r="F579" s="7">
        <f t="shared" si="141"/>
        <v>3.2760723377371063E-5</v>
      </c>
      <c r="G579" s="1">
        <f>[1]Comparativo!$W586</f>
        <v>0</v>
      </c>
      <c r="H579" s="1">
        <f t="shared" si="142"/>
        <v>0</v>
      </c>
      <c r="I579" s="1">
        <f>[1]Comparativo!$T586</f>
        <v>0</v>
      </c>
      <c r="J579" s="7">
        <f t="shared" si="143"/>
        <v>0</v>
      </c>
    </row>
    <row r="580" spans="1:10" x14ac:dyDescent="0.3">
      <c r="A580">
        <v>580</v>
      </c>
      <c r="B580" t="str">
        <f>[1]Comparativo!$O587</f>
        <v>6-300-015-0001</v>
      </c>
      <c r="C580" s="4" t="str">
        <f>[1]Comparativo!$P587</f>
        <v>ESTACIONAMIENTO</v>
      </c>
      <c r="D580" t="str">
        <f>[2]Comparativo!$C587</f>
        <v>CATALOGO</v>
      </c>
      <c r="E580" s="5">
        <f>[1]Comparativo!$R587</f>
        <v>0</v>
      </c>
      <c r="F580" s="5"/>
      <c r="G580" s="6">
        <f>[1]Comparativo!$W587</f>
        <v>0</v>
      </c>
      <c r="H580" s="6"/>
      <c r="I580" s="6">
        <f>[1]Comparativo!$T587</f>
        <v>0</v>
      </c>
    </row>
    <row r="581" spans="1:10" x14ac:dyDescent="0.3">
      <c r="A581">
        <v>581</v>
      </c>
      <c r="B581" t="str">
        <f>[1]Comparativo!$O588</f>
        <v>6-300-015-0001</v>
      </c>
      <c r="C581" t="str">
        <f>[1]Comparativo!$P588</f>
        <v>ESTACIONAMIENTO</v>
      </c>
      <c r="D581" t="str">
        <f>[2]Comparativo!$C588</f>
        <v>MAYOREO</v>
      </c>
      <c r="E581" s="2">
        <f>[1]Comparativo!$R588</f>
        <v>6862.07</v>
      </c>
      <c r="F581" s="7">
        <f t="shared" ref="F581:F582" si="144">E581/$E$99</f>
        <v>3.3432732968997767E-5</v>
      </c>
      <c r="G581" s="1">
        <f>[1]Comparativo!$W588</f>
        <v>6000</v>
      </c>
      <c r="H581" s="1">
        <f t="shared" ref="H581:H582" si="145">G581/$G$99</f>
        <v>2.770610763294427E-5</v>
      </c>
      <c r="I581" s="1">
        <f>[1]Comparativo!$T588</f>
        <v>0</v>
      </c>
      <c r="J581" s="7">
        <f t="shared" ref="J581:J582" si="146">I581/$I$99</f>
        <v>0</v>
      </c>
    </row>
    <row r="582" spans="1:10" x14ac:dyDescent="0.3">
      <c r="A582">
        <v>582</v>
      </c>
      <c r="B582" t="str">
        <f>[1]Comparativo!$O589</f>
        <v>6-300-016-0000</v>
      </c>
      <c r="C582" t="str">
        <f>[1]Comparativo!$P589</f>
        <v>TRANSPORTE LOCAL</v>
      </c>
      <c r="D582">
        <f>[2]Comparativo!$C589</f>
        <v>0</v>
      </c>
      <c r="E582" s="2">
        <f>[1]Comparativo!$R589</f>
        <v>48999.999999999993</v>
      </c>
      <c r="F582" s="7">
        <f t="shared" si="144"/>
        <v>2.3873319792437129E-4</v>
      </c>
      <c r="G582" s="1">
        <f>[1]Comparativo!$W589</f>
        <v>84000</v>
      </c>
      <c r="H582" s="1">
        <f t="shared" si="145"/>
        <v>3.8788550686121975E-4</v>
      </c>
      <c r="I582" s="1">
        <f>[1]Comparativo!$T589</f>
        <v>0</v>
      </c>
      <c r="J582" s="7">
        <f t="shared" si="146"/>
        <v>0</v>
      </c>
    </row>
    <row r="583" spans="1:10" x14ac:dyDescent="0.3">
      <c r="A583">
        <v>583</v>
      </c>
      <c r="B583" t="str">
        <f>[1]Comparativo!$O590</f>
        <v>6-300-016-0001</v>
      </c>
      <c r="C583" s="4" t="str">
        <f>[1]Comparativo!$P590</f>
        <v>PASAJES</v>
      </c>
      <c r="D583">
        <f>[2]Comparativo!$C590</f>
        <v>0</v>
      </c>
      <c r="E583" s="5">
        <f>[1]Comparativo!$R590</f>
        <v>0</v>
      </c>
      <c r="F583" s="5"/>
      <c r="G583" s="6">
        <f>[1]Comparativo!$W590</f>
        <v>0</v>
      </c>
      <c r="H583" s="6"/>
      <c r="I583" s="6">
        <f>[1]Comparativo!$T590</f>
        <v>0</v>
      </c>
    </row>
    <row r="584" spans="1:10" x14ac:dyDescent="0.3">
      <c r="A584">
        <v>584</v>
      </c>
      <c r="B584" t="str">
        <f>[1]Comparativo!$O591</f>
        <v>6-300-016-0002</v>
      </c>
      <c r="C584" t="str">
        <f>[1]Comparativo!$P591</f>
        <v>TAXIS</v>
      </c>
      <c r="D584">
        <f>[2]Comparativo!$C591</f>
        <v>0</v>
      </c>
      <c r="E584" s="2">
        <f>[1]Comparativo!$R591</f>
        <v>6999.9999999999991</v>
      </c>
      <c r="F584" s="7">
        <f t="shared" ref="F584:F586" si="147">E584/$E$99</f>
        <v>3.4104742560624471E-5</v>
      </c>
      <c r="G584" s="1">
        <f>[1]Comparativo!$W591</f>
        <v>12000</v>
      </c>
      <c r="H584" s="1">
        <f t="shared" ref="H584:H586" si="148">G584/$G$99</f>
        <v>5.541221526588854E-5</v>
      </c>
      <c r="I584" s="1">
        <f>[1]Comparativo!$T591</f>
        <v>0</v>
      </c>
      <c r="J584" s="7">
        <f t="shared" ref="J584:J586" si="149">I584/$I$99</f>
        <v>0</v>
      </c>
    </row>
    <row r="585" spans="1:10" x14ac:dyDescent="0.3">
      <c r="A585">
        <v>585</v>
      </c>
      <c r="B585" t="str">
        <f>[1]Comparativo!$O592</f>
        <v>6-300-016-0003</v>
      </c>
      <c r="C585" t="str">
        <f>[1]Comparativo!$P592</f>
        <v>PEAJES</v>
      </c>
      <c r="D585">
        <f>[2]Comparativo!$C592</f>
        <v>0</v>
      </c>
      <c r="E585" s="2">
        <f>[1]Comparativo!$R592</f>
        <v>41999.999999999993</v>
      </c>
      <c r="F585" s="7">
        <f t="shared" si="147"/>
        <v>2.0462845536374681E-4</v>
      </c>
      <c r="G585" s="1">
        <f>[1]Comparativo!$W592</f>
        <v>72000</v>
      </c>
      <c r="H585" s="1">
        <f t="shared" si="148"/>
        <v>3.3247329159533123E-4</v>
      </c>
      <c r="I585" s="1">
        <f>[1]Comparativo!$T592</f>
        <v>0</v>
      </c>
      <c r="J585" s="7">
        <f t="shared" si="149"/>
        <v>0</v>
      </c>
    </row>
    <row r="586" spans="1:10" x14ac:dyDescent="0.3">
      <c r="A586">
        <v>586</v>
      </c>
      <c r="B586" t="str">
        <f>[1]Comparativo!$O593</f>
        <v>6-300-017-0000</v>
      </c>
      <c r="C586" t="str">
        <f>[1]Comparativo!$P593</f>
        <v>ATENCION A CLIENTES</v>
      </c>
      <c r="D586">
        <f>[2]Comparativo!$C593</f>
        <v>0</v>
      </c>
      <c r="E586" s="2">
        <f>[1]Comparativo!$R593</f>
        <v>2099.1299999999997</v>
      </c>
      <c r="F586" s="7">
        <f t="shared" si="147"/>
        <v>1.0227184035897663E-5</v>
      </c>
      <c r="G586" s="1">
        <f>[1]Comparativo!$W593</f>
        <v>0</v>
      </c>
      <c r="H586" s="1">
        <f t="shared" si="148"/>
        <v>0</v>
      </c>
      <c r="I586" s="1">
        <f>[1]Comparativo!$T593</f>
        <v>0</v>
      </c>
      <c r="J586" s="7">
        <f t="shared" si="149"/>
        <v>0</v>
      </c>
    </row>
    <row r="587" spans="1:10" x14ac:dyDescent="0.3">
      <c r="A587">
        <v>587</v>
      </c>
      <c r="B587" t="str">
        <f>[1]Comparativo!$O594</f>
        <v>6-300-017-0001</v>
      </c>
      <c r="C587" s="4" t="str">
        <f>[1]Comparativo!$P594</f>
        <v>CONSUMOS</v>
      </c>
      <c r="D587" t="str">
        <f>[2]Comparativo!$C594</f>
        <v>RETAIL</v>
      </c>
      <c r="E587" s="5">
        <f>[1]Comparativo!$R594</f>
        <v>0</v>
      </c>
      <c r="F587" s="5"/>
      <c r="G587" s="6">
        <f>[1]Comparativo!$W594</f>
        <v>0</v>
      </c>
      <c r="H587" s="6"/>
      <c r="I587" s="6">
        <f>[1]Comparativo!$T594</f>
        <v>0</v>
      </c>
    </row>
    <row r="588" spans="1:10" x14ac:dyDescent="0.3">
      <c r="A588">
        <v>588</v>
      </c>
      <c r="B588" t="str">
        <f>[1]Comparativo!$O595</f>
        <v>6-300-017-0001</v>
      </c>
      <c r="C588" s="4" t="str">
        <f>[1]Comparativo!$P595</f>
        <v>CONSUMOS</v>
      </c>
      <c r="D588" t="str">
        <f>[2]Comparativo!$C595</f>
        <v>CATALOGO</v>
      </c>
      <c r="E588" s="5">
        <f>[1]Comparativo!$R595</f>
        <v>0</v>
      </c>
      <c r="F588" s="5"/>
      <c r="G588" s="6">
        <f>[1]Comparativo!$W595</f>
        <v>0</v>
      </c>
      <c r="H588" s="6"/>
      <c r="I588" s="6">
        <f>[1]Comparativo!$T595</f>
        <v>0</v>
      </c>
    </row>
    <row r="589" spans="1:10" x14ac:dyDescent="0.3">
      <c r="A589">
        <v>589</v>
      </c>
      <c r="B589" t="str">
        <f>[1]Comparativo!$O596</f>
        <v>6-300-017-0001</v>
      </c>
      <c r="C589" t="str">
        <f>[1]Comparativo!$P596</f>
        <v>CONSUMOS</v>
      </c>
      <c r="D589" t="str">
        <f>[2]Comparativo!$C596</f>
        <v>MAYOREO</v>
      </c>
      <c r="E589" s="2">
        <f>[1]Comparativo!$R596</f>
        <v>2099.1299999999997</v>
      </c>
      <c r="F589" s="7">
        <f>E589/$E$99</f>
        <v>1.0227184035897663E-5</v>
      </c>
      <c r="G589" s="1">
        <f>[1]Comparativo!$W596</f>
        <v>0</v>
      </c>
      <c r="H589" s="1">
        <f>G589/$G$99</f>
        <v>0</v>
      </c>
      <c r="I589" s="1">
        <f>[1]Comparativo!$T596</f>
        <v>0</v>
      </c>
      <c r="J589" s="7">
        <f>I589/$I$99</f>
        <v>0</v>
      </c>
    </row>
    <row r="590" spans="1:10" x14ac:dyDescent="0.3">
      <c r="A590">
        <v>590</v>
      </c>
      <c r="B590" t="str">
        <f>[1]Comparativo!$O597</f>
        <v>6-300-017-0002</v>
      </c>
      <c r="C590" s="4" t="str">
        <f>[1]Comparativo!$P597</f>
        <v>OTROS</v>
      </c>
      <c r="D590">
        <f>[2]Comparativo!$C597</f>
        <v>0</v>
      </c>
      <c r="E590" s="5">
        <f>[1]Comparativo!$R597</f>
        <v>0</v>
      </c>
      <c r="F590" s="5"/>
      <c r="G590" s="6">
        <f>[1]Comparativo!$W597</f>
        <v>0</v>
      </c>
      <c r="H590" s="6"/>
      <c r="I590" s="6">
        <f>[1]Comparativo!$T597</f>
        <v>0</v>
      </c>
    </row>
    <row r="591" spans="1:10" x14ac:dyDescent="0.3">
      <c r="A591">
        <v>591</v>
      </c>
      <c r="B591" t="str">
        <f>[1]Comparativo!$O598</f>
        <v>6-300-018-0000</v>
      </c>
      <c r="C591" t="str">
        <f>[1]Comparativo!$P598</f>
        <v>GASTOS DE VIAJE</v>
      </c>
      <c r="D591">
        <f>[2]Comparativo!$C598</f>
        <v>0</v>
      </c>
      <c r="E591" s="2">
        <f>[1]Comparativo!$R598</f>
        <v>285806.56</v>
      </c>
      <c r="F591" s="7">
        <f t="shared" ref="F591:F592" si="150">E591/$E$99</f>
        <v>1.3924798787053817E-3</v>
      </c>
      <c r="G591" s="1">
        <f>[1]Comparativo!$W598</f>
        <v>306000</v>
      </c>
      <c r="H591" s="1">
        <f t="shared" ref="H591:H592" si="151">G591/$G$99</f>
        <v>1.4130114892801577E-3</v>
      </c>
      <c r="I591" s="1">
        <f>[1]Comparativo!$T598</f>
        <v>0</v>
      </c>
      <c r="J591" s="7">
        <f t="shared" ref="J591:J592" si="152">I591/$I$99</f>
        <v>0</v>
      </c>
    </row>
    <row r="592" spans="1:10" x14ac:dyDescent="0.3">
      <c r="A592">
        <v>592</v>
      </c>
      <c r="B592" t="str">
        <f>[1]Comparativo!$O599</f>
        <v>6-300-018-0001</v>
      </c>
      <c r="C592" t="str">
        <f>[1]Comparativo!$P599</f>
        <v>TRANSPORTE AÉREO</v>
      </c>
      <c r="D592" t="str">
        <f>[2]Comparativo!$C599</f>
        <v>RETAIL</v>
      </c>
      <c r="E592" s="2">
        <f>[1]Comparativo!$R599</f>
        <v>5564</v>
      </c>
      <c r="F592" s="7">
        <f t="shared" si="150"/>
        <v>2.7108398229616369E-5</v>
      </c>
      <c r="G592" s="1">
        <f>[1]Comparativo!$W599</f>
        <v>0</v>
      </c>
      <c r="H592" s="1">
        <f t="shared" si="151"/>
        <v>0</v>
      </c>
      <c r="I592" s="1">
        <f>[1]Comparativo!$T599</f>
        <v>0</v>
      </c>
      <c r="J592" s="7">
        <f t="shared" si="152"/>
        <v>0</v>
      </c>
    </row>
    <row r="593" spans="1:10" x14ac:dyDescent="0.3">
      <c r="A593">
        <v>593</v>
      </c>
      <c r="B593" t="str">
        <f>[1]Comparativo!$O600</f>
        <v>6-300-018-0001</v>
      </c>
      <c r="C593" s="4" t="str">
        <f>[1]Comparativo!$P600</f>
        <v>TRANSPORTE AÉREO</v>
      </c>
      <c r="D593" t="str">
        <f>[2]Comparativo!$C600</f>
        <v>CATALOGO</v>
      </c>
      <c r="E593" s="5">
        <f>[1]Comparativo!$R600</f>
        <v>0</v>
      </c>
      <c r="F593" s="5"/>
      <c r="G593" s="6">
        <f>[1]Comparativo!$W600</f>
        <v>0</v>
      </c>
      <c r="H593" s="6"/>
      <c r="I593" s="6">
        <f>[1]Comparativo!$T600</f>
        <v>0</v>
      </c>
    </row>
    <row r="594" spans="1:10" x14ac:dyDescent="0.3">
      <c r="A594">
        <v>594</v>
      </c>
      <c r="B594" t="str">
        <f>[1]Comparativo!$O601</f>
        <v>6-300-018-0001</v>
      </c>
      <c r="C594" t="str">
        <f>[1]Comparativo!$P601</f>
        <v>TRANSPORTE AÉREO</v>
      </c>
      <c r="D594" t="str">
        <f>[2]Comparativo!$C601</f>
        <v>MAYOREO</v>
      </c>
      <c r="E594" s="2">
        <f>[1]Comparativo!$R601</f>
        <v>41926.86</v>
      </c>
      <c r="F594" s="7">
        <f>E594/$E$99</f>
        <v>2.0427210952504913E-4</v>
      </c>
      <c r="G594" s="1">
        <f>[1]Comparativo!$W601</f>
        <v>0</v>
      </c>
      <c r="H594" s="1">
        <f>G594/$G$99</f>
        <v>0</v>
      </c>
      <c r="I594" s="1">
        <f>[1]Comparativo!$T601</f>
        <v>0</v>
      </c>
      <c r="J594" s="7">
        <f>I594/$I$99</f>
        <v>0</v>
      </c>
    </row>
    <row r="595" spans="1:10" x14ac:dyDescent="0.3">
      <c r="A595">
        <v>595</v>
      </c>
      <c r="B595" t="str">
        <f>[1]Comparativo!$O602</f>
        <v>6-300-018-0002</v>
      </c>
      <c r="C595" s="4" t="str">
        <f>[1]Comparativo!$P602</f>
        <v>TRANSPORTE TERRESTRE</v>
      </c>
      <c r="D595" t="str">
        <f>[2]Comparativo!$C602</f>
        <v>RETAIL</v>
      </c>
      <c r="E595" s="5">
        <f>[1]Comparativo!$R602</f>
        <v>0</v>
      </c>
      <c r="F595" s="5"/>
      <c r="G595" s="6">
        <f>[1]Comparativo!$W602</f>
        <v>0</v>
      </c>
      <c r="H595" s="6"/>
      <c r="I595" s="6">
        <f>[1]Comparativo!$T602</f>
        <v>0</v>
      </c>
    </row>
    <row r="596" spans="1:10" x14ac:dyDescent="0.3">
      <c r="A596">
        <v>596</v>
      </c>
      <c r="B596" t="str">
        <f>[1]Comparativo!$O603</f>
        <v>6-300-018-0002</v>
      </c>
      <c r="C596" s="4" t="str">
        <f>[1]Comparativo!$P603</f>
        <v>TRANSPORTE TERRESTRE</v>
      </c>
      <c r="D596" t="str">
        <f>[2]Comparativo!$C603</f>
        <v>CATALOGO</v>
      </c>
      <c r="E596" s="5">
        <f>[1]Comparativo!$R603</f>
        <v>0</v>
      </c>
      <c r="F596" s="5"/>
      <c r="G596" s="6">
        <f>[1]Comparativo!$W603</f>
        <v>0</v>
      </c>
      <c r="H596" s="6"/>
      <c r="I596" s="6">
        <f>[1]Comparativo!$T603</f>
        <v>0</v>
      </c>
    </row>
    <row r="597" spans="1:10" x14ac:dyDescent="0.3">
      <c r="A597">
        <v>597</v>
      </c>
      <c r="B597" t="str">
        <f>[1]Comparativo!$O604</f>
        <v>6-300-018-0002</v>
      </c>
      <c r="C597" t="str">
        <f>[1]Comparativo!$P604</f>
        <v>TRANSPORTE TERRESTRE</v>
      </c>
      <c r="D597" t="str">
        <f>[2]Comparativo!$C604</f>
        <v>MAYOREO</v>
      </c>
      <c r="E597" s="2">
        <f>[1]Comparativo!$R604</f>
        <v>7696.93</v>
      </c>
      <c r="F597" s="7">
        <f t="shared" ref="F597:F598" si="153">E597/$E$99</f>
        <v>3.7500259451021048E-5</v>
      </c>
      <c r="G597" s="1">
        <f>[1]Comparativo!$W604</f>
        <v>0</v>
      </c>
      <c r="H597" s="1">
        <f t="shared" ref="H597:H598" si="154">G597/$G$99</f>
        <v>0</v>
      </c>
      <c r="I597" s="1">
        <f>[1]Comparativo!$T604</f>
        <v>0</v>
      </c>
      <c r="J597" s="7">
        <f t="shared" ref="J597:J598" si="155">I597/$I$99</f>
        <v>0</v>
      </c>
    </row>
    <row r="598" spans="1:10" x14ac:dyDescent="0.3">
      <c r="A598">
        <v>598</v>
      </c>
      <c r="B598" t="str">
        <f>[1]Comparativo!$O605</f>
        <v>6-300-018-0003</v>
      </c>
      <c r="C598" t="str">
        <f>[1]Comparativo!$P605</f>
        <v>COMBUSTIBLE</v>
      </c>
      <c r="D598" t="str">
        <f>[2]Comparativo!$C605</f>
        <v>RETAIL</v>
      </c>
      <c r="E598" s="2">
        <f>[1]Comparativo!$R605</f>
        <v>10248.65</v>
      </c>
      <c r="F598" s="7">
        <f t="shared" si="153"/>
        <v>4.9932509977706287E-5</v>
      </c>
      <c r="G598" s="1">
        <f>[1]Comparativo!$W605</f>
        <v>9000</v>
      </c>
      <c r="H598" s="1">
        <f t="shared" si="154"/>
        <v>4.1559161449416403E-5</v>
      </c>
      <c r="I598" s="1">
        <f>[1]Comparativo!$T605</f>
        <v>0</v>
      </c>
      <c r="J598" s="7">
        <f t="shared" si="155"/>
        <v>0</v>
      </c>
    </row>
    <row r="599" spans="1:10" x14ac:dyDescent="0.3">
      <c r="A599">
        <v>599</v>
      </c>
      <c r="B599" t="str">
        <f>[1]Comparativo!$O606</f>
        <v>6-300-018-0003</v>
      </c>
      <c r="C599" s="4" t="str">
        <f>[1]Comparativo!$P606</f>
        <v>COMBUSTIBLE</v>
      </c>
      <c r="D599" t="str">
        <f>[2]Comparativo!$C606</f>
        <v>CATALOGO</v>
      </c>
      <c r="E599" s="5">
        <f>[1]Comparativo!$R606</f>
        <v>0</v>
      </c>
      <c r="F599" s="5"/>
      <c r="G599" s="6">
        <f>[1]Comparativo!$W606</f>
        <v>0</v>
      </c>
      <c r="H599" s="6"/>
      <c r="I599" s="6">
        <f>[1]Comparativo!$T606</f>
        <v>0</v>
      </c>
    </row>
    <row r="600" spans="1:10" x14ac:dyDescent="0.3">
      <c r="A600">
        <v>600</v>
      </c>
      <c r="B600" t="str">
        <f>[1]Comparativo!$O607</f>
        <v>6-300-018-0003</v>
      </c>
      <c r="C600" t="str">
        <f>[1]Comparativo!$P607</f>
        <v>COMBUSTIBLE</v>
      </c>
      <c r="D600" t="str">
        <f>[2]Comparativo!$C607</f>
        <v>MAYOREO</v>
      </c>
      <c r="E600" s="2">
        <f>[1]Comparativo!$R607</f>
        <v>8143.09</v>
      </c>
      <c r="F600" s="7">
        <f>E600/$E$99</f>
        <v>3.9673998299713651E-5</v>
      </c>
      <c r="G600" s="1">
        <f>[1]Comparativo!$W607</f>
        <v>0</v>
      </c>
      <c r="H600" s="1">
        <f>G600/$G$99</f>
        <v>0</v>
      </c>
      <c r="I600" s="1">
        <f>[1]Comparativo!$T607</f>
        <v>0</v>
      </c>
      <c r="J600" s="7">
        <f>I600/$I$99</f>
        <v>0</v>
      </c>
    </row>
    <row r="601" spans="1:10" x14ac:dyDescent="0.3">
      <c r="A601">
        <v>601</v>
      </c>
      <c r="B601" t="str">
        <f>[1]Comparativo!$O608</f>
        <v>6-300-018-0004</v>
      </c>
      <c r="C601" s="4" t="str">
        <f>[1]Comparativo!$P608</f>
        <v>PEAJES</v>
      </c>
      <c r="D601" t="str">
        <f>[2]Comparativo!$C608</f>
        <v>RETAIL</v>
      </c>
      <c r="E601" s="5">
        <f>[1]Comparativo!$R608</f>
        <v>0</v>
      </c>
      <c r="F601" s="5"/>
      <c r="G601" s="6">
        <f>[1]Comparativo!$W608</f>
        <v>0</v>
      </c>
      <c r="H601" s="6"/>
      <c r="I601" s="6">
        <f>[1]Comparativo!$T608</f>
        <v>0</v>
      </c>
    </row>
    <row r="602" spans="1:10" x14ac:dyDescent="0.3">
      <c r="A602">
        <v>602</v>
      </c>
      <c r="B602" t="str">
        <f>[1]Comparativo!$O609</f>
        <v>6-300-018-0004</v>
      </c>
      <c r="C602" s="4" t="str">
        <f>[1]Comparativo!$P609</f>
        <v>PEAJES</v>
      </c>
      <c r="D602" t="str">
        <f>[2]Comparativo!$C609</f>
        <v>CATALOGO</v>
      </c>
      <c r="E602" s="5">
        <f>[1]Comparativo!$R609</f>
        <v>0</v>
      </c>
      <c r="F602" s="5"/>
      <c r="G602" s="6">
        <f>[1]Comparativo!$W609</f>
        <v>0</v>
      </c>
      <c r="H602" s="6"/>
      <c r="I602" s="6">
        <f>[1]Comparativo!$T609</f>
        <v>0</v>
      </c>
    </row>
    <row r="603" spans="1:10" x14ac:dyDescent="0.3">
      <c r="A603">
        <v>603</v>
      </c>
      <c r="B603" t="str">
        <f>[1]Comparativo!$O610</f>
        <v>6-300-018-0004</v>
      </c>
      <c r="C603" t="str">
        <f>[1]Comparativo!$P610</f>
        <v>PEAJES</v>
      </c>
      <c r="D603" t="str">
        <f>[2]Comparativo!$C610</f>
        <v>MAYOREO</v>
      </c>
      <c r="E603" s="2">
        <f>[1]Comparativo!$R610</f>
        <v>4481.0599999999995</v>
      </c>
      <c r="F603" s="7">
        <f>E603/$E$99</f>
        <v>2.1832199671244555E-5</v>
      </c>
      <c r="G603" s="1">
        <f>[1]Comparativo!$W610</f>
        <v>0</v>
      </c>
      <c r="H603" s="1">
        <f>G603/$G$99</f>
        <v>0</v>
      </c>
      <c r="I603" s="1">
        <f>[1]Comparativo!$T610</f>
        <v>0</v>
      </c>
      <c r="J603" s="7">
        <f>I603/$I$99</f>
        <v>0</v>
      </c>
    </row>
    <row r="604" spans="1:10" x14ac:dyDescent="0.3">
      <c r="A604">
        <v>604</v>
      </c>
      <c r="B604" t="str">
        <f>[1]Comparativo!$O611</f>
        <v>6-300-018-0005</v>
      </c>
      <c r="C604" s="4" t="str">
        <f>[1]Comparativo!$P611</f>
        <v>ALIMENTACIÓN</v>
      </c>
      <c r="D604" t="str">
        <f>[2]Comparativo!$C611</f>
        <v>RETAIL</v>
      </c>
      <c r="E604" s="5">
        <f>[1]Comparativo!$R611</f>
        <v>0</v>
      </c>
      <c r="F604" s="5"/>
      <c r="G604" s="6">
        <f>[1]Comparativo!$W611</f>
        <v>0</v>
      </c>
      <c r="H604" s="6"/>
      <c r="I604" s="6">
        <f>[1]Comparativo!$T611</f>
        <v>0</v>
      </c>
    </row>
    <row r="605" spans="1:10" x14ac:dyDescent="0.3">
      <c r="A605">
        <v>605</v>
      </c>
      <c r="B605" t="str">
        <f>[1]Comparativo!$O612</f>
        <v>6-300-018-0005</v>
      </c>
      <c r="C605" s="4" t="str">
        <f>[1]Comparativo!$P612</f>
        <v>ALIMENTACIÓN</v>
      </c>
      <c r="D605" t="str">
        <f>[2]Comparativo!$C612</f>
        <v>CATALOGO</v>
      </c>
      <c r="E605" s="5">
        <f>[1]Comparativo!$R612</f>
        <v>0</v>
      </c>
      <c r="F605" s="5"/>
      <c r="G605" s="6">
        <f>[1]Comparativo!$W612</f>
        <v>0</v>
      </c>
      <c r="H605" s="6"/>
      <c r="I605" s="6">
        <f>[1]Comparativo!$T612</f>
        <v>0</v>
      </c>
    </row>
    <row r="606" spans="1:10" x14ac:dyDescent="0.3">
      <c r="A606">
        <v>606</v>
      </c>
      <c r="B606" t="str">
        <f>[1]Comparativo!$O613</f>
        <v>6-300-018-0005</v>
      </c>
      <c r="C606" t="str">
        <f>[1]Comparativo!$P613</f>
        <v>ALIMENTACIÓN</v>
      </c>
      <c r="D606" t="str">
        <f>[2]Comparativo!$C613</f>
        <v>MAYOREO</v>
      </c>
      <c r="E606" s="2">
        <f>[1]Comparativo!$R613</f>
        <v>16500.440000000002</v>
      </c>
      <c r="F606" s="7">
        <f t="shared" ref="F606:F607" si="156">E606/$E$99</f>
        <v>8.0391894048147225E-5</v>
      </c>
      <c r="G606" s="1">
        <f>[1]Comparativo!$W613</f>
        <v>0</v>
      </c>
      <c r="H606" s="1">
        <f t="shared" ref="H606:H607" si="157">G606/$G$99</f>
        <v>0</v>
      </c>
      <c r="I606" s="1">
        <f>[1]Comparativo!$T613</f>
        <v>0</v>
      </c>
      <c r="J606" s="7">
        <f t="shared" ref="J606:J607" si="158">I606/$I$99</f>
        <v>0</v>
      </c>
    </row>
    <row r="607" spans="1:10" x14ac:dyDescent="0.3">
      <c r="A607">
        <v>607</v>
      </c>
      <c r="B607" t="str">
        <f>[1]Comparativo!$O614</f>
        <v>6-300-018-0006</v>
      </c>
      <c r="C607" t="str">
        <f>[1]Comparativo!$P614</f>
        <v>HOSPEDAJE</v>
      </c>
      <c r="D607">
        <f>[2]Comparativo!$C614</f>
        <v>0</v>
      </c>
      <c r="E607" s="2">
        <f>[1]Comparativo!$R614</f>
        <v>89249.999999999985</v>
      </c>
      <c r="F607" s="7">
        <f t="shared" si="156"/>
        <v>4.3483546764796197E-4</v>
      </c>
      <c r="G607" s="1">
        <f>[1]Comparativo!$W614</f>
        <v>153000</v>
      </c>
      <c r="H607" s="1">
        <f t="shared" si="157"/>
        <v>7.0650574464007883E-4</v>
      </c>
      <c r="I607" s="1">
        <f>[1]Comparativo!$T614</f>
        <v>0</v>
      </c>
      <c r="J607" s="7">
        <f t="shared" si="158"/>
        <v>0</v>
      </c>
    </row>
    <row r="608" spans="1:10" x14ac:dyDescent="0.3">
      <c r="A608">
        <v>608</v>
      </c>
      <c r="B608" t="str">
        <f>[1]Comparativo!$O615</f>
        <v>6-300-018-0007</v>
      </c>
      <c r="C608" s="4" t="str">
        <f>[1]Comparativo!$P615</f>
        <v>TAXIS</v>
      </c>
      <c r="D608" t="str">
        <f>[2]Comparativo!$C615</f>
        <v>RETAIL</v>
      </c>
      <c r="E608" s="5">
        <f>[1]Comparativo!$R615</f>
        <v>0</v>
      </c>
      <c r="F608" s="5"/>
      <c r="G608" s="6">
        <f>[1]Comparativo!$W615</f>
        <v>0</v>
      </c>
      <c r="H608" s="6"/>
      <c r="I608" s="6">
        <f>[1]Comparativo!$T615</f>
        <v>0</v>
      </c>
    </row>
    <row r="609" spans="1:10" x14ac:dyDescent="0.3">
      <c r="A609">
        <v>609</v>
      </c>
      <c r="B609" t="str">
        <f>[1]Comparativo!$O616</f>
        <v>6-300-018-0007</v>
      </c>
      <c r="C609" t="str">
        <f>[1]Comparativo!$P616</f>
        <v>TAXIS</v>
      </c>
      <c r="D609" t="str">
        <f>[2]Comparativo!$C616</f>
        <v>MAYOREO</v>
      </c>
      <c r="E609" s="2">
        <f>[1]Comparativo!$R616</f>
        <v>10002.02</v>
      </c>
      <c r="F609" s="7">
        <f>E609/$E$99</f>
        <v>4.8730902455173886E-5</v>
      </c>
      <c r="G609" s="1">
        <f>[1]Comparativo!$W616</f>
        <v>0</v>
      </c>
      <c r="H609" s="1">
        <f>G609/$G$99</f>
        <v>0</v>
      </c>
      <c r="I609" s="1">
        <f>[1]Comparativo!$T616</f>
        <v>0</v>
      </c>
      <c r="J609" s="7">
        <f>I609/$I$99</f>
        <v>0</v>
      </c>
    </row>
    <row r="610" spans="1:10" x14ac:dyDescent="0.3">
      <c r="A610">
        <v>610</v>
      </c>
      <c r="B610" t="str">
        <f>[1]Comparativo!$O617</f>
        <v>6-300-018-0008</v>
      </c>
      <c r="C610" s="4" t="str">
        <f>[1]Comparativo!$P617</f>
        <v>OTROS</v>
      </c>
      <c r="D610" t="str">
        <f>[2]Comparativo!$C617</f>
        <v>CATALOGO</v>
      </c>
      <c r="E610" s="5">
        <f>[1]Comparativo!$R617</f>
        <v>0</v>
      </c>
      <c r="F610" s="5"/>
      <c r="G610" s="6">
        <f>[1]Comparativo!$W617</f>
        <v>0</v>
      </c>
      <c r="H610" s="6"/>
      <c r="I610" s="6">
        <f>[1]Comparativo!$T617</f>
        <v>0</v>
      </c>
    </row>
    <row r="611" spans="1:10" x14ac:dyDescent="0.3">
      <c r="A611">
        <v>611</v>
      </c>
      <c r="B611" t="str">
        <f>[1]Comparativo!$O618</f>
        <v>6-300-018-0008</v>
      </c>
      <c r="C611" t="str">
        <f>[1]Comparativo!$P618</f>
        <v>OTROS</v>
      </c>
      <c r="D611" t="str">
        <f>[2]Comparativo!$C618</f>
        <v>MAYOREO</v>
      </c>
      <c r="E611" s="2">
        <f>[1]Comparativo!$R618</f>
        <v>7993.51</v>
      </c>
      <c r="F611" s="7">
        <f t="shared" ref="F611:F612" si="159">E611/$E$99</f>
        <v>3.8945228672253903E-5</v>
      </c>
      <c r="G611" s="1">
        <f>[1]Comparativo!$W618</f>
        <v>0</v>
      </c>
      <c r="H611" s="1">
        <f t="shared" ref="H611:H612" si="160">G611/$G$99</f>
        <v>0</v>
      </c>
      <c r="I611" s="1">
        <f>[1]Comparativo!$T618</f>
        <v>0</v>
      </c>
      <c r="J611" s="7">
        <f t="shared" ref="J611:J612" si="161">I611/$I$99</f>
        <v>0</v>
      </c>
    </row>
    <row r="612" spans="1:10" x14ac:dyDescent="0.3">
      <c r="A612">
        <v>612</v>
      </c>
      <c r="B612" t="str">
        <f>[1]Comparativo!$O619</f>
        <v>6-300-018-0008</v>
      </c>
      <c r="C612" t="str">
        <f>[1]Comparativo!$P619</f>
        <v>OTROS</v>
      </c>
      <c r="D612" t="str">
        <f>[2]Comparativo!$C619</f>
        <v>RETAIL</v>
      </c>
      <c r="E612" s="2">
        <f>[1]Comparativo!$R619</f>
        <v>83999.999999999985</v>
      </c>
      <c r="F612" s="7">
        <f t="shared" si="159"/>
        <v>4.0925691072749362E-4</v>
      </c>
      <c r="G612" s="1">
        <f>[1]Comparativo!$W619</f>
        <v>0</v>
      </c>
      <c r="H612" s="1">
        <f t="shared" si="160"/>
        <v>0</v>
      </c>
      <c r="I612" s="1">
        <f>[1]Comparativo!$T619</f>
        <v>0</v>
      </c>
      <c r="J612" s="7">
        <f t="shared" si="161"/>
        <v>0</v>
      </c>
    </row>
    <row r="613" spans="1:10" x14ac:dyDescent="0.3">
      <c r="A613">
        <v>613</v>
      </c>
      <c r="B613" t="str">
        <f>[1]Comparativo!$O620</f>
        <v>6-300-018-0008</v>
      </c>
      <c r="C613" s="4" t="str">
        <f>[1]Comparativo!$P620</f>
        <v>OTROS</v>
      </c>
      <c r="D613" t="str">
        <f>[2]Comparativo!$C620</f>
        <v>CATALOGO</v>
      </c>
      <c r="E613" s="5">
        <f>[1]Comparativo!$R620</f>
        <v>0</v>
      </c>
      <c r="F613" s="5"/>
      <c r="G613" s="6">
        <f>[1]Comparativo!$W620</f>
        <v>0</v>
      </c>
      <c r="H613" s="6"/>
      <c r="I613" s="6">
        <f>[1]Comparativo!$T620</f>
        <v>0</v>
      </c>
    </row>
    <row r="614" spans="1:10" x14ac:dyDescent="0.3">
      <c r="A614">
        <v>614</v>
      </c>
      <c r="B614" t="str">
        <f>[1]Comparativo!$O621</f>
        <v>6-300-019-0000</v>
      </c>
      <c r="C614" t="str">
        <f>[1]Comparativo!$P621</f>
        <v>ASESORIAS PF</v>
      </c>
      <c r="D614">
        <f>[2]Comparativo!$C621</f>
        <v>0</v>
      </c>
      <c r="E614" s="2">
        <f>[1]Comparativo!$R621</f>
        <v>14437.499999999998</v>
      </c>
      <c r="F614" s="7">
        <f>E614/$E$99</f>
        <v>7.0341031531287966E-5</v>
      </c>
      <c r="G614" s="1">
        <f>[1]Comparativo!$W621</f>
        <v>24750</v>
      </c>
      <c r="H614" s="1">
        <f>G614/$G$99</f>
        <v>1.142876939858951E-4</v>
      </c>
      <c r="I614" s="1">
        <f>[1]Comparativo!$T621</f>
        <v>0</v>
      </c>
      <c r="J614" s="7">
        <f>I614/$I$99</f>
        <v>0</v>
      </c>
    </row>
    <row r="615" spans="1:10" x14ac:dyDescent="0.3">
      <c r="A615">
        <v>615</v>
      </c>
      <c r="B615" t="str">
        <f>[1]Comparativo!$O622</f>
        <v>6-300-019-0001</v>
      </c>
      <c r="C615" s="4" t="str">
        <f>[1]Comparativo!$P622</f>
        <v>ASESORIAS PF - EMPRESARIAL</v>
      </c>
      <c r="D615">
        <f>[2]Comparativo!$C622</f>
        <v>0</v>
      </c>
      <c r="E615" s="5">
        <f>[1]Comparativo!$R622</f>
        <v>0</v>
      </c>
      <c r="F615" s="5"/>
      <c r="G615" s="6">
        <f>[1]Comparativo!$W622</f>
        <v>0</v>
      </c>
      <c r="H615" s="6"/>
      <c r="I615" s="6">
        <f>[1]Comparativo!$T622</f>
        <v>0</v>
      </c>
    </row>
    <row r="616" spans="1:10" x14ac:dyDescent="0.3">
      <c r="A616">
        <v>616</v>
      </c>
      <c r="B616" t="str">
        <f>[1]Comparativo!$O623</f>
        <v>6-300-019-0002</v>
      </c>
      <c r="C616" t="str">
        <f>[1]Comparativo!$P623</f>
        <v>ASESORIAS PF - OTROS</v>
      </c>
      <c r="D616">
        <f>[2]Comparativo!$C623</f>
        <v>0</v>
      </c>
      <c r="E616" s="2">
        <f>[1]Comparativo!$R623</f>
        <v>14437.499999999998</v>
      </c>
      <c r="F616" s="7">
        <f>E616/$E$99</f>
        <v>7.0341031531287966E-5</v>
      </c>
      <c r="G616" s="1">
        <f>[1]Comparativo!$W623</f>
        <v>24750</v>
      </c>
      <c r="H616" s="1">
        <f>G616/$G$99</f>
        <v>1.142876939858951E-4</v>
      </c>
      <c r="I616" s="1">
        <f>[1]Comparativo!$T623</f>
        <v>0</v>
      </c>
      <c r="J616" s="7">
        <f>I616/$I$99</f>
        <v>0</v>
      </c>
    </row>
    <row r="617" spans="1:10" x14ac:dyDescent="0.3">
      <c r="A617">
        <v>617</v>
      </c>
      <c r="B617" t="str">
        <f>[1]Comparativo!$O624</f>
        <v>6-300-019-0003</v>
      </c>
      <c r="C617" s="4" t="str">
        <f>[1]Comparativo!$P624</f>
        <v>ASESORIAS PF - EXPORT / IMPORT</v>
      </c>
      <c r="D617">
        <f>[2]Comparativo!$C624</f>
        <v>0</v>
      </c>
      <c r="E617" s="5">
        <f>[1]Comparativo!$R624</f>
        <v>0</v>
      </c>
      <c r="F617" s="5"/>
      <c r="G617" s="6">
        <f>[1]Comparativo!$W624</f>
        <v>0</v>
      </c>
      <c r="H617" s="6"/>
      <c r="I617" s="6">
        <f>[1]Comparativo!$T624</f>
        <v>0</v>
      </c>
    </row>
    <row r="618" spans="1:10" x14ac:dyDescent="0.3">
      <c r="A618">
        <v>618</v>
      </c>
      <c r="B618" t="str">
        <f>[1]Comparativo!$O625</f>
        <v>6-300-019-0003</v>
      </c>
      <c r="C618" s="4" t="str">
        <f>[1]Comparativo!$P625</f>
        <v>ASESORIAS PF - EXPORT / IMPORT</v>
      </c>
      <c r="D618">
        <f>[2]Comparativo!$C625</f>
        <v>0</v>
      </c>
      <c r="E618" s="5">
        <f>[1]Comparativo!$R625</f>
        <v>0</v>
      </c>
      <c r="F618" s="5"/>
      <c r="G618" s="6">
        <f>[1]Comparativo!$W625</f>
        <v>0</v>
      </c>
      <c r="H618" s="6"/>
      <c r="I618" s="6">
        <f>[1]Comparativo!$T625</f>
        <v>0</v>
      </c>
    </row>
    <row r="619" spans="1:10" x14ac:dyDescent="0.3">
      <c r="A619">
        <v>619</v>
      </c>
      <c r="B619" t="str">
        <f>[1]Comparativo!$O626</f>
        <v>6-300-019-0003</v>
      </c>
      <c r="C619" s="4" t="str">
        <f>[1]Comparativo!$P626</f>
        <v>ASESORIAS PF - EXPORT / IMPORT</v>
      </c>
      <c r="D619">
        <f>[2]Comparativo!$C626</f>
        <v>0</v>
      </c>
      <c r="E619" s="5">
        <f>[1]Comparativo!$R626</f>
        <v>0</v>
      </c>
      <c r="F619" s="5"/>
      <c r="G619" s="6">
        <f>[1]Comparativo!$W626</f>
        <v>0</v>
      </c>
      <c r="H619" s="6"/>
      <c r="I619" s="6">
        <f>[1]Comparativo!$T626</f>
        <v>0</v>
      </c>
    </row>
    <row r="620" spans="1:10" x14ac:dyDescent="0.3">
      <c r="A620">
        <v>620</v>
      </c>
      <c r="B620" t="str">
        <f>[1]Comparativo!$O627</f>
        <v>6-300-020-0000</v>
      </c>
      <c r="C620" t="str">
        <f>[1]Comparativo!$P627</f>
        <v>ASESORIAS PM</v>
      </c>
      <c r="D620">
        <f>[2]Comparativo!$C627</f>
        <v>0</v>
      </c>
      <c r="E620" s="2">
        <f>[1]Comparativo!$R627</f>
        <v>0</v>
      </c>
      <c r="F620" s="7">
        <f t="shared" ref="F620:F621" si="162">E620/$E$99</f>
        <v>0</v>
      </c>
      <c r="G620" s="1">
        <f>[1]Comparativo!$W627</f>
        <v>0</v>
      </c>
      <c r="H620" s="1">
        <f t="shared" ref="H620:H621" si="163">G620/$G$99</f>
        <v>0</v>
      </c>
      <c r="I620" s="1">
        <f>[1]Comparativo!$T627</f>
        <v>650869.57900000003</v>
      </c>
      <c r="J620" s="7">
        <f t="shared" ref="J620:J621" si="164">I620/$I$99</f>
        <v>5.88735037974902E-3</v>
      </c>
    </row>
    <row r="621" spans="1:10" x14ac:dyDescent="0.3">
      <c r="A621">
        <v>621</v>
      </c>
      <c r="B621" t="str">
        <f>[1]Comparativo!$O628</f>
        <v>6-300-020-0001</v>
      </c>
      <c r="C621" t="str">
        <f>[1]Comparativo!$P628</f>
        <v>ASESORIAS PM - EMPRESARIAL</v>
      </c>
      <c r="D621" t="str">
        <f>[2]Comparativo!$C628</f>
        <v>RETAIL</v>
      </c>
      <c r="E621" s="2">
        <f>[1]Comparativo!$R628</f>
        <v>0</v>
      </c>
      <c r="F621" s="7">
        <f t="shared" si="162"/>
        <v>0</v>
      </c>
      <c r="G621" s="1">
        <f>[1]Comparativo!$W628</f>
        <v>0</v>
      </c>
      <c r="H621" s="1">
        <f t="shared" si="163"/>
        <v>0</v>
      </c>
      <c r="I621" s="1">
        <f>[1]Comparativo!$T628</f>
        <v>650869.57900000003</v>
      </c>
      <c r="J621" s="7">
        <f t="shared" si="164"/>
        <v>5.88735037974902E-3</v>
      </c>
    </row>
    <row r="622" spans="1:10" x14ac:dyDescent="0.3">
      <c r="A622">
        <v>622</v>
      </c>
      <c r="B622" t="str">
        <f>[1]Comparativo!$O629</f>
        <v>6-300-020-0001</v>
      </c>
      <c r="C622" s="4" t="str">
        <f>[1]Comparativo!$P629</f>
        <v>ASESORIAS PM - EMPRESARIAL</v>
      </c>
      <c r="D622" t="str">
        <f>[2]Comparativo!$C629</f>
        <v>CATALOGO</v>
      </c>
      <c r="E622" s="5">
        <f>[1]Comparativo!$R629</f>
        <v>0</v>
      </c>
      <c r="F622" s="5"/>
      <c r="G622" s="6">
        <f>[1]Comparativo!$W629</f>
        <v>0</v>
      </c>
      <c r="H622" s="6"/>
      <c r="I622" s="6">
        <f>[1]Comparativo!$T629</f>
        <v>0</v>
      </c>
    </row>
    <row r="623" spans="1:10" x14ac:dyDescent="0.3">
      <c r="A623">
        <v>623</v>
      </c>
      <c r="B623" t="str">
        <f>[1]Comparativo!$O630</f>
        <v>6-300-020-0001</v>
      </c>
      <c r="C623" s="4" t="str">
        <f>[1]Comparativo!$P630</f>
        <v>ASESORIAS PM - EMPRESARIAL</v>
      </c>
      <c r="D623" t="str">
        <f>[2]Comparativo!$C630</f>
        <v>MAYOREO</v>
      </c>
      <c r="E623" s="5">
        <f>[1]Comparativo!$R630</f>
        <v>0</v>
      </c>
      <c r="F623" s="5"/>
      <c r="G623" s="6">
        <f>[1]Comparativo!$W630</f>
        <v>0</v>
      </c>
      <c r="H623" s="6"/>
      <c r="I623" s="6">
        <f>[1]Comparativo!$T630</f>
        <v>0</v>
      </c>
    </row>
    <row r="624" spans="1:10" x14ac:dyDescent="0.3">
      <c r="A624">
        <v>624</v>
      </c>
      <c r="B624" t="str">
        <f>[1]Comparativo!$O631</f>
        <v>6-300-020-0002</v>
      </c>
      <c r="C624" s="4" t="str">
        <f>[1]Comparativo!$P631</f>
        <v>ASESORIAS PM - OTROS</v>
      </c>
      <c r="D624" t="str">
        <f>[2]Comparativo!$C631</f>
        <v>RETAIL</v>
      </c>
      <c r="E624" s="5">
        <f>[1]Comparativo!$R631</f>
        <v>0</v>
      </c>
      <c r="F624" s="5"/>
      <c r="G624" s="6">
        <f>[1]Comparativo!$W631</f>
        <v>0</v>
      </c>
      <c r="H624" s="6"/>
      <c r="I624" s="6">
        <f>[1]Comparativo!$T631</f>
        <v>0</v>
      </c>
    </row>
    <row r="625" spans="1:10" x14ac:dyDescent="0.3">
      <c r="A625">
        <v>625</v>
      </c>
      <c r="B625" t="str">
        <f>[1]Comparativo!$O632</f>
        <v>6-300-020-0002</v>
      </c>
      <c r="C625" s="4" t="str">
        <f>[1]Comparativo!$P632</f>
        <v>ASESORIAS PM - OTROS</v>
      </c>
      <c r="D625" t="str">
        <f>[2]Comparativo!$C632</f>
        <v>CATALOGO</v>
      </c>
      <c r="E625" s="5">
        <f>[1]Comparativo!$R632</f>
        <v>0</v>
      </c>
      <c r="F625" s="5"/>
      <c r="G625" s="6">
        <f>[1]Comparativo!$W632</f>
        <v>0</v>
      </c>
      <c r="H625" s="6"/>
      <c r="I625" s="6">
        <f>[1]Comparativo!$T632</f>
        <v>0</v>
      </c>
    </row>
    <row r="626" spans="1:10" x14ac:dyDescent="0.3">
      <c r="A626">
        <v>626</v>
      </c>
      <c r="B626" t="str">
        <f>[1]Comparativo!$O633</f>
        <v>6-300-020-0002</v>
      </c>
      <c r="C626" s="4" t="str">
        <f>[1]Comparativo!$P633</f>
        <v>ASESORIAS PM - OTROS</v>
      </c>
      <c r="D626" t="str">
        <f>[2]Comparativo!$C633</f>
        <v>MAYOREO</v>
      </c>
      <c r="E626" s="5">
        <f>[1]Comparativo!$R633</f>
        <v>0</v>
      </c>
      <c r="F626" s="5"/>
      <c r="G626" s="6">
        <f>[1]Comparativo!$W633</f>
        <v>0</v>
      </c>
      <c r="H626" s="6"/>
      <c r="I626" s="6">
        <f>[1]Comparativo!$T633</f>
        <v>0</v>
      </c>
    </row>
    <row r="627" spans="1:10" x14ac:dyDescent="0.3">
      <c r="A627">
        <v>627</v>
      </c>
      <c r="B627" t="str">
        <f>[1]Comparativo!$O634</f>
        <v>6-300-020-0003</v>
      </c>
      <c r="C627" s="4" t="str">
        <f>[1]Comparativo!$P634</f>
        <v>ASESORIAS PM - CONTABLE</v>
      </c>
      <c r="D627" t="str">
        <f>[2]Comparativo!$C634</f>
        <v>RETAIL</v>
      </c>
      <c r="E627" s="5">
        <f>[1]Comparativo!$R634</f>
        <v>0</v>
      </c>
      <c r="F627" s="5"/>
      <c r="G627" s="6">
        <f>[1]Comparativo!$W634</f>
        <v>0</v>
      </c>
      <c r="H627" s="6"/>
      <c r="I627" s="6">
        <f>[1]Comparativo!$T634</f>
        <v>0</v>
      </c>
    </row>
    <row r="628" spans="1:10" x14ac:dyDescent="0.3">
      <c r="A628">
        <v>628</v>
      </c>
      <c r="B628" t="str">
        <f>[1]Comparativo!$O635</f>
        <v>6-300-020-0003</v>
      </c>
      <c r="C628" s="4" t="str">
        <f>[1]Comparativo!$P635</f>
        <v>ASESORIAS PM - CONTABLE</v>
      </c>
      <c r="D628" t="str">
        <f>[2]Comparativo!$C635</f>
        <v>CATALOGO</v>
      </c>
      <c r="E628" s="5">
        <f>[1]Comparativo!$R635</f>
        <v>0</v>
      </c>
      <c r="F628" s="5"/>
      <c r="G628" s="6">
        <f>[1]Comparativo!$W635</f>
        <v>0</v>
      </c>
      <c r="H628" s="6"/>
      <c r="I628" s="6">
        <f>[1]Comparativo!$T635</f>
        <v>0</v>
      </c>
    </row>
    <row r="629" spans="1:10" x14ac:dyDescent="0.3">
      <c r="A629">
        <v>629</v>
      </c>
      <c r="B629" t="str">
        <f>[1]Comparativo!$O636</f>
        <v>6-300-020-0003</v>
      </c>
      <c r="C629" s="4" t="str">
        <f>[1]Comparativo!$P636</f>
        <v>ASESORIAS PM - CONTABLE</v>
      </c>
      <c r="D629" t="str">
        <f>[2]Comparativo!$C636</f>
        <v>MAYOREO</v>
      </c>
      <c r="E629" s="5">
        <f>[1]Comparativo!$R636</f>
        <v>0</v>
      </c>
      <c r="F629" s="5"/>
      <c r="G629" s="6">
        <f>[1]Comparativo!$W636</f>
        <v>0</v>
      </c>
      <c r="H629" s="6"/>
      <c r="I629" s="6">
        <f>[1]Comparativo!$T636</f>
        <v>0</v>
      </c>
    </row>
    <row r="630" spans="1:10" x14ac:dyDescent="0.3">
      <c r="A630">
        <v>630</v>
      </c>
      <c r="B630" t="str">
        <f>[1]Comparativo!$O637</f>
        <v>6-300-021-0000</v>
      </c>
      <c r="C630" t="str">
        <f>[1]Comparativo!$P637</f>
        <v>MENSAJERIA</v>
      </c>
      <c r="D630">
        <f>[2]Comparativo!$C637</f>
        <v>0</v>
      </c>
      <c r="E630" s="2">
        <f>[1]Comparativo!$R637</f>
        <v>60861.146666666653</v>
      </c>
      <c r="F630" s="7">
        <f>E630/$E$99</f>
        <v>2.965219627158678E-4</v>
      </c>
      <c r="G630" s="1">
        <f>[1]Comparativo!$W637</f>
        <v>43600.00004665427</v>
      </c>
      <c r="H630" s="1">
        <f>G630/$G$99</f>
        <v>2.0133104901482973E-4</v>
      </c>
      <c r="I630" s="1">
        <f>[1]Comparativo!$T637</f>
        <v>0</v>
      </c>
      <c r="J630" s="7">
        <f>I630/$I$99</f>
        <v>0</v>
      </c>
    </row>
    <row r="631" spans="1:10" x14ac:dyDescent="0.3">
      <c r="A631">
        <v>631</v>
      </c>
      <c r="B631" t="str">
        <f>[1]Comparativo!$O638</f>
        <v>6-300-021-0001</v>
      </c>
      <c r="C631" s="4" t="str">
        <f>[1]Comparativo!$P638</f>
        <v>LOCAL CDMX Y METROPOLITANA</v>
      </c>
      <c r="D631" t="str">
        <f>[2]Comparativo!$C638</f>
        <v>RETAIL</v>
      </c>
      <c r="E631" s="5">
        <f>[1]Comparativo!$R638</f>
        <v>0</v>
      </c>
      <c r="F631" s="5"/>
      <c r="G631" s="6">
        <f>[1]Comparativo!$W638</f>
        <v>0</v>
      </c>
      <c r="H631" s="6"/>
      <c r="I631" s="6">
        <f>[1]Comparativo!$T638</f>
        <v>0</v>
      </c>
    </row>
    <row r="632" spans="1:10" x14ac:dyDescent="0.3">
      <c r="A632">
        <v>632</v>
      </c>
      <c r="B632" t="str">
        <f>[1]Comparativo!$O639</f>
        <v>6-300-021-0001</v>
      </c>
      <c r="C632" t="str">
        <f>[1]Comparativo!$P639</f>
        <v>LOCAL CDMX Y METROPOLITANA</v>
      </c>
      <c r="D632" t="str">
        <f>[2]Comparativo!$C639</f>
        <v>CATALOGO</v>
      </c>
      <c r="E632" s="2">
        <f>[1]Comparativo!$R639</f>
        <v>20019.009999999998</v>
      </c>
      <c r="F632" s="7">
        <f t="shared" ref="F632:F637" si="165">E632/$E$99</f>
        <v>9.7534740338366693E-5</v>
      </c>
      <c r="G632" s="1">
        <f>[1]Comparativo!$W639</f>
        <v>0</v>
      </c>
      <c r="H632" s="1">
        <f t="shared" ref="H632:H637" si="166">G632/$G$99</f>
        <v>0</v>
      </c>
      <c r="I632" s="1">
        <f>[1]Comparativo!$T639</f>
        <v>0</v>
      </c>
      <c r="J632" s="7">
        <f t="shared" ref="J632:J637" si="167">I632/$I$99</f>
        <v>0</v>
      </c>
    </row>
    <row r="633" spans="1:10" x14ac:dyDescent="0.3">
      <c r="A633">
        <v>633</v>
      </c>
      <c r="B633" t="str">
        <f>[1]Comparativo!$O640</f>
        <v>6-300-021-0001</v>
      </c>
      <c r="C633" t="str">
        <f>[1]Comparativo!$P640</f>
        <v>LOCAL CDMX Y METROPOLITANA</v>
      </c>
      <c r="D633" t="str">
        <f>[2]Comparativo!$C640</f>
        <v>MAYOREO</v>
      </c>
      <c r="E633" s="2">
        <f>[1]Comparativo!$R640</f>
        <v>4543.97</v>
      </c>
      <c r="F633" s="7">
        <f t="shared" si="165"/>
        <v>2.213870386474297E-5</v>
      </c>
      <c r="G633" s="1">
        <f>[1]Comparativo!$W640</f>
        <v>7200</v>
      </c>
      <c r="H633" s="1">
        <f t="shared" si="166"/>
        <v>3.3247329159533121E-5</v>
      </c>
      <c r="I633" s="1">
        <f>[1]Comparativo!$T640</f>
        <v>0</v>
      </c>
      <c r="J633" s="7">
        <f t="shared" si="167"/>
        <v>0</v>
      </c>
    </row>
    <row r="634" spans="1:10" x14ac:dyDescent="0.3">
      <c r="A634">
        <v>634</v>
      </c>
      <c r="B634" t="str">
        <f>[1]Comparativo!$O641</f>
        <v>6-300-021-0002</v>
      </c>
      <c r="C634" t="str">
        <f>[1]Comparativo!$P641</f>
        <v>NACIONAL</v>
      </c>
      <c r="D634" t="str">
        <f>[2]Comparativo!$C641</f>
        <v>RETAIL</v>
      </c>
      <c r="E634" s="2">
        <f>[1]Comparativo!$R641</f>
        <v>2345.88</v>
      </c>
      <c r="F634" s="7">
        <f t="shared" si="165"/>
        <v>1.1429376211159678E-5</v>
      </c>
      <c r="G634" s="1">
        <f>[1]Comparativo!$W641</f>
        <v>7200.0000466542679</v>
      </c>
      <c r="H634" s="1">
        <f t="shared" si="166"/>
        <v>3.324732937496782E-5</v>
      </c>
      <c r="I634" s="1">
        <f>[1]Comparativo!$T641</f>
        <v>0</v>
      </c>
      <c r="J634" s="7">
        <f t="shared" si="167"/>
        <v>0</v>
      </c>
    </row>
    <row r="635" spans="1:10" x14ac:dyDescent="0.3">
      <c r="A635">
        <v>635</v>
      </c>
      <c r="B635" t="str">
        <f>[1]Comparativo!$O642</f>
        <v>6-300-021-0002</v>
      </c>
      <c r="C635" t="str">
        <f>[1]Comparativo!$P642</f>
        <v>NACIONAL</v>
      </c>
      <c r="D635" t="str">
        <f>[2]Comparativo!$C642</f>
        <v>CATALOGO</v>
      </c>
      <c r="E635" s="2">
        <f>[1]Comparativo!$R642</f>
        <v>18489.740000000002</v>
      </c>
      <c r="F635" s="7">
        <f t="shared" si="165"/>
        <v>9.0083974673268687E-5</v>
      </c>
      <c r="G635" s="1">
        <f>[1]Comparativo!$W642</f>
        <v>5000</v>
      </c>
      <c r="H635" s="1">
        <f t="shared" si="166"/>
        <v>2.3088423027453558E-5</v>
      </c>
      <c r="I635" s="1">
        <f>[1]Comparativo!$T642</f>
        <v>0</v>
      </c>
      <c r="J635" s="7">
        <f t="shared" si="167"/>
        <v>0</v>
      </c>
    </row>
    <row r="636" spans="1:10" x14ac:dyDescent="0.3">
      <c r="A636">
        <v>636</v>
      </c>
      <c r="B636" t="str">
        <f>[1]Comparativo!$O643</f>
        <v>6-300-021-0002</v>
      </c>
      <c r="C636" t="str">
        <f>[1]Comparativo!$P643</f>
        <v>NACIONAL</v>
      </c>
      <c r="D636" t="str">
        <f>[2]Comparativo!$C643</f>
        <v>MAYOREO</v>
      </c>
      <c r="E636" s="2">
        <f>[1]Comparativo!$R643</f>
        <v>1345.88</v>
      </c>
      <c r="F636" s="7">
        <f t="shared" si="165"/>
        <v>6.5572701310704673E-6</v>
      </c>
      <c r="G636" s="1">
        <f>[1]Comparativo!$W643</f>
        <v>0</v>
      </c>
      <c r="H636" s="1">
        <f t="shared" si="166"/>
        <v>0</v>
      </c>
      <c r="I636" s="1">
        <f>[1]Comparativo!$T643</f>
        <v>0</v>
      </c>
      <c r="J636" s="7">
        <f t="shared" si="167"/>
        <v>0</v>
      </c>
    </row>
    <row r="637" spans="1:10" x14ac:dyDescent="0.3">
      <c r="A637">
        <v>637</v>
      </c>
      <c r="B637" t="str">
        <f>[1]Comparativo!$O644</f>
        <v>6-300-021-0003</v>
      </c>
      <c r="C637" t="str">
        <f>[1]Comparativo!$P644</f>
        <v>INTERNACIONAL</v>
      </c>
      <c r="D637">
        <f>[2]Comparativo!$C644</f>
        <v>0</v>
      </c>
      <c r="E637" s="2">
        <f>[1]Comparativo!$R644</f>
        <v>14116.666666666664</v>
      </c>
      <c r="F637" s="7">
        <f t="shared" si="165"/>
        <v>6.8777897497259341E-5</v>
      </c>
      <c r="G637" s="1">
        <f>[1]Comparativo!$W644</f>
        <v>12200</v>
      </c>
      <c r="H637" s="1">
        <f t="shared" si="166"/>
        <v>5.6335752186986683E-5</v>
      </c>
      <c r="I637" s="1">
        <f>[1]Comparativo!$T644</f>
        <v>0</v>
      </c>
      <c r="J637" s="7">
        <f t="shared" si="167"/>
        <v>0</v>
      </c>
    </row>
    <row r="638" spans="1:10" x14ac:dyDescent="0.3">
      <c r="A638">
        <v>638</v>
      </c>
      <c r="B638" t="str">
        <f>[1]Comparativo!$O645</f>
        <v>6-300-021-0003</v>
      </c>
      <c r="C638" s="4" t="str">
        <f>[1]Comparativo!$P645</f>
        <v>INTERNACIONAL</v>
      </c>
      <c r="D638">
        <f>[2]Comparativo!$C645</f>
        <v>0</v>
      </c>
      <c r="E638" s="5">
        <f>[1]Comparativo!$R645</f>
        <v>0</v>
      </c>
      <c r="F638" s="5"/>
      <c r="G638" s="6">
        <f>[1]Comparativo!$W645</f>
        <v>0</v>
      </c>
      <c r="H638" s="6"/>
      <c r="I638" s="6">
        <f>[1]Comparativo!$T645</f>
        <v>0</v>
      </c>
    </row>
    <row r="639" spans="1:10" x14ac:dyDescent="0.3">
      <c r="A639">
        <v>639</v>
      </c>
      <c r="B639" t="str">
        <f>[1]Comparativo!$O646</f>
        <v>6-300-022-0000</v>
      </c>
      <c r="C639" s="4" t="str">
        <f>[1]Comparativo!$P646</f>
        <v>SEGURIDAD Y VIGILANCIA</v>
      </c>
      <c r="D639">
        <f>[2]Comparativo!$C646</f>
        <v>0</v>
      </c>
      <c r="E639" s="5">
        <f>[1]Comparativo!$R646</f>
        <v>0</v>
      </c>
      <c r="F639" s="5"/>
      <c r="G639" s="6">
        <f>[1]Comparativo!$W646</f>
        <v>0</v>
      </c>
      <c r="H639" s="6"/>
      <c r="I639" s="6">
        <f>[1]Comparativo!$T646</f>
        <v>0</v>
      </c>
    </row>
    <row r="640" spans="1:10" x14ac:dyDescent="0.3">
      <c r="A640">
        <v>640</v>
      </c>
      <c r="B640" t="str">
        <f>[1]Comparativo!$O647</f>
        <v>6-300-022-0001</v>
      </c>
      <c r="C640" s="4" t="str">
        <f>[1]Comparativo!$P647</f>
        <v>SERVICIO ALARMAS</v>
      </c>
      <c r="D640">
        <f>[2]Comparativo!$C647</f>
        <v>0</v>
      </c>
      <c r="E640" s="5">
        <f>[1]Comparativo!$R647</f>
        <v>0</v>
      </c>
      <c r="F640" s="5"/>
      <c r="G640" s="6">
        <f>[1]Comparativo!$W647</f>
        <v>0</v>
      </c>
      <c r="H640" s="6"/>
      <c r="I640" s="6">
        <f>[1]Comparativo!$T647</f>
        <v>0</v>
      </c>
    </row>
    <row r="641" spans="1:10" x14ac:dyDescent="0.3">
      <c r="A641">
        <v>641</v>
      </c>
      <c r="B641" t="str">
        <f>[1]Comparativo!$O648</f>
        <v>6-300-022-0002</v>
      </c>
      <c r="C641" s="4" t="str">
        <f>[1]Comparativo!$P648</f>
        <v>EQUIPO VIGILANCIA</v>
      </c>
      <c r="D641">
        <f>[2]Comparativo!$C648</f>
        <v>0</v>
      </c>
      <c r="E641" s="5">
        <f>[1]Comparativo!$R648</f>
        <v>0</v>
      </c>
      <c r="F641" s="5"/>
      <c r="G641" s="6">
        <f>[1]Comparativo!$W648</f>
        <v>0</v>
      </c>
      <c r="H641" s="6"/>
      <c r="I641" s="6">
        <f>[1]Comparativo!$T648</f>
        <v>0</v>
      </c>
    </row>
    <row r="642" spans="1:10" x14ac:dyDescent="0.3">
      <c r="A642">
        <v>642</v>
      </c>
      <c r="B642" t="str">
        <f>[1]Comparativo!$O649</f>
        <v>6-300-022-0003</v>
      </c>
      <c r="C642" s="4" t="str">
        <f>[1]Comparativo!$P649</f>
        <v>GPS RATREO SATELITAL</v>
      </c>
      <c r="D642">
        <f>[2]Comparativo!$C649</f>
        <v>0</v>
      </c>
      <c r="E642" s="5">
        <f>[1]Comparativo!$R649</f>
        <v>0</v>
      </c>
      <c r="F642" s="5"/>
      <c r="G642" s="6">
        <f>[1]Comparativo!$W649</f>
        <v>0</v>
      </c>
      <c r="H642" s="6"/>
      <c r="I642" s="6">
        <f>[1]Comparativo!$T649</f>
        <v>0</v>
      </c>
    </row>
    <row r="643" spans="1:10" x14ac:dyDescent="0.3">
      <c r="A643">
        <v>643</v>
      </c>
      <c r="B643" t="str">
        <f>[1]Comparativo!$O650</f>
        <v>6-300-023-0000</v>
      </c>
      <c r="C643" s="4" t="str">
        <f>[1]Comparativo!$P650</f>
        <v>SERVICIOS INSTALACIONES</v>
      </c>
      <c r="D643">
        <f>[2]Comparativo!$C650</f>
        <v>0</v>
      </c>
      <c r="E643" s="5">
        <f>[1]Comparativo!$R650</f>
        <v>0</v>
      </c>
      <c r="F643" s="5"/>
      <c r="G643" s="6">
        <f>[1]Comparativo!$W650</f>
        <v>0</v>
      </c>
      <c r="H643" s="6"/>
      <c r="I643" s="6">
        <f>[1]Comparativo!$T650</f>
        <v>0</v>
      </c>
    </row>
    <row r="644" spans="1:10" x14ac:dyDescent="0.3">
      <c r="A644">
        <v>644</v>
      </c>
      <c r="B644" t="str">
        <f>[1]Comparativo!$O651</f>
        <v>6-300-023-0001</v>
      </c>
      <c r="C644" s="4" t="str">
        <f>[1]Comparativo!$P651</f>
        <v>TELEFONIA FIJA</v>
      </c>
      <c r="D644">
        <f>[2]Comparativo!$C651</f>
        <v>0</v>
      </c>
      <c r="E644" s="5">
        <f>[1]Comparativo!$R651</f>
        <v>0</v>
      </c>
      <c r="F644" s="5"/>
      <c r="G644" s="6">
        <f>[1]Comparativo!$W651</f>
        <v>0</v>
      </c>
      <c r="H644" s="6"/>
      <c r="I644" s="6">
        <f>[1]Comparativo!$T651</f>
        <v>0</v>
      </c>
    </row>
    <row r="645" spans="1:10" x14ac:dyDescent="0.3">
      <c r="A645">
        <v>645</v>
      </c>
      <c r="B645" t="str">
        <f>[1]Comparativo!$O652</f>
        <v>6-300-023-0002</v>
      </c>
      <c r="C645" s="4" t="str">
        <f>[1]Comparativo!$P652</f>
        <v>INTERNET</v>
      </c>
      <c r="D645">
        <f>[2]Comparativo!$C652</f>
        <v>0</v>
      </c>
      <c r="E645" s="5">
        <f>[1]Comparativo!$R652</f>
        <v>0</v>
      </c>
      <c r="F645" s="5"/>
      <c r="G645" s="6">
        <f>[1]Comparativo!$W652</f>
        <v>0</v>
      </c>
      <c r="H645" s="6"/>
      <c r="I645" s="6">
        <f>[1]Comparativo!$T652</f>
        <v>0</v>
      </c>
    </row>
    <row r="646" spans="1:10" x14ac:dyDescent="0.3">
      <c r="A646">
        <v>646</v>
      </c>
      <c r="B646" t="str">
        <f>[1]Comparativo!$O653</f>
        <v>6-300-023-0003</v>
      </c>
      <c r="C646" s="4" t="str">
        <f>[1]Comparativo!$P653</f>
        <v>LUZ</v>
      </c>
      <c r="D646">
        <f>[2]Comparativo!$C653</f>
        <v>0</v>
      </c>
      <c r="E646" s="5">
        <f>[1]Comparativo!$R653</f>
        <v>0</v>
      </c>
      <c r="F646" s="5"/>
      <c r="G646" s="6">
        <f>[1]Comparativo!$W653</f>
        <v>0</v>
      </c>
      <c r="H646" s="6"/>
      <c r="I646" s="6">
        <f>[1]Comparativo!$T653</f>
        <v>0</v>
      </c>
    </row>
    <row r="647" spans="1:10" x14ac:dyDescent="0.3">
      <c r="A647">
        <v>647</v>
      </c>
      <c r="B647" t="str">
        <f>[1]Comparativo!$O654</f>
        <v>6-300-023-0004</v>
      </c>
      <c r="C647" s="4" t="str">
        <f>[1]Comparativo!$P654</f>
        <v>AGUA</v>
      </c>
      <c r="D647">
        <f>[2]Comparativo!$C654</f>
        <v>0</v>
      </c>
      <c r="E647" s="5">
        <f>[1]Comparativo!$R654</f>
        <v>0</v>
      </c>
      <c r="F647" s="5"/>
      <c r="G647" s="6">
        <f>[1]Comparativo!$W654</f>
        <v>0</v>
      </c>
      <c r="H647" s="6"/>
      <c r="I647" s="6">
        <f>[1]Comparativo!$T654</f>
        <v>0</v>
      </c>
    </row>
    <row r="648" spans="1:10" x14ac:dyDescent="0.3">
      <c r="A648">
        <v>648</v>
      </c>
      <c r="B648" t="str">
        <f>[1]Comparativo!$O655</f>
        <v>6-300-023-0005</v>
      </c>
      <c r="C648" s="4" t="str">
        <f>[1]Comparativo!$P655</f>
        <v>FUMIGACIÓN</v>
      </c>
      <c r="D648">
        <f>[2]Comparativo!$C655</f>
        <v>0</v>
      </c>
      <c r="E648" s="5">
        <f>[1]Comparativo!$R655</f>
        <v>0</v>
      </c>
      <c r="F648" s="5"/>
      <c r="G648" s="6">
        <f>[1]Comparativo!$W655</f>
        <v>0</v>
      </c>
      <c r="H648" s="6"/>
      <c r="I648" s="6">
        <f>[1]Comparativo!$T655</f>
        <v>0</v>
      </c>
    </row>
    <row r="649" spans="1:10" x14ac:dyDescent="0.3">
      <c r="A649">
        <v>649</v>
      </c>
      <c r="B649" t="str">
        <f>[1]Comparativo!$O656</f>
        <v>6-300-024-0000</v>
      </c>
      <c r="C649" t="str">
        <f>[1]Comparativo!$P656</f>
        <v>CELULARES</v>
      </c>
      <c r="D649">
        <f>[2]Comparativo!$C656</f>
        <v>0</v>
      </c>
      <c r="E649" s="2">
        <f>[1]Comparativo!$R656</f>
        <v>2000.12</v>
      </c>
      <c r="F649" s="7">
        <f t="shared" ref="F649:F652" si="168">E649/$E$99</f>
        <v>9.7447968129080305E-6</v>
      </c>
      <c r="G649" s="1">
        <f>[1]Comparativo!$W656</f>
        <v>0</v>
      </c>
      <c r="H649" s="1">
        <f t="shared" ref="H649:H652" si="169">G649/$G$99</f>
        <v>0</v>
      </c>
      <c r="I649" s="1">
        <f>[1]Comparativo!$T656</f>
        <v>0</v>
      </c>
      <c r="J649" s="7">
        <f t="shared" ref="J649:J652" si="170">I649/$I$99</f>
        <v>0</v>
      </c>
    </row>
    <row r="650" spans="1:10" x14ac:dyDescent="0.3">
      <c r="A650">
        <v>650</v>
      </c>
      <c r="B650" t="str">
        <f>[1]Comparativo!$O657</f>
        <v>6-300-024-0001</v>
      </c>
      <c r="C650" t="str">
        <f>[1]Comparativo!$P657</f>
        <v>SERVICIO</v>
      </c>
      <c r="D650" t="str">
        <f>[2]Comparativo!$C657</f>
        <v>RETAIL</v>
      </c>
      <c r="E650" s="2">
        <f>[1]Comparativo!$R657</f>
        <v>1225.8499999999999</v>
      </c>
      <c r="F650" s="7">
        <f t="shared" si="168"/>
        <v>5.9724712382773585E-6</v>
      </c>
      <c r="G650" s="1">
        <f>[1]Comparativo!$W657</f>
        <v>0</v>
      </c>
      <c r="H650" s="1">
        <f t="shared" si="169"/>
        <v>0</v>
      </c>
      <c r="I650" s="1">
        <f>[1]Comparativo!$T657</f>
        <v>0</v>
      </c>
      <c r="J650" s="7">
        <f t="shared" si="170"/>
        <v>0</v>
      </c>
    </row>
    <row r="651" spans="1:10" x14ac:dyDescent="0.3">
      <c r="A651">
        <v>651</v>
      </c>
      <c r="B651" t="str">
        <f>[1]Comparativo!$O658</f>
        <v>6-300-024-0001</v>
      </c>
      <c r="C651" t="str">
        <f>[1]Comparativo!$P658</f>
        <v>SERVICIO</v>
      </c>
      <c r="D651" t="str">
        <f>[2]Comparativo!$C658</f>
        <v>CATALOGO</v>
      </c>
      <c r="E651" s="2">
        <f>[1]Comparativo!$R658</f>
        <v>233.79</v>
      </c>
      <c r="F651" s="7">
        <f t="shared" si="168"/>
        <v>1.1390496804640566E-6</v>
      </c>
      <c r="G651" s="1">
        <f>[1]Comparativo!$W658</f>
        <v>0</v>
      </c>
      <c r="H651" s="1">
        <f t="shared" si="169"/>
        <v>0</v>
      </c>
      <c r="I651" s="1">
        <f>[1]Comparativo!$T658</f>
        <v>0</v>
      </c>
      <c r="J651" s="7">
        <f t="shared" si="170"/>
        <v>0</v>
      </c>
    </row>
    <row r="652" spans="1:10" x14ac:dyDescent="0.3">
      <c r="A652">
        <v>652</v>
      </c>
      <c r="B652" t="str">
        <f>[1]Comparativo!$O659</f>
        <v>6-300-024-0001</v>
      </c>
      <c r="C652" t="str">
        <f>[1]Comparativo!$P659</f>
        <v>SERVICIO</v>
      </c>
      <c r="D652" t="str">
        <f>[2]Comparativo!$C659</f>
        <v>MAYOREO</v>
      </c>
      <c r="E652" s="2">
        <f>[1]Comparativo!$R659</f>
        <v>540.48</v>
      </c>
      <c r="F652" s="7">
        <f t="shared" si="168"/>
        <v>2.6332758941666167E-6</v>
      </c>
      <c r="G652" s="1">
        <f>[1]Comparativo!$W659</f>
        <v>0</v>
      </c>
      <c r="H652" s="1">
        <f t="shared" si="169"/>
        <v>0</v>
      </c>
      <c r="I652" s="1">
        <f>[1]Comparativo!$T659</f>
        <v>0</v>
      </c>
      <c r="J652" s="7">
        <f t="shared" si="170"/>
        <v>0</v>
      </c>
    </row>
    <row r="653" spans="1:10" x14ac:dyDescent="0.3">
      <c r="A653">
        <v>653</v>
      </c>
      <c r="B653" t="str">
        <f>[1]Comparativo!$O660</f>
        <v>6-300-024-0002</v>
      </c>
      <c r="C653" s="4" t="str">
        <f>[1]Comparativo!$P660</f>
        <v>EQUIPOS Y ACCESORIOS</v>
      </c>
      <c r="D653">
        <f>[2]Comparativo!$C660</f>
        <v>0</v>
      </c>
      <c r="E653" s="5">
        <f>[1]Comparativo!$R660</f>
        <v>0</v>
      </c>
      <c r="F653" s="5"/>
      <c r="G653" s="6">
        <f>[1]Comparativo!$W660</f>
        <v>0</v>
      </c>
      <c r="H653" s="6"/>
      <c r="I653" s="6">
        <f>[1]Comparativo!$T660</f>
        <v>0</v>
      </c>
    </row>
    <row r="654" spans="1:10" x14ac:dyDescent="0.3">
      <c r="A654">
        <v>654</v>
      </c>
      <c r="B654" t="str">
        <f>[1]Comparativo!$O661</f>
        <v>6-300-025-0000</v>
      </c>
      <c r="C654" s="4" t="str">
        <f>[1]Comparativo!$P661</f>
        <v>SUMINISTROS GENERALES</v>
      </c>
      <c r="D654">
        <f>[2]Comparativo!$C661</f>
        <v>0</v>
      </c>
      <c r="E654" s="5">
        <f>[1]Comparativo!$R661</f>
        <v>0</v>
      </c>
      <c r="F654" s="5"/>
      <c r="G654" s="6">
        <f>[1]Comparativo!$W661</f>
        <v>0</v>
      </c>
      <c r="H654" s="6"/>
      <c r="I654" s="6">
        <f>[1]Comparativo!$T661</f>
        <v>0</v>
      </c>
    </row>
    <row r="655" spans="1:10" x14ac:dyDescent="0.3">
      <c r="A655">
        <v>655</v>
      </c>
      <c r="B655" t="str">
        <f>[1]Comparativo!$O662</f>
        <v>6-300-025-0001</v>
      </c>
      <c r="C655" s="4" t="str">
        <f>[1]Comparativo!$P662</f>
        <v>DESPENSA</v>
      </c>
      <c r="D655">
        <f>[2]Comparativo!$C662</f>
        <v>0</v>
      </c>
      <c r="E655" s="5">
        <f>[1]Comparativo!$R662</f>
        <v>0</v>
      </c>
      <c r="F655" s="5"/>
      <c r="G655" s="6">
        <f>[1]Comparativo!$W662</f>
        <v>0</v>
      </c>
      <c r="H655" s="6"/>
      <c r="I655" s="6">
        <f>[1]Comparativo!$T662</f>
        <v>0</v>
      </c>
    </row>
    <row r="656" spans="1:10" x14ac:dyDescent="0.3">
      <c r="A656">
        <v>656</v>
      </c>
      <c r="B656" t="str">
        <f>[1]Comparativo!$O663</f>
        <v>6-300-025-0002</v>
      </c>
      <c r="C656" s="4" t="str">
        <f>[1]Comparativo!$P663</f>
        <v>SUMINISTROS LIMPIEZA</v>
      </c>
      <c r="D656">
        <f>[2]Comparativo!$C663</f>
        <v>0</v>
      </c>
      <c r="E656" s="5">
        <f>[1]Comparativo!$R663</f>
        <v>0</v>
      </c>
      <c r="F656" s="5"/>
      <c r="G656" s="6">
        <f>[1]Comparativo!$W663</f>
        <v>0</v>
      </c>
      <c r="H656" s="6"/>
      <c r="I656" s="6">
        <f>[1]Comparativo!$T663</f>
        <v>0</v>
      </c>
    </row>
    <row r="657" spans="1:10" x14ac:dyDescent="0.3">
      <c r="A657">
        <v>657</v>
      </c>
      <c r="B657" t="str">
        <f>[1]Comparativo!$O664</f>
        <v>6-300-026-0000</v>
      </c>
      <c r="C657" t="str">
        <f>[1]Comparativo!$P664</f>
        <v>SUMINISTROS OFICINA</v>
      </c>
      <c r="D657">
        <f>[2]Comparativo!$C664</f>
        <v>0</v>
      </c>
      <c r="E657" s="2">
        <f>[1]Comparativo!$R664</f>
        <v>8400</v>
      </c>
      <c r="F657" s="7">
        <f t="shared" ref="F657:F658" si="171">E657/$E$99</f>
        <v>4.0925691072749365E-5</v>
      </c>
      <c r="G657" s="1">
        <f>[1]Comparativo!$W664</f>
        <v>14400</v>
      </c>
      <c r="H657" s="1">
        <f t="shared" ref="H657:H658" si="172">G657/$G$99</f>
        <v>6.6494658319066243E-5</v>
      </c>
      <c r="I657" s="1">
        <f>[1]Comparativo!$T664</f>
        <v>0</v>
      </c>
      <c r="J657" s="7">
        <f t="shared" ref="J657:J658" si="173">I657/$I$99</f>
        <v>0</v>
      </c>
    </row>
    <row r="658" spans="1:10" x14ac:dyDescent="0.3">
      <c r="A658">
        <v>658</v>
      </c>
      <c r="B658" t="str">
        <f>[1]Comparativo!$O665</f>
        <v>6-300-026-0001</v>
      </c>
      <c r="C658" t="str">
        <f>[1]Comparativo!$P665</f>
        <v>PAPELERIA</v>
      </c>
      <c r="D658">
        <f>[2]Comparativo!$C665</f>
        <v>0</v>
      </c>
      <c r="E658" s="2">
        <f>[1]Comparativo!$R665</f>
        <v>8400</v>
      </c>
      <c r="F658" s="7">
        <f t="shared" si="171"/>
        <v>4.0925691072749365E-5</v>
      </c>
      <c r="G658" s="1">
        <f>[1]Comparativo!$W665</f>
        <v>14400</v>
      </c>
      <c r="H658" s="1">
        <f t="shared" si="172"/>
        <v>6.6494658319066243E-5</v>
      </c>
      <c r="I658" s="1">
        <f>[1]Comparativo!$T665</f>
        <v>0</v>
      </c>
      <c r="J658" s="7">
        <f t="shared" si="173"/>
        <v>0</v>
      </c>
    </row>
    <row r="659" spans="1:10" x14ac:dyDescent="0.3">
      <c r="A659">
        <v>659</v>
      </c>
      <c r="B659" t="str">
        <f>[1]Comparativo!$O666</f>
        <v>6-300-026-0002</v>
      </c>
      <c r="C659" s="4" t="str">
        <f>[1]Comparativo!$P666</f>
        <v>PAPEL BOND</v>
      </c>
      <c r="D659">
        <f>[2]Comparativo!$C666</f>
        <v>0</v>
      </c>
      <c r="E659" s="5">
        <f>[1]Comparativo!$R666</f>
        <v>0</v>
      </c>
      <c r="F659" s="5"/>
      <c r="G659" s="6">
        <f>[1]Comparativo!$W666</f>
        <v>0</v>
      </c>
      <c r="H659" s="6"/>
      <c r="I659" s="6">
        <f>[1]Comparativo!$T666</f>
        <v>0</v>
      </c>
    </row>
    <row r="660" spans="1:10" x14ac:dyDescent="0.3">
      <c r="A660">
        <v>660</v>
      </c>
      <c r="B660" t="str">
        <f>[1]Comparativo!$O667</f>
        <v>6-300-026-0003</v>
      </c>
      <c r="C660" s="4" t="str">
        <f>[1]Comparativo!$P667</f>
        <v>COPIAS FOTOSTATICAS</v>
      </c>
      <c r="D660">
        <f>[2]Comparativo!$C667</f>
        <v>0</v>
      </c>
      <c r="E660" s="5">
        <f>[1]Comparativo!$R667</f>
        <v>0</v>
      </c>
      <c r="F660" s="5"/>
      <c r="G660" s="6">
        <f>[1]Comparativo!$W667</f>
        <v>0</v>
      </c>
      <c r="H660" s="6"/>
      <c r="I660" s="6">
        <f>[1]Comparativo!$T667</f>
        <v>0</v>
      </c>
    </row>
    <row r="661" spans="1:10" x14ac:dyDescent="0.3">
      <c r="A661">
        <v>661</v>
      </c>
      <c r="B661" t="str">
        <f>[1]Comparativo!$O668</f>
        <v>6-300-026-0004</v>
      </c>
      <c r="C661" s="4" t="str">
        <f>[1]Comparativo!$P668</f>
        <v>ENSERES</v>
      </c>
      <c r="D661">
        <f>[2]Comparativo!$C668</f>
        <v>0</v>
      </c>
      <c r="E661" s="5">
        <f>[1]Comparativo!$R668</f>
        <v>0</v>
      </c>
      <c r="F661" s="5"/>
      <c r="G661" s="6">
        <f>[1]Comparativo!$W668</f>
        <v>0</v>
      </c>
      <c r="H661" s="6"/>
      <c r="I661" s="6">
        <f>[1]Comparativo!$T668</f>
        <v>0</v>
      </c>
    </row>
    <row r="662" spans="1:10" x14ac:dyDescent="0.3">
      <c r="A662">
        <v>662</v>
      </c>
      <c r="B662" t="str">
        <f>[1]Comparativo!$O669</f>
        <v>6-300-027-0000</v>
      </c>
      <c r="C662" s="4" t="str">
        <f>[1]Comparativo!$P669</f>
        <v>SUMINISTROS COMPUTO</v>
      </c>
      <c r="D662">
        <f>[2]Comparativo!$C669</f>
        <v>0</v>
      </c>
      <c r="E662" s="5">
        <f>[1]Comparativo!$R669</f>
        <v>0</v>
      </c>
      <c r="F662" s="5"/>
      <c r="G662" s="6">
        <f>[1]Comparativo!$W669</f>
        <v>0</v>
      </c>
      <c r="H662" s="6"/>
      <c r="I662" s="6">
        <f>[1]Comparativo!$T669</f>
        <v>0</v>
      </c>
    </row>
    <row r="663" spans="1:10" x14ac:dyDescent="0.3">
      <c r="A663">
        <v>663</v>
      </c>
      <c r="B663" t="str">
        <f>[1]Comparativo!$O670</f>
        <v>6-300-027-0001</v>
      </c>
      <c r="C663" s="4" t="str">
        <f>[1]Comparativo!$P670</f>
        <v>TONERS</v>
      </c>
      <c r="D663">
        <f>[2]Comparativo!$C670</f>
        <v>0</v>
      </c>
      <c r="E663" s="5">
        <f>[1]Comparativo!$R670</f>
        <v>0</v>
      </c>
      <c r="F663" s="5"/>
      <c r="G663" s="6">
        <f>[1]Comparativo!$W670</f>
        <v>0</v>
      </c>
      <c r="H663" s="6"/>
      <c r="I663" s="6">
        <f>[1]Comparativo!$T670</f>
        <v>0</v>
      </c>
    </row>
    <row r="664" spans="1:10" x14ac:dyDescent="0.3">
      <c r="A664">
        <v>664</v>
      </c>
      <c r="B664" t="str">
        <f>[1]Comparativo!$O671</f>
        <v>6-300-027-0002</v>
      </c>
      <c r="C664" s="4" t="str">
        <f>[1]Comparativo!$P671</f>
        <v>ACCESORIOS</v>
      </c>
      <c r="D664">
        <f>[2]Comparativo!$C671</f>
        <v>0</v>
      </c>
      <c r="E664" s="5">
        <f>[1]Comparativo!$R671</f>
        <v>0</v>
      </c>
      <c r="F664" s="5"/>
      <c r="G664" s="6">
        <f>[1]Comparativo!$W671</f>
        <v>0</v>
      </c>
      <c r="H664" s="6"/>
      <c r="I664" s="6">
        <f>[1]Comparativo!$T671</f>
        <v>0</v>
      </c>
    </row>
    <row r="665" spans="1:10" x14ac:dyDescent="0.3">
      <c r="A665">
        <v>665</v>
      </c>
      <c r="B665" t="str">
        <f>[1]Comparativo!$O672</f>
        <v>6-300-028-0000</v>
      </c>
      <c r="C665" t="str">
        <f>[1]Comparativo!$P672</f>
        <v>MUESTRAS</v>
      </c>
      <c r="D665">
        <f>[2]Comparativo!$C672</f>
        <v>0</v>
      </c>
      <c r="E665" s="2">
        <f>[1]Comparativo!$R672</f>
        <v>6299.9999999999991</v>
      </c>
      <c r="F665" s="7">
        <f>E665/$E$99</f>
        <v>3.069426830456202E-5</v>
      </c>
      <c r="G665" s="1">
        <f>[1]Comparativo!$W672</f>
        <v>10800</v>
      </c>
      <c r="H665" s="1">
        <f>G665/$G$99</f>
        <v>4.9870993739299686E-5</v>
      </c>
      <c r="I665" s="1">
        <f>[1]Comparativo!$T672</f>
        <v>0</v>
      </c>
      <c r="J665" s="7">
        <f>I665/$I$99</f>
        <v>0</v>
      </c>
    </row>
    <row r="666" spans="1:10" x14ac:dyDescent="0.3">
      <c r="A666">
        <v>666</v>
      </c>
      <c r="B666" t="str">
        <f>[1]Comparativo!$O673</f>
        <v>6-300-028-0001</v>
      </c>
      <c r="C666" s="4" t="str">
        <f>[1]Comparativo!$P673</f>
        <v>MUESTRAS DESARROLLO PRODUCTOS</v>
      </c>
      <c r="D666">
        <f>[2]Comparativo!$C673</f>
        <v>0</v>
      </c>
      <c r="E666" s="5">
        <f>[1]Comparativo!$R673</f>
        <v>0</v>
      </c>
      <c r="F666" s="5"/>
      <c r="G666" s="6">
        <f>[1]Comparativo!$W673</f>
        <v>0</v>
      </c>
      <c r="H666" s="6"/>
      <c r="I666" s="6">
        <f>[1]Comparativo!$T673</f>
        <v>0</v>
      </c>
    </row>
    <row r="667" spans="1:10" x14ac:dyDescent="0.3">
      <c r="A667">
        <v>667</v>
      </c>
      <c r="B667" t="str">
        <f>[1]Comparativo!$O674</f>
        <v>6-300-028-0002</v>
      </c>
      <c r="C667" t="str">
        <f>[1]Comparativo!$P674</f>
        <v>MUESTRAS CLIENTES</v>
      </c>
      <c r="D667">
        <f>[2]Comparativo!$C674</f>
        <v>0</v>
      </c>
      <c r="E667" s="2">
        <f>[1]Comparativo!$R674</f>
        <v>6299.9999999999991</v>
      </c>
      <c r="F667" s="7">
        <f>E667/$E$99</f>
        <v>3.069426830456202E-5</v>
      </c>
      <c r="G667" s="1">
        <f>[1]Comparativo!$W674</f>
        <v>10800</v>
      </c>
      <c r="H667" s="1">
        <f>G667/$G$99</f>
        <v>4.9870993739299686E-5</v>
      </c>
      <c r="I667" s="1">
        <f>[1]Comparativo!$T674</f>
        <v>0</v>
      </c>
      <c r="J667" s="7">
        <f>I667/$I$99</f>
        <v>0</v>
      </c>
    </row>
    <row r="668" spans="1:10" x14ac:dyDescent="0.3">
      <c r="A668">
        <v>668</v>
      </c>
      <c r="B668" t="str">
        <f>[1]Comparativo!$O675</f>
        <v>6-300-029-0000</v>
      </c>
      <c r="C668" s="4" t="str">
        <f>[1]Comparativo!$P675</f>
        <v>ANALISIS / ESTUDIOS DE MERCADO</v>
      </c>
      <c r="D668">
        <f>[2]Comparativo!$C675</f>
        <v>0</v>
      </c>
      <c r="E668" s="5">
        <f>[1]Comparativo!$R675</f>
        <v>0</v>
      </c>
      <c r="F668" s="5"/>
      <c r="G668" s="6">
        <f>[1]Comparativo!$W675</f>
        <v>0</v>
      </c>
      <c r="H668" s="6"/>
      <c r="I668" s="6">
        <f>[1]Comparativo!$T675</f>
        <v>0</v>
      </c>
    </row>
    <row r="669" spans="1:10" x14ac:dyDescent="0.3">
      <c r="A669">
        <v>669</v>
      </c>
      <c r="B669" t="str">
        <f>[1]Comparativo!$O676</f>
        <v>6-300-029-0001</v>
      </c>
      <c r="C669" s="4" t="str">
        <f>[1]Comparativo!$P676</f>
        <v>ANALISIS / ESTUDIOS DE MERCADO</v>
      </c>
      <c r="D669">
        <f>[2]Comparativo!$C676</f>
        <v>0</v>
      </c>
      <c r="E669" s="5">
        <f>[1]Comparativo!$R676</f>
        <v>0</v>
      </c>
      <c r="F669" s="5"/>
      <c r="G669" s="6">
        <f>[1]Comparativo!$W676</f>
        <v>0</v>
      </c>
      <c r="H669" s="6"/>
      <c r="I669" s="6">
        <f>[1]Comparativo!$T676</f>
        <v>0</v>
      </c>
    </row>
    <row r="670" spans="1:10" x14ac:dyDescent="0.3">
      <c r="A670">
        <v>670</v>
      </c>
      <c r="B670" t="str">
        <f>[1]Comparativo!$O677</f>
        <v>6-300-030-0000</v>
      </c>
      <c r="C670" s="4" t="str">
        <f>[1]Comparativo!$P677</f>
        <v>FERIAS Y EXPOSICIONES</v>
      </c>
      <c r="D670">
        <f>[2]Comparativo!$C677</f>
        <v>0</v>
      </c>
      <c r="E670" s="5">
        <f>[1]Comparativo!$R677</f>
        <v>0</v>
      </c>
      <c r="F670" s="5"/>
      <c r="G670" s="6">
        <f>[1]Comparativo!$W677</f>
        <v>0</v>
      </c>
      <c r="H670" s="6"/>
      <c r="I670" s="6">
        <f>[1]Comparativo!$T677</f>
        <v>0</v>
      </c>
    </row>
    <row r="671" spans="1:10" x14ac:dyDescent="0.3">
      <c r="A671">
        <v>671</v>
      </c>
      <c r="B671" t="str">
        <f>[1]Comparativo!$O678</f>
        <v>6-300-030-0001</v>
      </c>
      <c r="C671" s="4" t="str">
        <f>[1]Comparativo!$P678</f>
        <v>STAND</v>
      </c>
      <c r="D671">
        <f>[2]Comparativo!$C678</f>
        <v>0</v>
      </c>
      <c r="E671" s="5">
        <f>[1]Comparativo!$R678</f>
        <v>0</v>
      </c>
      <c r="F671" s="5"/>
      <c r="G671" s="6">
        <f>[1]Comparativo!$W678</f>
        <v>0</v>
      </c>
      <c r="H671" s="6"/>
      <c r="I671" s="6">
        <f>[1]Comparativo!$T678</f>
        <v>0</v>
      </c>
    </row>
    <row r="672" spans="1:10" x14ac:dyDescent="0.3">
      <c r="A672">
        <v>672</v>
      </c>
      <c r="B672" t="str">
        <f>[1]Comparativo!$O679</f>
        <v>6-300-030-0002</v>
      </c>
      <c r="C672" s="4" t="str">
        <f>[1]Comparativo!$P679</f>
        <v>OTROS</v>
      </c>
      <c r="D672">
        <f>[2]Comparativo!$C679</f>
        <v>0</v>
      </c>
      <c r="E672" s="5">
        <f>[1]Comparativo!$R679</f>
        <v>0</v>
      </c>
      <c r="F672" s="5"/>
      <c r="G672" s="6">
        <f>[1]Comparativo!$W679</f>
        <v>0</v>
      </c>
      <c r="H672" s="6"/>
      <c r="I672" s="6">
        <f>[1]Comparativo!$T679</f>
        <v>0</v>
      </c>
    </row>
    <row r="673" spans="1:10" x14ac:dyDescent="0.3">
      <c r="A673">
        <v>673</v>
      </c>
      <c r="B673" t="str">
        <f>[1]Comparativo!$O680</f>
        <v>6-300-031-0000</v>
      </c>
      <c r="C673" t="str">
        <f>[1]Comparativo!$P680</f>
        <v>PUBLICIDAD IMPRESA</v>
      </c>
      <c r="D673">
        <f>[2]Comparativo!$C680</f>
        <v>0</v>
      </c>
      <c r="E673" s="2">
        <f>[1]Comparativo!$R680</f>
        <v>30080.6</v>
      </c>
      <c r="F673" s="7">
        <f>E673/$E$99</f>
        <v>1.4655587415273149E-4</v>
      </c>
      <c r="G673" s="1">
        <f>[1]Comparativo!$W680</f>
        <v>49200</v>
      </c>
      <c r="H673" s="1">
        <f>G673/$G$99</f>
        <v>2.27190082590143E-4</v>
      </c>
      <c r="I673" s="1">
        <f>[1]Comparativo!$T680</f>
        <v>0</v>
      </c>
      <c r="J673" s="7">
        <f>I673/$I$99</f>
        <v>0</v>
      </c>
    </row>
    <row r="674" spans="1:10" x14ac:dyDescent="0.3">
      <c r="A674">
        <v>674</v>
      </c>
      <c r="B674" t="str">
        <f>[1]Comparativo!$O681</f>
        <v>6-300-031-0001</v>
      </c>
      <c r="C674" s="4" t="str">
        <f>[1]Comparativo!$P681</f>
        <v>CATALOGOS</v>
      </c>
      <c r="D674" t="str">
        <f>[2]Comparativo!$C681</f>
        <v>RETAIL</v>
      </c>
      <c r="E674" s="5">
        <f>[1]Comparativo!$R681</f>
        <v>0</v>
      </c>
      <c r="F674" s="5"/>
      <c r="G674" s="6">
        <f>[1]Comparativo!$W681</f>
        <v>0</v>
      </c>
      <c r="H674" s="6"/>
      <c r="I674" s="6">
        <f>[1]Comparativo!$T681</f>
        <v>0</v>
      </c>
    </row>
    <row r="675" spans="1:10" x14ac:dyDescent="0.3">
      <c r="A675">
        <v>675</v>
      </c>
      <c r="B675" t="str">
        <f>[1]Comparativo!$O682</f>
        <v>6-300-031-0001</v>
      </c>
      <c r="C675" s="4" t="str">
        <f>[1]Comparativo!$P682</f>
        <v>CATALOGOS</v>
      </c>
      <c r="D675" t="str">
        <f>[2]Comparativo!$C682</f>
        <v>CATALOGO</v>
      </c>
      <c r="E675" s="5">
        <f>[1]Comparativo!$R682</f>
        <v>0</v>
      </c>
      <c r="F675" s="5"/>
      <c r="G675" s="6">
        <f>[1]Comparativo!$W682</f>
        <v>0</v>
      </c>
      <c r="H675" s="6"/>
      <c r="I675" s="6">
        <f>[1]Comparativo!$T682</f>
        <v>0</v>
      </c>
    </row>
    <row r="676" spans="1:10" x14ac:dyDescent="0.3">
      <c r="A676">
        <v>676</v>
      </c>
      <c r="B676" t="str">
        <f>[1]Comparativo!$O683</f>
        <v>6-300-031-0001</v>
      </c>
      <c r="C676" t="str">
        <f>[1]Comparativo!$P683</f>
        <v>CATALOGOS</v>
      </c>
      <c r="D676" t="str">
        <f>[2]Comparativo!$C683</f>
        <v>MAYOREO</v>
      </c>
      <c r="E676" s="2">
        <f>[1]Comparativo!$R683</f>
        <v>28699.999999999996</v>
      </c>
      <c r="F676" s="7">
        <f>E676/$E$99</f>
        <v>1.3982944449856033E-4</v>
      </c>
      <c r="G676" s="1">
        <f>[1]Comparativo!$W683</f>
        <v>49200</v>
      </c>
      <c r="H676" s="1">
        <f>G676/$G$99</f>
        <v>2.27190082590143E-4</v>
      </c>
      <c r="I676" s="1">
        <f>[1]Comparativo!$T683</f>
        <v>0</v>
      </c>
      <c r="J676" s="7">
        <f>I676/$I$99</f>
        <v>0</v>
      </c>
    </row>
    <row r="677" spans="1:10" x14ac:dyDescent="0.3">
      <c r="A677">
        <v>677</v>
      </c>
      <c r="B677" t="str">
        <f>[1]Comparativo!$O684</f>
        <v>6-300-031-0002</v>
      </c>
      <c r="C677" s="4" t="str">
        <f>[1]Comparativo!$P684</f>
        <v>TRIPTICOS</v>
      </c>
      <c r="D677" t="str">
        <f>[2]Comparativo!$C684</f>
        <v>RETAIL</v>
      </c>
      <c r="E677" s="5">
        <f>[1]Comparativo!$R684</f>
        <v>0</v>
      </c>
      <c r="F677" s="5"/>
      <c r="G677" s="6">
        <f>[1]Comparativo!$W684</f>
        <v>0</v>
      </c>
      <c r="H677" s="6"/>
      <c r="I677" s="6">
        <f>[1]Comparativo!$T684</f>
        <v>0</v>
      </c>
    </row>
    <row r="678" spans="1:10" x14ac:dyDescent="0.3">
      <c r="A678">
        <v>678</v>
      </c>
      <c r="B678" t="str">
        <f>[1]Comparativo!$O685</f>
        <v>6-300-031-0002</v>
      </c>
      <c r="C678" s="4" t="str">
        <f>[1]Comparativo!$P685</f>
        <v>TRIPTICOS</v>
      </c>
      <c r="D678" t="str">
        <f>[2]Comparativo!$C685</f>
        <v>CATALOGO</v>
      </c>
      <c r="E678" s="5">
        <f>[1]Comparativo!$R685</f>
        <v>0</v>
      </c>
      <c r="F678" s="5"/>
      <c r="G678" s="6">
        <f>[1]Comparativo!$W685</f>
        <v>0</v>
      </c>
      <c r="H678" s="6"/>
      <c r="I678" s="6">
        <f>[1]Comparativo!$T685</f>
        <v>0</v>
      </c>
    </row>
    <row r="679" spans="1:10" x14ac:dyDescent="0.3">
      <c r="A679">
        <v>679</v>
      </c>
      <c r="B679" t="str">
        <f>[1]Comparativo!$O686</f>
        <v>6-300-031-0002</v>
      </c>
      <c r="C679" s="4" t="str">
        <f>[1]Comparativo!$P686</f>
        <v>TRIPTICOS</v>
      </c>
      <c r="D679" t="str">
        <f>[2]Comparativo!$C686</f>
        <v>MAYOREO</v>
      </c>
      <c r="E679" s="5">
        <f>[1]Comparativo!$R686</f>
        <v>0</v>
      </c>
      <c r="F679" s="5"/>
      <c r="G679" s="6">
        <f>[1]Comparativo!$W686</f>
        <v>0</v>
      </c>
      <c r="H679" s="6"/>
      <c r="I679" s="6">
        <f>[1]Comparativo!$T686</f>
        <v>0</v>
      </c>
    </row>
    <row r="680" spans="1:10" x14ac:dyDescent="0.3">
      <c r="A680">
        <v>680</v>
      </c>
      <c r="B680" t="str">
        <f>[1]Comparativo!$O687</f>
        <v>6-300-031-0003</v>
      </c>
      <c r="C680" s="4" t="str">
        <f>[1]Comparativo!$P687</f>
        <v>VARIOS</v>
      </c>
      <c r="D680" t="str">
        <f>[2]Comparativo!$C687</f>
        <v>RETAIL</v>
      </c>
      <c r="E680" s="5">
        <f>[1]Comparativo!$R687</f>
        <v>0</v>
      </c>
      <c r="F680" s="5"/>
      <c r="G680" s="6">
        <f>[1]Comparativo!$W687</f>
        <v>0</v>
      </c>
      <c r="H680" s="6"/>
      <c r="I680" s="6">
        <f>[1]Comparativo!$T687</f>
        <v>0</v>
      </c>
    </row>
    <row r="681" spans="1:10" x14ac:dyDescent="0.3">
      <c r="A681">
        <v>681</v>
      </c>
      <c r="B681" t="str">
        <f>[1]Comparativo!$O688</f>
        <v>6-300-031-0003</v>
      </c>
      <c r="C681" s="4" t="str">
        <f>[1]Comparativo!$P688</f>
        <v>VARIOS</v>
      </c>
      <c r="D681" t="str">
        <f>[2]Comparativo!$C688</f>
        <v>CATALOGO</v>
      </c>
      <c r="E681" s="5">
        <f>[1]Comparativo!$R688</f>
        <v>0</v>
      </c>
      <c r="F681" s="5"/>
      <c r="G681" s="6">
        <f>[1]Comparativo!$W688</f>
        <v>0</v>
      </c>
      <c r="H681" s="6"/>
      <c r="I681" s="6">
        <f>[1]Comparativo!$T688</f>
        <v>0</v>
      </c>
    </row>
    <row r="682" spans="1:10" x14ac:dyDescent="0.3">
      <c r="A682">
        <v>682</v>
      </c>
      <c r="B682" t="str">
        <f>[1]Comparativo!$O689</f>
        <v>6-300-031-0003</v>
      </c>
      <c r="C682" t="str">
        <f>[1]Comparativo!$P689</f>
        <v>VARIOS</v>
      </c>
      <c r="D682" t="str">
        <f>[2]Comparativo!$C689</f>
        <v>MAYOREO</v>
      </c>
      <c r="E682" s="2">
        <f>[1]Comparativo!$R689</f>
        <v>1380.6</v>
      </c>
      <c r="F682" s="7">
        <f>E682/$E$99</f>
        <v>6.7264296541711632E-6</v>
      </c>
      <c r="G682" s="1">
        <f>[1]Comparativo!$W689</f>
        <v>0</v>
      </c>
      <c r="H682" s="1">
        <f>G682/$G$99</f>
        <v>0</v>
      </c>
      <c r="I682" s="1">
        <f>[1]Comparativo!$T689</f>
        <v>0</v>
      </c>
      <c r="J682" s="7">
        <f>I682/$I$99</f>
        <v>0</v>
      </c>
    </row>
    <row r="683" spans="1:10" x14ac:dyDescent="0.3">
      <c r="A683">
        <v>683</v>
      </c>
      <c r="B683" t="str">
        <f>[1]Comparativo!$O690</f>
        <v>6-300-032-0000</v>
      </c>
      <c r="C683" s="4" t="str">
        <f>[1]Comparativo!$P690</f>
        <v>IMPRESIONES 3D</v>
      </c>
      <c r="D683">
        <f>[2]Comparativo!$C690</f>
        <v>0</v>
      </c>
      <c r="E683" s="5">
        <f>[1]Comparativo!$R690</f>
        <v>0</v>
      </c>
      <c r="F683" s="5"/>
      <c r="G683" s="6">
        <f>[1]Comparativo!$W690</f>
        <v>0</v>
      </c>
      <c r="H683" s="6"/>
      <c r="I683" s="6">
        <f>[1]Comparativo!$T690</f>
        <v>0</v>
      </c>
    </row>
    <row r="684" spans="1:10" x14ac:dyDescent="0.3">
      <c r="A684">
        <v>684</v>
      </c>
      <c r="B684" t="str">
        <f>[1]Comparativo!$O691</f>
        <v>6-300-032-0001</v>
      </c>
      <c r="C684" s="4" t="str">
        <f>[1]Comparativo!$P691</f>
        <v>IMPRESIONES 3D</v>
      </c>
      <c r="D684">
        <f>[2]Comparativo!$C691</f>
        <v>0</v>
      </c>
      <c r="E684" s="5">
        <f>[1]Comparativo!$R691</f>
        <v>0</v>
      </c>
      <c r="F684" s="5"/>
      <c r="G684" s="6">
        <f>[1]Comparativo!$W691</f>
        <v>0</v>
      </c>
      <c r="H684" s="6"/>
      <c r="I684" s="6">
        <f>[1]Comparativo!$T691</f>
        <v>0</v>
      </c>
    </row>
    <row r="685" spans="1:10" x14ac:dyDescent="0.3">
      <c r="A685">
        <v>685</v>
      </c>
      <c r="B685" t="str">
        <f>[1]Comparativo!$O692</f>
        <v>6-300-033-0000</v>
      </c>
      <c r="C685" s="4" t="str">
        <f>[1]Comparativo!$P692</f>
        <v>MATERIAL DISEÑO</v>
      </c>
      <c r="D685">
        <f>[2]Comparativo!$C692</f>
        <v>0</v>
      </c>
      <c r="E685" s="5">
        <f>[1]Comparativo!$R692</f>
        <v>0</v>
      </c>
      <c r="F685" s="5"/>
      <c r="G685" s="6">
        <f>[1]Comparativo!$W692</f>
        <v>0</v>
      </c>
      <c r="H685" s="6"/>
      <c r="I685" s="6">
        <f>[1]Comparativo!$T692</f>
        <v>0</v>
      </c>
    </row>
    <row r="686" spans="1:10" x14ac:dyDescent="0.3">
      <c r="A686">
        <v>686</v>
      </c>
      <c r="B686" t="str">
        <f>[1]Comparativo!$O693</f>
        <v>6-300-033-0001</v>
      </c>
      <c r="C686" s="4" t="str">
        <f>[1]Comparativo!$P693</f>
        <v>HERRAMIENTAS</v>
      </c>
      <c r="D686">
        <f>[2]Comparativo!$C693</f>
        <v>0</v>
      </c>
      <c r="E686" s="5">
        <f>[1]Comparativo!$R693</f>
        <v>0</v>
      </c>
      <c r="F686" s="5"/>
      <c r="G686" s="6">
        <f>[1]Comparativo!$W693</f>
        <v>0</v>
      </c>
      <c r="H686" s="6"/>
      <c r="I686" s="6">
        <f>[1]Comparativo!$T693</f>
        <v>0</v>
      </c>
    </row>
    <row r="687" spans="1:10" x14ac:dyDescent="0.3">
      <c r="A687">
        <v>687</v>
      </c>
      <c r="B687" t="str">
        <f>[1]Comparativo!$O694</f>
        <v>6-300-033-0002</v>
      </c>
      <c r="C687" s="4" t="str">
        <f>[1]Comparativo!$P694</f>
        <v>MATERIALES VARIOS</v>
      </c>
      <c r="D687">
        <f>[2]Comparativo!$C694</f>
        <v>0</v>
      </c>
      <c r="E687" s="5">
        <f>[1]Comparativo!$R694</f>
        <v>0</v>
      </c>
      <c r="F687" s="5"/>
      <c r="G687" s="6">
        <f>[1]Comparativo!$W694</f>
        <v>0</v>
      </c>
      <c r="H687" s="6"/>
      <c r="I687" s="6">
        <f>[1]Comparativo!$T694</f>
        <v>0</v>
      </c>
    </row>
    <row r="688" spans="1:10" x14ac:dyDescent="0.3">
      <c r="A688">
        <v>688</v>
      </c>
      <c r="B688" t="str">
        <f>[1]Comparativo!$O695</f>
        <v>6-300-034-0000</v>
      </c>
      <c r="C688" t="str">
        <f>[1]Comparativo!$P695</f>
        <v>PORTALES CLIENTES</v>
      </c>
      <c r="D688">
        <f>[2]Comparativo!$C695</f>
        <v>0</v>
      </c>
      <c r="E688" s="2">
        <f>[1]Comparativo!$R695</f>
        <v>75558.154999999999</v>
      </c>
      <c r="F688" s="7">
        <f t="shared" ref="F688:F689" si="174">E688/$E$99</f>
        <v>3.6812734637582298E-4</v>
      </c>
      <c r="G688" s="1">
        <f>[1]Comparativo!$W695</f>
        <v>121375.38000000002</v>
      </c>
      <c r="H688" s="1">
        <f t="shared" ref="H688:H689" si="175">G688/$G$99</f>
        <v>5.6047322371158531E-4</v>
      </c>
      <c r="I688" s="1">
        <f>[1]Comparativo!$T695</f>
        <v>0</v>
      </c>
      <c r="J688" s="7">
        <f t="shared" ref="J688:J689" si="176">I688/$I$99</f>
        <v>0</v>
      </c>
    </row>
    <row r="689" spans="1:10" x14ac:dyDescent="0.3">
      <c r="A689">
        <v>689</v>
      </c>
      <c r="B689" t="str">
        <f>[1]Comparativo!$O696</f>
        <v>6-300-034-0001</v>
      </c>
      <c r="C689" t="str">
        <f>[1]Comparativo!$P696</f>
        <v>PORTALES CLIENTES</v>
      </c>
      <c r="D689" t="str">
        <f>[2]Comparativo!$C696</f>
        <v>RETAIL</v>
      </c>
      <c r="E689" s="2">
        <f>[1]Comparativo!$R696</f>
        <v>75558.154999999999</v>
      </c>
      <c r="F689" s="7">
        <f t="shared" si="174"/>
        <v>3.6812734637582298E-4</v>
      </c>
      <c r="G689" s="1">
        <f>[1]Comparativo!$W696</f>
        <v>121375.38000000002</v>
      </c>
      <c r="H689" s="1">
        <f t="shared" si="175"/>
        <v>5.6047322371158531E-4</v>
      </c>
      <c r="I689" s="1">
        <f>[1]Comparativo!$T696</f>
        <v>0</v>
      </c>
      <c r="J689" s="7">
        <f t="shared" si="176"/>
        <v>0</v>
      </c>
    </row>
    <row r="690" spans="1:10" x14ac:dyDescent="0.3">
      <c r="A690">
        <v>690</v>
      </c>
      <c r="B690" t="str">
        <f>[1]Comparativo!$O697</f>
        <v>6-300-034-0001</v>
      </c>
      <c r="C690" s="4" t="str">
        <f>[1]Comparativo!$P697</f>
        <v>PORTALES CLIENTES</v>
      </c>
      <c r="D690" t="str">
        <f>[2]Comparativo!$C697</f>
        <v>CATALOGO</v>
      </c>
      <c r="E690" s="5">
        <f>[1]Comparativo!$R697</f>
        <v>0</v>
      </c>
      <c r="F690" s="5"/>
      <c r="G690" s="6">
        <f>[1]Comparativo!$W697</f>
        <v>0</v>
      </c>
      <c r="H690" s="6"/>
      <c r="I690" s="6">
        <f>[1]Comparativo!$T697</f>
        <v>0</v>
      </c>
    </row>
    <row r="691" spans="1:10" x14ac:dyDescent="0.3">
      <c r="A691">
        <v>691</v>
      </c>
      <c r="B691" t="str">
        <f>[1]Comparativo!$O698</f>
        <v>6-300-034-0001</v>
      </c>
      <c r="C691" s="4" t="str">
        <f>[1]Comparativo!$P698</f>
        <v>PORTALES CLIENTES</v>
      </c>
      <c r="D691" t="str">
        <f>[2]Comparativo!$C698</f>
        <v>MAYOREO</v>
      </c>
      <c r="E691" s="5">
        <f>[1]Comparativo!$R698</f>
        <v>0</v>
      </c>
      <c r="F691" s="5"/>
      <c r="G691" s="6">
        <f>[1]Comparativo!$W698</f>
        <v>0</v>
      </c>
      <c r="H691" s="6"/>
      <c r="I691" s="6">
        <f>[1]Comparativo!$T698</f>
        <v>0</v>
      </c>
    </row>
    <row r="692" spans="1:10" x14ac:dyDescent="0.3">
      <c r="A692">
        <v>692</v>
      </c>
      <c r="B692" t="str">
        <f>[1]Comparativo!$O699</f>
        <v>6-300-035-0000</v>
      </c>
      <c r="C692" s="4" t="str">
        <f>[1]Comparativo!$P699</f>
        <v>PATENTES</v>
      </c>
      <c r="D692">
        <f>[2]Comparativo!$C699</f>
        <v>0</v>
      </c>
      <c r="E692" s="5">
        <f>[1]Comparativo!$R699</f>
        <v>0</v>
      </c>
      <c r="F692" s="5"/>
      <c r="G692" s="6">
        <f>[1]Comparativo!$W699</f>
        <v>0</v>
      </c>
      <c r="H692" s="6"/>
      <c r="I692" s="6">
        <f>[1]Comparativo!$T699</f>
        <v>0</v>
      </c>
    </row>
    <row r="693" spans="1:10" x14ac:dyDescent="0.3">
      <c r="A693">
        <v>693</v>
      </c>
      <c r="B693" t="str">
        <f>[1]Comparativo!$O700</f>
        <v>6-300-035-0001</v>
      </c>
      <c r="C693" s="4" t="str">
        <f>[1]Comparativo!$P700</f>
        <v>NUEVAS</v>
      </c>
      <c r="D693">
        <f>[2]Comparativo!$C700</f>
        <v>0</v>
      </c>
      <c r="E693" s="5">
        <f>[1]Comparativo!$R700</f>
        <v>0</v>
      </c>
      <c r="F693" s="5"/>
      <c r="G693" s="6">
        <f>[1]Comparativo!$W700</f>
        <v>0</v>
      </c>
      <c r="H693" s="6"/>
      <c r="I693" s="6">
        <f>[1]Comparativo!$T700</f>
        <v>0</v>
      </c>
    </row>
    <row r="694" spans="1:10" x14ac:dyDescent="0.3">
      <c r="A694">
        <v>694</v>
      </c>
      <c r="B694" t="str">
        <f>[1]Comparativo!$O701</f>
        <v>6-300-035-0002</v>
      </c>
      <c r="C694" s="4" t="str">
        <f>[1]Comparativo!$P701</f>
        <v>RENOVACIONES</v>
      </c>
      <c r="D694">
        <f>[2]Comparativo!$C701</f>
        <v>0</v>
      </c>
      <c r="E694" s="5">
        <f>[1]Comparativo!$R701</f>
        <v>0</v>
      </c>
      <c r="F694" s="5"/>
      <c r="G694" s="6">
        <f>[1]Comparativo!$W701</f>
        <v>0</v>
      </c>
      <c r="H694" s="6"/>
      <c r="I694" s="6">
        <f>[1]Comparativo!$T701</f>
        <v>0</v>
      </c>
    </row>
    <row r="695" spans="1:10" x14ac:dyDescent="0.3">
      <c r="A695">
        <v>695</v>
      </c>
      <c r="B695" t="str">
        <f>[1]Comparativo!$O702</f>
        <v>6-300-036-0000</v>
      </c>
      <c r="C695" t="str">
        <f>[1]Comparativo!$P702</f>
        <v>ARRENDAMIENTOS</v>
      </c>
      <c r="D695">
        <f>[2]Comparativo!$C702</f>
        <v>0</v>
      </c>
      <c r="E695" s="2">
        <f>[1]Comparativo!$R702</f>
        <v>1500</v>
      </c>
      <c r="F695" s="7">
        <f>E695/$E$99</f>
        <v>7.3081591201338157E-6</v>
      </c>
      <c r="G695" s="1">
        <f>[1]Comparativo!$W702</f>
        <v>3000</v>
      </c>
      <c r="H695" s="1">
        <f>G695/$G$99</f>
        <v>1.3853053816472135E-5</v>
      </c>
      <c r="I695" s="1">
        <f>[1]Comparativo!$T702</f>
        <v>0</v>
      </c>
      <c r="J695" s="7">
        <f>I695/$I$99</f>
        <v>0</v>
      </c>
    </row>
    <row r="696" spans="1:10" x14ac:dyDescent="0.3">
      <c r="A696">
        <v>696</v>
      </c>
      <c r="B696" t="str">
        <f>[1]Comparativo!$O703</f>
        <v>6-300-036-0001</v>
      </c>
      <c r="C696" s="4" t="str">
        <f>[1]Comparativo!$P703</f>
        <v>INSTALACIONES</v>
      </c>
      <c r="D696">
        <f>[2]Comparativo!$C703</f>
        <v>0</v>
      </c>
      <c r="E696" s="5">
        <f>[1]Comparativo!$R703</f>
        <v>0</v>
      </c>
      <c r="F696" s="5"/>
      <c r="G696" s="6">
        <f>[1]Comparativo!$W703</f>
        <v>0</v>
      </c>
      <c r="H696" s="6"/>
      <c r="I696" s="6">
        <f>[1]Comparativo!$T703</f>
        <v>0</v>
      </c>
    </row>
    <row r="697" spans="1:10" x14ac:dyDescent="0.3">
      <c r="A697">
        <v>697</v>
      </c>
      <c r="B697" t="str">
        <f>[1]Comparativo!$O704</f>
        <v>6-300-036-0002</v>
      </c>
      <c r="C697" s="4" t="str">
        <f>[1]Comparativo!$P704</f>
        <v>EQUIPO ALMACEN</v>
      </c>
      <c r="D697">
        <f>[2]Comparativo!$C704</f>
        <v>0</v>
      </c>
      <c r="E697" s="5">
        <f>[1]Comparativo!$R704</f>
        <v>0</v>
      </c>
      <c r="F697" s="5"/>
      <c r="G697" s="6">
        <f>[1]Comparativo!$W704</f>
        <v>0</v>
      </c>
      <c r="H697" s="6"/>
      <c r="I697" s="6">
        <f>[1]Comparativo!$T704</f>
        <v>0</v>
      </c>
    </row>
    <row r="698" spans="1:10" x14ac:dyDescent="0.3">
      <c r="A698">
        <v>698</v>
      </c>
      <c r="B698" t="str">
        <f>[1]Comparativo!$O705</f>
        <v>6-300-036-0003</v>
      </c>
      <c r="C698" s="4" t="str">
        <f>[1]Comparativo!$P705</f>
        <v>EQUIPO TRANSPORTE</v>
      </c>
      <c r="D698">
        <f>[2]Comparativo!$C705</f>
        <v>0</v>
      </c>
      <c r="E698" s="5">
        <f>[1]Comparativo!$R705</f>
        <v>0</v>
      </c>
      <c r="F698" s="5"/>
      <c r="G698" s="6">
        <f>[1]Comparativo!$W705</f>
        <v>0</v>
      </c>
      <c r="H698" s="6"/>
      <c r="I698" s="6">
        <f>[1]Comparativo!$T705</f>
        <v>0</v>
      </c>
    </row>
    <row r="699" spans="1:10" x14ac:dyDescent="0.3">
      <c r="A699">
        <v>699</v>
      </c>
      <c r="B699" t="str">
        <f>[1]Comparativo!$O706</f>
        <v>6-300-036-0004</v>
      </c>
      <c r="C699" t="str">
        <f>[1]Comparativo!$P706</f>
        <v>VEHÍCULO UTILITARIO</v>
      </c>
      <c r="D699">
        <f>[2]Comparativo!$C706</f>
        <v>0</v>
      </c>
      <c r="E699" s="2">
        <f>[1]Comparativo!$R706</f>
        <v>1500</v>
      </c>
      <c r="F699" s="7">
        <f t="shared" ref="F699:F700" si="177">E699/$E$99</f>
        <v>7.3081591201338157E-6</v>
      </c>
      <c r="G699" s="1">
        <f>[1]Comparativo!$W706</f>
        <v>3000</v>
      </c>
      <c r="H699" s="1">
        <f t="shared" ref="H699:H700" si="178">G699/$G$99</f>
        <v>1.3853053816472135E-5</v>
      </c>
      <c r="I699" s="1">
        <f>[1]Comparativo!$T706</f>
        <v>0</v>
      </c>
      <c r="J699" s="7">
        <f t="shared" ref="J699:J700" si="179">I699/$I$99</f>
        <v>0</v>
      </c>
    </row>
    <row r="700" spans="1:10" x14ac:dyDescent="0.3">
      <c r="A700">
        <v>700</v>
      </c>
      <c r="B700" t="str">
        <f>[1]Comparativo!$O707</f>
        <v>6-300-037-0000</v>
      </c>
      <c r="C700" t="str">
        <f>[1]Comparativo!$P707</f>
        <v>MANTENIMIENTOS</v>
      </c>
      <c r="D700">
        <f>[2]Comparativo!$C707</f>
        <v>0</v>
      </c>
      <c r="E700" s="2">
        <f>[1]Comparativo!$R707</f>
        <v>67570.86</v>
      </c>
      <c r="F700" s="7">
        <f t="shared" si="177"/>
        <v>3.2921239784285681E-4</v>
      </c>
      <c r="G700" s="1">
        <f>[1]Comparativo!$W707</f>
        <v>20000</v>
      </c>
      <c r="H700" s="1">
        <f t="shared" si="178"/>
        <v>9.2353692109814231E-5</v>
      </c>
      <c r="I700" s="1">
        <f>[1]Comparativo!$T707</f>
        <v>0</v>
      </c>
      <c r="J700" s="7">
        <f t="shared" si="179"/>
        <v>0</v>
      </c>
    </row>
    <row r="701" spans="1:10" x14ac:dyDescent="0.3">
      <c r="A701">
        <v>701</v>
      </c>
      <c r="B701" t="str">
        <f>[1]Comparativo!$O708</f>
        <v>6-300-037-0001</v>
      </c>
      <c r="C701" s="4" t="str">
        <f>[1]Comparativo!$P708</f>
        <v>MANTENIMIENTO INSTALACIONES</v>
      </c>
      <c r="D701">
        <f>[2]Comparativo!$C708</f>
        <v>0</v>
      </c>
      <c r="E701" s="5">
        <f>[1]Comparativo!$R708</f>
        <v>0</v>
      </c>
      <c r="F701" s="5"/>
      <c r="G701" s="6">
        <f>[1]Comparativo!$W708</f>
        <v>0</v>
      </c>
      <c r="H701" s="6"/>
      <c r="I701" s="6">
        <f>[1]Comparativo!$T708</f>
        <v>0</v>
      </c>
    </row>
    <row r="702" spans="1:10" x14ac:dyDescent="0.3">
      <c r="A702">
        <v>702</v>
      </c>
      <c r="B702" t="str">
        <f>[1]Comparativo!$O709</f>
        <v>6-300-037-0002</v>
      </c>
      <c r="C702" s="4" t="str">
        <f>[1]Comparativo!$P709</f>
        <v>MANTENIMIENTO EQPO ALMACEN</v>
      </c>
      <c r="D702">
        <f>[2]Comparativo!$C709</f>
        <v>0</v>
      </c>
      <c r="E702" s="5">
        <f>[1]Comparativo!$R709</f>
        <v>0</v>
      </c>
      <c r="F702" s="5"/>
      <c r="G702" s="6">
        <f>[1]Comparativo!$W709</f>
        <v>0</v>
      </c>
      <c r="H702" s="6"/>
      <c r="I702" s="6">
        <f>[1]Comparativo!$T709</f>
        <v>0</v>
      </c>
    </row>
    <row r="703" spans="1:10" x14ac:dyDescent="0.3">
      <c r="A703">
        <v>703</v>
      </c>
      <c r="B703" t="str">
        <f>[1]Comparativo!$O710</f>
        <v>6-300-037-0003</v>
      </c>
      <c r="C703" t="str">
        <f>[1]Comparativo!$P710</f>
        <v>MANTENIMIENTO EQPO TRANSPORTE</v>
      </c>
      <c r="D703">
        <f>[2]Comparativo!$C710</f>
        <v>0</v>
      </c>
      <c r="E703" s="2">
        <f>[1]Comparativo!$R710</f>
        <v>10000</v>
      </c>
      <c r="F703" s="7">
        <f>E703/$E$99</f>
        <v>4.8721060800892102E-5</v>
      </c>
      <c r="G703" s="1">
        <f>[1]Comparativo!$W710</f>
        <v>20000</v>
      </c>
      <c r="H703" s="1">
        <f>G703/$G$99</f>
        <v>9.2353692109814231E-5</v>
      </c>
      <c r="I703" s="1">
        <f>[1]Comparativo!$T710</f>
        <v>0</v>
      </c>
      <c r="J703" s="7">
        <f>I703/$I$99</f>
        <v>0</v>
      </c>
    </row>
    <row r="704" spans="1:10" x14ac:dyDescent="0.3">
      <c r="A704">
        <v>704</v>
      </c>
      <c r="B704" t="str">
        <f>[1]Comparativo!$O711</f>
        <v>6-300-037-0004</v>
      </c>
      <c r="C704" s="4" t="str">
        <f>[1]Comparativo!$P711</f>
        <v>MANTENIMIENTO EQPO CÓMPUTO</v>
      </c>
      <c r="D704">
        <f>[2]Comparativo!$C711</f>
        <v>0</v>
      </c>
      <c r="E704" s="5">
        <f>[1]Comparativo!$R711</f>
        <v>0</v>
      </c>
      <c r="F704" s="5"/>
      <c r="G704" s="6">
        <f>[1]Comparativo!$W711</f>
        <v>0</v>
      </c>
      <c r="H704" s="6"/>
      <c r="I704" s="6">
        <f>[1]Comparativo!$T711</f>
        <v>0</v>
      </c>
    </row>
    <row r="705" spans="1:10" x14ac:dyDescent="0.3">
      <c r="A705">
        <v>705</v>
      </c>
      <c r="B705" t="str">
        <f>[1]Comparativo!$O712</f>
        <v>6-300-037-0005</v>
      </c>
      <c r="C705" s="4" t="str">
        <f>[1]Comparativo!$P712</f>
        <v>MANTENIMIENTO VEHICULO UTILITA</v>
      </c>
      <c r="D705" t="str">
        <f>[2]Comparativo!$C712</f>
        <v>RETAIL</v>
      </c>
      <c r="E705" s="5">
        <f>[1]Comparativo!$R712</f>
        <v>0</v>
      </c>
      <c r="F705" s="5"/>
      <c r="G705" s="6">
        <f>[1]Comparativo!$W712</f>
        <v>0</v>
      </c>
      <c r="H705" s="6"/>
      <c r="I705" s="6">
        <f>[1]Comparativo!$T712</f>
        <v>0</v>
      </c>
    </row>
    <row r="706" spans="1:10" x14ac:dyDescent="0.3">
      <c r="A706">
        <v>706</v>
      </c>
      <c r="B706" t="str">
        <f>[1]Comparativo!$O713</f>
        <v>6-300-037-0005</v>
      </c>
      <c r="C706" s="4" t="str">
        <f>[1]Comparativo!$P713</f>
        <v>MANTENIMIENTO VEHICULO UTILITA</v>
      </c>
      <c r="D706" t="str">
        <f>[2]Comparativo!$C713</f>
        <v>CATALOGO</v>
      </c>
      <c r="E706" s="5">
        <f>[1]Comparativo!$R713</f>
        <v>0</v>
      </c>
      <c r="F706" s="5"/>
      <c r="G706" s="6">
        <f>[1]Comparativo!$W713</f>
        <v>0</v>
      </c>
      <c r="H706" s="6"/>
      <c r="I706" s="6">
        <f>[1]Comparativo!$T713</f>
        <v>0</v>
      </c>
    </row>
    <row r="707" spans="1:10" x14ac:dyDescent="0.3">
      <c r="A707">
        <v>707</v>
      </c>
      <c r="B707" t="str">
        <f>[1]Comparativo!$O714</f>
        <v>6-300-037-0005</v>
      </c>
      <c r="C707" t="str">
        <f>[1]Comparativo!$P714</f>
        <v>MANTENIMIENTO VEHICULO UTILITA</v>
      </c>
      <c r="D707" t="str">
        <f>[2]Comparativo!$C714</f>
        <v>MAYOREO</v>
      </c>
      <c r="E707" s="2">
        <f>[1]Comparativo!$R714</f>
        <v>57570.86</v>
      </c>
      <c r="F707" s="7">
        <f>E707/$E$99</f>
        <v>2.8049133704196471E-4</v>
      </c>
      <c r="G707" s="1">
        <f>[1]Comparativo!$W714</f>
        <v>0</v>
      </c>
      <c r="H707" s="1">
        <f>G707/$G$99</f>
        <v>0</v>
      </c>
      <c r="I707" s="1">
        <f>[1]Comparativo!$T714</f>
        <v>0</v>
      </c>
      <c r="J707" s="7">
        <f>I707/$I$99</f>
        <v>0</v>
      </c>
    </row>
    <row r="708" spans="1:10" x14ac:dyDescent="0.3">
      <c r="A708">
        <v>708</v>
      </c>
      <c r="B708" t="str">
        <f>[1]Comparativo!$O715</f>
        <v>6-300-038-0000</v>
      </c>
      <c r="C708" s="4" t="str">
        <f>[1]Comparativo!$P715</f>
        <v>LICENCIAS Y SOFTWARE</v>
      </c>
      <c r="D708">
        <f>[2]Comparativo!$C715</f>
        <v>0</v>
      </c>
      <c r="E708" s="5">
        <f>[1]Comparativo!$R715</f>
        <v>0</v>
      </c>
      <c r="F708" s="5"/>
      <c r="G708" s="6">
        <f>[1]Comparativo!$W715</f>
        <v>0</v>
      </c>
      <c r="H708" s="6"/>
      <c r="I708" s="6">
        <f>[1]Comparativo!$T715</f>
        <v>0</v>
      </c>
    </row>
    <row r="709" spans="1:10" x14ac:dyDescent="0.3">
      <c r="A709">
        <v>709</v>
      </c>
      <c r="B709" t="str">
        <f>[1]Comparativo!$O716</f>
        <v>6-300-038-0001</v>
      </c>
      <c r="C709" s="4" t="str">
        <f>[1]Comparativo!$P716</f>
        <v>DOMINIO WEB</v>
      </c>
      <c r="D709">
        <f>[2]Comparativo!$C716</f>
        <v>0</v>
      </c>
      <c r="E709" s="5">
        <f>[1]Comparativo!$R716</f>
        <v>0</v>
      </c>
      <c r="F709" s="5"/>
      <c r="G709" s="6">
        <f>[1]Comparativo!$W716</f>
        <v>0</v>
      </c>
      <c r="H709" s="6"/>
      <c r="I709" s="6">
        <f>[1]Comparativo!$T716</f>
        <v>0</v>
      </c>
    </row>
    <row r="710" spans="1:10" x14ac:dyDescent="0.3">
      <c r="A710">
        <v>710</v>
      </c>
      <c r="B710" t="str">
        <f>[1]Comparativo!$O717</f>
        <v>6-300-038-0002</v>
      </c>
      <c r="C710" s="4" t="str">
        <f>[1]Comparativo!$P717</f>
        <v>LIC&amp;SOFT ERP</v>
      </c>
      <c r="D710">
        <f>[2]Comparativo!$C717</f>
        <v>0</v>
      </c>
      <c r="E710" s="5">
        <f>[1]Comparativo!$R717</f>
        <v>0</v>
      </c>
      <c r="F710" s="5"/>
      <c r="G710" s="6">
        <f>[1]Comparativo!$W717</f>
        <v>0</v>
      </c>
      <c r="H710" s="6"/>
      <c r="I710" s="6">
        <f>[1]Comparativo!$T717</f>
        <v>0</v>
      </c>
    </row>
    <row r="711" spans="1:10" x14ac:dyDescent="0.3">
      <c r="A711">
        <v>711</v>
      </c>
      <c r="B711" t="str">
        <f>[1]Comparativo!$O718</f>
        <v>6-300-038-0003</v>
      </c>
      <c r="C711" s="4" t="str">
        <f>[1]Comparativo!$P718</f>
        <v>LIC&amp;SOFT MICROSOFT</v>
      </c>
      <c r="D711">
        <f>[2]Comparativo!$C718</f>
        <v>0</v>
      </c>
      <c r="E711" s="5">
        <f>[1]Comparativo!$R718</f>
        <v>0</v>
      </c>
      <c r="F711" s="5"/>
      <c r="G711" s="6">
        <f>[1]Comparativo!$W718</f>
        <v>0</v>
      </c>
      <c r="H711" s="6"/>
      <c r="I711" s="6">
        <f>[1]Comparativo!$T718</f>
        <v>0</v>
      </c>
    </row>
    <row r="712" spans="1:10" x14ac:dyDescent="0.3">
      <c r="A712">
        <v>712</v>
      </c>
      <c r="B712" t="str">
        <f>[1]Comparativo!$O719</f>
        <v>6-300-038-0004</v>
      </c>
      <c r="C712" s="4" t="str">
        <f>[1]Comparativo!$P719</f>
        <v>LIC&amp;SOFT DISEÑO</v>
      </c>
      <c r="D712">
        <f>[2]Comparativo!$C719</f>
        <v>0</v>
      </c>
      <c r="E712" s="5">
        <f>[1]Comparativo!$R719</f>
        <v>0</v>
      </c>
      <c r="F712" s="5"/>
      <c r="G712" s="6">
        <f>[1]Comparativo!$W719</f>
        <v>0</v>
      </c>
      <c r="H712" s="6"/>
      <c r="I712" s="6">
        <f>[1]Comparativo!$T719</f>
        <v>0</v>
      </c>
    </row>
    <row r="713" spans="1:10" x14ac:dyDescent="0.3">
      <c r="A713">
        <v>713</v>
      </c>
      <c r="B713" t="str">
        <f>[1]Comparativo!$O720</f>
        <v>6-300-038-0005</v>
      </c>
      <c r="C713" s="4" t="str">
        <f>[1]Comparativo!$P720</f>
        <v>LIC&amp;SOFT NOMINA</v>
      </c>
      <c r="D713">
        <f>[2]Comparativo!$C720</f>
        <v>0</v>
      </c>
      <c r="E713" s="5">
        <f>[1]Comparativo!$R720</f>
        <v>0</v>
      </c>
      <c r="F713" s="5"/>
      <c r="G713" s="6">
        <f>[1]Comparativo!$W720</f>
        <v>0</v>
      </c>
      <c r="H713" s="6"/>
      <c r="I713" s="6">
        <f>[1]Comparativo!$T720</f>
        <v>0</v>
      </c>
    </row>
    <row r="714" spans="1:10" x14ac:dyDescent="0.3">
      <c r="A714">
        <v>714</v>
      </c>
      <c r="B714" t="str">
        <f>[1]Comparativo!$O721</f>
        <v>6-300-038-0006</v>
      </c>
      <c r="C714" s="4" t="str">
        <f>[1]Comparativo!$P721</f>
        <v>LIC&amp;SOFT CONTABILIDAD</v>
      </c>
      <c r="D714">
        <f>[2]Comparativo!$C721</f>
        <v>0</v>
      </c>
      <c r="E714" s="5">
        <f>[1]Comparativo!$R721</f>
        <v>0</v>
      </c>
      <c r="F714" s="5"/>
      <c r="G714" s="6">
        <f>[1]Comparativo!$W721</f>
        <v>0</v>
      </c>
      <c r="H714" s="6"/>
      <c r="I714" s="6">
        <f>[1]Comparativo!$T721</f>
        <v>0</v>
      </c>
    </row>
    <row r="715" spans="1:10" x14ac:dyDescent="0.3">
      <c r="A715">
        <v>715</v>
      </c>
      <c r="B715" t="str">
        <f>[1]Comparativo!$O722</f>
        <v>6-300-039-0000</v>
      </c>
      <c r="C715" s="4" t="str">
        <f>[1]Comparativo!$P722</f>
        <v>TIMBRES Y FOLIOS FISCALES</v>
      </c>
      <c r="D715">
        <f>[2]Comparativo!$C722</f>
        <v>0</v>
      </c>
      <c r="E715" s="5">
        <f>[1]Comparativo!$R722</f>
        <v>0</v>
      </c>
      <c r="F715" s="5"/>
      <c r="G715" s="6">
        <f>[1]Comparativo!$W722</f>
        <v>0</v>
      </c>
      <c r="H715" s="6"/>
      <c r="I715" s="6">
        <f>[1]Comparativo!$T722</f>
        <v>0</v>
      </c>
    </row>
    <row r="716" spans="1:10" x14ac:dyDescent="0.3">
      <c r="A716">
        <v>716</v>
      </c>
      <c r="B716" t="str">
        <f>[1]Comparativo!$O723</f>
        <v>6-300-039-0001</v>
      </c>
      <c r="C716" s="4" t="str">
        <f>[1]Comparativo!$P723</f>
        <v>TIMBRES Y FOLIOS FISCALES</v>
      </c>
      <c r="D716">
        <f>[2]Comparativo!$C723</f>
        <v>0</v>
      </c>
      <c r="E716" s="5">
        <f>[1]Comparativo!$R723</f>
        <v>0</v>
      </c>
      <c r="F716" s="5"/>
      <c r="G716" s="6">
        <f>[1]Comparativo!$W723</f>
        <v>0</v>
      </c>
      <c r="H716" s="6"/>
      <c r="I716" s="6">
        <f>[1]Comparativo!$T723</f>
        <v>0</v>
      </c>
    </row>
    <row r="717" spans="1:10" x14ac:dyDescent="0.3">
      <c r="A717">
        <v>717</v>
      </c>
      <c r="B717" t="str">
        <f>[1]Comparativo!$O724</f>
        <v>6-300-040-0000</v>
      </c>
      <c r="C717" t="str">
        <f>[1]Comparativo!$P724</f>
        <v>CUOTAS Y SUSCRIPCIONES</v>
      </c>
      <c r="D717">
        <f>[2]Comparativo!$C724</f>
        <v>0</v>
      </c>
      <c r="E717" s="2">
        <f>[1]Comparativo!$R724</f>
        <v>39225.083333333328</v>
      </c>
      <c r="F717" s="7">
        <f>E717/$E$99</f>
        <v>1.9110876700033927E-4</v>
      </c>
      <c r="G717" s="1">
        <f>[1]Comparativo!$W724</f>
        <v>55993</v>
      </c>
      <c r="H717" s="1">
        <f>G717/$G$99</f>
        <v>2.5855801411524141E-4</v>
      </c>
      <c r="I717" s="1">
        <f>[1]Comparativo!$T724</f>
        <v>0</v>
      </c>
      <c r="J717" s="7">
        <f>I717/$I$99</f>
        <v>0</v>
      </c>
    </row>
    <row r="718" spans="1:10" x14ac:dyDescent="0.3">
      <c r="A718">
        <v>718</v>
      </c>
      <c r="B718" t="str">
        <f>[1]Comparativo!$O725</f>
        <v>6-300-040-0001</v>
      </c>
      <c r="C718" s="4" t="str">
        <f>[1]Comparativo!$P725</f>
        <v>ASOCIACIONES OFICIALES</v>
      </c>
      <c r="D718">
        <f>[2]Comparativo!$C725</f>
        <v>0</v>
      </c>
      <c r="E718" s="5">
        <f>[1]Comparativo!$R725</f>
        <v>0</v>
      </c>
      <c r="F718" s="5"/>
      <c r="G718" s="6">
        <f>[1]Comparativo!$W725</f>
        <v>0</v>
      </c>
      <c r="H718" s="6"/>
      <c r="I718" s="6">
        <f>[1]Comparativo!$T725</f>
        <v>0</v>
      </c>
    </row>
    <row r="719" spans="1:10" x14ac:dyDescent="0.3">
      <c r="A719">
        <v>719</v>
      </c>
      <c r="B719" t="str">
        <f>[1]Comparativo!$O726</f>
        <v>6-300-040-0002</v>
      </c>
      <c r="C719" s="4" t="str">
        <f>[1]Comparativo!$P726</f>
        <v>ASOCIACIONES PROFESIONALES</v>
      </c>
      <c r="D719">
        <f>[2]Comparativo!$C726</f>
        <v>0</v>
      </c>
      <c r="E719" s="5">
        <f>[1]Comparativo!$R726</f>
        <v>0</v>
      </c>
      <c r="F719" s="5"/>
      <c r="G719" s="6">
        <f>[1]Comparativo!$W726</f>
        <v>0</v>
      </c>
      <c r="H719" s="6"/>
      <c r="I719" s="6">
        <f>[1]Comparativo!$T726</f>
        <v>0</v>
      </c>
    </row>
    <row r="720" spans="1:10" x14ac:dyDescent="0.3">
      <c r="A720">
        <v>720</v>
      </c>
      <c r="B720" t="str">
        <f>[1]Comparativo!$O727</f>
        <v>6-300-040-0003</v>
      </c>
      <c r="C720" t="str">
        <f>[1]Comparativo!$P727</f>
        <v>OTRAS CUOTAS Y SUSCRIPCIONES</v>
      </c>
      <c r="D720" t="str">
        <f>[2]Comparativo!$C727</f>
        <v>RETAIL</v>
      </c>
      <c r="E720" s="2">
        <f>[1]Comparativo!$R727</f>
        <v>23475.083333333328</v>
      </c>
      <c r="F720" s="7">
        <f t="shared" ref="F720:F721" si="180">E720/$E$99</f>
        <v>1.143730962389342E-4</v>
      </c>
      <c r="G720" s="1">
        <f>[1]Comparativo!$W727</f>
        <v>40243</v>
      </c>
      <c r="H720" s="1">
        <f t="shared" ref="H720:H721" si="181">G720/$G$99</f>
        <v>1.8582948157876269E-4</v>
      </c>
      <c r="I720" s="1">
        <f>[1]Comparativo!$T727</f>
        <v>0</v>
      </c>
      <c r="J720" s="7">
        <f t="shared" ref="J720:J721" si="182">I720/$I$99</f>
        <v>0</v>
      </c>
    </row>
    <row r="721" spans="1:10" x14ac:dyDescent="0.3">
      <c r="A721">
        <v>721</v>
      </c>
      <c r="B721" t="str">
        <f>[1]Comparativo!$O728</f>
        <v>6-300-040-0003</v>
      </c>
      <c r="C721" t="str">
        <f>[1]Comparativo!$P728</f>
        <v>OTRAS CUOTAS Y SUSCRIPCIONES</v>
      </c>
      <c r="D721" t="str">
        <f>[2]Comparativo!$C728</f>
        <v>MAYOREO</v>
      </c>
      <c r="E721" s="2">
        <f>[1]Comparativo!$R728</f>
        <v>15750</v>
      </c>
      <c r="F721" s="7">
        <f t="shared" si="180"/>
        <v>7.6735670761405068E-5</v>
      </c>
      <c r="G721" s="1">
        <f>[1]Comparativo!$W728</f>
        <v>15750</v>
      </c>
      <c r="H721" s="1">
        <f t="shared" si="181"/>
        <v>7.2728532536478699E-5</v>
      </c>
      <c r="I721" s="1">
        <f>[1]Comparativo!$T728</f>
        <v>0</v>
      </c>
      <c r="J721" s="7">
        <f t="shared" si="182"/>
        <v>0</v>
      </c>
    </row>
    <row r="722" spans="1:10" x14ac:dyDescent="0.3">
      <c r="A722">
        <v>722</v>
      </c>
      <c r="B722" t="str">
        <f>[1]Comparativo!$O729</f>
        <v>6-300-041-0000</v>
      </c>
      <c r="C722" s="4" t="str">
        <f>[1]Comparativo!$P729</f>
        <v>COMISION MERCANTIL</v>
      </c>
      <c r="D722">
        <f>[2]Comparativo!$C729</f>
        <v>0</v>
      </c>
      <c r="E722" s="5">
        <f>[1]Comparativo!$R729</f>
        <v>0</v>
      </c>
      <c r="F722" s="5"/>
      <c r="G722" s="6">
        <f>[1]Comparativo!$W729</f>
        <v>0</v>
      </c>
      <c r="H722" s="6"/>
      <c r="I722" s="6">
        <f>[1]Comparativo!$T729</f>
        <v>0</v>
      </c>
    </row>
    <row r="723" spans="1:10" x14ac:dyDescent="0.3">
      <c r="A723">
        <v>723</v>
      </c>
      <c r="B723" t="str">
        <f>[1]Comparativo!$O730</f>
        <v>6-300-041-0001</v>
      </c>
      <c r="C723" s="4" t="str">
        <f>[1]Comparativo!$P730</f>
        <v>COMISION MERCANTIL</v>
      </c>
      <c r="D723">
        <f>[2]Comparativo!$C730</f>
        <v>0</v>
      </c>
      <c r="E723" s="5">
        <f>[1]Comparativo!$R730</f>
        <v>0</v>
      </c>
      <c r="F723" s="5"/>
      <c r="G723" s="6">
        <f>[1]Comparativo!$W730</f>
        <v>0</v>
      </c>
      <c r="H723" s="6"/>
      <c r="I723" s="6">
        <f>[1]Comparativo!$T730</f>
        <v>0</v>
      </c>
    </row>
    <row r="724" spans="1:10" x14ac:dyDescent="0.3">
      <c r="A724">
        <v>724</v>
      </c>
      <c r="B724" t="str">
        <f>[1]Comparativo!$O731</f>
        <v>6-300-042-0000</v>
      </c>
      <c r="C724" s="4" t="str">
        <f>[1]Comparativo!$P731</f>
        <v>INVENTARIO FÍSICO</v>
      </c>
      <c r="D724">
        <f>[2]Comparativo!$C731</f>
        <v>0</v>
      </c>
      <c r="E724" s="5">
        <f>[1]Comparativo!$R731</f>
        <v>0</v>
      </c>
      <c r="F724" s="5"/>
      <c r="G724" s="6">
        <f>[1]Comparativo!$W731</f>
        <v>0</v>
      </c>
      <c r="H724" s="6"/>
      <c r="I724" s="6">
        <f>[1]Comparativo!$T731</f>
        <v>0</v>
      </c>
    </row>
    <row r="725" spans="1:10" x14ac:dyDescent="0.3">
      <c r="A725">
        <v>725</v>
      </c>
      <c r="B725" t="str">
        <f>[1]Comparativo!$O732</f>
        <v>6-300-042-0001</v>
      </c>
      <c r="C725" s="4" t="str">
        <f>[1]Comparativo!$P732</f>
        <v>CICLÍCOS</v>
      </c>
      <c r="D725">
        <f>[2]Comparativo!$C732</f>
        <v>0</v>
      </c>
      <c r="E725" s="5">
        <f>[1]Comparativo!$R732</f>
        <v>0</v>
      </c>
      <c r="F725" s="5"/>
      <c r="G725" s="6">
        <f>[1]Comparativo!$W732</f>
        <v>0</v>
      </c>
      <c r="H725" s="6"/>
      <c r="I725" s="6">
        <f>[1]Comparativo!$T732</f>
        <v>0</v>
      </c>
    </row>
    <row r="726" spans="1:10" x14ac:dyDescent="0.3">
      <c r="A726">
        <v>726</v>
      </c>
      <c r="B726" t="str">
        <f>[1]Comparativo!$O733</f>
        <v>6-300-042-0002</v>
      </c>
      <c r="C726" s="4" t="str">
        <f>[1]Comparativo!$P733</f>
        <v>ANUALES</v>
      </c>
      <c r="D726">
        <f>[2]Comparativo!$C733</f>
        <v>0</v>
      </c>
      <c r="E726" s="5">
        <f>[1]Comparativo!$R733</f>
        <v>0</v>
      </c>
      <c r="F726" s="5"/>
      <c r="G726" s="6">
        <f>[1]Comparativo!$W733</f>
        <v>0</v>
      </c>
      <c r="H726" s="6"/>
      <c r="I726" s="6">
        <f>[1]Comparativo!$T733</f>
        <v>0</v>
      </c>
    </row>
    <row r="727" spans="1:10" x14ac:dyDescent="0.3">
      <c r="A727">
        <v>727</v>
      </c>
      <c r="B727" t="str">
        <f>[1]Comparativo!$O734</f>
        <v>6-300-043-0000</v>
      </c>
      <c r="C727" t="str">
        <f>[1]Comparativo!$P734</f>
        <v>OTROS IMPUESTOS Y DERECHOS</v>
      </c>
      <c r="D727">
        <f>[2]Comparativo!$C734</f>
        <v>0</v>
      </c>
      <c r="E727" s="2">
        <f>[1]Comparativo!$R734</f>
        <v>1408</v>
      </c>
      <c r="F727" s="7">
        <f t="shared" ref="F727:F731" si="183">E727/$E$99</f>
        <v>6.8599253607656084E-6</v>
      </c>
      <c r="G727" s="1">
        <f>[1]Comparativo!$W734</f>
        <v>0</v>
      </c>
      <c r="H727" s="1">
        <f t="shared" ref="H727:H731" si="184">G727/$G$99</f>
        <v>0</v>
      </c>
      <c r="I727" s="1">
        <f>[1]Comparativo!$T734</f>
        <v>0</v>
      </c>
      <c r="J727" s="7">
        <f t="shared" ref="J727:J731" si="185">I727/$I$99</f>
        <v>0</v>
      </c>
    </row>
    <row r="728" spans="1:10" x14ac:dyDescent="0.3">
      <c r="A728">
        <v>728</v>
      </c>
      <c r="B728" t="str">
        <f>[1]Comparativo!$O735</f>
        <v>6-300-043-0001</v>
      </c>
      <c r="C728" t="str">
        <f>[1]Comparativo!$P735</f>
        <v>TENENCIAS</v>
      </c>
      <c r="D728" t="str">
        <f>[2]Comparativo!$C735</f>
        <v>MAYOREO</v>
      </c>
      <c r="E728" s="2">
        <f>[1]Comparativo!$R735</f>
        <v>592</v>
      </c>
      <c r="F728" s="7">
        <f t="shared" si="183"/>
        <v>2.8842867994128127E-6</v>
      </c>
      <c r="G728" s="1">
        <f>[1]Comparativo!$W735</f>
        <v>0</v>
      </c>
      <c r="H728" s="1">
        <f t="shared" si="184"/>
        <v>0</v>
      </c>
      <c r="I728" s="1">
        <f>[1]Comparativo!$T735</f>
        <v>0</v>
      </c>
      <c r="J728" s="7">
        <f t="shared" si="185"/>
        <v>0</v>
      </c>
    </row>
    <row r="729" spans="1:10" x14ac:dyDescent="0.3">
      <c r="A729">
        <v>729</v>
      </c>
      <c r="B729" t="str">
        <f>[1]Comparativo!$O736</f>
        <v>6-300-043-0002</v>
      </c>
      <c r="C729" t="str">
        <f>[1]Comparativo!$P736</f>
        <v>OTROS IMPUESTOS</v>
      </c>
      <c r="D729" t="str">
        <f>[2]Comparativo!$C736</f>
        <v>MAYOREO</v>
      </c>
      <c r="E729" s="2">
        <f>[1]Comparativo!$R736</f>
        <v>85</v>
      </c>
      <c r="F729" s="7">
        <f t="shared" si="183"/>
        <v>4.1412901680758291E-7</v>
      </c>
      <c r="G729" s="1">
        <f>[1]Comparativo!$W736</f>
        <v>0</v>
      </c>
      <c r="H729" s="1">
        <f t="shared" si="184"/>
        <v>0</v>
      </c>
      <c r="I729" s="1">
        <f>[1]Comparativo!$T736</f>
        <v>0</v>
      </c>
      <c r="J729" s="7">
        <f t="shared" si="185"/>
        <v>0</v>
      </c>
    </row>
    <row r="730" spans="1:10" x14ac:dyDescent="0.3">
      <c r="A730">
        <v>730</v>
      </c>
      <c r="B730" t="str">
        <f>[1]Comparativo!$O737</f>
        <v>6-300-043-0003</v>
      </c>
      <c r="C730" t="str">
        <f>[1]Comparativo!$P737</f>
        <v>DERECHOS</v>
      </c>
      <c r="D730" t="str">
        <f>[2]Comparativo!$C737</f>
        <v>MAYOREO</v>
      </c>
      <c r="E730" s="2">
        <f>[1]Comparativo!$R737</f>
        <v>731</v>
      </c>
      <c r="F730" s="7">
        <f t="shared" si="183"/>
        <v>3.5615095445452127E-6</v>
      </c>
      <c r="G730" s="1">
        <f>[1]Comparativo!$W737</f>
        <v>0</v>
      </c>
      <c r="H730" s="1">
        <f t="shared" si="184"/>
        <v>0</v>
      </c>
      <c r="I730" s="1">
        <f>[1]Comparativo!$T737</f>
        <v>0</v>
      </c>
      <c r="J730" s="7">
        <f t="shared" si="185"/>
        <v>0</v>
      </c>
    </row>
    <row r="731" spans="1:10" x14ac:dyDescent="0.3">
      <c r="A731">
        <v>731</v>
      </c>
      <c r="B731" t="str">
        <f>[1]Comparativo!$O738</f>
        <v>6-300-044-0000</v>
      </c>
      <c r="C731" t="str">
        <f>[1]Comparativo!$P738</f>
        <v>NO DEDUCIBLES</v>
      </c>
      <c r="D731">
        <f>[2]Comparativo!$C738</f>
        <v>0</v>
      </c>
      <c r="E731" s="2">
        <f>[1]Comparativo!$R738</f>
        <v>2986.35</v>
      </c>
      <c r="F731" s="7">
        <f t="shared" si="183"/>
        <v>1.4549813992274413E-5</v>
      </c>
      <c r="G731" s="1">
        <f>[1]Comparativo!$W738</f>
        <v>0</v>
      </c>
      <c r="H731" s="1">
        <f t="shared" si="184"/>
        <v>0</v>
      </c>
      <c r="I731" s="1">
        <f>[1]Comparativo!$T738</f>
        <v>0</v>
      </c>
      <c r="J731" s="7">
        <f t="shared" si="185"/>
        <v>0</v>
      </c>
    </row>
    <row r="732" spans="1:10" x14ac:dyDescent="0.3">
      <c r="A732">
        <v>732</v>
      </c>
      <c r="B732" t="str">
        <f>[1]Comparativo!$O739</f>
        <v>6-300-044-0001</v>
      </c>
      <c r="C732" s="4" t="str">
        <f>[1]Comparativo!$P739</f>
        <v>NO DEDUCIBLES</v>
      </c>
      <c r="D732" t="str">
        <f>[2]Comparativo!$C739</f>
        <v>RETAIL</v>
      </c>
      <c r="E732" s="5">
        <f>[1]Comparativo!$R739</f>
        <v>0</v>
      </c>
      <c r="F732" s="5"/>
      <c r="G732" s="6">
        <f>[1]Comparativo!$W739</f>
        <v>0</v>
      </c>
      <c r="H732" s="6"/>
      <c r="I732" s="6">
        <f>[1]Comparativo!$T739</f>
        <v>0</v>
      </c>
    </row>
    <row r="733" spans="1:10" x14ac:dyDescent="0.3">
      <c r="A733">
        <v>733</v>
      </c>
      <c r="B733" t="str">
        <f>[1]Comparativo!$O740</f>
        <v>6-300-044-0001</v>
      </c>
      <c r="C733" s="4" t="str">
        <f>[1]Comparativo!$P740</f>
        <v>NO DEDUCIBLES</v>
      </c>
      <c r="D733" t="str">
        <f>[2]Comparativo!$C740</f>
        <v>CATALOGO</v>
      </c>
      <c r="E733" s="5">
        <f>[1]Comparativo!$R740</f>
        <v>0</v>
      </c>
      <c r="F733" s="5"/>
      <c r="G733" s="6">
        <f>[1]Comparativo!$W740</f>
        <v>0</v>
      </c>
      <c r="H733" s="6"/>
      <c r="I733" s="6">
        <f>[1]Comparativo!$T740</f>
        <v>0</v>
      </c>
    </row>
    <row r="734" spans="1:10" x14ac:dyDescent="0.3">
      <c r="A734">
        <v>734</v>
      </c>
      <c r="B734" t="str">
        <f>[1]Comparativo!$O741</f>
        <v>6-300-044-0001</v>
      </c>
      <c r="C734" t="str">
        <f>[1]Comparativo!$P741</f>
        <v>NO DEDUCIBLES</v>
      </c>
      <c r="D734" t="str">
        <f>[2]Comparativo!$C741</f>
        <v>MAYOREO</v>
      </c>
      <c r="E734" s="2">
        <f>[1]Comparativo!$R741</f>
        <v>2986.35</v>
      </c>
      <c r="F734" s="7">
        <f>E734/$E$99</f>
        <v>1.4549813992274413E-5</v>
      </c>
      <c r="G734" s="1">
        <f>[1]Comparativo!$W741</f>
        <v>0</v>
      </c>
      <c r="H734" s="1">
        <f>G734/$G$99</f>
        <v>0</v>
      </c>
      <c r="I734" s="1">
        <f>[1]Comparativo!$T741</f>
        <v>0</v>
      </c>
      <c r="J734" s="7">
        <f>I734/$I$99</f>
        <v>0</v>
      </c>
    </row>
    <row r="735" spans="1:10" x14ac:dyDescent="0.3">
      <c r="A735">
        <v>735</v>
      </c>
      <c r="B735" t="str">
        <f>[1]Comparativo!$O742</f>
        <v>6-300-044-0001</v>
      </c>
      <c r="C735" s="4" t="str">
        <f>[1]Comparativo!$P742</f>
        <v>NO DEDUCIBLES</v>
      </c>
      <c r="D735">
        <f>[2]Comparativo!$C742</f>
        <v>0</v>
      </c>
      <c r="E735" s="5">
        <f>[1]Comparativo!$R742</f>
        <v>0</v>
      </c>
      <c r="F735" s="5"/>
      <c r="G735" s="6">
        <f>[1]Comparativo!$W742</f>
        <v>0</v>
      </c>
      <c r="H735" s="6"/>
      <c r="I735" s="6">
        <f>[1]Comparativo!$T742</f>
        <v>0</v>
      </c>
    </row>
    <row r="736" spans="1:10" x14ac:dyDescent="0.3">
      <c r="A736">
        <v>736</v>
      </c>
      <c r="B736" t="str">
        <f>[1]Comparativo!$O743</f>
        <v>6-300-044-0003</v>
      </c>
      <c r="C736" s="4" t="str">
        <f>[1]Comparativo!$P743</f>
        <v>RECARGOS</v>
      </c>
      <c r="D736">
        <f>[2]Comparativo!$C743</f>
        <v>0</v>
      </c>
      <c r="E736" s="5">
        <f>[1]Comparativo!$R743</f>
        <v>0</v>
      </c>
      <c r="F736" s="5"/>
      <c r="G736" s="6">
        <f>[1]Comparativo!$W743</f>
        <v>0</v>
      </c>
      <c r="H736" s="6"/>
      <c r="I736" s="6">
        <f>[1]Comparativo!$T743</f>
        <v>0</v>
      </c>
    </row>
    <row r="737" spans="1:10" x14ac:dyDescent="0.3">
      <c r="A737">
        <v>737</v>
      </c>
      <c r="B737" t="str">
        <f>[1]Comparativo!$O744</f>
        <v>6-300-100-0000</v>
      </c>
      <c r="C737" s="4" t="str">
        <f>[1]Comparativo!$P744</f>
        <v>SEGUROS Y FIANZAS</v>
      </c>
      <c r="D737">
        <f>[2]Comparativo!$C744</f>
        <v>0</v>
      </c>
      <c r="E737" s="5">
        <f>[1]Comparativo!$R744</f>
        <v>0</v>
      </c>
      <c r="F737" s="5"/>
      <c r="G737" s="6">
        <f>[1]Comparativo!$W744</f>
        <v>0</v>
      </c>
      <c r="H737" s="6"/>
      <c r="I737" s="6">
        <f>[1]Comparativo!$T744</f>
        <v>0</v>
      </c>
    </row>
    <row r="738" spans="1:10" x14ac:dyDescent="0.3">
      <c r="A738">
        <v>738</v>
      </c>
      <c r="B738" t="str">
        <f>[1]Comparativo!$O745</f>
        <v>6-300-100-0001</v>
      </c>
      <c r="C738" s="4" t="str">
        <f>[1]Comparativo!$P745</f>
        <v>SEGUROS EQUIPO TRANSPORTE</v>
      </c>
      <c r="D738">
        <f>[2]Comparativo!$C745</f>
        <v>0</v>
      </c>
      <c r="E738" s="5">
        <f>[1]Comparativo!$R745</f>
        <v>0</v>
      </c>
      <c r="F738" s="5"/>
      <c r="G738" s="6">
        <f>[1]Comparativo!$W745</f>
        <v>0</v>
      </c>
      <c r="H738" s="6"/>
      <c r="I738" s="6">
        <f>[1]Comparativo!$T745</f>
        <v>0</v>
      </c>
    </row>
    <row r="739" spans="1:10" x14ac:dyDescent="0.3">
      <c r="A739">
        <v>739</v>
      </c>
      <c r="B739" t="str">
        <f>[1]Comparativo!$O746</f>
        <v>6-300-100-0002</v>
      </c>
      <c r="C739" s="4" t="str">
        <f>[1]Comparativo!$P746</f>
        <v>SEGURO VEHÍCULO UTILITARIO</v>
      </c>
      <c r="D739">
        <f>[2]Comparativo!$C746</f>
        <v>0</v>
      </c>
      <c r="E739" s="5">
        <f>[1]Comparativo!$R746</f>
        <v>0</v>
      </c>
      <c r="F739" s="5"/>
      <c r="G739" s="6">
        <f>[1]Comparativo!$W746</f>
        <v>0</v>
      </c>
      <c r="H739" s="6"/>
      <c r="I739" s="6">
        <f>[1]Comparativo!$T746</f>
        <v>0</v>
      </c>
    </row>
    <row r="740" spans="1:10" x14ac:dyDescent="0.3">
      <c r="A740">
        <v>740</v>
      </c>
      <c r="B740" t="str">
        <f>[1]Comparativo!$O747</f>
        <v>6-300-100-0003</v>
      </c>
      <c r="C740" s="4" t="str">
        <f>[1]Comparativo!$P747</f>
        <v>SEGURO DE VIDA</v>
      </c>
      <c r="D740">
        <f>[2]Comparativo!$C747</f>
        <v>0</v>
      </c>
      <c r="E740" s="5">
        <f>[1]Comparativo!$R747</f>
        <v>0</v>
      </c>
      <c r="F740" s="5"/>
      <c r="G740" s="6">
        <f>[1]Comparativo!$W747</f>
        <v>0</v>
      </c>
      <c r="H740" s="6"/>
      <c r="I740" s="6">
        <f>[1]Comparativo!$T747</f>
        <v>0</v>
      </c>
    </row>
    <row r="741" spans="1:10" x14ac:dyDescent="0.3">
      <c r="A741">
        <v>741</v>
      </c>
      <c r="B741" t="str">
        <f>[1]Comparativo!$O748</f>
        <v>6-300-100-0004</v>
      </c>
      <c r="C741" s="4" t="str">
        <f>[1]Comparativo!$P748</f>
        <v>SEGURO DE DAÑOS</v>
      </c>
      <c r="D741">
        <f>[2]Comparativo!$C748</f>
        <v>0</v>
      </c>
      <c r="E741" s="5">
        <f>[1]Comparativo!$R748</f>
        <v>0</v>
      </c>
      <c r="F741" s="5"/>
      <c r="G741" s="6">
        <f>[1]Comparativo!$W748</f>
        <v>0</v>
      </c>
      <c r="H741" s="6"/>
      <c r="I741" s="6">
        <f>[1]Comparativo!$T748</f>
        <v>0</v>
      </c>
    </row>
    <row r="742" spans="1:10" x14ac:dyDescent="0.3">
      <c r="A742">
        <v>742</v>
      </c>
      <c r="B742" t="str">
        <f>[1]Comparativo!$O749</f>
        <v>6-300-100-0005</v>
      </c>
      <c r="C742" s="4" t="str">
        <f>[1]Comparativo!$P749</f>
        <v>SEGURO RESP CIVIL S/PRODUCTOS</v>
      </c>
      <c r="D742">
        <f>[2]Comparativo!$C749</f>
        <v>0</v>
      </c>
      <c r="E742" s="5">
        <f>[1]Comparativo!$R749</f>
        <v>0</v>
      </c>
      <c r="F742" s="5"/>
      <c r="G742" s="6">
        <f>[1]Comparativo!$W749</f>
        <v>0</v>
      </c>
      <c r="H742" s="6"/>
      <c r="I742" s="6">
        <f>[1]Comparativo!$T749</f>
        <v>0</v>
      </c>
    </row>
    <row r="743" spans="1:10" x14ac:dyDescent="0.3">
      <c r="A743">
        <v>743</v>
      </c>
      <c r="B743" t="str">
        <f>[1]Comparativo!$O750</f>
        <v>6-300-100-0006</v>
      </c>
      <c r="C743" s="4" t="str">
        <f>[1]Comparativo!$P750</f>
        <v>FIANZAS</v>
      </c>
      <c r="D743">
        <f>[2]Comparativo!$C750</f>
        <v>0</v>
      </c>
      <c r="E743" s="5">
        <f>[1]Comparativo!$R750</f>
        <v>0</v>
      </c>
      <c r="F743" s="5"/>
      <c r="G743" s="6">
        <f>[1]Comparativo!$W750</f>
        <v>0</v>
      </c>
      <c r="H743" s="6"/>
      <c r="I743" s="6">
        <f>[1]Comparativo!$T750</f>
        <v>0</v>
      </c>
    </row>
    <row r="744" spans="1:10" x14ac:dyDescent="0.3">
      <c r="A744">
        <v>744</v>
      </c>
      <c r="B744" t="str">
        <f>[1]Comparativo!$O751</f>
        <v>6-400-000-0000</v>
      </c>
      <c r="C744" t="str">
        <f>[1]Comparativo!$P751</f>
        <v>GASTOS LOGISTICOS</v>
      </c>
      <c r="D744">
        <f>[2]Comparativo!$C751</f>
        <v>0</v>
      </c>
      <c r="E744" s="2">
        <f>[1]Comparativo!$R751</f>
        <v>8960514.3901047818</v>
      </c>
      <c r="F744" s="7">
        <f t="shared" ref="F744:F750" si="186">E744/$E$99</f>
        <v>4.3656576640756374E-2</v>
      </c>
      <c r="G744" s="1">
        <f>[1]Comparativo!$W751</f>
        <v>7594837.6582826907</v>
      </c>
      <c r="H744" s="1">
        <f t="shared" ref="H744:H750" si="187">G744/$G$99</f>
        <v>3.5070564935853109E-2</v>
      </c>
      <c r="I744" s="1">
        <f>[1]Comparativo!$T751</f>
        <v>7485514.5199999996</v>
      </c>
      <c r="J744" s="7">
        <f t="shared" ref="J744:J750" si="188">I744/$I$99</f>
        <v>6.7709181952624028E-2</v>
      </c>
    </row>
    <row r="745" spans="1:10" x14ac:dyDescent="0.3">
      <c r="A745">
        <v>745</v>
      </c>
      <c r="B745" t="str">
        <f>[1]Comparativo!$O752</f>
        <v>6-400-101-0000</v>
      </c>
      <c r="C745" t="str">
        <f>[1]Comparativo!$P752</f>
        <v>FLETES EXTERNOS</v>
      </c>
      <c r="D745">
        <f>[2]Comparativo!$C752</f>
        <v>0</v>
      </c>
      <c r="E745" s="2">
        <f>[1]Comparativo!$R752</f>
        <v>8515255.3901047818</v>
      </c>
      <c r="F745" s="7">
        <f t="shared" si="186"/>
        <v>4.1487227559641932E-2</v>
      </c>
      <c r="G745" s="1">
        <f>[1]Comparativo!$W752</f>
        <v>7594837.6582826907</v>
      </c>
      <c r="H745" s="1">
        <f t="shared" si="187"/>
        <v>3.5070564935853109E-2</v>
      </c>
      <c r="I745" s="1">
        <f>[1]Comparativo!$T752</f>
        <v>7485514.5199999996</v>
      </c>
      <c r="J745" s="7">
        <f t="shared" si="188"/>
        <v>6.7709181952624028E-2</v>
      </c>
    </row>
    <row r="746" spans="1:10" x14ac:dyDescent="0.3">
      <c r="A746">
        <v>746</v>
      </c>
      <c r="B746" t="str">
        <f>[1]Comparativo!$O753</f>
        <v>6-400-101-0001</v>
      </c>
      <c r="C746" t="str">
        <f>[1]Comparativo!$P753</f>
        <v>FLETE</v>
      </c>
      <c r="D746" t="str">
        <f>[2]Comparativo!$C753</f>
        <v>OPERACIONES</v>
      </c>
      <c r="E746" s="2">
        <f>[1]Comparativo!$R753</f>
        <v>8230749.3701047823</v>
      </c>
      <c r="F746" s="7">
        <f t="shared" si="186"/>
        <v>4.0101084049777948E-2</v>
      </c>
      <c r="G746" s="1">
        <f>[1]Comparativo!$W753</f>
        <v>7594837.6582826907</v>
      </c>
      <c r="H746" s="1">
        <f t="shared" si="187"/>
        <v>3.5070564935853109E-2</v>
      </c>
      <c r="I746" s="1">
        <f>[1]Comparativo!$T753</f>
        <v>7485514.5199999996</v>
      </c>
      <c r="J746" s="7">
        <f t="shared" si="188"/>
        <v>6.7709181952624028E-2</v>
      </c>
    </row>
    <row r="747" spans="1:10" x14ac:dyDescent="0.3">
      <c r="A747">
        <v>747</v>
      </c>
      <c r="B747" t="str">
        <f>[1]Comparativo!$O754</f>
        <v>6-400-101-0002</v>
      </c>
      <c r="C747" t="str">
        <f>[1]Comparativo!$P754</f>
        <v>MANIOBRA</v>
      </c>
      <c r="D747" t="str">
        <f>[2]Comparativo!$C754</f>
        <v>OPERACIONES</v>
      </c>
      <c r="E747" s="2">
        <f>[1]Comparativo!$R754</f>
        <v>277719.14</v>
      </c>
      <c r="F747" s="7">
        <f t="shared" si="186"/>
        <v>1.3530771105511466E-3</v>
      </c>
      <c r="G747" s="1">
        <f>[1]Comparativo!$W754</f>
        <v>0</v>
      </c>
      <c r="H747" s="1">
        <f t="shared" si="187"/>
        <v>0</v>
      </c>
      <c r="I747" s="1">
        <f>[1]Comparativo!$T754</f>
        <v>0</v>
      </c>
      <c r="J747" s="7">
        <f t="shared" si="188"/>
        <v>0</v>
      </c>
    </row>
    <row r="748" spans="1:10" x14ac:dyDescent="0.3">
      <c r="A748">
        <v>748</v>
      </c>
      <c r="B748" t="str">
        <f>[1]Comparativo!$O755</f>
        <v>6-400-101-0003</v>
      </c>
      <c r="C748" t="str">
        <f>[1]Comparativo!$P755</f>
        <v>ESTADIA</v>
      </c>
      <c r="D748" t="str">
        <f>[2]Comparativo!$C755</f>
        <v>OPERACIONES</v>
      </c>
      <c r="E748" s="2">
        <f>[1]Comparativo!$R755</f>
        <v>1000</v>
      </c>
      <c r="F748" s="7">
        <f t="shared" si="186"/>
        <v>4.8721060800892107E-6</v>
      </c>
      <c r="G748" s="1">
        <f>[1]Comparativo!$W755</f>
        <v>0</v>
      </c>
      <c r="H748" s="1">
        <f t="shared" si="187"/>
        <v>0</v>
      </c>
      <c r="I748" s="1">
        <f>[1]Comparativo!$T755</f>
        <v>0</v>
      </c>
      <c r="J748" s="7">
        <f t="shared" si="188"/>
        <v>0</v>
      </c>
    </row>
    <row r="749" spans="1:10" x14ac:dyDescent="0.3">
      <c r="A749">
        <v>749</v>
      </c>
      <c r="B749" t="str">
        <f>[1]Comparativo!$O756</f>
        <v>6-400-101-0004</v>
      </c>
      <c r="C749" t="str">
        <f>[1]Comparativo!$P756</f>
        <v>VIATICOS</v>
      </c>
      <c r="D749" t="str">
        <f>[2]Comparativo!$C756</f>
        <v>OPERACIONES</v>
      </c>
      <c r="E749" s="2">
        <f>[1]Comparativo!$R756</f>
        <v>5400</v>
      </c>
      <c r="F749" s="7">
        <f t="shared" si="186"/>
        <v>2.6309372832481737E-5</v>
      </c>
      <c r="G749" s="1">
        <f>[1]Comparativo!$W756</f>
        <v>0</v>
      </c>
      <c r="H749" s="1">
        <f t="shared" si="187"/>
        <v>0</v>
      </c>
      <c r="I749" s="1">
        <f>[1]Comparativo!$T756</f>
        <v>0</v>
      </c>
      <c r="J749" s="7">
        <f t="shared" si="188"/>
        <v>0</v>
      </c>
    </row>
    <row r="750" spans="1:10" x14ac:dyDescent="0.3">
      <c r="A750">
        <v>750</v>
      </c>
      <c r="B750" t="str">
        <f>[1]Comparativo!$O757</f>
        <v>6-400-101-0005</v>
      </c>
      <c r="C750" t="str">
        <f>[1]Comparativo!$P757</f>
        <v>SEG TRANSP MERCANCIA</v>
      </c>
      <c r="D750" t="str">
        <f>[2]Comparativo!$C757</f>
        <v>OPERACIONES</v>
      </c>
      <c r="E750" s="2">
        <f>[1]Comparativo!$R757</f>
        <v>386.88</v>
      </c>
      <c r="F750" s="7">
        <f t="shared" si="186"/>
        <v>1.8849204002649138E-6</v>
      </c>
      <c r="G750" s="1">
        <f>[1]Comparativo!$W757</f>
        <v>0</v>
      </c>
      <c r="H750" s="1">
        <f t="shared" si="187"/>
        <v>0</v>
      </c>
      <c r="I750" s="1">
        <f>[1]Comparativo!$T757</f>
        <v>0</v>
      </c>
      <c r="J750" s="7">
        <f t="shared" si="188"/>
        <v>0</v>
      </c>
    </row>
    <row r="751" spans="1:10" x14ac:dyDescent="0.3">
      <c r="A751">
        <v>751</v>
      </c>
      <c r="B751" t="str">
        <f>[1]Comparativo!$O758</f>
        <v>6-400-101-0006</v>
      </c>
      <c r="C751" s="4" t="str">
        <f>[1]Comparativo!$P758</f>
        <v>ALMACENAJE MERCANCIA</v>
      </c>
      <c r="D751" t="str">
        <f>[2]Comparativo!$C758</f>
        <v>OPERACIONES</v>
      </c>
      <c r="E751" s="5">
        <f>[1]Comparativo!$R758</f>
        <v>0</v>
      </c>
      <c r="F751" s="5"/>
      <c r="G751" s="6">
        <f>[1]Comparativo!$W758</f>
        <v>0</v>
      </c>
      <c r="H751" s="6"/>
      <c r="I751" s="6">
        <f>[1]Comparativo!$T758</f>
        <v>0</v>
      </c>
    </row>
    <row r="752" spans="1:10" x14ac:dyDescent="0.3">
      <c r="A752">
        <v>752</v>
      </c>
      <c r="B752" t="str">
        <f>[1]Comparativo!$O759</f>
        <v>6-400-102-0000</v>
      </c>
      <c r="C752" t="str">
        <f>[1]Comparativo!$P759</f>
        <v>FLETES INTERNOS</v>
      </c>
      <c r="D752">
        <f>[2]Comparativo!$C759</f>
        <v>0</v>
      </c>
      <c r="E752" s="2">
        <f>[1]Comparativo!$R759</f>
        <v>445259</v>
      </c>
      <c r="F752" s="7">
        <f t="shared" ref="F752:F753" si="189">E752/$E$99</f>
        <v>2.1693490811144417E-3</v>
      </c>
      <c r="G752" s="1">
        <f>[1]Comparativo!$W759</f>
        <v>0</v>
      </c>
      <c r="H752" s="1">
        <f t="shared" ref="H752:H753" si="190">G752/$G$99</f>
        <v>0</v>
      </c>
      <c r="I752" s="1">
        <f>[1]Comparativo!$T759</f>
        <v>0</v>
      </c>
      <c r="J752" s="7">
        <f t="shared" ref="J752:J753" si="191">I752/$I$99</f>
        <v>0</v>
      </c>
    </row>
    <row r="753" spans="1:10" x14ac:dyDescent="0.3">
      <c r="A753">
        <v>753</v>
      </c>
      <c r="B753" t="str">
        <f>[1]Comparativo!$O760</f>
        <v>6-400-102-0001</v>
      </c>
      <c r="C753" t="str">
        <f>[1]Comparativo!$P760</f>
        <v>FLETE</v>
      </c>
      <c r="D753" t="str">
        <f>[2]Comparativo!$C760</f>
        <v>OPERACIONES</v>
      </c>
      <c r="E753" s="2">
        <f>[1]Comparativo!$R760</f>
        <v>429459</v>
      </c>
      <c r="F753" s="7">
        <f t="shared" si="189"/>
        <v>2.0923698050490324E-3</v>
      </c>
      <c r="G753" s="1">
        <f>[1]Comparativo!$W760</f>
        <v>0</v>
      </c>
      <c r="H753" s="1">
        <f t="shared" si="190"/>
        <v>0</v>
      </c>
      <c r="I753" s="1">
        <f>[1]Comparativo!$T760</f>
        <v>0</v>
      </c>
      <c r="J753" s="7">
        <f t="shared" si="191"/>
        <v>0</v>
      </c>
    </row>
    <row r="754" spans="1:10" x14ac:dyDescent="0.3">
      <c r="A754">
        <v>754</v>
      </c>
      <c r="B754" t="str">
        <f>[1]Comparativo!$O761</f>
        <v>6-400-102-0002</v>
      </c>
      <c r="C754" s="4" t="str">
        <f>[1]Comparativo!$P761</f>
        <v>MANIOBRA</v>
      </c>
      <c r="D754" t="str">
        <f>[2]Comparativo!$C761</f>
        <v>OPERACIONES</v>
      </c>
      <c r="E754" s="5">
        <f>[1]Comparativo!$R761</f>
        <v>15800</v>
      </c>
      <c r="F754" s="5"/>
      <c r="G754" s="6">
        <f>[1]Comparativo!$W761</f>
        <v>0</v>
      </c>
      <c r="H754" s="6"/>
      <c r="I754" s="6">
        <f>[1]Comparativo!$T761</f>
        <v>0</v>
      </c>
    </row>
    <row r="755" spans="1:10" x14ac:dyDescent="0.3">
      <c r="A755">
        <v>755</v>
      </c>
      <c r="B755" t="str">
        <f>[1]Comparativo!$O762</f>
        <v>6-400-102-0003</v>
      </c>
      <c r="C755" s="4" t="str">
        <f>[1]Comparativo!$P762</f>
        <v>ESTADIA</v>
      </c>
      <c r="D755" t="str">
        <f>[2]Comparativo!$C762</f>
        <v>OPERACIONES</v>
      </c>
      <c r="E755" s="5">
        <f>[1]Comparativo!$R762</f>
        <v>0</v>
      </c>
      <c r="F755" s="5"/>
      <c r="G755" s="6">
        <f>[1]Comparativo!$W762</f>
        <v>0</v>
      </c>
      <c r="H755" s="6"/>
      <c r="I755" s="6">
        <f>[1]Comparativo!$T762</f>
        <v>0</v>
      </c>
    </row>
    <row r="756" spans="1:10" x14ac:dyDescent="0.3">
      <c r="A756">
        <v>756</v>
      </c>
      <c r="B756" t="str">
        <f>[1]Comparativo!$O763</f>
        <v>6-400-102-0004</v>
      </c>
      <c r="C756" s="4" t="str">
        <f>[1]Comparativo!$P763</f>
        <v>VIATICOS</v>
      </c>
      <c r="D756" t="str">
        <f>[2]Comparativo!$C763</f>
        <v>OPERACIONES</v>
      </c>
      <c r="E756" s="5">
        <f>[1]Comparativo!$R763</f>
        <v>0</v>
      </c>
      <c r="F756" s="5"/>
      <c r="G756" s="6">
        <f>[1]Comparativo!$W763</f>
        <v>0</v>
      </c>
      <c r="H756" s="6"/>
      <c r="I756" s="6">
        <f>[1]Comparativo!$T763</f>
        <v>0</v>
      </c>
    </row>
    <row r="757" spans="1:10" x14ac:dyDescent="0.3">
      <c r="A757">
        <v>757</v>
      </c>
      <c r="B757" t="str">
        <f>[1]Comparativo!$O764</f>
        <v>6-400-102-0005</v>
      </c>
      <c r="C757" s="4" t="str">
        <f>[1]Comparativo!$P764</f>
        <v>SEG TRANSP MERCANCIA</v>
      </c>
      <c r="D757" t="str">
        <f>[2]Comparativo!$C764</f>
        <v>OPERACIONES</v>
      </c>
      <c r="E757" s="5">
        <f>[1]Comparativo!$R764</f>
        <v>0</v>
      </c>
      <c r="F757" s="5"/>
      <c r="G757" s="6">
        <f>[1]Comparativo!$W764</f>
        <v>0</v>
      </c>
      <c r="H757" s="6"/>
      <c r="I757" s="6">
        <f>[1]Comparativo!$T764</f>
        <v>0</v>
      </c>
    </row>
    <row r="758" spans="1:10" x14ac:dyDescent="0.3">
      <c r="A758">
        <v>758</v>
      </c>
      <c r="B758" t="str">
        <f>[1]Comparativo!$O765</f>
        <v>6-400-102-0006</v>
      </c>
      <c r="C758" s="4" t="str">
        <f>[1]Comparativo!$P765</f>
        <v>ALMACENAJE MERCANCIA</v>
      </c>
      <c r="D758" t="str">
        <f>[2]Comparativo!$C765</f>
        <v>OPERACIONES</v>
      </c>
      <c r="E758" s="5">
        <f>[1]Comparativo!$R765</f>
        <v>0</v>
      </c>
      <c r="F758" s="5"/>
      <c r="G758" s="6">
        <f>[1]Comparativo!$W765</f>
        <v>0</v>
      </c>
      <c r="H758" s="6"/>
      <c r="I758" s="6">
        <f>[1]Comparativo!$T765</f>
        <v>0</v>
      </c>
    </row>
    <row r="759" spans="1:10" x14ac:dyDescent="0.3">
      <c r="A759">
        <v>759</v>
      </c>
      <c r="B759" t="str">
        <f>[1]Comparativo!$O766</f>
        <v>6-500-000-0000</v>
      </c>
      <c r="C759" t="str">
        <f>[1]Comparativo!$P766</f>
        <v>GASTOS DE ADMINISTRACION</v>
      </c>
      <c r="D759">
        <f>[2]Comparativo!$C766</f>
        <v>0</v>
      </c>
      <c r="E759" s="2">
        <f>[1]Comparativo!$R766</f>
        <v>16587006.451306557</v>
      </c>
      <c r="F759" s="7">
        <f t="shared" ref="F759:F761" si="192">E759/$E$99</f>
        <v>8.0813654981889638E-2</v>
      </c>
      <c r="G759" s="1">
        <f>[1]Comparativo!$W766</f>
        <v>20719546.814096957</v>
      </c>
      <c r="H759" s="1">
        <f t="shared" ref="H759:H761" si="193">G759/$G$99</f>
        <v>9.5676332356199642E-2</v>
      </c>
      <c r="I759" s="1">
        <f>[1]Comparativo!$T766</f>
        <v>12539456.669000002</v>
      </c>
      <c r="J759" s="7">
        <f t="shared" ref="J759:J761" si="194">I759/$I$99</f>
        <v>0.11342391373630867</v>
      </c>
    </row>
    <row r="760" spans="1:10" x14ac:dyDescent="0.3">
      <c r="A760">
        <v>760</v>
      </c>
      <c r="B760" t="str">
        <f>[1]Comparativo!$O767</f>
        <v>6-500-001-0000</v>
      </c>
      <c r="C760" t="str">
        <f>[1]Comparativo!$P767</f>
        <v>SUELDOS Y SALARIOS</v>
      </c>
      <c r="D760">
        <f>[2]Comparativo!$C767</f>
        <v>0</v>
      </c>
      <c r="E760" s="2">
        <f>[1]Comparativo!$R767</f>
        <v>10144429.699999999</v>
      </c>
      <c r="F760" s="7">
        <f t="shared" si="192"/>
        <v>4.9424737620407562E-2</v>
      </c>
      <c r="G760" s="1">
        <f>[1]Comparativo!$W767</f>
        <v>12349006.68</v>
      </c>
      <c r="H760" s="1">
        <f t="shared" si="193"/>
        <v>5.702381803933796E-2</v>
      </c>
      <c r="I760" s="1">
        <f>[1]Comparativo!$T767</f>
        <v>7644710.6100000013</v>
      </c>
      <c r="J760" s="7">
        <f t="shared" si="194"/>
        <v>6.9149168074507397E-2</v>
      </c>
    </row>
    <row r="761" spans="1:10" x14ac:dyDescent="0.3">
      <c r="A761">
        <v>761</v>
      </c>
      <c r="B761" t="str">
        <f>[1]Comparativo!$O768</f>
        <v>6-500-001-0001</v>
      </c>
      <c r="C761" t="str">
        <f>[1]Comparativo!$P768</f>
        <v>SUELDOS NOMINAL</v>
      </c>
      <c r="D761" t="str">
        <f>[2]Comparativo!$C768</f>
        <v>FINANZAS</v>
      </c>
      <c r="E761" s="2">
        <f>[1]Comparativo!$R768</f>
        <v>9444429.6999999993</v>
      </c>
      <c r="F761" s="7">
        <f t="shared" si="192"/>
        <v>4.6014263364345116E-2</v>
      </c>
      <c r="G761" s="1">
        <f>[1]Comparativo!$W768</f>
        <v>11149006.68</v>
      </c>
      <c r="H761" s="1">
        <f t="shared" si="193"/>
        <v>5.1482596512749106E-2</v>
      </c>
      <c r="I761" s="1">
        <f>[1]Comparativo!$T768</f>
        <v>7644710.6100000013</v>
      </c>
      <c r="J761" s="7">
        <f t="shared" si="194"/>
        <v>6.9149168074507397E-2</v>
      </c>
    </row>
    <row r="762" spans="1:10" x14ac:dyDescent="0.3">
      <c r="A762">
        <v>762</v>
      </c>
      <c r="B762" t="str">
        <f>[1]Comparativo!$O769</f>
        <v>6-500-001-0002</v>
      </c>
      <c r="C762" s="4" t="str">
        <f>[1]Comparativo!$P769</f>
        <v>TIEMPO EXTRA</v>
      </c>
      <c r="D762" t="str">
        <f>[2]Comparativo!$C769</f>
        <v>FINANZAS</v>
      </c>
      <c r="E762" s="5">
        <f>[1]Comparativo!$R769</f>
        <v>0</v>
      </c>
      <c r="F762" s="5"/>
      <c r="G762" s="6">
        <f>[1]Comparativo!$W769</f>
        <v>0</v>
      </c>
      <c r="H762" s="6"/>
      <c r="I762" s="6">
        <f>[1]Comparativo!$T769</f>
        <v>0</v>
      </c>
    </row>
    <row r="763" spans="1:10" x14ac:dyDescent="0.3">
      <c r="A763">
        <v>763</v>
      </c>
      <c r="B763" t="str">
        <f>[1]Comparativo!$O770</f>
        <v>6-500-001-0003</v>
      </c>
      <c r="C763" t="str">
        <f>[1]Comparativo!$P770</f>
        <v>ASIMILADOS A SALARIOS</v>
      </c>
      <c r="D763" t="str">
        <f>[2]Comparativo!$C770</f>
        <v>FINANZAS</v>
      </c>
      <c r="E763" s="2">
        <f>[1]Comparativo!$R770</f>
        <v>699999.99999999988</v>
      </c>
      <c r="F763" s="7">
        <f>E763/$E$99</f>
        <v>3.410474256062447E-3</v>
      </c>
      <c r="G763" s="1">
        <f>[1]Comparativo!$W770</f>
        <v>1200000</v>
      </c>
      <c r="H763" s="1">
        <f>G763/$G$99</f>
        <v>5.5412215265888539E-3</v>
      </c>
      <c r="I763" s="1">
        <f>[1]Comparativo!$T770</f>
        <v>0</v>
      </c>
      <c r="J763" s="7">
        <f>I763/$I$99</f>
        <v>0</v>
      </c>
    </row>
    <row r="764" spans="1:10" x14ac:dyDescent="0.3">
      <c r="A764">
        <v>764</v>
      </c>
      <c r="B764" t="str">
        <f>[1]Comparativo!$O771</f>
        <v>6-500-002-0000</v>
      </c>
      <c r="C764" s="4" t="str">
        <f>[1]Comparativo!$P771</f>
        <v>COMISIONES Y BONOS</v>
      </c>
      <c r="D764">
        <f>[2]Comparativo!$C771</f>
        <v>0</v>
      </c>
      <c r="E764" s="5">
        <f>[1]Comparativo!$R771</f>
        <v>0</v>
      </c>
      <c r="F764" s="5"/>
      <c r="G764" s="6">
        <f>[1]Comparativo!$W771</f>
        <v>0</v>
      </c>
      <c r="H764" s="6"/>
      <c r="I764" s="6">
        <f>[1]Comparativo!$T771</f>
        <v>0</v>
      </c>
    </row>
    <row r="765" spans="1:10" x14ac:dyDescent="0.3">
      <c r="A765">
        <v>765</v>
      </c>
      <c r="B765" t="str">
        <f>[1]Comparativo!$O772</f>
        <v>6-500-002-0001</v>
      </c>
      <c r="C765" s="4" t="str">
        <f>[1]Comparativo!$P772</f>
        <v>COMISIONES A VENDEDORES</v>
      </c>
      <c r="D765" t="str">
        <f>[2]Comparativo!$C772</f>
        <v>FINANZAS</v>
      </c>
      <c r="E765" s="5">
        <f>[1]Comparativo!$R772</f>
        <v>0</v>
      </c>
      <c r="F765" s="5"/>
      <c r="G765" s="6">
        <f>[1]Comparativo!$W772</f>
        <v>0</v>
      </c>
      <c r="H765" s="6"/>
      <c r="I765" s="6">
        <f>[1]Comparativo!$T772</f>
        <v>0</v>
      </c>
    </row>
    <row r="766" spans="1:10" x14ac:dyDescent="0.3">
      <c r="A766">
        <v>766</v>
      </c>
      <c r="B766" t="str">
        <f>[1]Comparativo!$O773</f>
        <v>6-500-002-0002</v>
      </c>
      <c r="C766" s="4" t="str">
        <f>[1]Comparativo!$P773</f>
        <v>BONOS ANUALES</v>
      </c>
      <c r="D766" t="str">
        <f>[2]Comparativo!$C773</f>
        <v>FINANZAS</v>
      </c>
      <c r="E766" s="5">
        <f>[1]Comparativo!$R773</f>
        <v>0</v>
      </c>
      <c r="F766" s="5"/>
      <c r="G766" s="6">
        <f>[1]Comparativo!$W773</f>
        <v>0</v>
      </c>
      <c r="H766" s="6"/>
      <c r="I766" s="6">
        <f>[1]Comparativo!$T773</f>
        <v>0</v>
      </c>
    </row>
    <row r="767" spans="1:10" x14ac:dyDescent="0.3">
      <c r="A767">
        <v>767</v>
      </c>
      <c r="B767" t="str">
        <f>[1]Comparativo!$O774</f>
        <v>6-500-002-0003</v>
      </c>
      <c r="C767" s="4" t="str">
        <f>[1]Comparativo!$P774</f>
        <v>OTROS BONOS</v>
      </c>
      <c r="D767" t="str">
        <f>[2]Comparativo!$C774</f>
        <v>FINANZAS</v>
      </c>
      <c r="E767" s="5">
        <f>[1]Comparativo!$R774</f>
        <v>0</v>
      </c>
      <c r="F767" s="5"/>
      <c r="G767" s="6">
        <f>[1]Comparativo!$W774</f>
        <v>0</v>
      </c>
      <c r="H767" s="6"/>
      <c r="I767" s="6">
        <f>[1]Comparativo!$T774</f>
        <v>0</v>
      </c>
    </row>
    <row r="768" spans="1:10" x14ac:dyDescent="0.3">
      <c r="A768">
        <v>768</v>
      </c>
      <c r="B768" t="str">
        <f>[1]Comparativo!$O775</f>
        <v>6-500-003-0000</v>
      </c>
      <c r="C768" t="str">
        <f>[1]Comparativo!$P775</f>
        <v>PRESTACIONES</v>
      </c>
      <c r="D768">
        <f>[2]Comparativo!$C775</f>
        <v>0</v>
      </c>
      <c r="E768" s="2">
        <f>[1]Comparativo!$R775</f>
        <v>510178.24224999995</v>
      </c>
      <c r="F768" s="7">
        <f t="shared" ref="F768:F769" si="195">E768/$E$99</f>
        <v>2.4856425159954509E-3</v>
      </c>
      <c r="G768" s="1">
        <f>[1]Comparativo!$W775</f>
        <v>0</v>
      </c>
      <c r="H768" s="1">
        <f t="shared" ref="H768:H769" si="196">G768/$G$99</f>
        <v>0</v>
      </c>
      <c r="I768" s="1">
        <f>[1]Comparativo!$T775</f>
        <v>0</v>
      </c>
      <c r="J768" s="7">
        <f t="shared" ref="J768:J769" si="197">I768/$I$99</f>
        <v>0</v>
      </c>
    </row>
    <row r="769" spans="1:10" x14ac:dyDescent="0.3">
      <c r="A769">
        <v>769</v>
      </c>
      <c r="B769" t="str">
        <f>[1]Comparativo!$O776</f>
        <v>6-500-003-0001</v>
      </c>
      <c r="C769" t="str">
        <f>[1]Comparativo!$P776</f>
        <v>PRIMA VACACIONAL EXENTA</v>
      </c>
      <c r="D769" t="str">
        <f>[2]Comparativo!$C776</f>
        <v>FINANZAS</v>
      </c>
      <c r="E769" s="2">
        <f>[1]Comparativo!$R776</f>
        <v>216786.24099999998</v>
      </c>
      <c r="F769" s="7">
        <f t="shared" si="195"/>
        <v>1.0562055628557847E-3</v>
      </c>
      <c r="G769" s="1">
        <f>[1]Comparativo!$W776</f>
        <v>0</v>
      </c>
      <c r="H769" s="1">
        <f t="shared" si="196"/>
        <v>0</v>
      </c>
      <c r="I769" s="1">
        <f>[1]Comparativo!$T776</f>
        <v>0</v>
      </c>
      <c r="J769" s="7">
        <f t="shared" si="197"/>
        <v>0</v>
      </c>
    </row>
    <row r="770" spans="1:10" x14ac:dyDescent="0.3">
      <c r="A770">
        <v>770</v>
      </c>
      <c r="B770" t="str">
        <f>[1]Comparativo!$O777</f>
        <v>6-500-003-0002</v>
      </c>
      <c r="C770" s="4" t="str">
        <f>[1]Comparativo!$P777</f>
        <v>PRIMA VACACIONAL GRAVABLE</v>
      </c>
      <c r="D770" t="str">
        <f>[2]Comparativo!$C777</f>
        <v>FINANZAS</v>
      </c>
      <c r="E770" s="5">
        <f>[1]Comparativo!$R777</f>
        <v>20252.38</v>
      </c>
      <c r="F770" s="5"/>
      <c r="G770" s="6">
        <f>[1]Comparativo!$W777</f>
        <v>0</v>
      </c>
      <c r="H770" s="6"/>
      <c r="I770" s="6">
        <f>[1]Comparativo!$T777</f>
        <v>0</v>
      </c>
    </row>
    <row r="771" spans="1:10" x14ac:dyDescent="0.3">
      <c r="A771">
        <v>771</v>
      </c>
      <c r="B771" t="str">
        <f>[1]Comparativo!$O778</f>
        <v>6-500-003-0003</v>
      </c>
      <c r="C771" t="str">
        <f>[1]Comparativo!$P778</f>
        <v>AGUINALDO EXENTO</v>
      </c>
      <c r="D771" t="str">
        <f>[2]Comparativo!$C778</f>
        <v>FINANZAS</v>
      </c>
      <c r="E771" s="2">
        <f>[1]Comparativo!$R778</f>
        <v>273139.62124999997</v>
      </c>
      <c r="F771" s="7">
        <f>E771/$E$99</f>
        <v>1.3307652094053889E-3</v>
      </c>
      <c r="G771" s="1">
        <f>[1]Comparativo!$W778</f>
        <v>0</v>
      </c>
      <c r="H771" s="1">
        <f>G771/$G$99</f>
        <v>0</v>
      </c>
      <c r="I771" s="1">
        <f>[1]Comparativo!$T778</f>
        <v>0</v>
      </c>
      <c r="J771" s="7">
        <f>I771/$I$99</f>
        <v>0</v>
      </c>
    </row>
    <row r="772" spans="1:10" x14ac:dyDescent="0.3">
      <c r="A772">
        <v>772</v>
      </c>
      <c r="B772" t="str">
        <f>[1]Comparativo!$O779</f>
        <v>6-500-003-0004</v>
      </c>
      <c r="C772" s="4" t="str">
        <f>[1]Comparativo!$P779</f>
        <v>AGUINALDO GRAVABLE</v>
      </c>
      <c r="D772" t="str">
        <f>[2]Comparativo!$C779</f>
        <v>FINANZAS</v>
      </c>
      <c r="E772" s="5">
        <f>[1]Comparativo!$R779</f>
        <v>0</v>
      </c>
      <c r="F772" s="5"/>
      <c r="G772" s="6">
        <f>[1]Comparativo!$W779</f>
        <v>0</v>
      </c>
      <c r="H772" s="6"/>
      <c r="I772" s="6">
        <f>[1]Comparativo!$T779</f>
        <v>0</v>
      </c>
    </row>
    <row r="773" spans="1:10" x14ac:dyDescent="0.3">
      <c r="A773">
        <v>773</v>
      </c>
      <c r="B773" t="str">
        <f>[1]Comparativo!$O780</f>
        <v>6-500-004-0000</v>
      </c>
      <c r="C773" t="str">
        <f>[1]Comparativo!$P780</f>
        <v>OTRAS COMPENSACIONES</v>
      </c>
      <c r="D773">
        <f>[2]Comparativo!$C780</f>
        <v>0</v>
      </c>
      <c r="E773" s="2">
        <f>[1]Comparativo!$R780</f>
        <v>4797.6099999999997</v>
      </c>
      <c r="F773" s="7">
        <f t="shared" ref="F773:F774" si="198">E773/$E$99</f>
        <v>2.3374464850896796E-5</v>
      </c>
      <c r="G773" s="1">
        <f>[1]Comparativo!$W780</f>
        <v>0</v>
      </c>
      <c r="H773" s="1">
        <f t="shared" ref="H773:H774" si="199">G773/$G$99</f>
        <v>0</v>
      </c>
      <c r="I773" s="1">
        <f>[1]Comparativo!$T780</f>
        <v>0</v>
      </c>
      <c r="J773" s="7">
        <f t="shared" ref="J773:J774" si="200">I773/$I$99</f>
        <v>0</v>
      </c>
    </row>
    <row r="774" spans="1:10" x14ac:dyDescent="0.3">
      <c r="A774">
        <v>774</v>
      </c>
      <c r="B774" t="str">
        <f>[1]Comparativo!$O781</f>
        <v>6-500-004-0001</v>
      </c>
      <c r="C774" t="str">
        <f>[1]Comparativo!$P781</f>
        <v>VACACIONES</v>
      </c>
      <c r="D774" t="str">
        <f>[2]Comparativo!$C781</f>
        <v>FINANZAS</v>
      </c>
      <c r="E774" s="2">
        <f>[1]Comparativo!$R781</f>
        <v>4797.6099999999997</v>
      </c>
      <c r="F774" s="7">
        <f t="shared" si="198"/>
        <v>2.3374464850896796E-5</v>
      </c>
      <c r="G774" s="1">
        <f>[1]Comparativo!$W781</f>
        <v>0</v>
      </c>
      <c r="H774" s="1">
        <f t="shared" si="199"/>
        <v>0</v>
      </c>
      <c r="I774" s="1">
        <f>[1]Comparativo!$T781</f>
        <v>0</v>
      </c>
      <c r="J774" s="7">
        <f t="shared" si="200"/>
        <v>0</v>
      </c>
    </row>
    <row r="775" spans="1:10" x14ac:dyDescent="0.3">
      <c r="A775">
        <v>775</v>
      </c>
      <c r="B775" t="str">
        <f>[1]Comparativo!$O782</f>
        <v>6-500-004-0002</v>
      </c>
      <c r="C775" s="4" t="str">
        <f>[1]Comparativo!$P782</f>
        <v>GRATIFICACION EXTRAORDINARIA</v>
      </c>
      <c r="D775" t="str">
        <f>[2]Comparativo!$C782</f>
        <v>FINANZAS</v>
      </c>
      <c r="E775" s="5">
        <f>[1]Comparativo!$R782</f>
        <v>0</v>
      </c>
      <c r="F775" s="5"/>
      <c r="G775" s="6">
        <f>[1]Comparativo!$W782</f>
        <v>0</v>
      </c>
      <c r="H775" s="6"/>
      <c r="I775" s="6">
        <f>[1]Comparativo!$T782</f>
        <v>0</v>
      </c>
    </row>
    <row r="776" spans="1:10" x14ac:dyDescent="0.3">
      <c r="A776">
        <v>776</v>
      </c>
      <c r="B776" t="str">
        <f>[1]Comparativo!$O783</f>
        <v>6-500-004-0003</v>
      </c>
      <c r="C776" s="4" t="str">
        <f>[1]Comparativo!$P783</f>
        <v>OTRAS COMPENSACIONES</v>
      </c>
      <c r="D776" t="str">
        <f>[2]Comparativo!$C783</f>
        <v>FINANZAS</v>
      </c>
      <c r="E776" s="5">
        <f>[1]Comparativo!$R783</f>
        <v>0</v>
      </c>
      <c r="F776" s="5"/>
      <c r="G776" s="6">
        <f>[1]Comparativo!$W783</f>
        <v>0</v>
      </c>
      <c r="H776" s="6"/>
      <c r="I776" s="6">
        <f>[1]Comparativo!$T783</f>
        <v>0</v>
      </c>
    </row>
    <row r="777" spans="1:10" x14ac:dyDescent="0.3">
      <c r="A777">
        <v>777</v>
      </c>
      <c r="B777" t="str">
        <f>[1]Comparativo!$O784</f>
        <v>6-500-005-0000</v>
      </c>
      <c r="C777" s="4" t="str">
        <f>[1]Comparativo!$P784</f>
        <v>PREVISION SOCIAL</v>
      </c>
      <c r="D777">
        <f>[2]Comparativo!$C784</f>
        <v>0</v>
      </c>
      <c r="E777" s="5">
        <f>[1]Comparativo!$R784</f>
        <v>0</v>
      </c>
      <c r="F777" s="5"/>
      <c r="G777" s="6">
        <f>[1]Comparativo!$W784</f>
        <v>0</v>
      </c>
      <c r="H777" s="6"/>
      <c r="I777" s="6">
        <f>[1]Comparativo!$T784</f>
        <v>0</v>
      </c>
    </row>
    <row r="778" spans="1:10" x14ac:dyDescent="0.3">
      <c r="A778">
        <v>778</v>
      </c>
      <c r="B778" t="str">
        <f>[1]Comparativo!$O785</f>
        <v>6-500-005-0001</v>
      </c>
      <c r="C778" s="4" t="str">
        <f>[1]Comparativo!$P785</f>
        <v>AYUDA DEFUNCION</v>
      </c>
      <c r="D778" t="str">
        <f>[2]Comparativo!$C785</f>
        <v>FINANZAS</v>
      </c>
      <c r="E778" s="5">
        <f>[1]Comparativo!$R785</f>
        <v>0</v>
      </c>
      <c r="F778" s="5"/>
      <c r="G778" s="6">
        <f>[1]Comparativo!$W785</f>
        <v>0</v>
      </c>
      <c r="H778" s="6"/>
      <c r="I778" s="6">
        <f>[1]Comparativo!$T785</f>
        <v>0</v>
      </c>
    </row>
    <row r="779" spans="1:10" x14ac:dyDescent="0.3">
      <c r="A779">
        <v>779</v>
      </c>
      <c r="B779" t="str">
        <f>[1]Comparativo!$O786</f>
        <v>6-500-006-0000</v>
      </c>
      <c r="C779" t="str">
        <f>[1]Comparativo!$P786</f>
        <v>IMPTOS S/NOMINA</v>
      </c>
      <c r="D779">
        <f>[2]Comparativo!$C786</f>
        <v>0</v>
      </c>
      <c r="E779" s="2">
        <f>[1]Comparativo!$R786</f>
        <v>390546.40492966666</v>
      </c>
      <c r="F779" s="7">
        <f t="shared" ref="F779:F784" si="201">E779/$E$99</f>
        <v>1.9027835140148117E-3</v>
      </c>
      <c r="G779" s="1">
        <f>[1]Comparativo!$W786</f>
        <v>658363.55130799999</v>
      </c>
      <c r="H779" s="1">
        <f t="shared" ref="H779:H784" si="202">G779/$G$99</f>
        <v>3.0401152356911458E-3</v>
      </c>
      <c r="I779" s="1">
        <f>[1]Comparativo!$T786</f>
        <v>0</v>
      </c>
      <c r="J779" s="7">
        <f t="shared" ref="J779:J784" si="203">I779/$I$99</f>
        <v>0</v>
      </c>
    </row>
    <row r="780" spans="1:10" x14ac:dyDescent="0.3">
      <c r="A780">
        <v>780</v>
      </c>
      <c r="B780" t="str">
        <f>[1]Comparativo!$O787</f>
        <v>6-500-006-0001</v>
      </c>
      <c r="C780" t="str">
        <f>[1]Comparativo!$P787</f>
        <v>3% S/NOMINAS</v>
      </c>
      <c r="D780" t="str">
        <f>[2]Comparativo!$C787</f>
        <v>FINANZAS</v>
      </c>
      <c r="E780" s="2">
        <f>[1]Comparativo!$R787</f>
        <v>390546.40492966666</v>
      </c>
      <c r="F780" s="7">
        <f t="shared" si="201"/>
        <v>1.9027835140148117E-3</v>
      </c>
      <c r="G780" s="1">
        <f>[1]Comparativo!$W787</f>
        <v>658363.55130799999</v>
      </c>
      <c r="H780" s="1">
        <f t="shared" si="202"/>
        <v>3.0401152356911458E-3</v>
      </c>
      <c r="I780" s="1">
        <f>[1]Comparativo!$T787</f>
        <v>0</v>
      </c>
      <c r="J780" s="7">
        <f t="shared" si="203"/>
        <v>0</v>
      </c>
    </row>
    <row r="781" spans="1:10" x14ac:dyDescent="0.3">
      <c r="A781">
        <v>781</v>
      </c>
      <c r="B781" t="str">
        <f>[1]Comparativo!$O788</f>
        <v>6-500-007-0000</v>
      </c>
      <c r="C781" t="str">
        <f>[1]Comparativo!$P788</f>
        <v>CONTRIBUCIONES PATRONALES</v>
      </c>
      <c r="D781">
        <f>[2]Comparativo!$C788</f>
        <v>0</v>
      </c>
      <c r="E781" s="2">
        <f>[1]Comparativo!$R788</f>
        <v>2284361.8302935599</v>
      </c>
      <c r="F781" s="7">
        <f t="shared" si="201"/>
        <v>1.1129653162496971E-2</v>
      </c>
      <c r="G781" s="1">
        <f>[1]Comparativo!$W788</f>
        <v>3836804.5547889601</v>
      </c>
      <c r="H781" s="1">
        <f t="shared" si="202"/>
        <v>1.7717153326925625E-2</v>
      </c>
      <c r="I781" s="1">
        <f>[1]Comparativo!$T788</f>
        <v>0</v>
      </c>
      <c r="J781" s="7">
        <f t="shared" si="203"/>
        <v>0</v>
      </c>
    </row>
    <row r="782" spans="1:10" x14ac:dyDescent="0.3">
      <c r="A782">
        <v>782</v>
      </c>
      <c r="B782" t="str">
        <f>[1]Comparativo!$O789</f>
        <v>6-500-007-0001</v>
      </c>
      <c r="C782" t="str">
        <f>[1]Comparativo!$P789</f>
        <v>IMSS</v>
      </c>
      <c r="D782" t="str">
        <f>[2]Comparativo!$C789</f>
        <v>FINANZAS</v>
      </c>
      <c r="E782" s="2">
        <f>[1]Comparativo!$R789</f>
        <v>1234059.6008135597</v>
      </c>
      <c r="F782" s="7">
        <f t="shared" si="201"/>
        <v>6.012469284316208E-3</v>
      </c>
      <c r="G782" s="1">
        <f>[1]Comparativo!$W789</f>
        <v>2036286.4471089598</v>
      </c>
      <c r="H782" s="1">
        <f t="shared" si="202"/>
        <v>9.4029285791844188E-3</v>
      </c>
      <c r="I782" s="1">
        <f>[1]Comparativo!$T789</f>
        <v>0</v>
      </c>
      <c r="J782" s="7">
        <f t="shared" si="203"/>
        <v>0</v>
      </c>
    </row>
    <row r="783" spans="1:10" x14ac:dyDescent="0.3">
      <c r="A783">
        <v>783</v>
      </c>
      <c r="B783" t="str">
        <f>[1]Comparativo!$O790</f>
        <v>6-500-007-0002</v>
      </c>
      <c r="C783" t="str">
        <f>[1]Comparativo!$P790</f>
        <v>RCW</v>
      </c>
      <c r="D783" t="str">
        <f>[2]Comparativo!$C790</f>
        <v>FINANZAS</v>
      </c>
      <c r="E783" s="2">
        <f>[1]Comparativo!$R790</f>
        <v>405945.03347999993</v>
      </c>
      <c r="F783" s="7">
        <f t="shared" si="201"/>
        <v>1.9778072657999257E-3</v>
      </c>
      <c r="G783" s="1">
        <f>[1]Comparativo!$W790</f>
        <v>695905.77167999989</v>
      </c>
      <c r="H783" s="1">
        <f t="shared" si="202"/>
        <v>3.2134733687588695E-3</v>
      </c>
      <c r="I783" s="1">
        <f>[1]Comparativo!$T790</f>
        <v>0</v>
      </c>
      <c r="J783" s="7">
        <f t="shared" si="203"/>
        <v>0</v>
      </c>
    </row>
    <row r="784" spans="1:10" x14ac:dyDescent="0.3">
      <c r="A784">
        <v>784</v>
      </c>
      <c r="B784" t="str">
        <f>[1]Comparativo!$O791</f>
        <v>6-500-007-0003</v>
      </c>
      <c r="C784" t="str">
        <f>[1]Comparativo!$P791</f>
        <v>INFONAVIT</v>
      </c>
      <c r="D784" t="str">
        <f>[2]Comparativo!$C791</f>
        <v>FINANZAS</v>
      </c>
      <c r="E784" s="2">
        <f>[1]Comparativo!$R791</f>
        <v>644357.19600000011</v>
      </c>
      <c r="F784" s="7">
        <f t="shared" si="201"/>
        <v>3.1393766123808359E-3</v>
      </c>
      <c r="G784" s="1">
        <f>[1]Comparativo!$W791</f>
        <v>1104612.3360000004</v>
      </c>
      <c r="H784" s="1">
        <f t="shared" si="202"/>
        <v>5.1007513789823348E-3</v>
      </c>
      <c r="I784" s="1">
        <f>[1]Comparativo!$T791</f>
        <v>0</v>
      </c>
      <c r="J784" s="7">
        <f t="shared" si="203"/>
        <v>0</v>
      </c>
    </row>
    <row r="785" spans="1:10" x14ac:dyDescent="0.3">
      <c r="A785">
        <v>785</v>
      </c>
      <c r="B785" t="str">
        <f>[1]Comparativo!$O792</f>
        <v>6-500-008-0000</v>
      </c>
      <c r="C785" s="4" t="str">
        <f>[1]Comparativo!$P792</f>
        <v>PTU</v>
      </c>
      <c r="D785">
        <f>[2]Comparativo!$C792</f>
        <v>0</v>
      </c>
      <c r="E785" s="5">
        <f>[1]Comparativo!$R792</f>
        <v>0</v>
      </c>
      <c r="F785" s="5"/>
      <c r="G785" s="6">
        <f>[1]Comparativo!$W792</f>
        <v>0</v>
      </c>
      <c r="H785" s="6"/>
      <c r="I785" s="6">
        <f>[1]Comparativo!$T792</f>
        <v>0</v>
      </c>
    </row>
    <row r="786" spans="1:10" x14ac:dyDescent="0.3">
      <c r="A786">
        <v>786</v>
      </c>
      <c r="B786" t="str">
        <f>[1]Comparativo!$O793</f>
        <v>6-500-008-0001</v>
      </c>
      <c r="C786" s="4" t="str">
        <f>[1]Comparativo!$P793</f>
        <v>PTU</v>
      </c>
      <c r="D786" t="str">
        <f>[2]Comparativo!$C793</f>
        <v>FINANZAS</v>
      </c>
      <c r="E786" s="5">
        <f>[1]Comparativo!$R793</f>
        <v>0</v>
      </c>
      <c r="F786" s="5"/>
      <c r="G786" s="6">
        <f>[1]Comparativo!$W793</f>
        <v>0</v>
      </c>
      <c r="H786" s="6"/>
      <c r="I786" s="6">
        <f>[1]Comparativo!$T793</f>
        <v>0</v>
      </c>
    </row>
    <row r="787" spans="1:10" x14ac:dyDescent="0.3">
      <c r="A787">
        <v>787</v>
      </c>
      <c r="B787" t="str">
        <f>[1]Comparativo!$O794</f>
        <v>6-500-010-0000</v>
      </c>
      <c r="C787" s="4" t="str">
        <f>[1]Comparativo!$P794</f>
        <v>SEGURIDAD E HIGIENE</v>
      </c>
      <c r="D787">
        <f>[2]Comparativo!$C794</f>
        <v>0</v>
      </c>
      <c r="E787" s="5">
        <f>[1]Comparativo!$R794</f>
        <v>0</v>
      </c>
      <c r="F787" s="5"/>
      <c r="G787" s="6">
        <f>[1]Comparativo!$W794</f>
        <v>0</v>
      </c>
      <c r="H787" s="6"/>
      <c r="I787" s="6">
        <f>[1]Comparativo!$T794</f>
        <v>0</v>
      </c>
    </row>
    <row r="788" spans="1:10" x14ac:dyDescent="0.3">
      <c r="A788">
        <v>788</v>
      </c>
      <c r="B788" t="str">
        <f>[1]Comparativo!$O795</f>
        <v>6-500-010-0001</v>
      </c>
      <c r="C788" s="4" t="str">
        <f>[1]Comparativo!$P795</f>
        <v>ROPA DE TRABAJO</v>
      </c>
      <c r="D788" t="str">
        <f>[2]Comparativo!$C795</f>
        <v>FINANZAS</v>
      </c>
      <c r="E788" s="5">
        <f>[1]Comparativo!$R795</f>
        <v>0</v>
      </c>
      <c r="F788" s="5"/>
      <c r="G788" s="6">
        <f>[1]Comparativo!$W795</f>
        <v>0</v>
      </c>
      <c r="H788" s="6"/>
      <c r="I788" s="6">
        <f>[1]Comparativo!$T795</f>
        <v>0</v>
      </c>
    </row>
    <row r="789" spans="1:10" x14ac:dyDescent="0.3">
      <c r="A789">
        <v>789</v>
      </c>
      <c r="B789" t="str">
        <f>[1]Comparativo!$O796</f>
        <v>6-500-010-0002</v>
      </c>
      <c r="C789" s="4" t="str">
        <f>[1]Comparativo!$P796</f>
        <v>EQPO DE PROTECCIÓN DE PERSONAL</v>
      </c>
      <c r="D789" t="str">
        <f>[2]Comparativo!$C796</f>
        <v>FINANZAS</v>
      </c>
      <c r="E789" s="5">
        <f>[1]Comparativo!$R796</f>
        <v>0</v>
      </c>
      <c r="F789" s="5"/>
      <c r="G789" s="6">
        <f>[1]Comparativo!$W796</f>
        <v>0</v>
      </c>
      <c r="H789" s="6"/>
      <c r="I789" s="6">
        <f>[1]Comparativo!$T796</f>
        <v>0</v>
      </c>
    </row>
    <row r="790" spans="1:10" x14ac:dyDescent="0.3">
      <c r="A790">
        <v>790</v>
      </c>
      <c r="B790" t="str">
        <f>[1]Comparativo!$O797</f>
        <v>6-500-010-0003</v>
      </c>
      <c r="C790" s="4" t="str">
        <f>[1]Comparativo!$P797</f>
        <v>NORMATIVIDAD PROTECCION CIVIL</v>
      </c>
      <c r="D790" t="str">
        <f>[2]Comparativo!$C797</f>
        <v>FINANZAS</v>
      </c>
      <c r="E790" s="5">
        <f>[1]Comparativo!$R797</f>
        <v>0</v>
      </c>
      <c r="F790" s="5"/>
      <c r="G790" s="6">
        <f>[1]Comparativo!$W797</f>
        <v>0</v>
      </c>
      <c r="H790" s="6"/>
      <c r="I790" s="6">
        <f>[1]Comparativo!$T797</f>
        <v>0</v>
      </c>
    </row>
    <row r="791" spans="1:10" x14ac:dyDescent="0.3">
      <c r="A791">
        <v>791</v>
      </c>
      <c r="B791" t="str">
        <f>[1]Comparativo!$O798</f>
        <v>6-500-010-0004</v>
      </c>
      <c r="C791" s="4" t="str">
        <f>[1]Comparativo!$P798</f>
        <v>NORMATIVIDAD STPS</v>
      </c>
      <c r="D791" t="str">
        <f>[2]Comparativo!$C798</f>
        <v>FINANZAS</v>
      </c>
      <c r="E791" s="5">
        <f>[1]Comparativo!$R798</f>
        <v>0</v>
      </c>
      <c r="F791" s="5"/>
      <c r="G791" s="6">
        <f>[1]Comparativo!$W798</f>
        <v>0</v>
      </c>
      <c r="H791" s="6"/>
      <c r="I791" s="6">
        <f>[1]Comparativo!$T798</f>
        <v>0</v>
      </c>
    </row>
    <row r="792" spans="1:10" x14ac:dyDescent="0.3">
      <c r="A792">
        <v>792</v>
      </c>
      <c r="B792" t="str">
        <f>[1]Comparativo!$O799</f>
        <v>6-500-011-0000</v>
      </c>
      <c r="C792" t="str">
        <f>[1]Comparativo!$P799</f>
        <v>CAPACITACION Y ENTRENAMIENTO</v>
      </c>
      <c r="D792">
        <f>[2]Comparativo!$C799</f>
        <v>0</v>
      </c>
      <c r="E792" s="2">
        <f>[1]Comparativo!$R799</f>
        <v>49393.4</v>
      </c>
      <c r="F792" s="7">
        <f t="shared" ref="F792:F795" si="204">E792/$E$99</f>
        <v>2.406498844562784E-4</v>
      </c>
      <c r="G792" s="1">
        <f>[1]Comparativo!$W799</f>
        <v>69154.400000000009</v>
      </c>
      <c r="H792" s="1">
        <f t="shared" ref="H792:H795" si="205">G792/$G$99</f>
        <v>3.1933320828194691E-4</v>
      </c>
      <c r="I792" s="1">
        <f>[1]Comparativo!$T799</f>
        <v>0</v>
      </c>
      <c r="J792" s="7">
        <f t="shared" ref="J792:J795" si="206">I792/$I$99</f>
        <v>0</v>
      </c>
    </row>
    <row r="793" spans="1:10" x14ac:dyDescent="0.3">
      <c r="A793">
        <v>793</v>
      </c>
      <c r="B793" t="str">
        <f>[1]Comparativo!$O800</f>
        <v>6-500-011-0001</v>
      </c>
      <c r="C793" t="str">
        <f>[1]Comparativo!$P800</f>
        <v>CAPACITACION INTERNA</v>
      </c>
      <c r="D793" t="str">
        <f>[2]Comparativo!$C800</f>
        <v>FINANZAS</v>
      </c>
      <c r="E793" s="2">
        <f>[1]Comparativo!$R800</f>
        <v>15520</v>
      </c>
      <c r="F793" s="7">
        <f t="shared" si="204"/>
        <v>7.5615086362984554E-5</v>
      </c>
      <c r="G793" s="1">
        <f>[1]Comparativo!$W800</f>
        <v>4800</v>
      </c>
      <c r="H793" s="1">
        <f t="shared" si="205"/>
        <v>2.2164886106355415E-5</v>
      </c>
      <c r="I793" s="1">
        <f>[1]Comparativo!$T800</f>
        <v>0</v>
      </c>
      <c r="J793" s="7">
        <f t="shared" si="206"/>
        <v>0</v>
      </c>
    </row>
    <row r="794" spans="1:10" x14ac:dyDescent="0.3">
      <c r="A794">
        <v>794</v>
      </c>
      <c r="B794" t="str">
        <f>[1]Comparativo!$O801</f>
        <v>6-500-011-0002</v>
      </c>
      <c r="C794" t="str">
        <f>[1]Comparativo!$P801</f>
        <v>CAPACITACION EXTERNA</v>
      </c>
      <c r="D794" t="str">
        <f>[2]Comparativo!$C801</f>
        <v>RECURSOS HUMANOS</v>
      </c>
      <c r="E794" s="2">
        <f>[1]Comparativo!$R801</f>
        <v>11873.400000000001</v>
      </c>
      <c r="F794" s="7">
        <f t="shared" si="204"/>
        <v>5.7848464331331237E-5</v>
      </c>
      <c r="G794" s="1">
        <f>[1]Comparativo!$W801</f>
        <v>20354.400000000005</v>
      </c>
      <c r="H794" s="1">
        <f t="shared" si="205"/>
        <v>9.3990199534000162E-5</v>
      </c>
      <c r="I794" s="1">
        <f>[1]Comparativo!$T801</f>
        <v>0</v>
      </c>
      <c r="J794" s="7">
        <f t="shared" si="206"/>
        <v>0</v>
      </c>
    </row>
    <row r="795" spans="1:10" x14ac:dyDescent="0.3">
      <c r="A795">
        <v>795</v>
      </c>
      <c r="B795" t="str">
        <f>[1]Comparativo!$O802</f>
        <v>6-500-011-0002</v>
      </c>
      <c r="C795" t="str">
        <f>[1]Comparativo!$P802</f>
        <v>CAPACITACION EXTERNA</v>
      </c>
      <c r="D795" t="str">
        <f>[2]Comparativo!$C802</f>
        <v>FINANZAS</v>
      </c>
      <c r="E795" s="2">
        <f>[1]Comparativo!$R802</f>
        <v>22000</v>
      </c>
      <c r="F795" s="7">
        <f t="shared" si="204"/>
        <v>1.0718633376196263E-4</v>
      </c>
      <c r="G795" s="1">
        <f>[1]Comparativo!$W802</f>
        <v>44000</v>
      </c>
      <c r="H795" s="1">
        <f t="shared" si="205"/>
        <v>2.0317812264159131E-4</v>
      </c>
      <c r="I795" s="1">
        <f>[1]Comparativo!$T802</f>
        <v>0</v>
      </c>
      <c r="J795" s="7">
        <f t="shared" si="206"/>
        <v>0</v>
      </c>
    </row>
    <row r="796" spans="1:10" x14ac:dyDescent="0.3">
      <c r="A796">
        <v>796</v>
      </c>
      <c r="B796" t="str">
        <f>[1]Comparativo!$O803</f>
        <v>6-500-012-0000</v>
      </c>
      <c r="C796" s="4" t="str">
        <f>[1]Comparativo!$P803</f>
        <v>CONTRATACION DE PERSONAL</v>
      </c>
      <c r="D796">
        <f>[2]Comparativo!$C803</f>
        <v>0</v>
      </c>
      <c r="E796" s="5">
        <f>[1]Comparativo!$R803</f>
        <v>0</v>
      </c>
      <c r="F796" s="5"/>
      <c r="G796" s="6">
        <f>[1]Comparativo!$W803</f>
        <v>0</v>
      </c>
      <c r="H796" s="6"/>
      <c r="I796" s="6">
        <f>[1]Comparativo!$T803</f>
        <v>0</v>
      </c>
    </row>
    <row r="797" spans="1:10" x14ac:dyDescent="0.3">
      <c r="A797">
        <v>797</v>
      </c>
      <c r="B797" t="str">
        <f>[1]Comparativo!$O804</f>
        <v>6-500-012-0001</v>
      </c>
      <c r="C797" s="4" t="str">
        <f>[1]Comparativo!$P804</f>
        <v>RECLUTAMIENTO Y SELECCION</v>
      </c>
      <c r="D797" t="str">
        <f>[2]Comparativo!$C804</f>
        <v>FINANZAS</v>
      </c>
      <c r="E797" s="5">
        <f>[1]Comparativo!$R804</f>
        <v>0</v>
      </c>
      <c r="F797" s="5"/>
      <c r="G797" s="6">
        <f>[1]Comparativo!$W804</f>
        <v>0</v>
      </c>
      <c r="H797" s="6"/>
      <c r="I797" s="6">
        <f>[1]Comparativo!$T804</f>
        <v>0</v>
      </c>
    </row>
    <row r="798" spans="1:10" x14ac:dyDescent="0.3">
      <c r="A798">
        <v>798</v>
      </c>
      <c r="B798" t="str">
        <f>[1]Comparativo!$O805</f>
        <v>6-500-012-0002</v>
      </c>
      <c r="C798" s="4" t="str">
        <f>[1]Comparativo!$P805</f>
        <v>ESTUDIOS SOCIOECONOMICOS</v>
      </c>
      <c r="D798" t="str">
        <f>[2]Comparativo!$C805</f>
        <v>FINANZAS</v>
      </c>
      <c r="E798" s="5">
        <f>[1]Comparativo!$R805</f>
        <v>0</v>
      </c>
      <c r="F798" s="5"/>
      <c r="G798" s="6">
        <f>[1]Comparativo!$W805</f>
        <v>0</v>
      </c>
      <c r="H798" s="6"/>
      <c r="I798" s="6">
        <f>[1]Comparativo!$T805</f>
        <v>0</v>
      </c>
    </row>
    <row r="799" spans="1:10" x14ac:dyDescent="0.3">
      <c r="A799">
        <v>799</v>
      </c>
      <c r="B799" t="str">
        <f>[1]Comparativo!$O806</f>
        <v>6-500-012-0003</v>
      </c>
      <c r="C799" s="4" t="str">
        <f>[1]Comparativo!$P806</f>
        <v>PORTALES DE EMPLEO</v>
      </c>
      <c r="D799" t="str">
        <f>[2]Comparativo!$C806</f>
        <v>FINANZAS</v>
      </c>
      <c r="E799" s="5">
        <f>[1]Comparativo!$R806</f>
        <v>0</v>
      </c>
      <c r="F799" s="5"/>
      <c r="G799" s="6">
        <f>[1]Comparativo!$W806</f>
        <v>0</v>
      </c>
      <c r="H799" s="6"/>
      <c r="I799" s="6">
        <f>[1]Comparativo!$T806</f>
        <v>0</v>
      </c>
    </row>
    <row r="800" spans="1:10" x14ac:dyDescent="0.3">
      <c r="A800">
        <v>800</v>
      </c>
      <c r="B800" t="str">
        <f>[1]Comparativo!$O807</f>
        <v>6-500-013-0000</v>
      </c>
      <c r="C800" t="str">
        <f>[1]Comparativo!$P807</f>
        <v>GASTOS DE PERSONAL</v>
      </c>
      <c r="D800">
        <f>[2]Comparativo!$C807</f>
        <v>0</v>
      </c>
      <c r="E800" s="2">
        <f>[1]Comparativo!$R807</f>
        <v>379868</v>
      </c>
      <c r="F800" s="7">
        <f t="shared" ref="F800:F801" si="207">E800/$E$99</f>
        <v>1.8507571924313282E-3</v>
      </c>
      <c r="G800" s="1">
        <f>[1]Comparativo!$W807</f>
        <v>425174</v>
      </c>
      <c r="H800" s="1">
        <f t="shared" ref="H800:H801" si="208">G800/$G$99</f>
        <v>1.9633194344549076E-3</v>
      </c>
      <c r="I800" s="1">
        <f>[1]Comparativo!$T807</f>
        <v>0</v>
      </c>
      <c r="J800" s="7">
        <f t="shared" ref="J800:J801" si="209">I800/$I$99</f>
        <v>0</v>
      </c>
    </row>
    <row r="801" spans="1:10" x14ac:dyDescent="0.3">
      <c r="A801">
        <v>801</v>
      </c>
      <c r="B801" t="str">
        <f>[1]Comparativo!$O808</f>
        <v>6-500-013-0001</v>
      </c>
      <c r="C801" t="str">
        <f>[1]Comparativo!$P808</f>
        <v>EVENTOS DE INTEGRACIÓN</v>
      </c>
      <c r="D801" t="str">
        <f>[2]Comparativo!$C808</f>
        <v>FINANZAS</v>
      </c>
      <c r="E801" s="2">
        <f>[1]Comparativo!$R808</f>
        <v>271900</v>
      </c>
      <c r="F801" s="7">
        <f t="shared" si="207"/>
        <v>1.3247256431762563E-3</v>
      </c>
      <c r="G801" s="1">
        <f>[1]Comparativo!$W808</f>
        <v>271900</v>
      </c>
      <c r="H801" s="1">
        <f t="shared" si="208"/>
        <v>1.2555484442329245E-3</v>
      </c>
      <c r="I801" s="1">
        <f>[1]Comparativo!$T808</f>
        <v>0</v>
      </c>
      <c r="J801" s="7">
        <f t="shared" si="209"/>
        <v>0</v>
      </c>
    </row>
    <row r="802" spans="1:10" x14ac:dyDescent="0.3">
      <c r="A802">
        <v>802</v>
      </c>
      <c r="B802" t="str">
        <f>[1]Comparativo!$O809</f>
        <v>6-500-013-0002</v>
      </c>
      <c r="C802" s="4" t="str">
        <f>[1]Comparativo!$P809</f>
        <v>ATENCIONES A EMPLEADOS</v>
      </c>
      <c r="D802" t="str">
        <f>[2]Comparativo!$C809</f>
        <v>FINANZAS</v>
      </c>
      <c r="E802" s="5">
        <f>[1]Comparativo!$R809</f>
        <v>19880</v>
      </c>
      <c r="F802" s="5"/>
      <c r="G802" s="6">
        <f>[1]Comparativo!$W809</f>
        <v>0</v>
      </c>
      <c r="H802" s="6"/>
      <c r="I802" s="6">
        <f>[1]Comparativo!$T809</f>
        <v>0</v>
      </c>
    </row>
    <row r="803" spans="1:10" x14ac:dyDescent="0.3">
      <c r="A803">
        <v>803</v>
      </c>
      <c r="B803" t="str">
        <f>[1]Comparativo!$O810</f>
        <v>6-500-013-0003</v>
      </c>
      <c r="C803" t="str">
        <f>[1]Comparativo!$P810</f>
        <v>OTROS GASTOS DE PERSONAL</v>
      </c>
      <c r="D803" t="str">
        <f>[2]Comparativo!$C810</f>
        <v>FINANZAS</v>
      </c>
      <c r="E803" s="2">
        <f>[1]Comparativo!$R810</f>
        <v>89409.833333333328</v>
      </c>
      <c r="F803" s="7">
        <f t="shared" ref="F803:F805" si="210">E803/$E$99</f>
        <v>4.3561419260309625E-4</v>
      </c>
      <c r="G803" s="1">
        <f>[1]Comparativo!$W810</f>
        <v>153274</v>
      </c>
      <c r="H803" s="1">
        <f t="shared" ref="H803:H805" si="211">G803/$G$99</f>
        <v>7.0777099022198333E-4</v>
      </c>
      <c r="I803" s="1">
        <f>[1]Comparativo!$T810</f>
        <v>0</v>
      </c>
      <c r="J803" s="7">
        <f t="shared" ref="J803:J805" si="212">I803/$I$99</f>
        <v>0</v>
      </c>
    </row>
    <row r="804" spans="1:10" x14ac:dyDescent="0.3">
      <c r="A804">
        <v>804</v>
      </c>
      <c r="B804" t="str">
        <f>[1]Comparativo!$O811</f>
        <v>6-500-014-0000</v>
      </c>
      <c r="C804" t="str">
        <f>[1]Comparativo!$P811</f>
        <v>COMBUSTIBLE</v>
      </c>
      <c r="D804">
        <f>[2]Comparativo!$C811</f>
        <v>0</v>
      </c>
      <c r="E804" s="2">
        <f>[1]Comparativo!$R811</f>
        <v>63958.07</v>
      </c>
      <c r="F804" s="7">
        <f t="shared" si="210"/>
        <v>3.1161050171777131E-4</v>
      </c>
      <c r="G804" s="1">
        <f>[1]Comparativo!$W811</f>
        <v>96000</v>
      </c>
      <c r="H804" s="1">
        <f t="shared" si="211"/>
        <v>4.4329772212710832E-4</v>
      </c>
      <c r="I804" s="1">
        <f>[1]Comparativo!$T811</f>
        <v>0</v>
      </c>
      <c r="J804" s="7">
        <f t="shared" si="212"/>
        <v>0</v>
      </c>
    </row>
    <row r="805" spans="1:10" x14ac:dyDescent="0.3">
      <c r="A805">
        <v>805</v>
      </c>
      <c r="B805" t="str">
        <f>[1]Comparativo!$O812</f>
        <v>6-500-014-0001</v>
      </c>
      <c r="C805" t="str">
        <f>[1]Comparativo!$P812</f>
        <v>GASOLINA Y DIESEL</v>
      </c>
      <c r="D805" t="str">
        <f>[2]Comparativo!$C812</f>
        <v>FINANZAS</v>
      </c>
      <c r="E805" s="2">
        <f>[1]Comparativo!$R812</f>
        <v>63958.069999999992</v>
      </c>
      <c r="F805" s="7">
        <f t="shared" si="210"/>
        <v>3.1161050171777131E-4</v>
      </c>
      <c r="G805" s="1">
        <f>[1]Comparativo!$W812</f>
        <v>96000</v>
      </c>
      <c r="H805" s="1">
        <f t="shared" si="211"/>
        <v>4.4329772212710832E-4</v>
      </c>
      <c r="I805" s="1">
        <f>[1]Comparativo!$T812</f>
        <v>0</v>
      </c>
      <c r="J805" s="7">
        <f t="shared" si="212"/>
        <v>0</v>
      </c>
    </row>
    <row r="806" spans="1:10" x14ac:dyDescent="0.3">
      <c r="A806">
        <v>806</v>
      </c>
      <c r="B806" t="str">
        <f>[1]Comparativo!$O813</f>
        <v>6-500-014-0002</v>
      </c>
      <c r="C806" s="4" t="str">
        <f>[1]Comparativo!$P813</f>
        <v>GAS LP</v>
      </c>
      <c r="D806" t="str">
        <f>[2]Comparativo!$C813</f>
        <v>FINANZAS</v>
      </c>
      <c r="E806" s="5">
        <f>[1]Comparativo!$R813</f>
        <v>0</v>
      </c>
      <c r="F806" s="5"/>
      <c r="G806" s="6">
        <f>[1]Comparativo!$W813</f>
        <v>0</v>
      </c>
      <c r="H806" s="6"/>
      <c r="I806" s="6">
        <f>[1]Comparativo!$T813</f>
        <v>0</v>
      </c>
    </row>
    <row r="807" spans="1:10" x14ac:dyDescent="0.3">
      <c r="A807">
        <v>807</v>
      </c>
      <c r="B807" t="str">
        <f>[1]Comparativo!$O814</f>
        <v>6-500-015-0000</v>
      </c>
      <c r="C807" t="str">
        <f>[1]Comparativo!$P814</f>
        <v>ESTACIONAMIENTO</v>
      </c>
      <c r="D807">
        <f>[2]Comparativo!$C814</f>
        <v>0</v>
      </c>
      <c r="E807" s="2">
        <f>[1]Comparativo!$R814</f>
        <v>88232.830000000016</v>
      </c>
      <c r="F807" s="7">
        <f t="shared" ref="F807:F809" si="213">E807/$E$99</f>
        <v>4.2987970750647776E-4</v>
      </c>
      <c r="G807" s="1">
        <f>[1]Comparativo!$W814</f>
        <v>137808</v>
      </c>
      <c r="H807" s="1">
        <f t="shared" ref="H807:H809" si="214">G807/$G$99</f>
        <v>6.3635388011346397E-4</v>
      </c>
      <c r="I807" s="1">
        <f>[1]Comparativo!$T814</f>
        <v>0</v>
      </c>
      <c r="J807" s="7">
        <f t="shared" ref="J807:J809" si="215">I807/$I$99</f>
        <v>0</v>
      </c>
    </row>
    <row r="808" spans="1:10" x14ac:dyDescent="0.3">
      <c r="A808">
        <v>808</v>
      </c>
      <c r="B808" t="str">
        <f>[1]Comparativo!$O815</f>
        <v>6-500-015-0001</v>
      </c>
      <c r="C808" t="str">
        <f>[1]Comparativo!$P815</f>
        <v>ESTACIONAMIENTO</v>
      </c>
      <c r="D808" t="str">
        <f>[2]Comparativo!$C815</f>
        <v>FINANZAS</v>
      </c>
      <c r="E808" s="2">
        <f>[1]Comparativo!$R815</f>
        <v>88232.830000000016</v>
      </c>
      <c r="F808" s="7">
        <f t="shared" si="213"/>
        <v>4.2987970750647776E-4</v>
      </c>
      <c r="G808" s="1">
        <f>[1]Comparativo!$W815</f>
        <v>137808</v>
      </c>
      <c r="H808" s="1">
        <f t="shared" si="214"/>
        <v>6.3635388011346397E-4</v>
      </c>
      <c r="I808" s="1">
        <f>[1]Comparativo!$T815</f>
        <v>0</v>
      </c>
      <c r="J808" s="7">
        <f t="shared" si="215"/>
        <v>0</v>
      </c>
    </row>
    <row r="809" spans="1:10" x14ac:dyDescent="0.3">
      <c r="A809">
        <v>809</v>
      </c>
      <c r="B809" t="str">
        <f>[1]Comparativo!$O816</f>
        <v>6-500-016-0000</v>
      </c>
      <c r="C809" t="str">
        <f>[1]Comparativo!$P816</f>
        <v>TRANSPORTE LOCAL</v>
      </c>
      <c r="D809">
        <f>[2]Comparativo!$C816</f>
        <v>0</v>
      </c>
      <c r="E809" s="2">
        <f>[1]Comparativo!$R816</f>
        <v>6111.22</v>
      </c>
      <c r="F809" s="7">
        <f t="shared" si="213"/>
        <v>2.9774512118762785E-5</v>
      </c>
      <c r="G809" s="1">
        <f>[1]Comparativo!$W816</f>
        <v>0</v>
      </c>
      <c r="H809" s="1">
        <f t="shared" si="214"/>
        <v>0</v>
      </c>
      <c r="I809" s="1">
        <f>[1]Comparativo!$T816</f>
        <v>0</v>
      </c>
      <c r="J809" s="7">
        <f t="shared" si="215"/>
        <v>0</v>
      </c>
    </row>
    <row r="810" spans="1:10" x14ac:dyDescent="0.3">
      <c r="A810">
        <v>810</v>
      </c>
      <c r="B810" t="str">
        <f>[1]Comparativo!$O817</f>
        <v>6-500-016-0001</v>
      </c>
      <c r="C810" s="4" t="str">
        <f>[1]Comparativo!$P817</f>
        <v>PASAJES</v>
      </c>
      <c r="D810" t="str">
        <f>[2]Comparativo!$C817</f>
        <v>FINANZAS</v>
      </c>
      <c r="E810" s="5">
        <f>[1]Comparativo!$R817</f>
        <v>0</v>
      </c>
      <c r="F810" s="5"/>
      <c r="G810" s="6">
        <f>[1]Comparativo!$W817</f>
        <v>0</v>
      </c>
      <c r="H810" s="6"/>
      <c r="I810" s="6">
        <f>[1]Comparativo!$T817</f>
        <v>0</v>
      </c>
    </row>
    <row r="811" spans="1:10" x14ac:dyDescent="0.3">
      <c r="A811">
        <v>811</v>
      </c>
      <c r="B811" t="str">
        <f>[1]Comparativo!$O818</f>
        <v>6-500-016-0002</v>
      </c>
      <c r="C811" t="str">
        <f>[1]Comparativo!$P818</f>
        <v>TAXIS</v>
      </c>
      <c r="D811" t="str">
        <f>[2]Comparativo!$C818</f>
        <v>FINANZAS</v>
      </c>
      <c r="E811" s="2">
        <f>[1]Comparativo!$R818</f>
        <v>525.58000000000004</v>
      </c>
      <c r="F811" s="7">
        <f>E811/$E$99</f>
        <v>2.5606815135732876E-6</v>
      </c>
      <c r="G811" s="1">
        <f>[1]Comparativo!$W818</f>
        <v>0</v>
      </c>
      <c r="H811" s="1">
        <f>G811/$G$99</f>
        <v>0</v>
      </c>
      <c r="I811" s="1">
        <f>[1]Comparativo!$T818</f>
        <v>0</v>
      </c>
      <c r="J811" s="7">
        <f>I811/$I$99</f>
        <v>0</v>
      </c>
    </row>
    <row r="812" spans="1:10" x14ac:dyDescent="0.3">
      <c r="A812">
        <v>812</v>
      </c>
      <c r="B812" t="str">
        <f>[1]Comparativo!$O819</f>
        <v>6-500-016-0003</v>
      </c>
      <c r="C812" s="4" t="str">
        <f>[1]Comparativo!$P819</f>
        <v>PEAJES</v>
      </c>
      <c r="D812" t="str">
        <f>[2]Comparativo!$C819</f>
        <v>FINANZAS</v>
      </c>
      <c r="E812" s="5">
        <f>[1]Comparativo!$R819</f>
        <v>5585.64</v>
      </c>
      <c r="F812" s="5"/>
      <c r="G812" s="6">
        <f>[1]Comparativo!$W819</f>
        <v>0</v>
      </c>
      <c r="H812" s="6"/>
      <c r="I812" s="6">
        <f>[1]Comparativo!$T819</f>
        <v>0</v>
      </c>
    </row>
    <row r="813" spans="1:10" x14ac:dyDescent="0.3">
      <c r="A813">
        <v>813</v>
      </c>
      <c r="B813" t="str">
        <f>[1]Comparativo!$O820</f>
        <v>6-500-017-0000</v>
      </c>
      <c r="C813" s="4" t="str">
        <f>[1]Comparativo!$P820</f>
        <v>ATENCION A CLIENTES</v>
      </c>
      <c r="D813">
        <f>[2]Comparativo!$C820</f>
        <v>0</v>
      </c>
      <c r="E813" s="5">
        <f>[1]Comparativo!$R820</f>
        <v>0</v>
      </c>
      <c r="F813" s="5"/>
      <c r="G813" s="6">
        <f>[1]Comparativo!$W820</f>
        <v>0</v>
      </c>
      <c r="H813" s="6"/>
      <c r="I813" s="6">
        <f>[1]Comparativo!$T820</f>
        <v>0</v>
      </c>
    </row>
    <row r="814" spans="1:10" x14ac:dyDescent="0.3">
      <c r="A814">
        <v>814</v>
      </c>
      <c r="B814" t="str">
        <f>[1]Comparativo!$O821</f>
        <v>6-500-017-0001</v>
      </c>
      <c r="C814" s="4" t="str">
        <f>[1]Comparativo!$P821</f>
        <v>CONSUMOS</v>
      </c>
      <c r="D814" t="str">
        <f>[2]Comparativo!$C821</f>
        <v>FINANZAS</v>
      </c>
      <c r="E814" s="5">
        <f>[1]Comparativo!$R821</f>
        <v>0</v>
      </c>
      <c r="F814" s="5"/>
      <c r="G814" s="6">
        <f>[1]Comparativo!$W821</f>
        <v>0</v>
      </c>
      <c r="H814" s="6"/>
      <c r="I814" s="6">
        <f>[1]Comparativo!$T821</f>
        <v>0</v>
      </c>
    </row>
    <row r="815" spans="1:10" x14ac:dyDescent="0.3">
      <c r="A815">
        <v>815</v>
      </c>
      <c r="B815" t="str">
        <f>[1]Comparativo!$O822</f>
        <v>6-500-017-0002</v>
      </c>
      <c r="C815" s="4" t="str">
        <f>[1]Comparativo!$P822</f>
        <v>OTROS</v>
      </c>
      <c r="D815" t="str">
        <f>[2]Comparativo!$C822</f>
        <v>FINANZAS</v>
      </c>
      <c r="E815" s="5">
        <f>[1]Comparativo!$R822</f>
        <v>0</v>
      </c>
      <c r="F815" s="5"/>
      <c r="G815" s="6">
        <f>[1]Comparativo!$W822</f>
        <v>0</v>
      </c>
      <c r="H815" s="6"/>
      <c r="I815" s="6">
        <f>[1]Comparativo!$T822</f>
        <v>0</v>
      </c>
    </row>
    <row r="816" spans="1:10" x14ac:dyDescent="0.3">
      <c r="A816">
        <v>816</v>
      </c>
      <c r="B816" t="str">
        <f>[1]Comparativo!$O823</f>
        <v>6-500-018-0000</v>
      </c>
      <c r="C816" t="str">
        <f>[1]Comparativo!$P823</f>
        <v>GASTOS DE VIAJE</v>
      </c>
      <c r="D816">
        <f>[2]Comparativo!$C823</f>
        <v>0</v>
      </c>
      <c r="E816" s="2">
        <f>[1]Comparativo!$R823</f>
        <v>59500</v>
      </c>
      <c r="F816" s="7">
        <f>E816/$E$99</f>
        <v>2.8989031176530802E-4</v>
      </c>
      <c r="G816" s="1">
        <f>[1]Comparativo!$W823</f>
        <v>102000</v>
      </c>
      <c r="H816" s="1">
        <f>G816/$G$99</f>
        <v>4.7100382976005255E-4</v>
      </c>
      <c r="I816" s="1">
        <f>[1]Comparativo!$T823</f>
        <v>0</v>
      </c>
      <c r="J816" s="7">
        <f>I816/$I$99</f>
        <v>0</v>
      </c>
    </row>
    <row r="817" spans="1:10" x14ac:dyDescent="0.3">
      <c r="A817">
        <v>817</v>
      </c>
      <c r="B817" t="str">
        <f>[1]Comparativo!$O824</f>
        <v>6-500-018-0001</v>
      </c>
      <c r="C817" s="4" t="str">
        <f>[1]Comparativo!$P824</f>
        <v>TRANSPORTE AÉREO</v>
      </c>
      <c r="D817" t="str">
        <f>[2]Comparativo!$C824</f>
        <v>FINANZAS</v>
      </c>
      <c r="E817" s="5">
        <f>[1]Comparativo!$R824</f>
        <v>0</v>
      </c>
      <c r="F817" s="5"/>
      <c r="G817" s="6">
        <f>[1]Comparativo!$W824</f>
        <v>0</v>
      </c>
      <c r="H817" s="6"/>
      <c r="I817" s="6">
        <f>[1]Comparativo!$T824</f>
        <v>0</v>
      </c>
    </row>
    <row r="818" spans="1:10" x14ac:dyDescent="0.3">
      <c r="A818">
        <v>818</v>
      </c>
      <c r="B818" t="str">
        <f>[1]Comparativo!$O825</f>
        <v>6-500-018-0002</v>
      </c>
      <c r="C818" t="str">
        <f>[1]Comparativo!$P825</f>
        <v>TRANSPORTE TERRESTRE</v>
      </c>
      <c r="D818" t="str">
        <f>[2]Comparativo!$C825</f>
        <v>FINANZAS</v>
      </c>
      <c r="E818" s="2">
        <f>[1]Comparativo!$R825</f>
        <v>3499.9999999999995</v>
      </c>
      <c r="F818" s="7">
        <f>E818/$E$99</f>
        <v>1.7052371280312235E-5</v>
      </c>
      <c r="G818" s="1">
        <f>[1]Comparativo!$W825</f>
        <v>6000</v>
      </c>
      <c r="H818" s="1">
        <f>G818/$G$99</f>
        <v>2.770610763294427E-5</v>
      </c>
      <c r="I818" s="1">
        <f>[1]Comparativo!$T825</f>
        <v>0</v>
      </c>
      <c r="J818" s="7">
        <f>I818/$I$99</f>
        <v>0</v>
      </c>
    </row>
    <row r="819" spans="1:10" x14ac:dyDescent="0.3">
      <c r="A819">
        <v>819</v>
      </c>
      <c r="B819" t="str">
        <f>[1]Comparativo!$O826</f>
        <v>6-500-018-0003</v>
      </c>
      <c r="C819" s="4" t="str">
        <f>[1]Comparativo!$P826</f>
        <v>COMBUSTIBLE</v>
      </c>
      <c r="D819" t="str">
        <f>[2]Comparativo!$C826</f>
        <v>FINANZAS</v>
      </c>
      <c r="E819" s="5">
        <f>[1]Comparativo!$R826</f>
        <v>0</v>
      </c>
      <c r="F819" s="5"/>
      <c r="G819" s="6">
        <f>[1]Comparativo!$W826</f>
        <v>0</v>
      </c>
      <c r="H819" s="6"/>
      <c r="I819" s="6">
        <f>[1]Comparativo!$T826</f>
        <v>0</v>
      </c>
    </row>
    <row r="820" spans="1:10" x14ac:dyDescent="0.3">
      <c r="A820">
        <v>820</v>
      </c>
      <c r="B820" t="str">
        <f>[1]Comparativo!$O827</f>
        <v>6-500-018-0004</v>
      </c>
      <c r="C820" t="str">
        <f>[1]Comparativo!$P827</f>
        <v>PEAJES</v>
      </c>
      <c r="D820" t="str">
        <f>[2]Comparativo!$C827</f>
        <v>FINANZAS</v>
      </c>
      <c r="E820" s="2">
        <f>[1]Comparativo!$R827</f>
        <v>55999.999999999993</v>
      </c>
      <c r="F820" s="7">
        <f>E820/$E$99</f>
        <v>2.7283794048499577E-4</v>
      </c>
      <c r="G820" s="1">
        <f>[1]Comparativo!$W827</f>
        <v>96000</v>
      </c>
      <c r="H820" s="1">
        <f>G820/$G$99</f>
        <v>4.4329772212710832E-4</v>
      </c>
      <c r="I820" s="1">
        <f>[1]Comparativo!$T827</f>
        <v>0</v>
      </c>
      <c r="J820" s="7">
        <f>I820/$I$99</f>
        <v>0</v>
      </c>
    </row>
    <row r="821" spans="1:10" x14ac:dyDescent="0.3">
      <c r="A821">
        <v>821</v>
      </c>
      <c r="B821" t="str">
        <f>[1]Comparativo!$O828</f>
        <v>6-500-018-0005</v>
      </c>
      <c r="C821" s="4" t="str">
        <f>[1]Comparativo!$P828</f>
        <v>ALIMENTACIÓN</v>
      </c>
      <c r="D821" t="str">
        <f>[2]Comparativo!$C828</f>
        <v>FINANZAS</v>
      </c>
      <c r="E821" s="5">
        <f>[1]Comparativo!$R828</f>
        <v>0</v>
      </c>
      <c r="F821" s="5"/>
      <c r="G821" s="6">
        <f>[1]Comparativo!$W828</f>
        <v>0</v>
      </c>
      <c r="H821" s="6"/>
      <c r="I821" s="6">
        <f>[1]Comparativo!$T828</f>
        <v>0</v>
      </c>
    </row>
    <row r="822" spans="1:10" x14ac:dyDescent="0.3">
      <c r="A822">
        <v>822</v>
      </c>
      <c r="B822" t="str">
        <f>[1]Comparativo!$O829</f>
        <v>6-500-018-0006</v>
      </c>
      <c r="C822" s="4" t="str">
        <f>[1]Comparativo!$P829</f>
        <v>HOSPEDAJE</v>
      </c>
      <c r="D822" t="str">
        <f>[2]Comparativo!$C829</f>
        <v>FINANZAS</v>
      </c>
      <c r="E822" s="5">
        <f>[1]Comparativo!$R829</f>
        <v>0</v>
      </c>
      <c r="F822" s="5"/>
      <c r="G822" s="6">
        <f>[1]Comparativo!$W829</f>
        <v>0</v>
      </c>
      <c r="H822" s="6"/>
      <c r="I822" s="6">
        <f>[1]Comparativo!$T829</f>
        <v>0</v>
      </c>
    </row>
    <row r="823" spans="1:10" x14ac:dyDescent="0.3">
      <c r="A823">
        <v>823</v>
      </c>
      <c r="B823" t="str">
        <f>[1]Comparativo!$O830</f>
        <v>6-500-018-0007</v>
      </c>
      <c r="C823" s="4" t="str">
        <f>[1]Comparativo!$P830</f>
        <v>TAXIS</v>
      </c>
      <c r="D823" t="str">
        <f>[2]Comparativo!$C830</f>
        <v>FINANZAS</v>
      </c>
      <c r="E823" s="5">
        <f>[1]Comparativo!$R830</f>
        <v>0</v>
      </c>
      <c r="F823" s="5"/>
      <c r="G823" s="6">
        <f>[1]Comparativo!$W830</f>
        <v>0</v>
      </c>
      <c r="H823" s="6"/>
      <c r="I823" s="6">
        <f>[1]Comparativo!$T830</f>
        <v>0</v>
      </c>
    </row>
    <row r="824" spans="1:10" x14ac:dyDescent="0.3">
      <c r="A824">
        <v>824</v>
      </c>
      <c r="B824" t="str">
        <f>[1]Comparativo!$O831</f>
        <v>6-500-018-0008</v>
      </c>
      <c r="C824" s="4" t="str">
        <f>[1]Comparativo!$P831</f>
        <v>OTROS</v>
      </c>
      <c r="D824" t="str">
        <f>[2]Comparativo!$C831</f>
        <v>FINANZAS</v>
      </c>
      <c r="E824" s="5">
        <f>[1]Comparativo!$R831</f>
        <v>0</v>
      </c>
      <c r="F824" s="5"/>
      <c r="G824" s="6">
        <f>[1]Comparativo!$W831</f>
        <v>0</v>
      </c>
      <c r="H824" s="6"/>
      <c r="I824" s="6">
        <f>[1]Comparativo!$T831</f>
        <v>0</v>
      </c>
    </row>
    <row r="825" spans="1:10" x14ac:dyDescent="0.3">
      <c r="A825">
        <v>825</v>
      </c>
      <c r="B825" t="str">
        <f>[1]Comparativo!$O832</f>
        <v>6-500-019-0000</v>
      </c>
      <c r="C825" t="str">
        <f>[1]Comparativo!$P832</f>
        <v>ASESORIAS PF</v>
      </c>
      <c r="D825">
        <f>[2]Comparativo!$C832</f>
        <v>0</v>
      </c>
      <c r="E825" s="2">
        <f>[1]Comparativo!$R832</f>
        <v>218760.33333333334</v>
      </c>
      <c r="F825" s="7">
        <f t="shared" ref="F825:F828" si="216">E825/$E$99</f>
        <v>1.0658235501156757E-3</v>
      </c>
      <c r="G825" s="1">
        <f>[1]Comparativo!$W832</f>
        <v>700732</v>
      </c>
      <c r="H825" s="1">
        <f t="shared" ref="H825:H828" si="217">G825/$G$99</f>
        <v>3.235759368974717E-3</v>
      </c>
      <c r="I825" s="1">
        <f>[1]Comparativo!$T832</f>
        <v>0</v>
      </c>
      <c r="J825" s="7">
        <f t="shared" ref="J825:J828" si="218">I825/$I$99</f>
        <v>0</v>
      </c>
    </row>
    <row r="826" spans="1:10" x14ac:dyDescent="0.3">
      <c r="A826">
        <v>826</v>
      </c>
      <c r="B826" t="str">
        <f>[1]Comparativo!$O833</f>
        <v>6-500-019-0001</v>
      </c>
      <c r="C826" t="str">
        <f>[1]Comparativo!$P833</f>
        <v>ASESORIAS PF - EMPRESARIAL</v>
      </c>
      <c r="D826" t="str">
        <f>[2]Comparativo!$C833</f>
        <v>FINANZAS</v>
      </c>
      <c r="E826" s="2">
        <f>[1]Comparativo!$R833</f>
        <v>20000</v>
      </c>
      <c r="F826" s="7">
        <f t="shared" si="216"/>
        <v>9.7442121601784204E-5</v>
      </c>
      <c r="G826" s="1">
        <f>[1]Comparativo!$W833</f>
        <v>360000</v>
      </c>
      <c r="H826" s="1">
        <f t="shared" si="217"/>
        <v>1.6623664579766561E-3</v>
      </c>
      <c r="I826" s="1">
        <f>[1]Comparativo!$T833</f>
        <v>0</v>
      </c>
      <c r="J826" s="7">
        <f t="shared" si="218"/>
        <v>0</v>
      </c>
    </row>
    <row r="827" spans="1:10" x14ac:dyDescent="0.3">
      <c r="A827">
        <v>827</v>
      </c>
      <c r="B827" t="str">
        <f>[1]Comparativo!$O834</f>
        <v>6-500-019-0002</v>
      </c>
      <c r="C827" t="str">
        <f>[1]Comparativo!$P834</f>
        <v>ASESORIAS PF - OTROS</v>
      </c>
      <c r="D827" t="str">
        <f>[2]Comparativo!$C834</f>
        <v>FINANZAS</v>
      </c>
      <c r="E827" s="2">
        <f>[1]Comparativo!$R834</f>
        <v>174223</v>
      </c>
      <c r="F827" s="7">
        <f t="shared" si="216"/>
        <v>8.4883293759138256E-4</v>
      </c>
      <c r="G827" s="1">
        <f>[1]Comparativo!$W834</f>
        <v>298668</v>
      </c>
      <c r="H827" s="1">
        <f t="shared" si="217"/>
        <v>1.3791546257526997E-3</v>
      </c>
      <c r="I827" s="1">
        <f>[1]Comparativo!$T834</f>
        <v>0</v>
      </c>
      <c r="J827" s="7">
        <f t="shared" si="218"/>
        <v>0</v>
      </c>
    </row>
    <row r="828" spans="1:10" x14ac:dyDescent="0.3">
      <c r="A828">
        <v>828</v>
      </c>
      <c r="B828" t="str">
        <f>[1]Comparativo!$O835</f>
        <v>6-500-019-0002</v>
      </c>
      <c r="C828" t="str">
        <f>[1]Comparativo!$P835</f>
        <v>ASESORIAS PF - OTROS</v>
      </c>
      <c r="D828" t="str">
        <f>[2]Comparativo!$C835</f>
        <v>FINANZAS</v>
      </c>
      <c r="E828" s="2">
        <f>[1]Comparativo!$R835</f>
        <v>174223</v>
      </c>
      <c r="F828" s="7">
        <f t="shared" si="216"/>
        <v>8.4883293759138256E-4</v>
      </c>
      <c r="G828" s="1">
        <f>[1]Comparativo!$W835</f>
        <v>42064</v>
      </c>
      <c r="H828" s="1">
        <f t="shared" si="217"/>
        <v>1.942382852453613E-4</v>
      </c>
      <c r="I828" s="1">
        <f>[1]Comparativo!$T835</f>
        <v>0</v>
      </c>
      <c r="J828" s="7">
        <f t="shared" si="218"/>
        <v>0</v>
      </c>
    </row>
    <row r="829" spans="1:10" x14ac:dyDescent="0.3">
      <c r="A829">
        <v>829</v>
      </c>
      <c r="B829" t="str">
        <f>[1]Comparativo!$O836</f>
        <v>6-500-019-0003</v>
      </c>
      <c r="C829" s="4" t="str">
        <f>[1]Comparativo!$P836</f>
        <v>ASESORIAS PF - EXPORT / IMPORT</v>
      </c>
      <c r="D829" t="str">
        <f>[2]Comparativo!$C836</f>
        <v>FINANZAS</v>
      </c>
      <c r="E829" s="5">
        <f>[1]Comparativo!$R836</f>
        <v>0</v>
      </c>
      <c r="F829" s="5"/>
      <c r="G829" s="6">
        <f>[1]Comparativo!$W836</f>
        <v>0</v>
      </c>
      <c r="H829" s="6"/>
      <c r="I829" s="6">
        <f>[1]Comparativo!$T836</f>
        <v>0</v>
      </c>
    </row>
    <row r="830" spans="1:10" x14ac:dyDescent="0.3">
      <c r="A830">
        <v>830</v>
      </c>
      <c r="B830" t="str">
        <f>[1]Comparativo!$O837</f>
        <v>6-500-020-0000</v>
      </c>
      <c r="C830" t="str">
        <f>[1]Comparativo!$P837</f>
        <v>ASESORIAS PM</v>
      </c>
      <c r="D830">
        <f>[2]Comparativo!$C837</f>
        <v>0</v>
      </c>
      <c r="E830" s="2">
        <f>[1]Comparativo!$R837</f>
        <v>544902.9</v>
      </c>
      <c r="F830" s="7">
        <f t="shared" ref="F830:F831" si="219">E830/$E$99</f>
        <v>2.6548247321482431E-3</v>
      </c>
      <c r="G830" s="1">
        <f>[1]Comparativo!$W837</f>
        <v>21246</v>
      </c>
      <c r="H830" s="1">
        <f t="shared" ref="H830:H831" si="220">G830/$G$99</f>
        <v>9.8107327128255651E-5</v>
      </c>
      <c r="I830" s="1">
        <f>[1]Comparativo!$T837</f>
        <v>4894746.0590000004</v>
      </c>
      <c r="J830" s="7">
        <f t="shared" ref="J830:J831" si="221">I830/$I$99</f>
        <v>4.4274745661801271E-2</v>
      </c>
    </row>
    <row r="831" spans="1:10" x14ac:dyDescent="0.3">
      <c r="A831">
        <v>831</v>
      </c>
      <c r="B831" t="str">
        <f>[1]Comparativo!$O838</f>
        <v>6-500-020-0001</v>
      </c>
      <c r="C831" t="str">
        <f>[1]Comparativo!$P838</f>
        <v>ASESORIAS PM - EMPRESARIAL</v>
      </c>
      <c r="D831" t="str">
        <f>[2]Comparativo!$C838</f>
        <v>FINANZAS</v>
      </c>
      <c r="E831" s="2">
        <f>[1]Comparativo!$R838</f>
        <v>484905</v>
      </c>
      <c r="F831" s="7">
        <f t="shared" si="219"/>
        <v>2.3625085987656587E-3</v>
      </c>
      <c r="G831" s="1">
        <f>[1]Comparativo!$W838</f>
        <v>0</v>
      </c>
      <c r="H831" s="1">
        <f t="shared" si="220"/>
        <v>0</v>
      </c>
      <c r="I831" s="1">
        <f>[1]Comparativo!$T838</f>
        <v>4894746.0590000004</v>
      </c>
      <c r="J831" s="7">
        <f t="shared" si="221"/>
        <v>4.4274745661801271E-2</v>
      </c>
    </row>
    <row r="832" spans="1:10" x14ac:dyDescent="0.3">
      <c r="A832">
        <v>832</v>
      </c>
      <c r="B832" t="str">
        <f>[1]Comparativo!$O839</f>
        <v>6-500-020-0002</v>
      </c>
      <c r="C832" s="4" t="str">
        <f>[1]Comparativo!$P839</f>
        <v>ASESORIAS PM - OTROS</v>
      </c>
      <c r="D832" t="str">
        <f>[2]Comparativo!$C839</f>
        <v>FINANZAS</v>
      </c>
      <c r="E832" s="5">
        <f>[1]Comparativo!$R839</f>
        <v>0</v>
      </c>
      <c r="F832" s="5"/>
      <c r="G832" s="6">
        <f>[1]Comparativo!$W839</f>
        <v>0</v>
      </c>
      <c r="H832" s="6"/>
      <c r="I832" s="6">
        <f>[1]Comparativo!$T839</f>
        <v>0</v>
      </c>
    </row>
    <row r="833" spans="1:10" x14ac:dyDescent="0.3">
      <c r="A833">
        <v>833</v>
      </c>
      <c r="B833" t="str">
        <f>[1]Comparativo!$O840</f>
        <v>6-500-020-0003</v>
      </c>
      <c r="C833" t="str">
        <f>[1]Comparativo!$P840</f>
        <v>ASESORIAS PM - CONTABLE</v>
      </c>
      <c r="D833" t="str">
        <f>[2]Comparativo!$C840</f>
        <v>FINANZAS</v>
      </c>
      <c r="E833" s="2">
        <f>[1]Comparativo!$R840</f>
        <v>59997.9</v>
      </c>
      <c r="F833" s="7">
        <f t="shared" ref="F833:F834" si="222">E833/$E$99</f>
        <v>2.9231613338258448E-4</v>
      </c>
      <c r="G833" s="1">
        <f>[1]Comparativo!$W840</f>
        <v>21246</v>
      </c>
      <c r="H833" s="1">
        <f t="shared" ref="H833:H834" si="223">G833/$G$99</f>
        <v>9.8107327128255651E-5</v>
      </c>
      <c r="I833" s="1">
        <f>[1]Comparativo!$T840</f>
        <v>0</v>
      </c>
      <c r="J833" s="7">
        <f t="shared" ref="J833:J834" si="224">I833/$I$99</f>
        <v>0</v>
      </c>
    </row>
    <row r="834" spans="1:10" x14ac:dyDescent="0.3">
      <c r="A834">
        <v>834</v>
      </c>
      <c r="B834" t="str">
        <f>[1]Comparativo!$O841</f>
        <v>6-500-021-0000</v>
      </c>
      <c r="C834" t="str">
        <f>[1]Comparativo!$P841</f>
        <v>MENSAJERIA</v>
      </c>
      <c r="D834">
        <f>[2]Comparativo!$C841</f>
        <v>0</v>
      </c>
      <c r="E834" s="2">
        <f>[1]Comparativo!$R841</f>
        <v>41929.883333333339</v>
      </c>
      <c r="F834" s="7">
        <f t="shared" si="222"/>
        <v>2.0428683952576461E-4</v>
      </c>
      <c r="G834" s="1">
        <f>[1]Comparativo!$W841</f>
        <v>71800</v>
      </c>
      <c r="H834" s="1">
        <f t="shared" si="223"/>
        <v>3.3154975467423309E-4</v>
      </c>
      <c r="I834" s="1">
        <f>[1]Comparativo!$T841</f>
        <v>0</v>
      </c>
      <c r="J834" s="7">
        <f t="shared" si="224"/>
        <v>0</v>
      </c>
    </row>
    <row r="835" spans="1:10" x14ac:dyDescent="0.3">
      <c r="A835">
        <v>835</v>
      </c>
      <c r="B835" t="str">
        <f>[1]Comparativo!$O842</f>
        <v>6-500-021-0001</v>
      </c>
      <c r="C835" s="4" t="str">
        <f>[1]Comparativo!$P842</f>
        <v>LOCAL CDMX Y METROPOLITANA</v>
      </c>
      <c r="D835" t="str">
        <f>[2]Comparativo!$C842</f>
        <v>FINANZAS</v>
      </c>
      <c r="E835" s="5">
        <f>[1]Comparativo!$R842</f>
        <v>46.55</v>
      </c>
      <c r="F835" s="5"/>
      <c r="G835" s="6">
        <f>[1]Comparativo!$W842</f>
        <v>0</v>
      </c>
      <c r="H835" s="6"/>
      <c r="I835" s="6">
        <f>[1]Comparativo!$T842</f>
        <v>0</v>
      </c>
    </row>
    <row r="836" spans="1:10" x14ac:dyDescent="0.3">
      <c r="A836">
        <v>836</v>
      </c>
      <c r="B836" t="str">
        <f>[1]Comparativo!$O843</f>
        <v>6-500-021-0002</v>
      </c>
      <c r="C836" s="4" t="str">
        <f>[1]Comparativo!$P843</f>
        <v>NACIONAL</v>
      </c>
      <c r="D836" t="str">
        <f>[2]Comparativo!$C843</f>
        <v>FINANZAS</v>
      </c>
      <c r="E836" s="5">
        <f>[1]Comparativo!$R843</f>
        <v>0</v>
      </c>
      <c r="F836" s="5"/>
      <c r="G836" s="6">
        <f>[1]Comparativo!$W843</f>
        <v>0</v>
      </c>
      <c r="H836" s="6"/>
      <c r="I836" s="6">
        <f>[1]Comparativo!$T843</f>
        <v>0</v>
      </c>
    </row>
    <row r="837" spans="1:10" x14ac:dyDescent="0.3">
      <c r="A837">
        <v>837</v>
      </c>
      <c r="B837" t="str">
        <f>[1]Comparativo!$O844</f>
        <v>6-500-021-0003</v>
      </c>
      <c r="C837" t="str">
        <f>[1]Comparativo!$P844</f>
        <v>INTERNACIONAL</v>
      </c>
      <c r="D837" t="str">
        <f>[2]Comparativo!$C844</f>
        <v>FINANZAS</v>
      </c>
      <c r="E837" s="2">
        <f>[1]Comparativo!$R844</f>
        <v>41883.333333333336</v>
      </c>
      <c r="F837" s="7">
        <f t="shared" ref="F837:F839" si="225">E837/$E$99</f>
        <v>2.0406004298773644E-4</v>
      </c>
      <c r="G837" s="1">
        <f>[1]Comparativo!$W844</f>
        <v>71800</v>
      </c>
      <c r="H837" s="1">
        <f t="shared" ref="H837:H839" si="226">G837/$G$99</f>
        <v>3.3154975467423309E-4</v>
      </c>
      <c r="I837" s="1">
        <f>[1]Comparativo!$T844</f>
        <v>0</v>
      </c>
      <c r="J837" s="7">
        <f t="shared" ref="J837:J839" si="227">I837/$I$99</f>
        <v>0</v>
      </c>
    </row>
    <row r="838" spans="1:10" x14ac:dyDescent="0.3">
      <c r="A838">
        <v>838</v>
      </c>
      <c r="B838" t="str">
        <f>[1]Comparativo!$O845</f>
        <v>6-500-022-0000</v>
      </c>
      <c r="C838" t="str">
        <f>[1]Comparativo!$P845</f>
        <v>SEGURIDAD Y VIGILANCIA</v>
      </c>
      <c r="D838">
        <f>[2]Comparativo!$C845</f>
        <v>0</v>
      </c>
      <c r="E838" s="2">
        <f>[1]Comparativo!$R845</f>
        <v>20790</v>
      </c>
      <c r="F838" s="7">
        <f t="shared" si="225"/>
        <v>1.0129108540505468E-4</v>
      </c>
      <c r="G838" s="1">
        <f>[1]Comparativo!$W845</f>
        <v>20790</v>
      </c>
      <c r="H838" s="1">
        <f t="shared" si="226"/>
        <v>9.6001662948151892E-5</v>
      </c>
      <c r="I838" s="1">
        <f>[1]Comparativo!$T845</f>
        <v>0</v>
      </c>
      <c r="J838" s="7">
        <f t="shared" si="227"/>
        <v>0</v>
      </c>
    </row>
    <row r="839" spans="1:10" x14ac:dyDescent="0.3">
      <c r="A839">
        <v>839</v>
      </c>
      <c r="B839" t="str">
        <f>[1]Comparativo!$O846</f>
        <v>6-500-022-0001</v>
      </c>
      <c r="C839" t="str">
        <f>[1]Comparativo!$P846</f>
        <v>SERVICIO ALARMAS</v>
      </c>
      <c r="D839" t="str">
        <f>[2]Comparativo!$C846</f>
        <v>FINANZAS</v>
      </c>
      <c r="E839" s="2">
        <f>[1]Comparativo!$R846</f>
        <v>20790</v>
      </c>
      <c r="F839" s="7">
        <f t="shared" si="225"/>
        <v>1.0129108540505468E-4</v>
      </c>
      <c r="G839" s="1">
        <f>[1]Comparativo!$W846</f>
        <v>20790</v>
      </c>
      <c r="H839" s="1">
        <f t="shared" si="226"/>
        <v>9.6001662948151892E-5</v>
      </c>
      <c r="I839" s="1">
        <f>[1]Comparativo!$T846</f>
        <v>0</v>
      </c>
      <c r="J839" s="7">
        <f t="shared" si="227"/>
        <v>0</v>
      </c>
    </row>
    <row r="840" spans="1:10" x14ac:dyDescent="0.3">
      <c r="A840">
        <v>840</v>
      </c>
      <c r="B840" t="str">
        <f>[1]Comparativo!$O847</f>
        <v>6-500-022-0002</v>
      </c>
      <c r="C840" s="4" t="str">
        <f>[1]Comparativo!$P847</f>
        <v>EQUIPO VIGILANCIA</v>
      </c>
      <c r="D840" t="str">
        <f>[2]Comparativo!$C847</f>
        <v>FINANZAS</v>
      </c>
      <c r="E840" s="5">
        <f>[1]Comparativo!$R847</f>
        <v>0</v>
      </c>
      <c r="F840" s="5"/>
      <c r="G840" s="6">
        <f>[1]Comparativo!$W847</f>
        <v>0</v>
      </c>
      <c r="H840" s="6"/>
      <c r="I840" s="6">
        <f>[1]Comparativo!$T847</f>
        <v>0</v>
      </c>
    </row>
    <row r="841" spans="1:10" x14ac:dyDescent="0.3">
      <c r="A841">
        <v>841</v>
      </c>
      <c r="B841" t="str">
        <f>[1]Comparativo!$O848</f>
        <v>6-500-022-0003</v>
      </c>
      <c r="C841" s="4" t="str">
        <f>[1]Comparativo!$P848</f>
        <v>GPS RATREO SATELITAL</v>
      </c>
      <c r="D841" t="str">
        <f>[2]Comparativo!$C848</f>
        <v>FINANZAS</v>
      </c>
      <c r="E841" s="5">
        <f>[1]Comparativo!$R848</f>
        <v>0</v>
      </c>
      <c r="F841" s="5"/>
      <c r="G841" s="6">
        <f>[1]Comparativo!$W848</f>
        <v>0</v>
      </c>
      <c r="H841" s="6"/>
      <c r="I841" s="6">
        <f>[1]Comparativo!$T848</f>
        <v>0</v>
      </c>
    </row>
    <row r="842" spans="1:10" x14ac:dyDescent="0.3">
      <c r="A842">
        <v>842</v>
      </c>
      <c r="B842" t="str">
        <f>[1]Comparativo!$O849</f>
        <v>6-500-023-0000</v>
      </c>
      <c r="C842" t="str">
        <f>[1]Comparativo!$P849</f>
        <v>SERVICIOS INSTALACIONES</v>
      </c>
      <c r="D842">
        <f>[2]Comparativo!$C849</f>
        <v>0</v>
      </c>
      <c r="E842" s="2">
        <f>[1]Comparativo!$R849</f>
        <v>42914.862000000001</v>
      </c>
      <c r="F842" s="7">
        <f t="shared" ref="F842:F843" si="228">E842/$E$99</f>
        <v>2.0908576007638941E-4</v>
      </c>
      <c r="G842" s="1">
        <f>[1]Comparativo!$W849</f>
        <v>67646.95199999999</v>
      </c>
      <c r="H842" s="1">
        <f t="shared" ref="H842:H843" si="229">G842/$G$99</f>
        <v>3.1237228885876904E-4</v>
      </c>
      <c r="I842" s="1">
        <f>[1]Comparativo!$T849</f>
        <v>0</v>
      </c>
      <c r="J842" s="7">
        <f t="shared" ref="J842:J843" si="230">I842/$I$99</f>
        <v>0</v>
      </c>
    </row>
    <row r="843" spans="1:10" x14ac:dyDescent="0.3">
      <c r="A843">
        <v>843</v>
      </c>
      <c r="B843" t="str">
        <f>[1]Comparativo!$O850</f>
        <v>6-500-023-0001</v>
      </c>
      <c r="C843" t="str">
        <f>[1]Comparativo!$P850</f>
        <v>TELEFONIA FIJA</v>
      </c>
      <c r="D843" t="str">
        <f>[2]Comparativo!$C850</f>
        <v>FINANZAS</v>
      </c>
      <c r="E843" s="2">
        <f>[1]Comparativo!$R850</f>
        <v>19289.861999999994</v>
      </c>
      <c r="F843" s="7">
        <f t="shared" si="228"/>
        <v>9.3982253934281787E-5</v>
      </c>
      <c r="G843" s="1">
        <f>[1]Comparativo!$W850</f>
        <v>27146.951999999994</v>
      </c>
      <c r="H843" s="1">
        <f t="shared" si="229"/>
        <v>1.2535606233639524E-4</v>
      </c>
      <c r="I843" s="1">
        <f>[1]Comparativo!$T850</f>
        <v>0</v>
      </c>
      <c r="J843" s="7">
        <f t="shared" si="230"/>
        <v>0</v>
      </c>
    </row>
    <row r="844" spans="1:10" x14ac:dyDescent="0.3">
      <c r="A844">
        <v>844</v>
      </c>
      <c r="B844" t="str">
        <f>[1]Comparativo!$O851</f>
        <v>6-500-023-0002</v>
      </c>
      <c r="C844" s="4" t="str">
        <f>[1]Comparativo!$P851</f>
        <v>INTERNET</v>
      </c>
      <c r="D844" t="str">
        <f>[2]Comparativo!$C851</f>
        <v>FINANZAS</v>
      </c>
      <c r="E844" s="5">
        <f>[1]Comparativo!$R851</f>
        <v>0</v>
      </c>
      <c r="F844" s="5"/>
      <c r="G844" s="6">
        <f>[1]Comparativo!$W851</f>
        <v>0</v>
      </c>
      <c r="H844" s="6"/>
      <c r="I844" s="6">
        <f>[1]Comparativo!$T851</f>
        <v>0</v>
      </c>
    </row>
    <row r="845" spans="1:10" x14ac:dyDescent="0.3">
      <c r="A845">
        <v>845</v>
      </c>
      <c r="B845" t="str">
        <f>[1]Comparativo!$O852</f>
        <v>6-500-023-0003</v>
      </c>
      <c r="C845" t="str">
        <f>[1]Comparativo!$P852</f>
        <v>LUZ</v>
      </c>
      <c r="D845" t="str">
        <f>[2]Comparativo!$C852</f>
        <v>FINANZAS</v>
      </c>
      <c r="E845" s="2">
        <f>[1]Comparativo!$R852</f>
        <v>16624.999999999996</v>
      </c>
      <c r="F845" s="7">
        <f t="shared" ref="F845:F846" si="231">E845/$E$99</f>
        <v>8.0998763581483104E-5</v>
      </c>
      <c r="G845" s="1">
        <f>[1]Comparativo!$W852</f>
        <v>28500</v>
      </c>
      <c r="H845" s="1">
        <f t="shared" ref="H845:H846" si="232">G845/$G$99</f>
        <v>1.3160401125648528E-4</v>
      </c>
      <c r="I845" s="1">
        <f>[1]Comparativo!$T852</f>
        <v>0</v>
      </c>
      <c r="J845" s="7">
        <f t="shared" ref="J845:J846" si="233">I845/$I$99</f>
        <v>0</v>
      </c>
    </row>
    <row r="846" spans="1:10" x14ac:dyDescent="0.3">
      <c r="A846">
        <v>846</v>
      </c>
      <c r="B846" t="str">
        <f>[1]Comparativo!$O853</f>
        <v>6-500-023-0004</v>
      </c>
      <c r="C846" t="str">
        <f>[1]Comparativo!$P853</f>
        <v>AGUA</v>
      </c>
      <c r="D846" t="str">
        <f>[2]Comparativo!$C853</f>
        <v>FINANZAS</v>
      </c>
      <c r="E846" s="2">
        <f>[1]Comparativo!$R853</f>
        <v>6999.9999999999991</v>
      </c>
      <c r="F846" s="7">
        <f t="shared" si="231"/>
        <v>3.4104742560624471E-5</v>
      </c>
      <c r="G846" s="1">
        <f>[1]Comparativo!$W853</f>
        <v>12000</v>
      </c>
      <c r="H846" s="1">
        <f t="shared" si="232"/>
        <v>5.541221526588854E-5</v>
      </c>
      <c r="I846" s="1">
        <f>[1]Comparativo!$T853</f>
        <v>0</v>
      </c>
      <c r="J846" s="7">
        <f t="shared" si="233"/>
        <v>0</v>
      </c>
    </row>
    <row r="847" spans="1:10" x14ac:dyDescent="0.3">
      <c r="A847">
        <v>847</v>
      </c>
      <c r="B847" t="str">
        <f>[1]Comparativo!$O854</f>
        <v>6-500-023-0005</v>
      </c>
      <c r="C847" s="4" t="str">
        <f>[1]Comparativo!$P854</f>
        <v>FUMIGACIÓN</v>
      </c>
      <c r="D847" t="str">
        <f>[2]Comparativo!$C854</f>
        <v>FINANZAS</v>
      </c>
      <c r="E847" s="5">
        <f>[1]Comparativo!$R854</f>
        <v>0</v>
      </c>
      <c r="F847" s="5"/>
      <c r="G847" s="6">
        <f>[1]Comparativo!$W854</f>
        <v>0</v>
      </c>
      <c r="H847" s="6"/>
      <c r="I847" s="6">
        <f>[1]Comparativo!$T854</f>
        <v>0</v>
      </c>
    </row>
    <row r="848" spans="1:10" x14ac:dyDescent="0.3">
      <c r="A848">
        <v>848</v>
      </c>
      <c r="B848" t="str">
        <f>[1]Comparativo!$O855</f>
        <v>6-500-024-0000</v>
      </c>
      <c r="C848" t="str">
        <f>[1]Comparativo!$P855</f>
        <v>CELULARES</v>
      </c>
      <c r="D848">
        <f>[2]Comparativo!$C855</f>
        <v>0</v>
      </c>
      <c r="E848" s="2">
        <f>[1]Comparativo!$R855</f>
        <v>115917.75999999999</v>
      </c>
      <c r="F848" s="7">
        <f t="shared" ref="F848:F852" si="234">E848/$E$99</f>
        <v>5.6476362328632189E-4</v>
      </c>
      <c r="G848" s="1">
        <f>[1]Comparativo!$W855</f>
        <v>136720</v>
      </c>
      <c r="H848" s="1">
        <f t="shared" ref="H848:H852" si="235">G848/$G$99</f>
        <v>6.3132983926269008E-4</v>
      </c>
      <c r="I848" s="1">
        <f>[1]Comparativo!$T855</f>
        <v>0</v>
      </c>
      <c r="J848" s="7">
        <f t="shared" ref="J848:J852" si="236">I848/$I$99</f>
        <v>0</v>
      </c>
    </row>
    <row r="849" spans="1:10" x14ac:dyDescent="0.3">
      <c r="A849">
        <v>849</v>
      </c>
      <c r="B849" t="str">
        <f>[1]Comparativo!$O856</f>
        <v>6-500-024-0001</v>
      </c>
      <c r="C849" t="str">
        <f>[1]Comparativo!$P856</f>
        <v>SERVICIO</v>
      </c>
      <c r="D849" t="str">
        <f>[2]Comparativo!$C856</f>
        <v>FINANZAS</v>
      </c>
      <c r="E849" s="2">
        <f>[1]Comparativo!$R856</f>
        <v>112417.76</v>
      </c>
      <c r="F849" s="7">
        <f t="shared" si="234"/>
        <v>5.4771125200600958E-4</v>
      </c>
      <c r="G849" s="1">
        <f>[1]Comparativo!$W856</f>
        <v>129720</v>
      </c>
      <c r="H849" s="1">
        <f t="shared" si="235"/>
        <v>5.9900604702425506E-4</v>
      </c>
      <c r="I849" s="1">
        <f>[1]Comparativo!$T856</f>
        <v>0</v>
      </c>
      <c r="J849" s="7">
        <f t="shared" si="236"/>
        <v>0</v>
      </c>
    </row>
    <row r="850" spans="1:10" x14ac:dyDescent="0.3">
      <c r="A850">
        <v>850</v>
      </c>
      <c r="B850" t="str">
        <f>[1]Comparativo!$O857</f>
        <v>6-500-024-0002</v>
      </c>
      <c r="C850" t="str">
        <f>[1]Comparativo!$P857</f>
        <v>EQUIPOS Y ACCESORIOS</v>
      </c>
      <c r="D850" t="str">
        <f>[2]Comparativo!$C857</f>
        <v>FINANZAS</v>
      </c>
      <c r="E850" s="2">
        <f>[1]Comparativo!$R857</f>
        <v>3500</v>
      </c>
      <c r="F850" s="7">
        <f t="shared" si="234"/>
        <v>1.7052371280312235E-5</v>
      </c>
      <c r="G850" s="1">
        <f>[1]Comparativo!$W857</f>
        <v>7000</v>
      </c>
      <c r="H850" s="1">
        <f t="shared" si="235"/>
        <v>3.2323792238434979E-5</v>
      </c>
      <c r="I850" s="1">
        <f>[1]Comparativo!$T857</f>
        <v>0</v>
      </c>
      <c r="J850" s="7">
        <f t="shared" si="236"/>
        <v>0</v>
      </c>
    </row>
    <row r="851" spans="1:10" x14ac:dyDescent="0.3">
      <c r="A851">
        <v>851</v>
      </c>
      <c r="B851" t="str">
        <f>[1]Comparativo!$O858</f>
        <v>6-500-025-0000</v>
      </c>
      <c r="C851" t="str">
        <f>[1]Comparativo!$P858</f>
        <v>SUMINISTROS GENERALES</v>
      </c>
      <c r="D851">
        <f>[2]Comparativo!$C858</f>
        <v>0</v>
      </c>
      <c r="E851" s="2">
        <f>[1]Comparativo!$R858</f>
        <v>31918.799999999999</v>
      </c>
      <c r="F851" s="7">
        <f t="shared" si="234"/>
        <v>1.5551177954915149E-4</v>
      </c>
      <c r="G851" s="1">
        <f>[1]Comparativo!$W858</f>
        <v>31200</v>
      </c>
      <c r="H851" s="1">
        <f t="shared" si="235"/>
        <v>1.440717596913102E-4</v>
      </c>
      <c r="I851" s="1">
        <f>[1]Comparativo!$T858</f>
        <v>0</v>
      </c>
      <c r="J851" s="7">
        <f t="shared" si="236"/>
        <v>0</v>
      </c>
    </row>
    <row r="852" spans="1:10" x14ac:dyDescent="0.3">
      <c r="A852">
        <v>852</v>
      </c>
      <c r="B852" t="str">
        <f>[1]Comparativo!$O859</f>
        <v>6-500-025-0001</v>
      </c>
      <c r="C852" t="str">
        <f>[1]Comparativo!$P859</f>
        <v>DESPENSA</v>
      </c>
      <c r="D852" t="str">
        <f>[2]Comparativo!$C859</f>
        <v>FINANZAS</v>
      </c>
      <c r="E852" s="2">
        <f>[1]Comparativo!$R859</f>
        <v>27129.25</v>
      </c>
      <c r="F852" s="7">
        <f t="shared" si="234"/>
        <v>1.3217658387326022E-4</v>
      </c>
      <c r="G852" s="1">
        <f>[1]Comparativo!$W859</f>
        <v>31200</v>
      </c>
      <c r="H852" s="1">
        <f t="shared" si="235"/>
        <v>1.440717596913102E-4</v>
      </c>
      <c r="I852" s="1">
        <f>[1]Comparativo!$T859</f>
        <v>0</v>
      </c>
      <c r="J852" s="7">
        <f t="shared" si="236"/>
        <v>0</v>
      </c>
    </row>
    <row r="853" spans="1:10" x14ac:dyDescent="0.3">
      <c r="A853">
        <v>853</v>
      </c>
      <c r="B853" t="str">
        <f>[1]Comparativo!$O860</f>
        <v>6-500-025-0002</v>
      </c>
      <c r="C853" s="4" t="str">
        <f>[1]Comparativo!$P860</f>
        <v>SUMINISTROS LIMPIEZA</v>
      </c>
      <c r="D853" t="str">
        <f>[2]Comparativo!$C860</f>
        <v>FINANZAS</v>
      </c>
      <c r="E853" s="5">
        <f>[1]Comparativo!$R860</f>
        <v>4789.55</v>
      </c>
      <c r="F853" s="5"/>
      <c r="G853" s="6">
        <f>[1]Comparativo!$W860</f>
        <v>0</v>
      </c>
      <c r="H853" s="6"/>
      <c r="I853" s="6">
        <f>[1]Comparativo!$T860</f>
        <v>0</v>
      </c>
    </row>
    <row r="854" spans="1:10" x14ac:dyDescent="0.3">
      <c r="A854">
        <v>854</v>
      </c>
      <c r="B854" t="str">
        <f>[1]Comparativo!$O861</f>
        <v>6-500-026-0000</v>
      </c>
      <c r="C854" t="str">
        <f>[1]Comparativo!$P861</f>
        <v>SUMINISTROS OFICINA</v>
      </c>
      <c r="D854">
        <f>[2]Comparativo!$C861</f>
        <v>0</v>
      </c>
      <c r="E854" s="2">
        <f>[1]Comparativo!$R861</f>
        <v>15631.889999999998</v>
      </c>
      <c r="F854" s="7">
        <f t="shared" ref="F854:F855" si="237">E854/$E$99</f>
        <v>7.6160226312285714E-5</v>
      </c>
      <c r="G854" s="1">
        <f>[1]Comparativo!$W861</f>
        <v>26100</v>
      </c>
      <c r="H854" s="1">
        <f t="shared" ref="H854:H855" si="238">G854/$G$99</f>
        <v>1.2052156820330757E-4</v>
      </c>
      <c r="I854" s="1">
        <f>[1]Comparativo!$T861</f>
        <v>0</v>
      </c>
      <c r="J854" s="7">
        <f t="shared" ref="J854:J855" si="239">I854/$I$99</f>
        <v>0</v>
      </c>
    </row>
    <row r="855" spans="1:10" x14ac:dyDescent="0.3">
      <c r="A855">
        <v>855</v>
      </c>
      <c r="B855" t="str">
        <f>[1]Comparativo!$O862</f>
        <v>6-500-026-0001</v>
      </c>
      <c r="C855" t="str">
        <f>[1]Comparativo!$P862</f>
        <v>PAPELERIA</v>
      </c>
      <c r="D855" t="str">
        <f>[2]Comparativo!$C862</f>
        <v>FINANZAS</v>
      </c>
      <c r="E855" s="2">
        <f>[1]Comparativo!$R862</f>
        <v>15409.479999999998</v>
      </c>
      <c r="F855" s="7">
        <f t="shared" si="237"/>
        <v>7.5076621199013071E-5</v>
      </c>
      <c r="G855" s="1">
        <f>[1]Comparativo!$W862</f>
        <v>26100</v>
      </c>
      <c r="H855" s="1">
        <f t="shared" si="238"/>
        <v>1.2052156820330757E-4</v>
      </c>
      <c r="I855" s="1">
        <f>[1]Comparativo!$T862</f>
        <v>0</v>
      </c>
      <c r="J855" s="7">
        <f t="shared" si="239"/>
        <v>0</v>
      </c>
    </row>
    <row r="856" spans="1:10" x14ac:dyDescent="0.3">
      <c r="A856">
        <v>856</v>
      </c>
      <c r="B856" t="str">
        <f>[1]Comparativo!$O863</f>
        <v>6-500-026-0002</v>
      </c>
      <c r="C856" s="4" t="str">
        <f>[1]Comparativo!$P863</f>
        <v>PAPEL BOND</v>
      </c>
      <c r="D856" t="str">
        <f>[2]Comparativo!$C863</f>
        <v>FINANZAS</v>
      </c>
      <c r="E856" s="5">
        <f>[1]Comparativo!$R863</f>
        <v>0</v>
      </c>
      <c r="F856" s="5"/>
      <c r="G856" s="6">
        <f>[1]Comparativo!$W863</f>
        <v>0</v>
      </c>
      <c r="H856" s="6"/>
      <c r="I856" s="6">
        <f>[1]Comparativo!$T863</f>
        <v>0</v>
      </c>
    </row>
    <row r="857" spans="1:10" x14ac:dyDescent="0.3">
      <c r="A857">
        <v>857</v>
      </c>
      <c r="B857" t="str">
        <f>[1]Comparativo!$O864</f>
        <v>6-500-026-0003</v>
      </c>
      <c r="C857" s="4" t="str">
        <f>[1]Comparativo!$P864</f>
        <v>COPIAS FOTOSTATICAS</v>
      </c>
      <c r="D857" t="str">
        <f>[2]Comparativo!$C864</f>
        <v>FINANZAS</v>
      </c>
      <c r="E857" s="5">
        <f>[1]Comparativo!$R864</f>
        <v>0</v>
      </c>
      <c r="F857" s="5"/>
      <c r="G857" s="6">
        <f>[1]Comparativo!$W864</f>
        <v>0</v>
      </c>
      <c r="H857" s="6"/>
      <c r="I857" s="6">
        <f>[1]Comparativo!$T864</f>
        <v>0</v>
      </c>
    </row>
    <row r="858" spans="1:10" x14ac:dyDescent="0.3">
      <c r="A858">
        <v>858</v>
      </c>
      <c r="B858" t="str">
        <f>[1]Comparativo!$O865</f>
        <v>6-500-026-0004</v>
      </c>
      <c r="C858" s="4" t="str">
        <f>[1]Comparativo!$P865</f>
        <v>ENSERES</v>
      </c>
      <c r="D858" t="str">
        <f>[2]Comparativo!$C865</f>
        <v>FINANZAS</v>
      </c>
      <c r="E858" s="5">
        <f>[1]Comparativo!$R865</f>
        <v>222.41</v>
      </c>
      <c r="F858" s="5"/>
      <c r="G858" s="6">
        <f>[1]Comparativo!$W865</f>
        <v>0</v>
      </c>
      <c r="H858" s="6"/>
      <c r="I858" s="6">
        <f>[1]Comparativo!$T865</f>
        <v>0</v>
      </c>
    </row>
    <row r="859" spans="1:10" x14ac:dyDescent="0.3">
      <c r="A859">
        <v>859</v>
      </c>
      <c r="B859" t="str">
        <f>[1]Comparativo!$O866</f>
        <v>6-500-027-0000</v>
      </c>
      <c r="C859" t="str">
        <f>[1]Comparativo!$P866</f>
        <v>SUMINISTROS COMPUTO</v>
      </c>
      <c r="D859">
        <f>[2]Comparativo!$C866</f>
        <v>0</v>
      </c>
      <c r="E859" s="2">
        <f>[1]Comparativo!$R866</f>
        <v>46316.68</v>
      </c>
      <c r="F859" s="7">
        <f>E859/$E$99</f>
        <v>2.2565977823754633E-4</v>
      </c>
      <c r="G859" s="1">
        <f>[1]Comparativo!$W866</f>
        <v>22200</v>
      </c>
      <c r="H859" s="1">
        <f>G859/$G$99</f>
        <v>1.0251259824189379E-4</v>
      </c>
      <c r="I859" s="1">
        <f>[1]Comparativo!$T866</f>
        <v>0</v>
      </c>
      <c r="J859" s="7">
        <f>I859/$I$99</f>
        <v>0</v>
      </c>
    </row>
    <row r="860" spans="1:10" x14ac:dyDescent="0.3">
      <c r="A860">
        <v>860</v>
      </c>
      <c r="B860" t="str">
        <f>[1]Comparativo!$O867</f>
        <v>6-500-027-0001</v>
      </c>
      <c r="C860" s="4" t="str">
        <f>[1]Comparativo!$P867</f>
        <v>TONERS</v>
      </c>
      <c r="D860" t="str">
        <f>[2]Comparativo!$C867</f>
        <v>FINANZAS</v>
      </c>
      <c r="E860" s="5">
        <f>[1]Comparativo!$R867</f>
        <v>5504.3</v>
      </c>
      <c r="F860" s="5"/>
      <c r="G860" s="6">
        <f>[1]Comparativo!$W867</f>
        <v>0</v>
      </c>
      <c r="H860" s="6"/>
      <c r="I860" s="6">
        <f>[1]Comparativo!$T867</f>
        <v>0</v>
      </c>
    </row>
    <row r="861" spans="1:10" x14ac:dyDescent="0.3">
      <c r="A861">
        <v>861</v>
      </c>
      <c r="B861" t="str">
        <f>[1]Comparativo!$O868</f>
        <v>6-500-027-0002</v>
      </c>
      <c r="C861" t="str">
        <f>[1]Comparativo!$P868</f>
        <v>ACCESORIOS</v>
      </c>
      <c r="D861" t="str">
        <f>[2]Comparativo!$C868</f>
        <v>FINANZAS</v>
      </c>
      <c r="E861" s="2">
        <f>[1]Comparativo!$R868</f>
        <v>40812.379999999997</v>
      </c>
      <c r="F861" s="7">
        <f>E861/$E$99</f>
        <v>1.9884224474091128E-4</v>
      </c>
      <c r="G861" s="1">
        <f>[1]Comparativo!$W868</f>
        <v>22200</v>
      </c>
      <c r="H861" s="1">
        <f>G861/$G$99</f>
        <v>1.0251259824189379E-4</v>
      </c>
      <c r="I861" s="1">
        <f>[1]Comparativo!$T868</f>
        <v>0</v>
      </c>
      <c r="J861" s="7">
        <f>I861/$I$99</f>
        <v>0</v>
      </c>
    </row>
    <row r="862" spans="1:10" x14ac:dyDescent="0.3">
      <c r="A862">
        <v>862</v>
      </c>
      <c r="B862" t="str">
        <f>[1]Comparativo!$O869</f>
        <v>6-500-028-0000</v>
      </c>
      <c r="C862" s="4" t="str">
        <f>[1]Comparativo!$P869</f>
        <v>MUESTRAS</v>
      </c>
      <c r="D862">
        <f>[2]Comparativo!$C869</f>
        <v>0</v>
      </c>
      <c r="E862" s="5">
        <f>[1]Comparativo!$R869</f>
        <v>0</v>
      </c>
      <c r="F862" s="5"/>
      <c r="G862" s="6">
        <f>[1]Comparativo!$W869</f>
        <v>0</v>
      </c>
      <c r="H862" s="6"/>
      <c r="I862" s="6">
        <f>[1]Comparativo!$T869</f>
        <v>0</v>
      </c>
    </row>
    <row r="863" spans="1:10" x14ac:dyDescent="0.3">
      <c r="A863">
        <v>863</v>
      </c>
      <c r="B863" t="str">
        <f>[1]Comparativo!$O870</f>
        <v>6-500-028-0001</v>
      </c>
      <c r="C863" s="4" t="str">
        <f>[1]Comparativo!$P870</f>
        <v>MUESTRAS DESARROLLO PRODUCTOS</v>
      </c>
      <c r="D863" t="str">
        <f>[2]Comparativo!$C870</f>
        <v>FINANZAS</v>
      </c>
      <c r="E863" s="5">
        <f>[1]Comparativo!$R870</f>
        <v>0</v>
      </c>
      <c r="F863" s="5"/>
      <c r="G863" s="6">
        <f>[1]Comparativo!$W870</f>
        <v>0</v>
      </c>
      <c r="H863" s="6"/>
      <c r="I863" s="6">
        <f>[1]Comparativo!$T870</f>
        <v>0</v>
      </c>
    </row>
    <row r="864" spans="1:10" x14ac:dyDescent="0.3">
      <c r="A864">
        <v>864</v>
      </c>
      <c r="B864" t="str">
        <f>[1]Comparativo!$O871</f>
        <v>6-500-028-0002</v>
      </c>
      <c r="C864" s="4" t="str">
        <f>[1]Comparativo!$P871</f>
        <v>MUESTRAS CLIENTES</v>
      </c>
      <c r="D864" t="str">
        <f>[2]Comparativo!$C871</f>
        <v>FINANZAS</v>
      </c>
      <c r="E864" s="5">
        <f>[1]Comparativo!$R871</f>
        <v>0</v>
      </c>
      <c r="F864" s="5"/>
      <c r="G864" s="6">
        <f>[1]Comparativo!$W871</f>
        <v>0</v>
      </c>
      <c r="H864" s="6"/>
      <c r="I864" s="6">
        <f>[1]Comparativo!$T871</f>
        <v>0</v>
      </c>
    </row>
    <row r="865" spans="1:10" x14ac:dyDescent="0.3">
      <c r="A865">
        <v>865</v>
      </c>
      <c r="B865" t="str">
        <f>[1]Comparativo!$O872</f>
        <v>6-500-029-0000</v>
      </c>
      <c r="C865" s="4" t="str">
        <f>[1]Comparativo!$P872</f>
        <v>ANALISIS / ESTUDIOS DE MERCADO</v>
      </c>
      <c r="D865">
        <f>[2]Comparativo!$C872</f>
        <v>0</v>
      </c>
      <c r="E865" s="5">
        <f>[1]Comparativo!$R872</f>
        <v>0</v>
      </c>
      <c r="F865" s="5"/>
      <c r="G865" s="6">
        <f>[1]Comparativo!$W872</f>
        <v>0</v>
      </c>
      <c r="H865" s="6"/>
      <c r="I865" s="6">
        <f>[1]Comparativo!$T872</f>
        <v>0</v>
      </c>
    </row>
    <row r="866" spans="1:10" x14ac:dyDescent="0.3">
      <c r="A866">
        <v>866</v>
      </c>
      <c r="B866" t="str">
        <f>[1]Comparativo!$O873</f>
        <v>6-500-029-0001</v>
      </c>
      <c r="C866" s="4" t="str">
        <f>[1]Comparativo!$P873</f>
        <v>ANALISIS / ESTUDIOS DE MERCADO</v>
      </c>
      <c r="D866" t="str">
        <f>[2]Comparativo!$C873</f>
        <v>FINANZAS</v>
      </c>
      <c r="E866" s="5">
        <f>[1]Comparativo!$R873</f>
        <v>0</v>
      </c>
      <c r="F866" s="5"/>
      <c r="G866" s="6">
        <f>[1]Comparativo!$W873</f>
        <v>0</v>
      </c>
      <c r="H866" s="6"/>
      <c r="I866" s="6">
        <f>[1]Comparativo!$T873</f>
        <v>0</v>
      </c>
    </row>
    <row r="867" spans="1:10" x14ac:dyDescent="0.3">
      <c r="A867">
        <v>867</v>
      </c>
      <c r="B867" t="str">
        <f>[1]Comparativo!$O874</f>
        <v>6-500-030-0000</v>
      </c>
      <c r="C867" s="4" t="str">
        <f>[1]Comparativo!$P874</f>
        <v>FERIAS Y EXPOSICIONES</v>
      </c>
      <c r="D867">
        <f>[2]Comparativo!$C874</f>
        <v>0</v>
      </c>
      <c r="E867" s="5">
        <f>[1]Comparativo!$R874</f>
        <v>0</v>
      </c>
      <c r="F867" s="5"/>
      <c r="G867" s="6">
        <f>[1]Comparativo!$W874</f>
        <v>0</v>
      </c>
      <c r="H867" s="6"/>
      <c r="I867" s="6">
        <f>[1]Comparativo!$T874</f>
        <v>0</v>
      </c>
    </row>
    <row r="868" spans="1:10" x14ac:dyDescent="0.3">
      <c r="A868">
        <v>868</v>
      </c>
      <c r="B868" t="str">
        <f>[1]Comparativo!$O875</f>
        <v>6-500-030-0001</v>
      </c>
      <c r="C868" s="4" t="str">
        <f>[1]Comparativo!$P875</f>
        <v>STAND</v>
      </c>
      <c r="D868" t="str">
        <f>[2]Comparativo!$C875</f>
        <v>FINANZAS</v>
      </c>
      <c r="E868" s="5">
        <f>[1]Comparativo!$R875</f>
        <v>0</v>
      </c>
      <c r="F868" s="5"/>
      <c r="G868" s="6">
        <f>[1]Comparativo!$W875</f>
        <v>0</v>
      </c>
      <c r="H868" s="6"/>
      <c r="I868" s="6">
        <f>[1]Comparativo!$T875</f>
        <v>0</v>
      </c>
    </row>
    <row r="869" spans="1:10" x14ac:dyDescent="0.3">
      <c r="A869">
        <v>869</v>
      </c>
      <c r="B869" t="str">
        <f>[1]Comparativo!$O876</f>
        <v>6-500-030-0002</v>
      </c>
      <c r="C869" s="4" t="str">
        <f>[1]Comparativo!$P876</f>
        <v>OTROS</v>
      </c>
      <c r="D869" t="str">
        <f>[2]Comparativo!$C876</f>
        <v>FINANZAS</v>
      </c>
      <c r="E869" s="5">
        <f>[1]Comparativo!$R876</f>
        <v>0</v>
      </c>
      <c r="F869" s="5"/>
      <c r="G869" s="6">
        <f>[1]Comparativo!$W876</f>
        <v>0</v>
      </c>
      <c r="H869" s="6"/>
      <c r="I869" s="6">
        <f>[1]Comparativo!$T876</f>
        <v>0</v>
      </c>
    </row>
    <row r="870" spans="1:10" x14ac:dyDescent="0.3">
      <c r="A870">
        <v>870</v>
      </c>
      <c r="B870" t="str">
        <f>[1]Comparativo!$O877</f>
        <v>6-500-031-0000</v>
      </c>
      <c r="C870" s="4" t="str">
        <f>[1]Comparativo!$P877</f>
        <v>PUBLICIDAD IMPRESA</v>
      </c>
      <c r="D870">
        <f>[2]Comparativo!$C877</f>
        <v>0</v>
      </c>
      <c r="E870" s="5">
        <f>[1]Comparativo!$R877</f>
        <v>0</v>
      </c>
      <c r="F870" s="5"/>
      <c r="G870" s="6">
        <f>[1]Comparativo!$W877</f>
        <v>0</v>
      </c>
      <c r="H870" s="6"/>
      <c r="I870" s="6">
        <f>[1]Comparativo!$T877</f>
        <v>0</v>
      </c>
    </row>
    <row r="871" spans="1:10" x14ac:dyDescent="0.3">
      <c r="A871">
        <v>871</v>
      </c>
      <c r="B871" t="str">
        <f>[1]Comparativo!$O878</f>
        <v>6-500-031-0001</v>
      </c>
      <c r="C871" s="4" t="str">
        <f>[1]Comparativo!$P878</f>
        <v>CATALOGOS</v>
      </c>
      <c r="D871" t="str">
        <f>[2]Comparativo!$C878</f>
        <v>FINANZAS</v>
      </c>
      <c r="E871" s="5">
        <f>[1]Comparativo!$R878</f>
        <v>0</v>
      </c>
      <c r="F871" s="5"/>
      <c r="G871" s="6">
        <f>[1]Comparativo!$W878</f>
        <v>0</v>
      </c>
      <c r="H871" s="6"/>
      <c r="I871" s="6">
        <f>[1]Comparativo!$T878</f>
        <v>0</v>
      </c>
    </row>
    <row r="872" spans="1:10" x14ac:dyDescent="0.3">
      <c r="A872">
        <v>872</v>
      </c>
      <c r="B872" t="str">
        <f>[1]Comparativo!$O879</f>
        <v>6-500-031-0002</v>
      </c>
      <c r="C872" s="4" t="str">
        <f>[1]Comparativo!$P879</f>
        <v>TRIPTICOS</v>
      </c>
      <c r="D872" t="str">
        <f>[2]Comparativo!$C879</f>
        <v>FINANZAS</v>
      </c>
      <c r="E872" s="5">
        <f>[1]Comparativo!$R879</f>
        <v>0</v>
      </c>
      <c r="F872" s="5"/>
      <c r="G872" s="6">
        <f>[1]Comparativo!$W879</f>
        <v>0</v>
      </c>
      <c r="H872" s="6"/>
      <c r="I872" s="6">
        <f>[1]Comparativo!$T879</f>
        <v>0</v>
      </c>
    </row>
    <row r="873" spans="1:10" x14ac:dyDescent="0.3">
      <c r="A873">
        <v>873</v>
      </c>
      <c r="B873" t="str">
        <f>[1]Comparativo!$O880</f>
        <v>6-500-032-0000</v>
      </c>
      <c r="C873" s="4" t="str">
        <f>[1]Comparativo!$P880</f>
        <v>IMPRESIONES 3D</v>
      </c>
      <c r="D873">
        <f>[2]Comparativo!$C880</f>
        <v>0</v>
      </c>
      <c r="E873" s="5">
        <f>[1]Comparativo!$R880</f>
        <v>0</v>
      </c>
      <c r="F873" s="5"/>
      <c r="G873" s="6">
        <f>[1]Comparativo!$W880</f>
        <v>0</v>
      </c>
      <c r="H873" s="6"/>
      <c r="I873" s="6">
        <f>[1]Comparativo!$T880</f>
        <v>0</v>
      </c>
    </row>
    <row r="874" spans="1:10" x14ac:dyDescent="0.3">
      <c r="A874">
        <v>874</v>
      </c>
      <c r="B874" t="str">
        <f>[1]Comparativo!$O881</f>
        <v>6-500-032-0001</v>
      </c>
      <c r="C874" s="4" t="str">
        <f>[1]Comparativo!$P881</f>
        <v>IMPRESIONES 3D</v>
      </c>
      <c r="D874" t="str">
        <f>[2]Comparativo!$C881</f>
        <v>FINANZAS</v>
      </c>
      <c r="E874" s="5">
        <f>[1]Comparativo!$R881</f>
        <v>0</v>
      </c>
      <c r="F874" s="5"/>
      <c r="G874" s="6">
        <f>[1]Comparativo!$W881</f>
        <v>0</v>
      </c>
      <c r="H874" s="6"/>
      <c r="I874" s="6">
        <f>[1]Comparativo!$T881</f>
        <v>0</v>
      </c>
    </row>
    <row r="875" spans="1:10" x14ac:dyDescent="0.3">
      <c r="A875">
        <v>875</v>
      </c>
      <c r="B875" t="str">
        <f>[1]Comparativo!$O882</f>
        <v>6-500-033-0000</v>
      </c>
      <c r="C875" s="4" t="str">
        <f>[1]Comparativo!$P882</f>
        <v>MATERIAL DISEÑO</v>
      </c>
      <c r="D875">
        <f>[2]Comparativo!$C882</f>
        <v>0</v>
      </c>
      <c r="E875" s="5">
        <f>[1]Comparativo!$R882</f>
        <v>0</v>
      </c>
      <c r="F875" s="5"/>
      <c r="G875" s="6">
        <f>[1]Comparativo!$W882</f>
        <v>0</v>
      </c>
      <c r="H875" s="6"/>
      <c r="I875" s="6">
        <f>[1]Comparativo!$T882</f>
        <v>0</v>
      </c>
    </row>
    <row r="876" spans="1:10" x14ac:dyDescent="0.3">
      <c r="A876">
        <v>876</v>
      </c>
      <c r="B876" t="str">
        <f>[1]Comparativo!$O883</f>
        <v>6-500-033-0001</v>
      </c>
      <c r="C876" s="4" t="str">
        <f>[1]Comparativo!$P883</f>
        <v>HERRAMIENTAS</v>
      </c>
      <c r="D876" t="str">
        <f>[2]Comparativo!$C883</f>
        <v>FINANZAS</v>
      </c>
      <c r="E876" s="5">
        <f>[1]Comparativo!$R883</f>
        <v>0</v>
      </c>
      <c r="F876" s="5"/>
      <c r="G876" s="6">
        <f>[1]Comparativo!$W883</f>
        <v>0</v>
      </c>
      <c r="H876" s="6"/>
      <c r="I876" s="6">
        <f>[1]Comparativo!$T883</f>
        <v>0</v>
      </c>
    </row>
    <row r="877" spans="1:10" x14ac:dyDescent="0.3">
      <c r="A877">
        <v>877</v>
      </c>
      <c r="B877" t="str">
        <f>[1]Comparativo!$O884</f>
        <v>6-500-033-0002</v>
      </c>
      <c r="C877" s="4" t="str">
        <f>[1]Comparativo!$P884</f>
        <v>MATERIALES VARIOS</v>
      </c>
      <c r="D877" t="str">
        <f>[2]Comparativo!$C884</f>
        <v>FINANZAS</v>
      </c>
      <c r="E877" s="5">
        <f>[1]Comparativo!$R884</f>
        <v>0</v>
      </c>
      <c r="F877" s="5"/>
      <c r="G877" s="6">
        <f>[1]Comparativo!$W884</f>
        <v>0</v>
      </c>
      <c r="H877" s="6"/>
      <c r="I877" s="6">
        <f>[1]Comparativo!$T884</f>
        <v>0</v>
      </c>
    </row>
    <row r="878" spans="1:10" x14ac:dyDescent="0.3">
      <c r="A878">
        <v>878</v>
      </c>
      <c r="B878" t="str">
        <f>[1]Comparativo!$O885</f>
        <v>6-500-034-0000</v>
      </c>
      <c r="C878" t="str">
        <f>[1]Comparativo!$P885</f>
        <v>PORTALES CLIENTES</v>
      </c>
      <c r="D878">
        <f>[2]Comparativo!$C885</f>
        <v>0</v>
      </c>
      <c r="E878" s="2">
        <f>[1]Comparativo!$R885</f>
        <v>13474.999999999998</v>
      </c>
      <c r="F878" s="7">
        <f t="shared" ref="F878:F879" si="240">E878/$E$99</f>
        <v>6.5651629429202104E-5</v>
      </c>
      <c r="G878" s="1">
        <f>[1]Comparativo!$W885</f>
        <v>23100</v>
      </c>
      <c r="H878" s="1">
        <f t="shared" ref="H878:H879" si="241">G878/$G$99</f>
        <v>1.0666851438683543E-4</v>
      </c>
      <c r="I878" s="1">
        <f>[1]Comparativo!$T885</f>
        <v>0</v>
      </c>
      <c r="J878" s="7">
        <f t="shared" ref="J878:J879" si="242">I878/$I$99</f>
        <v>0</v>
      </c>
    </row>
    <row r="879" spans="1:10" x14ac:dyDescent="0.3">
      <c r="A879">
        <v>879</v>
      </c>
      <c r="B879" t="str">
        <f>[1]Comparativo!$O886</f>
        <v>6-500-034-0001</v>
      </c>
      <c r="C879" t="str">
        <f>[1]Comparativo!$P886</f>
        <v>PORTALES CLIENTES</v>
      </c>
      <c r="D879" t="str">
        <f>[2]Comparativo!$C886</f>
        <v>FINANZAS</v>
      </c>
      <c r="E879" s="2">
        <f>[1]Comparativo!$R886</f>
        <v>13474.999999999998</v>
      </c>
      <c r="F879" s="7">
        <f t="shared" si="240"/>
        <v>6.5651629429202104E-5</v>
      </c>
      <c r="G879" s="1">
        <f>[1]Comparativo!$W886</f>
        <v>23100</v>
      </c>
      <c r="H879" s="1">
        <f t="shared" si="241"/>
        <v>1.0666851438683543E-4</v>
      </c>
      <c r="I879" s="1">
        <f>[1]Comparativo!$T886</f>
        <v>0</v>
      </c>
      <c r="J879" s="7">
        <f t="shared" si="242"/>
        <v>0</v>
      </c>
    </row>
    <row r="880" spans="1:10" x14ac:dyDescent="0.3">
      <c r="A880">
        <v>880</v>
      </c>
      <c r="B880" t="str">
        <f>[1]Comparativo!$O887</f>
        <v>6-500-035-0000</v>
      </c>
      <c r="C880" s="4" t="str">
        <f>[1]Comparativo!$P887</f>
        <v>PATENTES</v>
      </c>
      <c r="D880">
        <f>[2]Comparativo!$C887</f>
        <v>0</v>
      </c>
      <c r="E880" s="5">
        <f>[1]Comparativo!$R887</f>
        <v>0</v>
      </c>
      <c r="F880" s="5"/>
      <c r="G880" s="6">
        <f>[1]Comparativo!$W887</f>
        <v>0</v>
      </c>
      <c r="H880" s="6"/>
      <c r="I880" s="6">
        <f>[1]Comparativo!$T887</f>
        <v>0</v>
      </c>
    </row>
    <row r="881" spans="1:10" x14ac:dyDescent="0.3">
      <c r="A881">
        <v>881</v>
      </c>
      <c r="B881" t="str">
        <f>[1]Comparativo!$O888</f>
        <v>6-500-035-0001</v>
      </c>
      <c r="C881" s="4" t="str">
        <f>[1]Comparativo!$P888</f>
        <v>NUEVAS</v>
      </c>
      <c r="D881" t="str">
        <f>[2]Comparativo!$C888</f>
        <v>FINANZAS</v>
      </c>
      <c r="E881" s="5">
        <f>[1]Comparativo!$R888</f>
        <v>0</v>
      </c>
      <c r="F881" s="5"/>
      <c r="G881" s="6">
        <f>[1]Comparativo!$W888</f>
        <v>0</v>
      </c>
      <c r="H881" s="6"/>
      <c r="I881" s="6">
        <f>[1]Comparativo!$T888</f>
        <v>0</v>
      </c>
    </row>
    <row r="882" spans="1:10" x14ac:dyDescent="0.3">
      <c r="A882">
        <v>882</v>
      </c>
      <c r="B882" t="str">
        <f>[1]Comparativo!$O889</f>
        <v>6-500-035-0002</v>
      </c>
      <c r="C882" s="4" t="str">
        <f>[1]Comparativo!$P889</f>
        <v>RENOVACIONES</v>
      </c>
      <c r="D882" t="str">
        <f>[2]Comparativo!$C889</f>
        <v>FINANZAS</v>
      </c>
      <c r="E882" s="5">
        <f>[1]Comparativo!$R889</f>
        <v>0</v>
      </c>
      <c r="F882" s="5"/>
      <c r="G882" s="6">
        <f>[1]Comparativo!$W889</f>
        <v>0</v>
      </c>
      <c r="H882" s="6"/>
      <c r="I882" s="6">
        <f>[1]Comparativo!$T889</f>
        <v>0</v>
      </c>
    </row>
    <row r="883" spans="1:10" x14ac:dyDescent="0.3">
      <c r="A883">
        <v>883</v>
      </c>
      <c r="B883" t="str">
        <f>[1]Comparativo!$O890</f>
        <v>6-500-036-0000</v>
      </c>
      <c r="C883" t="str">
        <f>[1]Comparativo!$P890</f>
        <v>ARRENDAMIENTOS</v>
      </c>
      <c r="D883">
        <f>[2]Comparativo!$C890</f>
        <v>0</v>
      </c>
      <c r="E883" s="2">
        <f>[1]Comparativo!$R890</f>
        <v>873056.98</v>
      </c>
      <c r="F883" s="7">
        <f t="shared" ref="F883:F884" si="243">E883/$E$99</f>
        <v>4.2536262205223243E-3</v>
      </c>
      <c r="G883" s="1">
        <f>[1]Comparativo!$W890</f>
        <v>1113116.8800000004</v>
      </c>
      <c r="H883" s="1">
        <f t="shared" ref="H883:H884" si="244">G883/$G$99</f>
        <v>5.1400226808878532E-3</v>
      </c>
      <c r="I883" s="1">
        <f>[1]Comparativo!$T890</f>
        <v>0</v>
      </c>
      <c r="J883" s="7">
        <f t="shared" ref="J883:J884" si="245">I883/$I$99</f>
        <v>0</v>
      </c>
    </row>
    <row r="884" spans="1:10" x14ac:dyDescent="0.3">
      <c r="A884">
        <v>884</v>
      </c>
      <c r="B884" t="str">
        <f>[1]Comparativo!$O891</f>
        <v>6-500-036-0001</v>
      </c>
      <c r="C884" t="str">
        <f>[1]Comparativo!$P891</f>
        <v>INSTALACIONES</v>
      </c>
      <c r="D884" t="str">
        <f>[2]Comparativo!$C891</f>
        <v>FINANZAS</v>
      </c>
      <c r="E884" s="2">
        <f>[1]Comparativo!$R891</f>
        <v>463714.03000000009</v>
      </c>
      <c r="F884" s="7">
        <f t="shared" si="243"/>
        <v>2.2592639449856709E-3</v>
      </c>
      <c r="G884" s="1">
        <f>[1]Comparativo!$W891</f>
        <v>559965.96000000008</v>
      </c>
      <c r="H884" s="1">
        <f t="shared" si="244"/>
        <v>2.5857461930908279E-3</v>
      </c>
      <c r="I884" s="1">
        <f>[1]Comparativo!$T891</f>
        <v>0</v>
      </c>
      <c r="J884" s="7">
        <f t="shared" si="245"/>
        <v>0</v>
      </c>
    </row>
    <row r="885" spans="1:10" x14ac:dyDescent="0.3">
      <c r="A885">
        <v>885</v>
      </c>
      <c r="B885" t="str">
        <f>[1]Comparativo!$O892</f>
        <v>6-500-036-0002</v>
      </c>
      <c r="C885" s="4" t="str">
        <f>[1]Comparativo!$P892</f>
        <v>EQUIPO ALMACEN</v>
      </c>
      <c r="D885" t="str">
        <f>[2]Comparativo!$C892</f>
        <v>FINANZAS</v>
      </c>
      <c r="E885" s="5">
        <f>[1]Comparativo!$R892</f>
        <v>0</v>
      </c>
      <c r="F885" s="5"/>
      <c r="G885" s="6">
        <f>[1]Comparativo!$W892</f>
        <v>0</v>
      </c>
      <c r="H885" s="6"/>
      <c r="I885" s="6">
        <f>[1]Comparativo!$T892</f>
        <v>0</v>
      </c>
    </row>
    <row r="886" spans="1:10" x14ac:dyDescent="0.3">
      <c r="A886">
        <v>886</v>
      </c>
      <c r="B886" t="str">
        <f>[1]Comparativo!$O893</f>
        <v>6-500-036-0003</v>
      </c>
      <c r="C886" t="str">
        <f>[1]Comparativo!$P893</f>
        <v>EQUIPO TRANSPORTE</v>
      </c>
      <c r="D886" t="str">
        <f>[2]Comparativo!$C893</f>
        <v>FINANZAS</v>
      </c>
      <c r="E886" s="2">
        <f>[1]Comparativo!$R893</f>
        <v>366577.1100000001</v>
      </c>
      <c r="F886" s="7">
        <f>E886/$E$99</f>
        <v>1.7860025664525319E-3</v>
      </c>
      <c r="G886" s="1">
        <f>[1]Comparativo!$W893</f>
        <v>553150.92000000016</v>
      </c>
      <c r="H886" s="1">
        <f>G886/$G$99</f>
        <v>2.5542764877970249E-3</v>
      </c>
      <c r="I886" s="1">
        <f>[1]Comparativo!$T893</f>
        <v>0</v>
      </c>
      <c r="J886" s="7">
        <f>I886/$I$99</f>
        <v>0</v>
      </c>
    </row>
    <row r="887" spans="1:10" x14ac:dyDescent="0.3">
      <c r="A887">
        <v>887</v>
      </c>
      <c r="B887" t="str">
        <f>[1]Comparativo!$O894</f>
        <v>6-500-036-0004</v>
      </c>
      <c r="C887" s="4" t="str">
        <f>[1]Comparativo!$P894</f>
        <v>VEHÍCULO UTILITARIO</v>
      </c>
      <c r="D887" t="str">
        <f>[2]Comparativo!$C894</f>
        <v>FINANZAS</v>
      </c>
      <c r="E887" s="5">
        <f>[1]Comparativo!$R894</f>
        <v>42765.840000000004</v>
      </c>
      <c r="F887" s="5"/>
      <c r="G887" s="6">
        <f>[1]Comparativo!$W894</f>
        <v>0</v>
      </c>
      <c r="H887" s="6"/>
      <c r="I887" s="6">
        <f>[1]Comparativo!$T894</f>
        <v>0</v>
      </c>
    </row>
    <row r="888" spans="1:10" x14ac:dyDescent="0.3">
      <c r="A888">
        <v>888</v>
      </c>
      <c r="B888" t="str">
        <f>[1]Comparativo!$O895</f>
        <v>6-500-037-0000</v>
      </c>
      <c r="C888" t="str">
        <f>[1]Comparativo!$P895</f>
        <v>MANTENIMIENTOS</v>
      </c>
      <c r="D888">
        <f>[2]Comparativo!$C895</f>
        <v>0</v>
      </c>
      <c r="E888" s="2">
        <f>[1]Comparativo!$R895</f>
        <v>152560.44333333336</v>
      </c>
      <c r="F888" s="7">
        <f t="shared" ref="F888:F889" si="246">E888/$E$99</f>
        <v>7.4329066354543894E-4</v>
      </c>
      <c r="G888" s="1">
        <f>[1]Comparativo!$W895</f>
        <v>37000</v>
      </c>
      <c r="H888" s="1">
        <f t="shared" ref="H888:H889" si="247">G888/$G$99</f>
        <v>1.7085433040315632E-4</v>
      </c>
      <c r="I888" s="1">
        <f>[1]Comparativo!$T895</f>
        <v>0</v>
      </c>
      <c r="J888" s="7">
        <f t="shared" ref="J888:J889" si="248">I888/$I$99</f>
        <v>0</v>
      </c>
    </row>
    <row r="889" spans="1:10" x14ac:dyDescent="0.3">
      <c r="A889">
        <v>889</v>
      </c>
      <c r="B889" t="str">
        <f>[1]Comparativo!$O896</f>
        <v>6-500-037-0001</v>
      </c>
      <c r="C889" t="str">
        <f>[1]Comparativo!$P896</f>
        <v>MANTENIMIENTO INSTALACIONES</v>
      </c>
      <c r="D889" t="str">
        <f>[2]Comparativo!$C896</f>
        <v>FINANZAS</v>
      </c>
      <c r="E889" s="2">
        <f>[1]Comparativo!$R896</f>
        <v>137977.10999999999</v>
      </c>
      <c r="F889" s="7">
        <f t="shared" si="246"/>
        <v>6.7223911654413777E-4</v>
      </c>
      <c r="G889" s="1">
        <f>[1]Comparativo!$W896</f>
        <v>12000</v>
      </c>
      <c r="H889" s="1">
        <f t="shared" si="247"/>
        <v>5.541221526588854E-5</v>
      </c>
      <c r="I889" s="1">
        <f>[1]Comparativo!$T896</f>
        <v>0</v>
      </c>
      <c r="J889" s="7">
        <f t="shared" si="248"/>
        <v>0</v>
      </c>
    </row>
    <row r="890" spans="1:10" x14ac:dyDescent="0.3">
      <c r="A890">
        <v>890</v>
      </c>
      <c r="B890" t="str">
        <f>[1]Comparativo!$O897</f>
        <v>6-500-037-0002</v>
      </c>
      <c r="C890" s="4" t="str">
        <f>[1]Comparativo!$P897</f>
        <v>MANTENIMIENTO EQPO ALMACEN</v>
      </c>
      <c r="D890" t="str">
        <f>[2]Comparativo!$C897</f>
        <v>FINANZAS</v>
      </c>
      <c r="E890" s="5">
        <f>[1]Comparativo!$R897</f>
        <v>0</v>
      </c>
      <c r="F890" s="5"/>
      <c r="G890" s="6">
        <f>[1]Comparativo!$W897</f>
        <v>0</v>
      </c>
      <c r="H890" s="6"/>
      <c r="I890" s="6">
        <f>[1]Comparativo!$T897</f>
        <v>0</v>
      </c>
    </row>
    <row r="891" spans="1:10" x14ac:dyDescent="0.3">
      <c r="A891">
        <v>891</v>
      </c>
      <c r="B891" t="str">
        <f>[1]Comparativo!$O898</f>
        <v>6-500-037-0003</v>
      </c>
      <c r="C891" t="str">
        <f>[1]Comparativo!$P898</f>
        <v>MANTENIMIENTO EQPO TRANSPORTE</v>
      </c>
      <c r="D891" t="str">
        <f>[2]Comparativo!$C898</f>
        <v>FINANZAS</v>
      </c>
      <c r="E891" s="2">
        <f>[1]Comparativo!$R898</f>
        <v>14583.333333333328</v>
      </c>
      <c r="F891" s="7">
        <f>E891/$E$99</f>
        <v>7.1051547001300966E-5</v>
      </c>
      <c r="G891" s="1">
        <f>[1]Comparativo!$W898</f>
        <v>25000</v>
      </c>
      <c r="H891" s="1">
        <f>G891/$G$99</f>
        <v>1.1544211513726779E-4</v>
      </c>
      <c r="I891" s="1">
        <f>[1]Comparativo!$T898</f>
        <v>0</v>
      </c>
      <c r="J891" s="7">
        <f>I891/$I$99</f>
        <v>0</v>
      </c>
    </row>
    <row r="892" spans="1:10" x14ac:dyDescent="0.3">
      <c r="A892">
        <v>892</v>
      </c>
      <c r="B892" t="str">
        <f>[1]Comparativo!$O899</f>
        <v>6-500-037-0004</v>
      </c>
      <c r="C892" s="4" t="str">
        <f>[1]Comparativo!$P899</f>
        <v>MANTENIMIENTO EQPO CÓMPUTO</v>
      </c>
      <c r="D892" t="str">
        <f>[2]Comparativo!$C899</f>
        <v>FINANZAS</v>
      </c>
      <c r="E892" s="5">
        <f>[1]Comparativo!$R899</f>
        <v>0</v>
      </c>
      <c r="F892" s="5"/>
      <c r="G892" s="6">
        <f>[1]Comparativo!$W899</f>
        <v>0</v>
      </c>
      <c r="H892" s="6"/>
      <c r="I892" s="6">
        <f>[1]Comparativo!$T899</f>
        <v>0</v>
      </c>
    </row>
    <row r="893" spans="1:10" x14ac:dyDescent="0.3">
      <c r="A893">
        <v>893</v>
      </c>
      <c r="B893" t="str">
        <f>[1]Comparativo!$O900</f>
        <v>6-500-037-0005</v>
      </c>
      <c r="C893" s="4" t="str">
        <f>[1]Comparativo!$P900</f>
        <v>MANTENIMIENTO VEHICULO UTILITA</v>
      </c>
      <c r="D893" t="str">
        <f>[2]Comparativo!$C900</f>
        <v>FINANZAS</v>
      </c>
      <c r="E893" s="5">
        <f>[1]Comparativo!$R900</f>
        <v>0</v>
      </c>
      <c r="F893" s="5"/>
      <c r="G893" s="6">
        <f>[1]Comparativo!$W900</f>
        <v>0</v>
      </c>
      <c r="H893" s="6"/>
      <c r="I893" s="6">
        <f>[1]Comparativo!$T900</f>
        <v>0</v>
      </c>
    </row>
    <row r="894" spans="1:10" x14ac:dyDescent="0.3">
      <c r="A894">
        <v>894</v>
      </c>
      <c r="B894" t="str">
        <f>[1]Comparativo!$O901</f>
        <v>6-500-038-0000</v>
      </c>
      <c r="C894" t="str">
        <f>[1]Comparativo!$P901</f>
        <v>LICENCIAS Y SOFTWARE</v>
      </c>
      <c r="D894">
        <f>[2]Comparativo!$C901</f>
        <v>0</v>
      </c>
      <c r="E894" s="2">
        <f>[1]Comparativo!$R901</f>
        <v>366632.35333333339</v>
      </c>
      <c r="F894" s="7">
        <f>E894/$E$99</f>
        <v>1.7862717178327493E-3</v>
      </c>
      <c r="G894" s="1">
        <f>[1]Comparativo!$W901</f>
        <v>417612</v>
      </c>
      <c r="H894" s="1">
        <f>G894/$G$99</f>
        <v>1.9284005034681871E-3</v>
      </c>
      <c r="I894" s="1">
        <f>[1]Comparativo!$T901</f>
        <v>0</v>
      </c>
      <c r="J894" s="7">
        <f>I894/$I$99</f>
        <v>0</v>
      </c>
    </row>
    <row r="895" spans="1:10" x14ac:dyDescent="0.3">
      <c r="A895">
        <v>895</v>
      </c>
      <c r="B895" t="str">
        <f>[1]Comparativo!$O902</f>
        <v>6-500-038-0001</v>
      </c>
      <c r="C895" s="4" t="str">
        <f>[1]Comparativo!$P902</f>
        <v>DOMINIO WEB</v>
      </c>
      <c r="D895" t="str">
        <f>[2]Comparativo!$C902</f>
        <v>FINANZAS</v>
      </c>
      <c r="E895" s="5">
        <f>[1]Comparativo!$R902</f>
        <v>0</v>
      </c>
      <c r="F895" s="5"/>
      <c r="G895" s="6">
        <f>[1]Comparativo!$W902</f>
        <v>0</v>
      </c>
      <c r="H895" s="6"/>
      <c r="I895" s="6">
        <f>[1]Comparativo!$T902</f>
        <v>0</v>
      </c>
    </row>
    <row r="896" spans="1:10" x14ac:dyDescent="0.3">
      <c r="A896">
        <v>896</v>
      </c>
      <c r="B896" t="str">
        <f>[1]Comparativo!$O903</f>
        <v>6-500-038-0002</v>
      </c>
      <c r="C896" t="str">
        <f>[1]Comparativo!$P903</f>
        <v>LIC&amp;SOFT ERP</v>
      </c>
      <c r="D896" t="str">
        <f>[2]Comparativo!$C903</f>
        <v>FINANZAS</v>
      </c>
      <c r="E896" s="2">
        <f>[1]Comparativo!$R903</f>
        <v>160572.62666666665</v>
      </c>
      <c r="F896" s="7">
        <f t="shared" ref="F896:F897" si="249">E896/$E$99</f>
        <v>7.8232687067856144E-4</v>
      </c>
      <c r="G896" s="1">
        <f>[1]Comparativo!$W903</f>
        <v>159633.20000000001</v>
      </c>
      <c r="H896" s="1">
        <f t="shared" ref="H896:H897" si="250">G896/$G$99</f>
        <v>7.3713577016521988E-4</v>
      </c>
      <c r="I896" s="1">
        <f>[1]Comparativo!$T903</f>
        <v>0</v>
      </c>
      <c r="J896" s="7">
        <f t="shared" ref="J896:J897" si="251">I896/$I$99</f>
        <v>0</v>
      </c>
    </row>
    <row r="897" spans="1:10" x14ac:dyDescent="0.3">
      <c r="A897">
        <v>897</v>
      </c>
      <c r="B897" t="str">
        <f>[1]Comparativo!$O904</f>
        <v>6-500-038-0003</v>
      </c>
      <c r="C897" t="str">
        <f>[1]Comparativo!$P904</f>
        <v>LIC&amp;SOFT MICROSOFT</v>
      </c>
      <c r="D897" t="str">
        <f>[2]Comparativo!$C904</f>
        <v>FINANZAS</v>
      </c>
      <c r="E897" s="2">
        <f>[1]Comparativo!$R904</f>
        <v>118880</v>
      </c>
      <c r="F897" s="7">
        <f t="shared" si="249"/>
        <v>5.7919597080100535E-4</v>
      </c>
      <c r="G897" s="1">
        <f>[1]Comparativo!$W904</f>
        <v>169584</v>
      </c>
      <c r="H897" s="1">
        <f t="shared" si="250"/>
        <v>7.8308542613753681E-4</v>
      </c>
      <c r="I897" s="1">
        <f>[1]Comparativo!$T904</f>
        <v>0</v>
      </c>
      <c r="J897" s="7">
        <f t="shared" si="251"/>
        <v>0</v>
      </c>
    </row>
    <row r="898" spans="1:10" x14ac:dyDescent="0.3">
      <c r="A898">
        <v>898</v>
      </c>
      <c r="B898" t="str">
        <f>[1]Comparativo!$O905</f>
        <v>6-500-038-0004</v>
      </c>
      <c r="C898" s="4" t="str">
        <f>[1]Comparativo!$P905</f>
        <v>LIC&amp;SOFT DISEÑO</v>
      </c>
      <c r="D898" t="str">
        <f>[2]Comparativo!$C905</f>
        <v>FINANZAS</v>
      </c>
      <c r="E898" s="5">
        <f>[1]Comparativo!$R905</f>
        <v>0</v>
      </c>
      <c r="F898" s="5"/>
      <c r="G898" s="6">
        <f>[1]Comparativo!$W905</f>
        <v>0</v>
      </c>
      <c r="H898" s="6"/>
      <c r="I898" s="6">
        <f>[1]Comparativo!$T905</f>
        <v>0</v>
      </c>
    </row>
    <row r="899" spans="1:10" x14ac:dyDescent="0.3">
      <c r="A899">
        <v>899</v>
      </c>
      <c r="B899" t="str">
        <f>[1]Comparativo!$O906</f>
        <v>6-500-038-0005</v>
      </c>
      <c r="C899" t="str">
        <f>[1]Comparativo!$P906</f>
        <v>LIC&amp;SOFT NOMINA</v>
      </c>
      <c r="D899" t="str">
        <f>[2]Comparativo!$C906</f>
        <v>FINANZAS</v>
      </c>
      <c r="E899" s="2">
        <f>[1]Comparativo!$R906</f>
        <v>37880.36</v>
      </c>
      <c r="F899" s="7">
        <f t="shared" ref="F899:F903" si="252">E899/$E$99</f>
        <v>1.8455713227196813E-4</v>
      </c>
      <c r="G899" s="1">
        <f>[1]Comparativo!$W906</f>
        <v>4322</v>
      </c>
      <c r="H899" s="1">
        <f t="shared" ref="H899:H903" si="253">G899/$G$99</f>
        <v>1.9957632864930856E-5</v>
      </c>
      <c r="I899" s="1">
        <f>[1]Comparativo!$T906</f>
        <v>0</v>
      </c>
      <c r="J899" s="7">
        <f t="shared" ref="J899:J903" si="254">I899/$I$99</f>
        <v>0</v>
      </c>
    </row>
    <row r="900" spans="1:10" x14ac:dyDescent="0.3">
      <c r="A900">
        <v>900</v>
      </c>
      <c r="B900" t="str">
        <f>[1]Comparativo!$O907</f>
        <v>6-500-038-0006</v>
      </c>
      <c r="C900" t="str">
        <f>[1]Comparativo!$P907</f>
        <v>LIC&amp;SOFT CONTABILIDAD</v>
      </c>
      <c r="D900" t="str">
        <f>[2]Comparativo!$C907</f>
        <v>FINANZAS</v>
      </c>
      <c r="E900" s="2">
        <f>[1]Comparativo!$R907</f>
        <v>49299.366666666661</v>
      </c>
      <c r="F900" s="7">
        <f t="shared" si="252"/>
        <v>2.4019174408121399E-4</v>
      </c>
      <c r="G900" s="1">
        <f>[1]Comparativo!$W907</f>
        <v>84072.800000000017</v>
      </c>
      <c r="H900" s="1">
        <f t="shared" si="253"/>
        <v>3.8822167430049956E-4</v>
      </c>
      <c r="I900" s="1">
        <f>[1]Comparativo!$T907</f>
        <v>0</v>
      </c>
      <c r="J900" s="7">
        <f t="shared" si="254"/>
        <v>0</v>
      </c>
    </row>
    <row r="901" spans="1:10" x14ac:dyDescent="0.3">
      <c r="A901">
        <v>901</v>
      </c>
      <c r="B901" t="str">
        <f>[1]Comparativo!$O908</f>
        <v>6-500-039-0000</v>
      </c>
      <c r="C901" t="str">
        <f>[1]Comparativo!$P908</f>
        <v>TIMBRES Y FOLIOS FISCALES</v>
      </c>
      <c r="D901">
        <f>[2]Comparativo!$C908</f>
        <v>0</v>
      </c>
      <c r="E901" s="2">
        <f>[1]Comparativo!$R908</f>
        <v>2304.41</v>
      </c>
      <c r="F901" s="7">
        <f t="shared" si="252"/>
        <v>1.1227329972018377E-5</v>
      </c>
      <c r="G901" s="1">
        <f>[1]Comparativo!$W908</f>
        <v>2714</v>
      </c>
      <c r="H901" s="1">
        <f t="shared" si="253"/>
        <v>1.2532396019301792E-5</v>
      </c>
      <c r="I901" s="1">
        <f>[1]Comparativo!$T908</f>
        <v>0</v>
      </c>
      <c r="J901" s="7">
        <f t="shared" si="254"/>
        <v>0</v>
      </c>
    </row>
    <row r="902" spans="1:10" x14ac:dyDescent="0.3">
      <c r="A902">
        <v>902</v>
      </c>
      <c r="B902" t="str">
        <f>[1]Comparativo!$O909</f>
        <v>6-500-039-0001</v>
      </c>
      <c r="C902" t="str">
        <f>[1]Comparativo!$P909</f>
        <v>TIMBRES Y FOLIOS FISCALES</v>
      </c>
      <c r="D902" t="str">
        <f>[2]Comparativo!$C909</f>
        <v>FINANZAS</v>
      </c>
      <c r="E902" s="2">
        <f>[1]Comparativo!$R909</f>
        <v>2304.41</v>
      </c>
      <c r="F902" s="7">
        <f t="shared" si="252"/>
        <v>1.1227329972018377E-5</v>
      </c>
      <c r="G902" s="1">
        <f>[1]Comparativo!$W909</f>
        <v>2714</v>
      </c>
      <c r="H902" s="1">
        <f t="shared" si="253"/>
        <v>1.2532396019301792E-5</v>
      </c>
      <c r="I902" s="1">
        <f>[1]Comparativo!$T909</f>
        <v>0</v>
      </c>
      <c r="J902" s="7">
        <f t="shared" si="254"/>
        <v>0</v>
      </c>
    </row>
    <row r="903" spans="1:10" x14ac:dyDescent="0.3">
      <c r="A903">
        <v>903</v>
      </c>
      <c r="B903" t="str">
        <f>[1]Comparativo!$O910</f>
        <v>6-500-040-0000</v>
      </c>
      <c r="C903" t="str">
        <f>[1]Comparativo!$P910</f>
        <v>CUOTAS Y SUSCRIPCIONES</v>
      </c>
      <c r="D903">
        <f>[2]Comparativo!$C910</f>
        <v>0</v>
      </c>
      <c r="E903" s="2">
        <f>[1]Comparativo!$R910</f>
        <v>32878.452499999999</v>
      </c>
      <c r="F903" s="7">
        <f t="shared" si="252"/>
        <v>1.6018730832917429E-4</v>
      </c>
      <c r="G903" s="1">
        <f>[1]Comparativo!$W910</f>
        <v>50225.25</v>
      </c>
      <c r="H903" s="1">
        <f t="shared" si="253"/>
        <v>2.3192436373192235E-4</v>
      </c>
      <c r="I903" s="1">
        <f>[1]Comparativo!$T910</f>
        <v>0</v>
      </c>
      <c r="J903" s="7">
        <f t="shared" si="254"/>
        <v>0</v>
      </c>
    </row>
    <row r="904" spans="1:10" x14ac:dyDescent="0.3">
      <c r="A904">
        <v>904</v>
      </c>
      <c r="B904" t="str">
        <f>[1]Comparativo!$O911</f>
        <v>6-500-040-0001</v>
      </c>
      <c r="C904" s="4" t="str">
        <f>[1]Comparativo!$P911</f>
        <v>ASOCIACIONES OFICIALES</v>
      </c>
      <c r="D904" t="str">
        <f>[2]Comparativo!$C911</f>
        <v>FINANZAS</v>
      </c>
      <c r="E904" s="5">
        <f>[1]Comparativo!$R911</f>
        <v>0</v>
      </c>
      <c r="F904" s="5"/>
      <c r="G904" s="6">
        <f>[1]Comparativo!$W911</f>
        <v>0</v>
      </c>
      <c r="H904" s="6"/>
      <c r="I904" s="6">
        <f>[1]Comparativo!$T911</f>
        <v>0</v>
      </c>
    </row>
    <row r="905" spans="1:10" x14ac:dyDescent="0.3">
      <c r="A905">
        <v>905</v>
      </c>
      <c r="B905" t="str">
        <f>[1]Comparativo!$O912</f>
        <v>6-500-040-0002</v>
      </c>
      <c r="C905" s="4" t="str">
        <f>[1]Comparativo!$P912</f>
        <v>ASOCIACIONES PROFESIONALES</v>
      </c>
      <c r="D905" t="str">
        <f>[2]Comparativo!$C912</f>
        <v>FINANZAS</v>
      </c>
      <c r="E905" s="5">
        <f>[1]Comparativo!$R912</f>
        <v>0</v>
      </c>
      <c r="F905" s="5"/>
      <c r="G905" s="6">
        <f>[1]Comparativo!$W912</f>
        <v>0</v>
      </c>
      <c r="H905" s="6"/>
      <c r="I905" s="6">
        <f>[1]Comparativo!$T912</f>
        <v>0</v>
      </c>
    </row>
    <row r="906" spans="1:10" x14ac:dyDescent="0.3">
      <c r="A906">
        <v>906</v>
      </c>
      <c r="B906" t="str">
        <f>[1]Comparativo!$O913</f>
        <v>6-500-040-0003</v>
      </c>
      <c r="C906" t="str">
        <f>[1]Comparativo!$P913</f>
        <v>OTRAS CUOTAS Y SUSCRIPCIONES</v>
      </c>
      <c r="D906" t="str">
        <f>[2]Comparativo!$C913</f>
        <v>FINANZAS</v>
      </c>
      <c r="E906" s="2">
        <f>[1]Comparativo!$R913</f>
        <v>32878.452499999999</v>
      </c>
      <c r="F906" s="7">
        <f t="shared" ref="F906:F908" si="255">E906/$E$99</f>
        <v>1.6018730832917429E-4</v>
      </c>
      <c r="G906" s="1">
        <f>[1]Comparativo!$W913</f>
        <v>50225.25</v>
      </c>
      <c r="H906" s="1">
        <f t="shared" ref="H906:H908" si="256">G906/$G$99</f>
        <v>2.3192436373192235E-4</v>
      </c>
      <c r="I906" s="1">
        <f>[1]Comparativo!$T913</f>
        <v>0</v>
      </c>
      <c r="J906" s="7">
        <f t="shared" ref="J906:J908" si="257">I906/$I$99</f>
        <v>0</v>
      </c>
    </row>
    <row r="907" spans="1:10" x14ac:dyDescent="0.3">
      <c r="A907">
        <v>907</v>
      </c>
      <c r="B907" t="str">
        <f>[1]Comparativo!$O914</f>
        <v>6-500-041-0000</v>
      </c>
      <c r="C907" t="str">
        <f>[1]Comparativo!$P914</f>
        <v>COMISION MERCANTIL</v>
      </c>
      <c r="D907">
        <f>[2]Comparativo!$C914</f>
        <v>0</v>
      </c>
      <c r="E907" s="2">
        <f>[1]Comparativo!$R914</f>
        <v>1412</v>
      </c>
      <c r="F907" s="7">
        <f t="shared" si="255"/>
        <v>6.8794137850859654E-6</v>
      </c>
      <c r="G907" s="1">
        <f>[1]Comparativo!$W914</f>
        <v>0</v>
      </c>
      <c r="H907" s="1">
        <f t="shared" si="256"/>
        <v>0</v>
      </c>
      <c r="I907" s="1">
        <f>[1]Comparativo!$T914</f>
        <v>0</v>
      </c>
      <c r="J907" s="7">
        <f t="shared" si="257"/>
        <v>0</v>
      </c>
    </row>
    <row r="908" spans="1:10" x14ac:dyDescent="0.3">
      <c r="A908">
        <v>908</v>
      </c>
      <c r="B908" t="str">
        <f>[1]Comparativo!$O915</f>
        <v>6-500-041-0001</v>
      </c>
      <c r="C908" t="str">
        <f>[1]Comparativo!$P915</f>
        <v>COMISION MERCANTIL</v>
      </c>
      <c r="D908" t="str">
        <f>[2]Comparativo!$C915</f>
        <v>FINANZAS</v>
      </c>
      <c r="E908" s="2">
        <f>[1]Comparativo!$R915</f>
        <v>1412</v>
      </c>
      <c r="F908" s="7">
        <f t="shared" si="255"/>
        <v>6.8794137850859654E-6</v>
      </c>
      <c r="G908" s="1">
        <f>[1]Comparativo!$W915</f>
        <v>0</v>
      </c>
      <c r="H908" s="1">
        <f t="shared" si="256"/>
        <v>0</v>
      </c>
      <c r="I908" s="1">
        <f>[1]Comparativo!$T915</f>
        <v>0</v>
      </c>
      <c r="J908" s="7">
        <f t="shared" si="257"/>
        <v>0</v>
      </c>
    </row>
    <row r="909" spans="1:10" x14ac:dyDescent="0.3">
      <c r="A909">
        <v>909</v>
      </c>
      <c r="B909" t="str">
        <f>[1]Comparativo!$O916</f>
        <v>6-500-042-0000</v>
      </c>
      <c r="C909" s="4" t="str">
        <f>[1]Comparativo!$P916</f>
        <v>INVENTARIO FÍSICO</v>
      </c>
      <c r="D909">
        <f>[2]Comparativo!$C916</f>
        <v>0</v>
      </c>
      <c r="E909" s="5">
        <f>[1]Comparativo!$R916</f>
        <v>0</v>
      </c>
      <c r="F909" s="5"/>
      <c r="G909" s="6">
        <f>[1]Comparativo!$W916</f>
        <v>0</v>
      </c>
      <c r="H909" s="6"/>
      <c r="I909" s="6">
        <f>[1]Comparativo!$T916</f>
        <v>0</v>
      </c>
    </row>
    <row r="910" spans="1:10" x14ac:dyDescent="0.3">
      <c r="A910">
        <v>910</v>
      </c>
      <c r="B910" t="str">
        <f>[1]Comparativo!$O917</f>
        <v>6-500-042-0001</v>
      </c>
      <c r="C910" s="4" t="str">
        <f>[1]Comparativo!$P917</f>
        <v>CICLÍCOS</v>
      </c>
      <c r="D910" t="str">
        <f>[2]Comparativo!$C917</f>
        <v>FINANZAS</v>
      </c>
      <c r="E910" s="5">
        <f>[1]Comparativo!$R917</f>
        <v>0</v>
      </c>
      <c r="F910" s="5"/>
      <c r="G910" s="6">
        <f>[1]Comparativo!$W917</f>
        <v>0</v>
      </c>
      <c r="H910" s="6"/>
      <c r="I910" s="6">
        <f>[1]Comparativo!$T917</f>
        <v>0</v>
      </c>
    </row>
    <row r="911" spans="1:10" x14ac:dyDescent="0.3">
      <c r="A911">
        <v>911</v>
      </c>
      <c r="B911" t="str">
        <f>[1]Comparativo!$O918</f>
        <v>6-500-042-0002</v>
      </c>
      <c r="C911" s="4" t="str">
        <f>[1]Comparativo!$P918</f>
        <v>ANUALES</v>
      </c>
      <c r="D911" t="str">
        <f>[2]Comparativo!$C918</f>
        <v>FINANZAS</v>
      </c>
      <c r="E911" s="5">
        <f>[1]Comparativo!$R918</f>
        <v>0</v>
      </c>
      <c r="F911" s="5"/>
      <c r="G911" s="6">
        <f>[1]Comparativo!$W918</f>
        <v>0</v>
      </c>
      <c r="H911" s="6"/>
      <c r="I911" s="6">
        <f>[1]Comparativo!$T918</f>
        <v>0</v>
      </c>
    </row>
    <row r="912" spans="1:10" x14ac:dyDescent="0.3">
      <c r="A912">
        <v>912</v>
      </c>
      <c r="B912" t="str">
        <f>[1]Comparativo!$O919</f>
        <v>6-500-043-0000</v>
      </c>
      <c r="C912" t="str">
        <f>[1]Comparativo!$P919</f>
        <v>OTROS IMPUESTOS Y DERECHOS</v>
      </c>
      <c r="D912">
        <f>[2]Comparativo!$C919</f>
        <v>0</v>
      </c>
      <c r="E912" s="2">
        <f>[1]Comparativo!$R919</f>
        <v>0</v>
      </c>
      <c r="F912" s="7">
        <f t="shared" ref="F912:F913" si="258">E912/$E$99</f>
        <v>0</v>
      </c>
      <c r="G912" s="1">
        <f>[1]Comparativo!$W919</f>
        <v>13000</v>
      </c>
      <c r="H912" s="1">
        <f t="shared" ref="H912:H913" si="259">G912/$G$99</f>
        <v>6.0029899871379246E-5</v>
      </c>
      <c r="I912" s="1">
        <f>[1]Comparativo!$T919</f>
        <v>0</v>
      </c>
      <c r="J912" s="7">
        <f t="shared" ref="J912:J913" si="260">I912/$I$99</f>
        <v>0</v>
      </c>
    </row>
    <row r="913" spans="1:10" x14ac:dyDescent="0.3">
      <c r="A913">
        <v>913</v>
      </c>
      <c r="B913" t="str">
        <f>[1]Comparativo!$O920</f>
        <v>6-500-043-0001</v>
      </c>
      <c r="C913" t="str">
        <f>[1]Comparativo!$P920</f>
        <v>TENENCIAS</v>
      </c>
      <c r="D913" t="str">
        <f>[2]Comparativo!$C920</f>
        <v>FINANZAS</v>
      </c>
      <c r="E913" s="2">
        <f>[1]Comparativo!$R920</f>
        <v>0</v>
      </c>
      <c r="F913" s="7">
        <f t="shared" si="258"/>
        <v>0</v>
      </c>
      <c r="G913" s="1">
        <f>[1]Comparativo!$W920</f>
        <v>13000</v>
      </c>
      <c r="H913" s="1">
        <f t="shared" si="259"/>
        <v>6.0029899871379246E-5</v>
      </c>
      <c r="I913" s="1">
        <f>[1]Comparativo!$T920</f>
        <v>0</v>
      </c>
      <c r="J913" s="7">
        <f t="shared" si="260"/>
        <v>0</v>
      </c>
    </row>
    <row r="914" spans="1:10" x14ac:dyDescent="0.3">
      <c r="A914">
        <v>914</v>
      </c>
      <c r="B914" t="str">
        <f>[1]Comparativo!$O921</f>
        <v>6-500-043-0002</v>
      </c>
      <c r="C914" s="4" t="str">
        <f>[1]Comparativo!$P921</f>
        <v>OTROS IMPUESTOS</v>
      </c>
      <c r="D914" t="str">
        <f>[2]Comparativo!$C921</f>
        <v>FINANZAS</v>
      </c>
      <c r="E914" s="5">
        <f>[1]Comparativo!$R921</f>
        <v>0</v>
      </c>
      <c r="F914" s="5"/>
      <c r="G914" s="6">
        <f>[1]Comparativo!$W921</f>
        <v>0</v>
      </c>
      <c r="H914" s="6"/>
      <c r="I914" s="6">
        <f>[1]Comparativo!$T921</f>
        <v>0</v>
      </c>
    </row>
    <row r="915" spans="1:10" x14ac:dyDescent="0.3">
      <c r="A915">
        <v>915</v>
      </c>
      <c r="B915" t="str">
        <f>[1]Comparativo!$O922</f>
        <v>6-500-043-0003</v>
      </c>
      <c r="C915" s="4" t="str">
        <f>[1]Comparativo!$P922</f>
        <v>DERECHOS</v>
      </c>
      <c r="D915" t="str">
        <f>[2]Comparativo!$C922</f>
        <v>FINANZAS</v>
      </c>
      <c r="E915" s="5">
        <f>[1]Comparativo!$R922</f>
        <v>0</v>
      </c>
      <c r="F915" s="5"/>
      <c r="G915" s="6">
        <f>[1]Comparativo!$W922</f>
        <v>0</v>
      </c>
      <c r="H915" s="6"/>
      <c r="I915" s="6">
        <f>[1]Comparativo!$T922</f>
        <v>0</v>
      </c>
    </row>
    <row r="916" spans="1:10" x14ac:dyDescent="0.3">
      <c r="A916">
        <v>916</v>
      </c>
      <c r="B916" t="str">
        <f>[1]Comparativo!$O923</f>
        <v>6-500-044-0000</v>
      </c>
      <c r="C916" t="str">
        <f>[1]Comparativo!$P923</f>
        <v>NO DEDUCIBLES</v>
      </c>
      <c r="D916">
        <f>[2]Comparativo!$C923</f>
        <v>0</v>
      </c>
      <c r="E916" s="2">
        <f>[1]Comparativo!$R923</f>
        <v>21887.75</v>
      </c>
      <c r="F916" s="7">
        <f t="shared" ref="F916:F917" si="261">E916/$E$99</f>
        <v>1.0663943985447262E-4</v>
      </c>
      <c r="G916" s="1">
        <f>[1]Comparativo!$W923</f>
        <v>3000</v>
      </c>
      <c r="H916" s="1">
        <f t="shared" ref="H916:H917" si="262">G916/$G$99</f>
        <v>1.3853053816472135E-5</v>
      </c>
      <c r="I916" s="1">
        <f>[1]Comparativo!$T923</f>
        <v>0</v>
      </c>
      <c r="J916" s="7">
        <f t="shared" ref="J916:J917" si="263">I916/$I$99</f>
        <v>0</v>
      </c>
    </row>
    <row r="917" spans="1:10" x14ac:dyDescent="0.3">
      <c r="A917">
        <v>917</v>
      </c>
      <c r="B917" t="str">
        <f>[1]Comparativo!$O924</f>
        <v>6-500-044-0001</v>
      </c>
      <c r="C917" t="str">
        <f>[1]Comparativo!$P924</f>
        <v>NO DEDUCIBLES</v>
      </c>
      <c r="D917" t="str">
        <f>[2]Comparativo!$C924</f>
        <v>FINANZAS</v>
      </c>
      <c r="E917" s="2">
        <f>[1]Comparativo!$R924</f>
        <v>21887.75</v>
      </c>
      <c r="F917" s="7">
        <f t="shared" si="261"/>
        <v>1.0663943985447262E-4</v>
      </c>
      <c r="G917" s="1">
        <f>[1]Comparativo!$W924</f>
        <v>3000</v>
      </c>
      <c r="H917" s="1">
        <f t="shared" si="262"/>
        <v>1.3853053816472135E-5</v>
      </c>
      <c r="I917" s="1">
        <f>[1]Comparativo!$T924</f>
        <v>0</v>
      </c>
      <c r="J917" s="7">
        <f t="shared" si="263"/>
        <v>0</v>
      </c>
    </row>
    <row r="918" spans="1:10" x14ac:dyDescent="0.3">
      <c r="A918">
        <v>918</v>
      </c>
      <c r="B918" t="str">
        <f>[1]Comparativo!$O925</f>
        <v>6-500-044-0002</v>
      </c>
      <c r="C918" s="4" t="str">
        <f>[1]Comparativo!$P925</f>
        <v>ACTUALIZACION</v>
      </c>
      <c r="D918" t="str">
        <f>[2]Comparativo!$C925</f>
        <v>FINANZAS</v>
      </c>
      <c r="E918" s="5">
        <f>[1]Comparativo!$R925</f>
        <v>0</v>
      </c>
      <c r="F918" s="5"/>
      <c r="G918" s="6">
        <f>[1]Comparativo!$W925</f>
        <v>0</v>
      </c>
      <c r="H918" s="6"/>
      <c r="I918" s="6">
        <f>[1]Comparativo!$T925</f>
        <v>0</v>
      </c>
    </row>
    <row r="919" spans="1:10" x14ac:dyDescent="0.3">
      <c r="A919">
        <v>919</v>
      </c>
      <c r="B919" t="str">
        <f>[1]Comparativo!$O926</f>
        <v>6-500-044-0003</v>
      </c>
      <c r="C919" s="4" t="str">
        <f>[1]Comparativo!$P926</f>
        <v>RECARGOS</v>
      </c>
      <c r="D919" t="str">
        <f>[2]Comparativo!$C926</f>
        <v>FINANZAS</v>
      </c>
      <c r="E919" s="5">
        <f>[1]Comparativo!$R926</f>
        <v>0</v>
      </c>
      <c r="F919" s="5"/>
      <c r="G919" s="6">
        <f>[1]Comparativo!$W926</f>
        <v>0</v>
      </c>
      <c r="H919" s="6"/>
      <c r="I919" s="6">
        <f>[1]Comparativo!$T926</f>
        <v>0</v>
      </c>
    </row>
    <row r="920" spans="1:10" x14ac:dyDescent="0.3">
      <c r="A920">
        <v>920</v>
      </c>
      <c r="B920" t="str">
        <f>[1]Comparativo!$O927</f>
        <v>6-500-100-0000</v>
      </c>
      <c r="C920" t="str">
        <f>[1]Comparativo!$P927</f>
        <v>SEGUROS Y FIANZAS</v>
      </c>
      <c r="D920">
        <f>[2]Comparativo!$C927</f>
        <v>0</v>
      </c>
      <c r="E920" s="2">
        <f>[1]Comparativo!$R927</f>
        <v>62338.646000000008</v>
      </c>
      <c r="F920" s="7">
        <f t="shared" ref="F920:F921" si="264">E920/$E$99</f>
        <v>3.0372049620112896E-4</v>
      </c>
      <c r="G920" s="1">
        <f>[1]Comparativo!$W927</f>
        <v>185032.54600000003</v>
      </c>
      <c r="H920" s="1">
        <f t="shared" ref="H920:H921" si="265">G920/$G$99</f>
        <v>8.5442193917895201E-4</v>
      </c>
      <c r="I920" s="1">
        <f>[1]Comparativo!$T927</f>
        <v>0</v>
      </c>
      <c r="J920" s="7">
        <f t="shared" ref="J920:J921" si="266">I920/$I$99</f>
        <v>0</v>
      </c>
    </row>
    <row r="921" spans="1:10" x14ac:dyDescent="0.3">
      <c r="A921">
        <v>921</v>
      </c>
      <c r="B921" t="str">
        <f>[1]Comparativo!$O928</f>
        <v>6-500-100-0001</v>
      </c>
      <c r="C921" t="str">
        <f>[1]Comparativo!$P928</f>
        <v>SEGUROS EQUIPO TRANSPORTE</v>
      </c>
      <c r="D921" t="str">
        <f>[2]Comparativo!$C928</f>
        <v>FINANZAS</v>
      </c>
      <c r="E921" s="2">
        <f>[1]Comparativo!$R928</f>
        <v>62338.646000000008</v>
      </c>
      <c r="F921" s="7">
        <f t="shared" si="264"/>
        <v>3.0372049620112896E-4</v>
      </c>
      <c r="G921" s="1">
        <f>[1]Comparativo!$W928</f>
        <v>90455.896000000008</v>
      </c>
      <c r="H921" s="1">
        <f t="shared" si="265"/>
        <v>4.1769679843506888E-4</v>
      </c>
      <c r="I921" s="1">
        <f>[1]Comparativo!$T928</f>
        <v>0</v>
      </c>
      <c r="J921" s="7">
        <f t="shared" si="266"/>
        <v>0</v>
      </c>
    </row>
    <row r="922" spans="1:10" x14ac:dyDescent="0.3">
      <c r="A922">
        <v>922</v>
      </c>
      <c r="B922" t="str">
        <f>[1]Comparativo!$O929</f>
        <v>6-500-100-0002</v>
      </c>
      <c r="C922" s="4" t="str">
        <f>[1]Comparativo!$P929</f>
        <v>SEGURO VEHÍCULO UTILITARIO</v>
      </c>
      <c r="D922" t="str">
        <f>[2]Comparativo!$C929</f>
        <v>FINANZAS</v>
      </c>
      <c r="E922" s="5">
        <f>[1]Comparativo!$R929</f>
        <v>0</v>
      </c>
      <c r="F922" s="5"/>
      <c r="G922" s="6">
        <f>[1]Comparativo!$W929</f>
        <v>0</v>
      </c>
      <c r="H922" s="6"/>
      <c r="I922" s="6">
        <f>[1]Comparativo!$T929</f>
        <v>0</v>
      </c>
    </row>
    <row r="923" spans="1:10" x14ac:dyDescent="0.3">
      <c r="A923">
        <v>923</v>
      </c>
      <c r="B923" t="str">
        <f>[1]Comparativo!$O930</f>
        <v>6-500-100-0003</v>
      </c>
      <c r="C923" s="4" t="str">
        <f>[1]Comparativo!$P930</f>
        <v>SEGURO DE VIDA</v>
      </c>
      <c r="D923" t="str">
        <f>[2]Comparativo!$C930</f>
        <v>FINANZAS</v>
      </c>
      <c r="E923" s="5">
        <f>[1]Comparativo!$R930</f>
        <v>0</v>
      </c>
      <c r="F923" s="5"/>
      <c r="G923" s="6">
        <f>[1]Comparativo!$W930</f>
        <v>0</v>
      </c>
      <c r="H923" s="6"/>
      <c r="I923" s="6">
        <f>[1]Comparativo!$T930</f>
        <v>0</v>
      </c>
    </row>
    <row r="924" spans="1:10" x14ac:dyDescent="0.3">
      <c r="A924">
        <v>924</v>
      </c>
      <c r="B924" t="str">
        <f>[1]Comparativo!$O931</f>
        <v>6-500-100-0004</v>
      </c>
      <c r="C924" s="4" t="str">
        <f>[1]Comparativo!$P931</f>
        <v>SEGURO DE DAÑOS</v>
      </c>
      <c r="D924" t="str">
        <f>[2]Comparativo!$C931</f>
        <v>FINANZAS</v>
      </c>
      <c r="E924" s="5">
        <f>[1]Comparativo!$R931</f>
        <v>0</v>
      </c>
      <c r="F924" s="5"/>
      <c r="G924" s="6">
        <f>[1]Comparativo!$W931</f>
        <v>0</v>
      </c>
      <c r="H924" s="6"/>
      <c r="I924" s="6">
        <f>[1]Comparativo!$T931</f>
        <v>0</v>
      </c>
    </row>
    <row r="925" spans="1:10" x14ac:dyDescent="0.3">
      <c r="A925">
        <v>925</v>
      </c>
      <c r="B925" t="str">
        <f>[1]Comparativo!$O932</f>
        <v>6-500-100-0005</v>
      </c>
      <c r="C925" t="str">
        <f>[1]Comparativo!$P932</f>
        <v>SEGURO RESP CIVIL S/PRODUCTOS</v>
      </c>
      <c r="D925" t="str">
        <f>[2]Comparativo!$C932</f>
        <v>FINANZAS</v>
      </c>
      <c r="E925" s="2">
        <f>[1]Comparativo!$R932</f>
        <v>0</v>
      </c>
      <c r="F925" s="7">
        <f>E925/$E$99</f>
        <v>0</v>
      </c>
      <c r="G925" s="1">
        <f>[1]Comparativo!$W932</f>
        <v>94576.650000000009</v>
      </c>
      <c r="H925" s="1">
        <f>G925/$G$99</f>
        <v>4.3672514074388313E-4</v>
      </c>
      <c r="I925" s="1">
        <f>[1]Comparativo!$T932</f>
        <v>0</v>
      </c>
      <c r="J925" s="7">
        <f>I925/$I$99</f>
        <v>0</v>
      </c>
    </row>
    <row r="926" spans="1:10" x14ac:dyDescent="0.3">
      <c r="A926">
        <v>926</v>
      </c>
      <c r="B926" t="str">
        <f>[1]Comparativo!$O933</f>
        <v>6-500-100-0006</v>
      </c>
      <c r="C926" s="4" t="str">
        <f>[1]Comparativo!$P933</f>
        <v>FIANZAS</v>
      </c>
      <c r="D926" t="str">
        <f>[2]Comparativo!$C933</f>
        <v>FINANZAS</v>
      </c>
      <c r="E926" s="5">
        <f>[1]Comparativo!$R933</f>
        <v>0</v>
      </c>
      <c r="F926" s="5"/>
      <c r="G926" s="6">
        <f>[1]Comparativo!$W933</f>
        <v>0</v>
      </c>
      <c r="H926" s="6"/>
      <c r="I926" s="6">
        <f>[1]Comparativo!$T933</f>
        <v>0</v>
      </c>
    </row>
    <row r="927" spans="1:10" x14ac:dyDescent="0.3">
      <c r="A927">
        <v>927</v>
      </c>
      <c r="B927" t="str">
        <f>[1]Comparativo!$O934</f>
        <v>6-600-000-0000</v>
      </c>
      <c r="C927" t="str">
        <f>[1]Comparativo!$P934</f>
        <v>GASTOS ADUANALES</v>
      </c>
      <c r="D927">
        <f>[2]Comparativo!$C934</f>
        <v>0</v>
      </c>
      <c r="E927" s="2">
        <f>[1]Comparativo!$R934</f>
        <v>174732.17</v>
      </c>
      <c r="F927" s="7">
        <f t="shared" ref="F927:F928" si="267">E927/$E$99</f>
        <v>8.5131366784418157E-4</v>
      </c>
      <c r="G927" s="1">
        <f>[1]Comparativo!$W934</f>
        <v>0</v>
      </c>
      <c r="H927" s="1">
        <f t="shared" ref="H927:H928" si="268">G927/$G$99</f>
        <v>0</v>
      </c>
      <c r="I927" s="1">
        <f>[1]Comparativo!$T934</f>
        <v>27458.84</v>
      </c>
      <c r="J927" s="7">
        <f t="shared" ref="J927:J928" si="269">I927/$I$99</f>
        <v>2.4837512355369674E-4</v>
      </c>
    </row>
    <row r="928" spans="1:10" x14ac:dyDescent="0.3">
      <c r="A928">
        <v>928</v>
      </c>
      <c r="B928" t="str">
        <f>[1]Comparativo!$O935</f>
        <v>6-600-111-0000</v>
      </c>
      <c r="C928" t="str">
        <f>[1]Comparativo!$P935</f>
        <v>GASTOS DE EXPORTACIÓN</v>
      </c>
      <c r="D928">
        <f>[2]Comparativo!$C935</f>
        <v>0</v>
      </c>
      <c r="E928" s="2">
        <f>[1]Comparativo!$R935</f>
        <v>71567</v>
      </c>
      <c r="F928" s="7">
        <f t="shared" si="267"/>
        <v>3.4868201583374453E-4</v>
      </c>
      <c r="G928" s="1">
        <f>[1]Comparativo!$W935</f>
        <v>0</v>
      </c>
      <c r="H928" s="1">
        <f t="shared" si="268"/>
        <v>0</v>
      </c>
      <c r="I928" s="1">
        <f>[1]Comparativo!$T935</f>
        <v>0</v>
      </c>
      <c r="J928" s="7">
        <f t="shared" si="269"/>
        <v>0</v>
      </c>
    </row>
    <row r="929" spans="1:10" x14ac:dyDescent="0.3">
      <c r="A929">
        <v>929</v>
      </c>
      <c r="B929" t="str">
        <f>[1]Comparativo!$O936</f>
        <v>6-600-111-0001</v>
      </c>
      <c r="C929" s="4" t="str">
        <f>[1]Comparativo!$P936</f>
        <v>DERECHOS</v>
      </c>
      <c r="D929" t="str">
        <f>[2]Comparativo!$C936</f>
        <v>ADUANALES</v>
      </c>
      <c r="E929" s="5">
        <f>[1]Comparativo!$R936</f>
        <v>0</v>
      </c>
      <c r="F929" s="5"/>
      <c r="G929" s="6">
        <f>[1]Comparativo!$W936</f>
        <v>0</v>
      </c>
      <c r="H929" s="6"/>
      <c r="I929" s="6">
        <f>[1]Comparativo!$T936</f>
        <v>0</v>
      </c>
    </row>
    <row r="930" spans="1:10" x14ac:dyDescent="0.3">
      <c r="A930">
        <v>930</v>
      </c>
      <c r="B930" t="str">
        <f>[1]Comparativo!$O937</f>
        <v>6-600-111-0002</v>
      </c>
      <c r="C930" s="4" t="str">
        <f>[1]Comparativo!$P937</f>
        <v>IMPUESTOS ADUANALES</v>
      </c>
      <c r="D930" t="str">
        <f>[2]Comparativo!$C937</f>
        <v>ADUANALES</v>
      </c>
      <c r="E930" s="5">
        <f>[1]Comparativo!$R937</f>
        <v>0</v>
      </c>
      <c r="F930" s="5"/>
      <c r="G930" s="6">
        <f>[1]Comparativo!$W937</f>
        <v>0</v>
      </c>
      <c r="H930" s="6"/>
      <c r="I930" s="6">
        <f>[1]Comparativo!$T937</f>
        <v>0</v>
      </c>
    </row>
    <row r="931" spans="1:10" x14ac:dyDescent="0.3">
      <c r="A931">
        <v>931</v>
      </c>
      <c r="B931" t="str">
        <f>[1]Comparativo!$O938</f>
        <v>6-600-111-0003</v>
      </c>
      <c r="C931" t="str">
        <f>[1]Comparativo!$P938</f>
        <v>GASTOS COMPLEMENTARIOS CON IVA</v>
      </c>
      <c r="D931" t="str">
        <f>[2]Comparativo!$C938</f>
        <v>ADUANALES</v>
      </c>
      <c r="E931" s="2">
        <f>[1]Comparativo!$R938</f>
        <v>55000</v>
      </c>
      <c r="F931" s="7">
        <f>E931/$E$99</f>
        <v>2.6796583440490655E-4</v>
      </c>
      <c r="G931" s="1">
        <f>[1]Comparativo!$W938</f>
        <v>0</v>
      </c>
      <c r="H931" s="1">
        <f>G931/$G$99</f>
        <v>0</v>
      </c>
      <c r="I931" s="1">
        <f>[1]Comparativo!$T938</f>
        <v>0</v>
      </c>
      <c r="J931" s="7">
        <f>I931/$I$99</f>
        <v>0</v>
      </c>
    </row>
    <row r="932" spans="1:10" x14ac:dyDescent="0.3">
      <c r="A932">
        <v>932</v>
      </c>
      <c r="B932" t="str">
        <f>[1]Comparativo!$O939</f>
        <v>6-600-111-0004</v>
      </c>
      <c r="C932" s="4" t="str">
        <f>[1]Comparativo!$P939</f>
        <v>GASTOS COMPLEMENTARIOS SIN IVA</v>
      </c>
      <c r="D932" t="str">
        <f>[2]Comparativo!$C939</f>
        <v>ADUANALES</v>
      </c>
      <c r="E932" s="5">
        <f>[1]Comparativo!$R939</f>
        <v>0</v>
      </c>
      <c r="F932" s="5"/>
      <c r="G932" s="6">
        <f>[1]Comparativo!$W939</f>
        <v>0</v>
      </c>
      <c r="H932" s="6"/>
      <c r="I932" s="6">
        <f>[1]Comparativo!$T939</f>
        <v>0</v>
      </c>
    </row>
    <row r="933" spans="1:10" x14ac:dyDescent="0.3">
      <c r="A933">
        <v>933</v>
      </c>
      <c r="B933" t="str">
        <f>[1]Comparativo!$O940</f>
        <v>6-600-111-0005</v>
      </c>
      <c r="C933" s="4" t="str">
        <f>[1]Comparativo!$P940</f>
        <v>HONORARIOS ADUANALES</v>
      </c>
      <c r="D933" t="str">
        <f>[2]Comparativo!$C940</f>
        <v>ADUANALES</v>
      </c>
      <c r="E933" s="5">
        <f>[1]Comparativo!$R940</f>
        <v>0</v>
      </c>
      <c r="F933" s="5"/>
      <c r="G933" s="6">
        <f>[1]Comparativo!$W940</f>
        <v>0</v>
      </c>
      <c r="H933" s="6"/>
      <c r="I933" s="6">
        <f>[1]Comparativo!$T940</f>
        <v>0</v>
      </c>
    </row>
    <row r="934" spans="1:10" x14ac:dyDescent="0.3">
      <c r="A934">
        <v>934</v>
      </c>
      <c r="B934" t="str">
        <f>[1]Comparativo!$O941</f>
        <v>6-600-111-0006</v>
      </c>
      <c r="C934" t="str">
        <f>[1]Comparativo!$P941</f>
        <v>FLETES</v>
      </c>
      <c r="D934" t="str">
        <f>[2]Comparativo!$C941</f>
        <v>ADUANALES</v>
      </c>
      <c r="E934" s="2">
        <f>[1]Comparativo!$R941</f>
        <v>16567</v>
      </c>
      <c r="F934" s="7">
        <f>E934/$E$99</f>
        <v>8.0716181428837954E-5</v>
      </c>
      <c r="G934" s="1">
        <f>[1]Comparativo!$W941</f>
        <v>0</v>
      </c>
      <c r="H934" s="1">
        <f>G934/$G$99</f>
        <v>0</v>
      </c>
      <c r="I934" s="1">
        <f>[1]Comparativo!$T941</f>
        <v>0</v>
      </c>
      <c r="J934" s="7">
        <f>I934/$I$99</f>
        <v>0</v>
      </c>
    </row>
    <row r="935" spans="1:10" x14ac:dyDescent="0.3">
      <c r="A935">
        <v>935</v>
      </c>
      <c r="B935" t="str">
        <f>[1]Comparativo!$O942</f>
        <v>6-600-111-0007</v>
      </c>
      <c r="C935" s="4" t="str">
        <f>[1]Comparativo!$P942</f>
        <v>MANIOBRAS</v>
      </c>
      <c r="D935" t="str">
        <f>[2]Comparativo!$C942</f>
        <v>ADUANALES</v>
      </c>
      <c r="E935" s="5">
        <f>[1]Comparativo!$R942</f>
        <v>0</v>
      </c>
      <c r="F935" s="5"/>
      <c r="G935" s="6">
        <f>[1]Comparativo!$W942</f>
        <v>0</v>
      </c>
      <c r="H935" s="6"/>
      <c r="I935" s="6">
        <f>[1]Comparativo!$T942</f>
        <v>0</v>
      </c>
    </row>
    <row r="936" spans="1:10" x14ac:dyDescent="0.3">
      <c r="A936">
        <v>936</v>
      </c>
      <c r="B936" t="str">
        <f>[1]Comparativo!$O943</f>
        <v>6-600-111-0008</v>
      </c>
      <c r="C936" s="4" t="str">
        <f>[1]Comparativo!$P943</f>
        <v>ALMACENAJE DE MERCANCIA</v>
      </c>
      <c r="D936" t="str">
        <f>[2]Comparativo!$C943</f>
        <v>ADUANALES</v>
      </c>
      <c r="E936" s="5">
        <f>[1]Comparativo!$R943</f>
        <v>0</v>
      </c>
      <c r="F936" s="5"/>
      <c r="G936" s="6">
        <f>[1]Comparativo!$W943</f>
        <v>0</v>
      </c>
      <c r="H936" s="6"/>
      <c r="I936" s="6">
        <f>[1]Comparativo!$T943</f>
        <v>0</v>
      </c>
    </row>
    <row r="937" spans="1:10" x14ac:dyDescent="0.3">
      <c r="A937">
        <v>937</v>
      </c>
      <c r="B937" t="str">
        <f>[1]Comparativo!$O944</f>
        <v>6-600-111-0009</v>
      </c>
      <c r="C937" s="4" t="str">
        <f>[1]Comparativo!$P944</f>
        <v>DESCONSOLIDACION / LIBERACION</v>
      </c>
      <c r="D937" t="str">
        <f>[2]Comparativo!$C944</f>
        <v>ADUANALES</v>
      </c>
      <c r="E937" s="5">
        <f>[1]Comparativo!$R944</f>
        <v>0</v>
      </c>
      <c r="F937" s="5"/>
      <c r="G937" s="6">
        <f>[1]Comparativo!$W944</f>
        <v>0</v>
      </c>
      <c r="H937" s="6"/>
      <c r="I937" s="6">
        <f>[1]Comparativo!$T944</f>
        <v>0</v>
      </c>
    </row>
    <row r="938" spans="1:10" x14ac:dyDescent="0.3">
      <c r="A938">
        <v>938</v>
      </c>
      <c r="B938" t="str">
        <f>[1]Comparativo!$O945</f>
        <v>6-600-112-0000</v>
      </c>
      <c r="C938" t="str">
        <f>[1]Comparativo!$P945</f>
        <v>GASTOS DE IMPORTACIÓN</v>
      </c>
      <c r="D938">
        <f>[2]Comparativo!$C945</f>
        <v>0</v>
      </c>
      <c r="E938" s="2">
        <f>[1]Comparativo!$R945</f>
        <v>103165.17</v>
      </c>
      <c r="F938" s="7">
        <f t="shared" ref="F938:F939" si="270">E938/$E$99</f>
        <v>5.0263165201043698E-4</v>
      </c>
      <c r="G938" s="1">
        <f>[1]Comparativo!$W945</f>
        <v>0</v>
      </c>
      <c r="H938" s="1">
        <f t="shared" ref="H938:H939" si="271">G938/$G$99</f>
        <v>0</v>
      </c>
      <c r="I938" s="1">
        <f>[1]Comparativo!$T945</f>
        <v>0</v>
      </c>
      <c r="J938" s="7">
        <f t="shared" ref="J938:J939" si="272">I938/$I$99</f>
        <v>0</v>
      </c>
    </row>
    <row r="939" spans="1:10" x14ac:dyDescent="0.3">
      <c r="A939">
        <v>939</v>
      </c>
      <c r="B939" t="str">
        <f>[1]Comparativo!$O946</f>
        <v>6-600-112-0001</v>
      </c>
      <c r="C939" t="str">
        <f>[1]Comparativo!$P946</f>
        <v>DERECHOS</v>
      </c>
      <c r="D939" t="str">
        <f>[2]Comparativo!$C946</f>
        <v>ADUANALES</v>
      </c>
      <c r="E939" s="2">
        <f>[1]Comparativo!$R946</f>
        <v>15987</v>
      </c>
      <c r="F939" s="7">
        <f t="shared" si="270"/>
        <v>7.7890359902386215E-5</v>
      </c>
      <c r="G939" s="1">
        <f>[1]Comparativo!$W946</f>
        <v>0</v>
      </c>
      <c r="H939" s="1">
        <f t="shared" si="271"/>
        <v>0</v>
      </c>
      <c r="I939" s="1">
        <f>[1]Comparativo!$T946</f>
        <v>0</v>
      </c>
      <c r="J939" s="7">
        <f t="shared" si="272"/>
        <v>0</v>
      </c>
    </row>
    <row r="940" spans="1:10" x14ac:dyDescent="0.3">
      <c r="A940">
        <v>940</v>
      </c>
      <c r="B940" t="str">
        <f>[1]Comparativo!$O947</f>
        <v>6-600-112-0002</v>
      </c>
      <c r="C940" s="4" t="str">
        <f>[1]Comparativo!$P947</f>
        <v>IMPUESTOS ADUANALES</v>
      </c>
      <c r="D940" t="str">
        <f>[2]Comparativo!$C947</f>
        <v>ADUANALES</v>
      </c>
      <c r="E940" s="5">
        <f>[1]Comparativo!$R947</f>
        <v>0</v>
      </c>
      <c r="F940" s="5"/>
      <c r="G940" s="6">
        <f>[1]Comparativo!$W947</f>
        <v>0</v>
      </c>
      <c r="H940" s="6"/>
      <c r="I940" s="6">
        <f>[1]Comparativo!$T947</f>
        <v>0</v>
      </c>
    </row>
    <row r="941" spans="1:10" x14ac:dyDescent="0.3">
      <c r="A941">
        <v>941</v>
      </c>
      <c r="B941" t="str">
        <f>[1]Comparativo!$O948</f>
        <v>6-600-112-0003</v>
      </c>
      <c r="C941" t="str">
        <f>[1]Comparativo!$P948</f>
        <v>GTOS COMPLEMENTARIOS C/IVA</v>
      </c>
      <c r="D941" t="str">
        <f>[2]Comparativo!$C948</f>
        <v>ADUANALES</v>
      </c>
      <c r="E941" s="2">
        <f>[1]Comparativo!$R948</f>
        <v>1248.82</v>
      </c>
      <c r="F941" s="7">
        <f t="shared" ref="F941:F944" si="273">E941/$E$99</f>
        <v>6.0843835149370072E-6</v>
      </c>
      <c r="G941" s="1">
        <f>[1]Comparativo!$W948</f>
        <v>0</v>
      </c>
      <c r="H941" s="1">
        <f t="shared" ref="H941:H944" si="274">G941/$G$99</f>
        <v>0</v>
      </c>
      <c r="I941" s="1">
        <f>[1]Comparativo!$T948</f>
        <v>0</v>
      </c>
      <c r="J941" s="7">
        <f t="shared" ref="J941:J944" si="275">I941/$I$99</f>
        <v>0</v>
      </c>
    </row>
    <row r="942" spans="1:10" x14ac:dyDescent="0.3">
      <c r="A942">
        <v>942</v>
      </c>
      <c r="B942" t="str">
        <f>[1]Comparativo!$O949</f>
        <v>6-600-112-0004</v>
      </c>
      <c r="C942" t="str">
        <f>[1]Comparativo!$P949</f>
        <v>GTOS COMPLEMENTARIOS S/IVA</v>
      </c>
      <c r="D942" t="str">
        <f>[2]Comparativo!$C949</f>
        <v>ADUANALES</v>
      </c>
      <c r="E942" s="2">
        <f>[1]Comparativo!$R949</f>
        <v>660.66</v>
      </c>
      <c r="F942" s="7">
        <f t="shared" si="273"/>
        <v>3.2188056028717377E-6</v>
      </c>
      <c r="G942" s="1">
        <f>[1]Comparativo!$W949</f>
        <v>0</v>
      </c>
      <c r="H942" s="1">
        <f t="shared" si="274"/>
        <v>0</v>
      </c>
      <c r="I942" s="1">
        <f>[1]Comparativo!$T949</f>
        <v>0</v>
      </c>
      <c r="J942" s="7">
        <f t="shared" si="275"/>
        <v>0</v>
      </c>
    </row>
    <row r="943" spans="1:10" x14ac:dyDescent="0.3">
      <c r="A943">
        <v>943</v>
      </c>
      <c r="B943" t="str">
        <f>[1]Comparativo!$O950</f>
        <v>6-600-112-0005</v>
      </c>
      <c r="C943" t="str">
        <f>[1]Comparativo!$P950</f>
        <v>HONORARIOS ADUANALES</v>
      </c>
      <c r="D943" t="str">
        <f>[2]Comparativo!$C950</f>
        <v>ADUANALES</v>
      </c>
      <c r="E943" s="2">
        <f>[1]Comparativo!$R950</f>
        <v>20764.75</v>
      </c>
      <c r="F943" s="7">
        <f t="shared" si="273"/>
        <v>1.0116806472653243E-4</v>
      </c>
      <c r="G943" s="1">
        <f>[1]Comparativo!$W950</f>
        <v>0</v>
      </c>
      <c r="H943" s="1">
        <f t="shared" si="274"/>
        <v>0</v>
      </c>
      <c r="I943" s="1">
        <f>[1]Comparativo!$T950</f>
        <v>0</v>
      </c>
      <c r="J943" s="7">
        <f t="shared" si="275"/>
        <v>0</v>
      </c>
    </row>
    <row r="944" spans="1:10" x14ac:dyDescent="0.3">
      <c r="A944">
        <v>944</v>
      </c>
      <c r="B944" t="str">
        <f>[1]Comparativo!$O951</f>
        <v>6-600-112-0006</v>
      </c>
      <c r="C944" t="str">
        <f>[1]Comparativo!$P951</f>
        <v>FLETES</v>
      </c>
      <c r="D944" t="str">
        <f>[2]Comparativo!$C951</f>
        <v>ADUANALES</v>
      </c>
      <c r="E944" s="2">
        <f>[1]Comparativo!$R951</f>
        <v>52495.56</v>
      </c>
      <c r="F944" s="7">
        <f t="shared" si="273"/>
        <v>2.5576393705368795E-4</v>
      </c>
      <c r="G944" s="1">
        <f>[1]Comparativo!$W951</f>
        <v>0</v>
      </c>
      <c r="H944" s="1">
        <f t="shared" si="274"/>
        <v>0</v>
      </c>
      <c r="I944" s="1">
        <f>[1]Comparativo!$T951</f>
        <v>0</v>
      </c>
      <c r="J944" s="7">
        <f t="shared" si="275"/>
        <v>0</v>
      </c>
    </row>
    <row r="945" spans="1:10" x14ac:dyDescent="0.3">
      <c r="A945">
        <v>945</v>
      </c>
      <c r="B945" t="str">
        <f>[1]Comparativo!$O952</f>
        <v>6-600-112-0007</v>
      </c>
      <c r="C945" s="4" t="str">
        <f>[1]Comparativo!$P952</f>
        <v>MANIOBRAS</v>
      </c>
      <c r="D945" t="str">
        <f>[2]Comparativo!$C952</f>
        <v>ADUANALES</v>
      </c>
      <c r="E945" s="5">
        <f>[1]Comparativo!$R952</f>
        <v>0</v>
      </c>
      <c r="F945" s="5"/>
      <c r="G945" s="6">
        <f>[1]Comparativo!$W952</f>
        <v>0</v>
      </c>
      <c r="H945" s="6"/>
      <c r="I945" s="6">
        <f>[1]Comparativo!$T952</f>
        <v>0</v>
      </c>
    </row>
    <row r="946" spans="1:10" x14ac:dyDescent="0.3">
      <c r="A946">
        <v>946</v>
      </c>
      <c r="B946" t="str">
        <f>[1]Comparativo!$O953</f>
        <v>6-600-112-0008</v>
      </c>
      <c r="C946" t="str">
        <f>[1]Comparativo!$P953</f>
        <v>ALMACENAJE DE MERCANCIA</v>
      </c>
      <c r="D946" t="str">
        <f>[2]Comparativo!$C953</f>
        <v>ADUANALES</v>
      </c>
      <c r="E946" s="2">
        <f>[1]Comparativo!$R953</f>
        <v>7679.07</v>
      </c>
      <c r="F946" s="7">
        <f t="shared" ref="F946:F951" si="276">E946/$E$99</f>
        <v>3.7413243636430653E-5</v>
      </c>
      <c r="G946" s="1">
        <f>[1]Comparativo!$W953</f>
        <v>0</v>
      </c>
      <c r="H946" s="1">
        <f t="shared" ref="H946:H951" si="277">G946/$G$99</f>
        <v>0</v>
      </c>
      <c r="I946" s="1">
        <f>[1]Comparativo!$T953</f>
        <v>0</v>
      </c>
      <c r="J946" s="7">
        <f t="shared" ref="J946:J951" si="278">I946/$I$99</f>
        <v>0</v>
      </c>
    </row>
    <row r="947" spans="1:10" x14ac:dyDescent="0.3">
      <c r="A947">
        <v>947</v>
      </c>
      <c r="B947" t="str">
        <f>[1]Comparativo!$O954</f>
        <v>6-600-112-0009</v>
      </c>
      <c r="C947" t="str">
        <f>[1]Comparativo!$P954</f>
        <v>DESCONSOLIDACION / LIBERACION</v>
      </c>
      <c r="D947" t="str">
        <f>[2]Comparativo!$C954</f>
        <v>ADUANALES</v>
      </c>
      <c r="E947" s="2">
        <f>[1]Comparativo!$R954</f>
        <v>4329.3099999999995</v>
      </c>
      <c r="F947" s="7">
        <f t="shared" si="276"/>
        <v>2.1092857573591018E-5</v>
      </c>
      <c r="G947" s="1">
        <f>[1]Comparativo!$W954</f>
        <v>0</v>
      </c>
      <c r="H947" s="1">
        <f t="shared" si="277"/>
        <v>0</v>
      </c>
      <c r="I947" s="1">
        <f>[1]Comparativo!$T954</f>
        <v>0</v>
      </c>
      <c r="J947" s="7">
        <f t="shared" si="278"/>
        <v>0</v>
      </c>
    </row>
    <row r="948" spans="1:10" x14ac:dyDescent="0.3">
      <c r="A948">
        <v>948</v>
      </c>
      <c r="B948">
        <f>[1]Comparativo!$O955</f>
        <v>0</v>
      </c>
      <c r="C948" t="str">
        <f>[1]Comparativo!$P955</f>
        <v>TOTAL GASTOS</v>
      </c>
      <c r="D948">
        <f>[2]Comparativo!$C955</f>
        <v>0</v>
      </c>
      <c r="E948" s="2">
        <f>[1]Comparativo!$R955</f>
        <v>44440709.040847249</v>
      </c>
      <c r="F948" s="7">
        <f t="shared" si="276"/>
        <v>0.21651984872138744</v>
      </c>
      <c r="G948" s="1">
        <f>[1]Comparativo!$W955</f>
        <v>46911775.377472959</v>
      </c>
      <c r="H948" s="1">
        <f t="shared" si="277"/>
        <v>0.2166237829767951</v>
      </c>
      <c r="I948" s="1">
        <f>[1]Comparativo!$T955</f>
        <v>37501446.220000006</v>
      </c>
      <c r="J948" s="7">
        <f t="shared" si="278"/>
        <v>0.33921412333277057</v>
      </c>
    </row>
    <row r="949" spans="1:10" x14ac:dyDescent="0.3">
      <c r="A949">
        <v>949</v>
      </c>
      <c r="B949">
        <f>[1]Comparativo!$O956</f>
        <v>0</v>
      </c>
      <c r="C949" t="str">
        <f>[1]Comparativo!$P956</f>
        <v>EBITDA OPERATIVA</v>
      </c>
      <c r="D949">
        <f>[2]Comparativo!$C956</f>
        <v>0</v>
      </c>
      <c r="E949" s="2">
        <f>[1]Comparativo!$R956</f>
        <v>56031717.140017621</v>
      </c>
      <c r="F949" s="7">
        <f t="shared" si="276"/>
        <v>0.27299246975571867</v>
      </c>
      <c r="G949" s="1">
        <f>[1]Comparativo!$W956</f>
        <v>62274241.462676831</v>
      </c>
      <c r="H949" s="1">
        <f t="shared" si="277"/>
        <v>0.28756280612081414</v>
      </c>
      <c r="I949" s="1">
        <f>[1]Comparativo!$T956</f>
        <v>12621835.703333341</v>
      </c>
      <c r="J949" s="7">
        <f t="shared" si="278"/>
        <v>0.11416906185002276</v>
      </c>
    </row>
    <row r="950" spans="1:10" x14ac:dyDescent="0.3">
      <c r="A950">
        <v>950</v>
      </c>
      <c r="B950" t="str">
        <f>[1]Comparativo!$O957</f>
        <v>5-400-030-0001</v>
      </c>
      <c r="C950" t="str">
        <f>[1]Comparativo!$P957</f>
        <v>MOLDES DE ACERO</v>
      </c>
      <c r="D950" t="str">
        <f>[2]Comparativo!$C957</f>
        <v>OPERACIONES</v>
      </c>
      <c r="E950" s="2">
        <f>[1]Comparativo!$R957</f>
        <v>1922914.4400000002</v>
      </c>
      <c r="F950" s="7">
        <f t="shared" si="276"/>
        <v>9.3686431346153409E-3</v>
      </c>
      <c r="G950" s="1">
        <f>[1]Comparativo!$W957</f>
        <v>0</v>
      </c>
      <c r="H950" s="1">
        <f t="shared" si="277"/>
        <v>0</v>
      </c>
      <c r="I950" s="1">
        <f>[1]Comparativo!$T957</f>
        <v>0</v>
      </c>
      <c r="J950" s="7">
        <f t="shared" si="278"/>
        <v>0</v>
      </c>
    </row>
    <row r="951" spans="1:10" x14ac:dyDescent="0.3">
      <c r="A951">
        <v>951</v>
      </c>
      <c r="B951" t="str">
        <f>[1]Comparativo!$O958</f>
        <v>6-500-020-0001</v>
      </c>
      <c r="C951" t="str">
        <f>[1]Comparativo!$P958</f>
        <v>INSTALACIONES EN PRODUCTIVIDAD</v>
      </c>
      <c r="D951" t="str">
        <f>[2]Comparativo!$C958</f>
        <v>ISO</v>
      </c>
      <c r="E951" s="2">
        <f>[1]Comparativo!$R958</f>
        <v>520000</v>
      </c>
      <c r="F951" s="7">
        <f t="shared" si="276"/>
        <v>2.5334951616463896E-3</v>
      </c>
      <c r="G951" s="1">
        <f>[1]Comparativo!$W958</f>
        <v>0</v>
      </c>
      <c r="H951" s="1">
        <f t="shared" si="277"/>
        <v>0</v>
      </c>
      <c r="I951" s="1">
        <f>[1]Comparativo!$T958</f>
        <v>0</v>
      </c>
      <c r="J951" s="7">
        <f t="shared" si="278"/>
        <v>0</v>
      </c>
    </row>
    <row r="952" spans="1:10" x14ac:dyDescent="0.3">
      <c r="A952">
        <v>952</v>
      </c>
      <c r="B952">
        <f>[1]Comparativo!$O959</f>
        <v>0</v>
      </c>
      <c r="C952" s="4">
        <f>[1]Comparativo!$P959</f>
        <v>0</v>
      </c>
      <c r="D952">
        <f>[2]Comparativo!$C959</f>
        <v>0</v>
      </c>
      <c r="E952" s="5">
        <f>[1]Comparativo!$R959</f>
        <v>631647</v>
      </c>
      <c r="F952" s="5"/>
      <c r="G952" s="6">
        <f>[1]Comparativo!$W959</f>
        <v>0</v>
      </c>
      <c r="H952" s="6"/>
      <c r="I952" s="6">
        <f>[1]Comparativo!$T959</f>
        <v>0</v>
      </c>
    </row>
    <row r="953" spans="1:10" x14ac:dyDescent="0.3">
      <c r="A953">
        <v>953</v>
      </c>
      <c r="B953">
        <f>[1]Comparativo!$O960</f>
        <v>0</v>
      </c>
      <c r="C953" s="4">
        <f>[1]Comparativo!$P960</f>
        <v>0</v>
      </c>
      <c r="D953">
        <f>[2]Comparativo!$C960</f>
        <v>0</v>
      </c>
      <c r="E953" s="5">
        <f>[1]Comparativo!$R960</f>
        <v>0</v>
      </c>
      <c r="F953" s="5"/>
      <c r="G953" s="6">
        <f>[1]Comparativo!$W960</f>
        <v>0</v>
      </c>
      <c r="H953" s="6"/>
      <c r="I953" s="6">
        <f>[1]Comparativo!$T960</f>
        <v>0</v>
      </c>
    </row>
    <row r="954" spans="1:10" x14ac:dyDescent="0.3">
      <c r="A954">
        <v>954</v>
      </c>
      <c r="B954">
        <f>[1]Comparativo!$O961</f>
        <v>0</v>
      </c>
      <c r="C954" t="str">
        <f>[1]Comparativo!$P961</f>
        <v>TOTAL GASTOS</v>
      </c>
      <c r="D954">
        <f>[2]Comparativo!$C961</f>
        <v>0</v>
      </c>
      <c r="E954" s="2">
        <f>[1]Comparativo!$R961</f>
        <v>3074561.4400000004</v>
      </c>
      <c r="F954" s="7">
        <f t="shared" ref="F954:F962" si="279">E954/$E$99</f>
        <v>1.497958948543184E-2</v>
      </c>
      <c r="G954" s="1">
        <f>[1]Comparativo!$W961</f>
        <v>0</v>
      </c>
      <c r="H954" s="1">
        <f t="shared" ref="H954:H962" si="280">G954/$G$99</f>
        <v>0</v>
      </c>
      <c r="I954" s="1">
        <f>[1]Comparativo!$T961</f>
        <v>0</v>
      </c>
      <c r="J954" s="7">
        <v>1E-3</v>
      </c>
    </row>
    <row r="955" spans="1:10" x14ac:dyDescent="0.3">
      <c r="A955">
        <v>955</v>
      </c>
      <c r="B955">
        <f>[1]Comparativo!$O962</f>
        <v>0</v>
      </c>
      <c r="C955" t="str">
        <f>[1]Comparativo!$P962</f>
        <v>EBITDA</v>
      </c>
      <c r="D955">
        <f>[2]Comparativo!$C962</f>
        <v>0</v>
      </c>
      <c r="E955" s="2">
        <f>[1]Comparativo!$R962</f>
        <v>52957155.700017624</v>
      </c>
      <c r="F955" s="7">
        <f t="shared" si="279"/>
        <v>0.25801288027028685</v>
      </c>
      <c r="G955" s="1">
        <f>[1]Comparativo!$W962</f>
        <v>62274241.462676831</v>
      </c>
      <c r="H955" s="1">
        <f t="shared" si="280"/>
        <v>0.28756280612081414</v>
      </c>
      <c r="I955" s="1">
        <f>[1]Comparativo!$T962</f>
        <v>12621835.703333341</v>
      </c>
      <c r="J955" s="7">
        <f t="shared" ref="J955:J962" si="281">I955/$I$99</f>
        <v>0.11416906185002276</v>
      </c>
    </row>
    <row r="956" spans="1:10" x14ac:dyDescent="0.3">
      <c r="A956">
        <v>956</v>
      </c>
      <c r="B956" t="str">
        <f>[1]Comparativo!$O963</f>
        <v>7-100-000-0000</v>
      </c>
      <c r="C956" t="str">
        <f>[1]Comparativo!$P963</f>
        <v>GASTOS FINANCIEROS</v>
      </c>
      <c r="D956">
        <f>[2]Comparativo!$C963</f>
        <v>0</v>
      </c>
      <c r="E956" s="2">
        <f>[1]Comparativo!$R963</f>
        <v>726424.45317079744</v>
      </c>
      <c r="F956" s="7">
        <f t="shared" si="279"/>
        <v>3.5392169950189223E-3</v>
      </c>
      <c r="G956" s="1">
        <f>[1]Comparativo!$W963</f>
        <v>828874.63775575743</v>
      </c>
      <c r="H956" s="1">
        <f t="shared" si="280"/>
        <v>3.827481654646451E-3</v>
      </c>
      <c r="I956" s="1">
        <f>[1]Comparativo!$T963</f>
        <v>2369240.5100000007</v>
      </c>
      <c r="J956" s="7">
        <f t="shared" si="281"/>
        <v>2.1430635977327289E-2</v>
      </c>
    </row>
    <row r="957" spans="1:10" x14ac:dyDescent="0.3">
      <c r="A957">
        <v>957</v>
      </c>
      <c r="B957" t="str">
        <f>[1]Comparativo!$O964</f>
        <v>7-100-121-0000</v>
      </c>
      <c r="C957" t="str">
        <f>[1]Comparativo!$P964</f>
        <v>COMISIONES BANCARIAS</v>
      </c>
      <c r="D957">
        <f>[2]Comparativo!$C964</f>
        <v>0</v>
      </c>
      <c r="E957" s="2">
        <f>[1]Comparativo!$R964</f>
        <v>206679.7</v>
      </c>
      <c r="F957" s="7">
        <f t="shared" si="279"/>
        <v>1.0069654230010141E-3</v>
      </c>
      <c r="G957" s="1">
        <f>[1]Comparativo!$W964</f>
        <v>66000</v>
      </c>
      <c r="H957" s="1">
        <f t="shared" si="280"/>
        <v>3.0476718396238694E-4</v>
      </c>
      <c r="I957" s="1">
        <f>[1]Comparativo!$T964</f>
        <v>0</v>
      </c>
      <c r="J957" s="7">
        <f t="shared" si="281"/>
        <v>0</v>
      </c>
    </row>
    <row r="958" spans="1:10" x14ac:dyDescent="0.3">
      <c r="A958">
        <v>958</v>
      </c>
      <c r="B958" t="str">
        <f>[1]Comparativo!$O965</f>
        <v>7-100-121-0001</v>
      </c>
      <c r="C958" t="str">
        <f>[1]Comparativo!$P965</f>
        <v>COMISIONES BANCARIAS SIN IVA</v>
      </c>
      <c r="D958" t="str">
        <f>[2]Comparativo!$C965</f>
        <v>FINANZAS</v>
      </c>
      <c r="E958" s="2">
        <f>[1]Comparativo!$R965</f>
        <v>38499.999999999993</v>
      </c>
      <c r="F958" s="7">
        <f t="shared" si="279"/>
        <v>1.8757608408343456E-4</v>
      </c>
      <c r="G958" s="1">
        <f>[1]Comparativo!$W965</f>
        <v>66000</v>
      </c>
      <c r="H958" s="1">
        <f t="shared" si="280"/>
        <v>3.0476718396238694E-4</v>
      </c>
      <c r="I958" s="1">
        <f>[1]Comparativo!$T965</f>
        <v>0</v>
      </c>
      <c r="J958" s="7">
        <f t="shared" si="281"/>
        <v>0</v>
      </c>
    </row>
    <row r="959" spans="1:10" x14ac:dyDescent="0.3">
      <c r="A959">
        <v>959</v>
      </c>
      <c r="B959" t="str">
        <f>[1]Comparativo!$O966</f>
        <v>7-100-121-0002</v>
      </c>
      <c r="C959" t="str">
        <f>[1]Comparativo!$P966</f>
        <v>COMISIONES BANCARIAS CON IVA</v>
      </c>
      <c r="D959" t="str">
        <f>[2]Comparativo!$C966</f>
        <v>FINANZAS</v>
      </c>
      <c r="E959" s="2">
        <f>[1]Comparativo!$R966</f>
        <v>168179.7</v>
      </c>
      <c r="F959" s="7">
        <f t="shared" si="279"/>
        <v>8.1938933891757945E-4</v>
      </c>
      <c r="G959" s="1">
        <f>[1]Comparativo!$W966</f>
        <v>0</v>
      </c>
      <c r="H959" s="1">
        <f t="shared" si="280"/>
        <v>0</v>
      </c>
      <c r="I959" s="1">
        <f>[1]Comparativo!$T966</f>
        <v>0</v>
      </c>
      <c r="J959" s="7">
        <f t="shared" si="281"/>
        <v>0</v>
      </c>
    </row>
    <row r="960" spans="1:10" x14ac:dyDescent="0.3">
      <c r="A960">
        <v>960</v>
      </c>
      <c r="B960" t="str">
        <f>[1]Comparativo!$O967</f>
        <v>7-100-122-0000</v>
      </c>
      <c r="C960" t="str">
        <f>[1]Comparativo!$P967</f>
        <v>INTERESES PAGADOS BANCARIOS</v>
      </c>
      <c r="D960">
        <f>[2]Comparativo!$C967</f>
        <v>0</v>
      </c>
      <c r="E960" s="2">
        <f>[1]Comparativo!$R967</f>
        <v>519744.75317079743</v>
      </c>
      <c r="F960" s="7">
        <f t="shared" si="279"/>
        <v>2.532251572017908E-3</v>
      </c>
      <c r="G960" s="1">
        <f>[1]Comparativo!$W967</f>
        <v>762874.63775575743</v>
      </c>
      <c r="H960" s="1">
        <f t="shared" si="280"/>
        <v>3.5227144706840643E-3</v>
      </c>
      <c r="I960" s="1">
        <f>[1]Comparativo!$T967</f>
        <v>0</v>
      </c>
      <c r="J960" s="7">
        <f t="shared" si="281"/>
        <v>0</v>
      </c>
    </row>
    <row r="961" spans="1:10" x14ac:dyDescent="0.3">
      <c r="A961">
        <v>961</v>
      </c>
      <c r="B961" t="str">
        <f>[1]Comparativo!$O968</f>
        <v>7-100-122-0001</v>
      </c>
      <c r="C961" t="str">
        <f>[1]Comparativo!$P968</f>
        <v>INTERESES PAGADOS EXENTOS</v>
      </c>
      <c r="D961" t="str">
        <f>[2]Comparativo!$C968</f>
        <v>FINANZAS</v>
      </c>
      <c r="E961" s="2">
        <f>[1]Comparativo!$R968</f>
        <v>120544.36</v>
      </c>
      <c r="F961" s="7">
        <f t="shared" si="279"/>
        <v>5.8730490927646258E-4</v>
      </c>
      <c r="G961" s="1">
        <f>[1]Comparativo!$W968</f>
        <v>0</v>
      </c>
      <c r="H961" s="1">
        <f t="shared" si="280"/>
        <v>0</v>
      </c>
      <c r="I961" s="1">
        <f>[1]Comparativo!$T968</f>
        <v>0</v>
      </c>
      <c r="J961" s="7">
        <f t="shared" si="281"/>
        <v>0</v>
      </c>
    </row>
    <row r="962" spans="1:10" x14ac:dyDescent="0.3">
      <c r="A962">
        <v>962</v>
      </c>
      <c r="B962" t="str">
        <f>[1]Comparativo!$O969</f>
        <v>7-100-122-0002</v>
      </c>
      <c r="C962" t="str">
        <f>[1]Comparativo!$P969</f>
        <v>INTERESES PAGADOS GRAVABLES</v>
      </c>
      <c r="D962" t="str">
        <f>[2]Comparativo!$C969</f>
        <v>FINANZAS</v>
      </c>
      <c r="E962" s="2">
        <f>[1]Comparativo!$R969</f>
        <v>399200.39317079744</v>
      </c>
      <c r="F962" s="7">
        <f t="shared" si="279"/>
        <v>1.9449466627414456E-3</v>
      </c>
      <c r="G962" s="1">
        <f>[1]Comparativo!$W969</f>
        <v>762874.63775575743</v>
      </c>
      <c r="H962" s="1">
        <f t="shared" si="280"/>
        <v>3.5227144706840643E-3</v>
      </c>
      <c r="I962" s="1">
        <f>[1]Comparativo!$T969</f>
        <v>0</v>
      </c>
      <c r="J962" s="7">
        <f t="shared" si="281"/>
        <v>0</v>
      </c>
    </row>
    <row r="963" spans="1:10" x14ac:dyDescent="0.3">
      <c r="A963">
        <v>963</v>
      </c>
      <c r="B963" t="str">
        <f>[1]Comparativo!$O970</f>
        <v>7-100-123-0000</v>
      </c>
      <c r="C963" s="4" t="str">
        <f>[1]Comparativo!$P970</f>
        <v>INTERESES PAGADOS TERCEROS</v>
      </c>
      <c r="D963">
        <f>[2]Comparativo!$C970</f>
        <v>0</v>
      </c>
      <c r="E963" s="5">
        <f>[1]Comparativo!$R970</f>
        <v>0</v>
      </c>
      <c r="F963" s="5"/>
      <c r="G963" s="6">
        <f>[1]Comparativo!$W970</f>
        <v>0</v>
      </c>
      <c r="H963" s="6"/>
      <c r="I963" s="6">
        <f>[1]Comparativo!$T970</f>
        <v>0</v>
      </c>
    </row>
    <row r="964" spans="1:10" x14ac:dyDescent="0.3">
      <c r="A964">
        <v>964</v>
      </c>
      <c r="B964" t="str">
        <f>[1]Comparativo!$O971</f>
        <v>7-100-123-0001</v>
      </c>
      <c r="C964" s="4" t="str">
        <f>[1]Comparativo!$P971</f>
        <v>INTERESES PAGADOS TERCEROS</v>
      </c>
      <c r="D964" t="str">
        <f>[2]Comparativo!$C971</f>
        <v>FINANZAS</v>
      </c>
      <c r="E964" s="5">
        <f>[1]Comparativo!$R971</f>
        <v>0</v>
      </c>
      <c r="F964" s="5"/>
      <c r="G964" s="6">
        <f>[1]Comparativo!$W971</f>
        <v>0</v>
      </c>
      <c r="H964" s="6"/>
      <c r="I964" s="6">
        <f>[1]Comparativo!$T971</f>
        <v>0</v>
      </c>
    </row>
    <row r="965" spans="1:10" x14ac:dyDescent="0.3">
      <c r="A965">
        <v>965</v>
      </c>
      <c r="B965" t="str">
        <f>[1]Comparativo!$O972</f>
        <v>7-100-124-0000</v>
      </c>
      <c r="C965" s="4" t="str">
        <f>[1]Comparativo!$P972</f>
        <v>INTERESES POR FACTORAJE</v>
      </c>
      <c r="D965">
        <f>[2]Comparativo!$C972</f>
        <v>0</v>
      </c>
      <c r="E965" s="5">
        <f>[1]Comparativo!$R972</f>
        <v>0</v>
      </c>
      <c r="F965" s="5"/>
      <c r="G965" s="6">
        <f>[1]Comparativo!$W972</f>
        <v>0</v>
      </c>
      <c r="H965" s="6"/>
      <c r="I965" s="6">
        <f>[1]Comparativo!$T972</f>
        <v>0</v>
      </c>
    </row>
    <row r="966" spans="1:10" x14ac:dyDescent="0.3">
      <c r="A966">
        <v>966</v>
      </c>
      <c r="B966" t="str">
        <f>[1]Comparativo!$O973</f>
        <v>7-100-124-0001</v>
      </c>
      <c r="C966" s="4" t="str">
        <f>[1]Comparativo!$P973</f>
        <v>INTERESES POR FACTORAJE</v>
      </c>
      <c r="D966" t="str">
        <f>[2]Comparativo!$C973</f>
        <v>FINANZAS</v>
      </c>
      <c r="E966" s="5">
        <f>[1]Comparativo!$R973</f>
        <v>0</v>
      </c>
      <c r="F966" s="5"/>
      <c r="G966" s="6">
        <f>[1]Comparativo!$W973</f>
        <v>0</v>
      </c>
      <c r="H966" s="6"/>
      <c r="I966" s="6">
        <f>[1]Comparativo!$T973</f>
        <v>0</v>
      </c>
    </row>
    <row r="967" spans="1:10" x14ac:dyDescent="0.3">
      <c r="A967">
        <v>967</v>
      </c>
      <c r="B967" t="str">
        <f>[1]Comparativo!$O974</f>
        <v>7-200-000-0000</v>
      </c>
      <c r="C967" t="str">
        <f>[1]Comparativo!$P974</f>
        <v>PRODUCTOS FINANCIEROS</v>
      </c>
      <c r="D967">
        <f>[2]Comparativo!$C974</f>
        <v>0</v>
      </c>
      <c r="E967" s="2">
        <f>[1]Comparativo!$R974</f>
        <v>30799.999999999996</v>
      </c>
      <c r="F967" s="7">
        <f t="shared" ref="F967:F972" si="282">E967/$E$99</f>
        <v>1.5006086726674766E-4</v>
      </c>
      <c r="G967" s="1">
        <f>[1]Comparativo!$W974</f>
        <v>52800</v>
      </c>
      <c r="H967" s="1">
        <f t="shared" ref="H967:H972" si="283">G967/$G$99</f>
        <v>2.4381374716990955E-4</v>
      </c>
      <c r="I967" s="1">
        <f>[1]Comparativo!$T974</f>
        <v>0</v>
      </c>
      <c r="J967" s="7">
        <f t="shared" ref="J967:J972" si="284">I967/$I$99</f>
        <v>0</v>
      </c>
    </row>
    <row r="968" spans="1:10" x14ac:dyDescent="0.3">
      <c r="A968">
        <v>968</v>
      </c>
      <c r="B968" t="str">
        <f>[1]Comparativo!$O975</f>
        <v>7-200-125-0000</v>
      </c>
      <c r="C968" t="str">
        <f>[1]Comparativo!$P975</f>
        <v>INTERESES GANADOS BANCARIOS</v>
      </c>
      <c r="D968">
        <f>[2]Comparativo!$C975</f>
        <v>0</v>
      </c>
      <c r="E968" s="2">
        <f>[1]Comparativo!$R975</f>
        <v>30799.999999999996</v>
      </c>
      <c r="F968" s="7">
        <f t="shared" si="282"/>
        <v>1.5006086726674766E-4</v>
      </c>
      <c r="G968" s="1">
        <f>[1]Comparativo!$W975</f>
        <v>52800</v>
      </c>
      <c r="H968" s="1">
        <f t="shared" si="283"/>
        <v>2.4381374716990955E-4</v>
      </c>
      <c r="I968" s="1">
        <f>[1]Comparativo!$T975</f>
        <v>0</v>
      </c>
      <c r="J968" s="7">
        <f t="shared" si="284"/>
        <v>0</v>
      </c>
    </row>
    <row r="969" spans="1:10" x14ac:dyDescent="0.3">
      <c r="A969">
        <v>969</v>
      </c>
      <c r="B969" t="str">
        <f>[1]Comparativo!$O976</f>
        <v>7-200-125-0001</v>
      </c>
      <c r="C969" t="str">
        <f>[1]Comparativo!$P976</f>
        <v>INTERESES GANADOS BANCARIOS</v>
      </c>
      <c r="D969" t="str">
        <f>[2]Comparativo!$C976</f>
        <v>FINANZAS</v>
      </c>
      <c r="E969" s="2">
        <f>[1]Comparativo!$R976</f>
        <v>30799.999999999996</v>
      </c>
      <c r="F969" s="7">
        <f t="shared" si="282"/>
        <v>1.5006086726674766E-4</v>
      </c>
      <c r="G969" s="1">
        <f>[1]Comparativo!$W976</f>
        <v>52800</v>
      </c>
      <c r="H969" s="1">
        <f t="shared" si="283"/>
        <v>2.4381374716990955E-4</v>
      </c>
      <c r="I969" s="1">
        <f>[1]Comparativo!$T976</f>
        <v>0</v>
      </c>
      <c r="J969" s="7">
        <f t="shared" si="284"/>
        <v>0</v>
      </c>
    </row>
    <row r="970" spans="1:10" x14ac:dyDescent="0.3">
      <c r="A970">
        <v>970</v>
      </c>
      <c r="B970" t="str">
        <f>[1]Comparativo!$O977</f>
        <v>7-300-000-0000</v>
      </c>
      <c r="C970" t="str">
        <f>[1]Comparativo!$P977</f>
        <v>RESULTADO CAMBIARIO</v>
      </c>
      <c r="D970">
        <f>[2]Comparativo!$C977</f>
        <v>0</v>
      </c>
      <c r="E970" s="2">
        <f>[1]Comparativo!$R977</f>
        <v>572676.19499999995</v>
      </c>
      <c r="F970" s="7">
        <f t="shared" si="282"/>
        <v>2.7901391715818543E-3</v>
      </c>
      <c r="G970" s="1">
        <f>[1]Comparativo!$W977</f>
        <v>981730.62</v>
      </c>
      <c r="H970" s="1">
        <f t="shared" si="283"/>
        <v>4.5333223707128513E-3</v>
      </c>
      <c r="I970" s="1">
        <f>[1]Comparativo!$T977</f>
        <v>882682.39</v>
      </c>
      <c r="J970" s="7">
        <f t="shared" si="284"/>
        <v>7.98418096594475E-3</v>
      </c>
    </row>
    <row r="971" spans="1:10" x14ac:dyDescent="0.3">
      <c r="A971">
        <v>971</v>
      </c>
      <c r="B971" t="str">
        <f>[1]Comparativo!$O978</f>
        <v>7-300-126-0000</v>
      </c>
      <c r="C971" t="str">
        <f>[1]Comparativo!$P978</f>
        <v>PÉRDIDA CAMBIARIA</v>
      </c>
      <c r="D971">
        <f>[2]Comparativo!$C978</f>
        <v>0</v>
      </c>
      <c r="E971" s="2">
        <f>[1]Comparativo!$R978</f>
        <v>572676.19499999995</v>
      </c>
      <c r="F971" s="7">
        <f t="shared" si="282"/>
        <v>2.7901391715818543E-3</v>
      </c>
      <c r="G971" s="1">
        <f>[1]Comparativo!$W978</f>
        <v>981730.62</v>
      </c>
      <c r="H971" s="1">
        <f t="shared" si="283"/>
        <v>4.5333223707128513E-3</v>
      </c>
      <c r="I971" s="1">
        <f>[1]Comparativo!$T978</f>
        <v>0</v>
      </c>
      <c r="J971" s="7">
        <f t="shared" si="284"/>
        <v>0</v>
      </c>
    </row>
    <row r="972" spans="1:10" x14ac:dyDescent="0.3">
      <c r="A972">
        <v>972</v>
      </c>
      <c r="B972" t="str">
        <f>[1]Comparativo!$O979</f>
        <v>7-300-126-0001</v>
      </c>
      <c r="C972" t="str">
        <f>[1]Comparativo!$P979</f>
        <v>PÉRDIDA CAMBIARIA</v>
      </c>
      <c r="D972" t="str">
        <f>[2]Comparativo!$C979</f>
        <v>FINANZAS</v>
      </c>
      <c r="E972" s="2">
        <f>[1]Comparativo!$R979</f>
        <v>572676.19499999995</v>
      </c>
      <c r="F972" s="7">
        <f t="shared" si="282"/>
        <v>2.7901391715818543E-3</v>
      </c>
      <c r="G972" s="1">
        <f>[1]Comparativo!$W979</f>
        <v>981730.62</v>
      </c>
      <c r="H972" s="1">
        <f t="shared" si="283"/>
        <v>4.5333223707128513E-3</v>
      </c>
      <c r="I972" s="1">
        <f>[1]Comparativo!$T979</f>
        <v>0</v>
      </c>
      <c r="J972" s="7">
        <f t="shared" si="284"/>
        <v>0</v>
      </c>
    </row>
    <row r="973" spans="1:10" x14ac:dyDescent="0.3">
      <c r="A973">
        <v>973</v>
      </c>
      <c r="B973" t="str">
        <f>[1]Comparativo!$O980</f>
        <v>7-300-127-0000</v>
      </c>
      <c r="C973" s="4" t="str">
        <f>[1]Comparativo!$P980</f>
        <v>UTILIDAD CAMBIARIA</v>
      </c>
      <c r="D973">
        <f>[2]Comparativo!$C980</f>
        <v>0</v>
      </c>
      <c r="E973" s="5">
        <f>[1]Comparativo!$R980</f>
        <v>0</v>
      </c>
      <c r="F973" s="5"/>
      <c r="G973" s="6">
        <f>[1]Comparativo!$W980</f>
        <v>0</v>
      </c>
      <c r="H973" s="6"/>
      <c r="I973" s="6">
        <f>[1]Comparativo!$T980</f>
        <v>0</v>
      </c>
    </row>
    <row r="974" spans="1:10" x14ac:dyDescent="0.3">
      <c r="A974">
        <v>974</v>
      </c>
      <c r="B974" t="str">
        <f>[1]Comparativo!$O981</f>
        <v>7-300-127-0001</v>
      </c>
      <c r="C974" s="4" t="str">
        <f>[1]Comparativo!$P981</f>
        <v>UTILIDAD CAMBIARIA</v>
      </c>
      <c r="D974" t="str">
        <f>[2]Comparativo!$C981</f>
        <v>FINANZAS</v>
      </c>
      <c r="E974" s="5">
        <f>[1]Comparativo!$R981</f>
        <v>0</v>
      </c>
      <c r="F974" s="5"/>
      <c r="G974" s="6">
        <f>[1]Comparativo!$W981</f>
        <v>0</v>
      </c>
      <c r="H974" s="6"/>
      <c r="I974" s="6">
        <f>[1]Comparativo!$T981</f>
        <v>0</v>
      </c>
    </row>
    <row r="975" spans="1:10" x14ac:dyDescent="0.3">
      <c r="A975">
        <v>975</v>
      </c>
      <c r="B975">
        <f>[1]Comparativo!$O982</f>
        <v>0</v>
      </c>
      <c r="C975" t="str">
        <f>[1]Comparativo!$P982</f>
        <v>FINANCIEROS</v>
      </c>
      <c r="D975">
        <f>[2]Comparativo!$C982</f>
        <v>0</v>
      </c>
      <c r="E975" s="2">
        <f>[1]Comparativo!$R982</f>
        <v>1329900.6481707974</v>
      </c>
      <c r="F975" s="7">
        <f t="shared" ref="F975:F976" si="285">E975/$E$99</f>
        <v>6.4794170338675237E-3</v>
      </c>
      <c r="G975" s="1">
        <f>[1]Comparativo!$W982</f>
        <v>1863405.2577557573</v>
      </c>
      <c r="H975" s="1">
        <f t="shared" ref="H975:H976" si="286">G975/$G$99</f>
        <v>8.6046177725292109E-3</v>
      </c>
      <c r="I975" s="1">
        <f>[1]Comparativo!$T982</f>
        <v>3251922.9000000008</v>
      </c>
      <c r="J975" s="7">
        <f t="shared" ref="J975:J976" si="287">I975/$I$99</f>
        <v>2.9414816943272037E-2</v>
      </c>
    </row>
    <row r="976" spans="1:10" x14ac:dyDescent="0.3">
      <c r="A976">
        <v>976</v>
      </c>
      <c r="B976">
        <f>[1]Comparativo!$O983</f>
        <v>0</v>
      </c>
      <c r="C976" t="str">
        <f>[1]Comparativo!$P983</f>
        <v>BAI</v>
      </c>
      <c r="D976">
        <f>[2]Comparativo!$C983</f>
        <v>0</v>
      </c>
      <c r="E976" s="2">
        <f>[1]Comparativo!$R983</f>
        <v>51627255.051846817</v>
      </c>
      <c r="F976" s="7">
        <f t="shared" si="285"/>
        <v>0.25153346323641929</v>
      </c>
      <c r="G976" s="1">
        <f>[1]Comparativo!$W983</f>
        <v>60410836.204921074</v>
      </c>
      <c r="H976" s="1">
        <f t="shared" si="286"/>
        <v>0.27895818834828495</v>
      </c>
      <c r="I976" s="1">
        <f>[1]Comparativo!$T983</f>
        <v>9369912.8033333402</v>
      </c>
      <c r="J976" s="7">
        <f t="shared" si="287"/>
        <v>8.4754244906750736E-2</v>
      </c>
    </row>
  </sheetData>
  <autoFilter ref="B1:J976" xr:uid="{C61183E1-BE06-493D-9952-7A48AB143B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A50B-4C4C-48C0-9E42-759474855E1F}">
  <sheetPr codeName="Hoja2"/>
  <dimension ref="A1:P1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baseColWidth="10" defaultRowHeight="14.4" x14ac:dyDescent="0.3"/>
  <cols>
    <col min="3" max="7" width="24.21875" customWidth="1"/>
    <col min="8" max="8" width="16.109375" style="21" bestFit="1" customWidth="1"/>
    <col min="9" max="9" width="11.5546875" style="7" customWidth="1"/>
    <col min="10" max="10" width="16.109375" style="21" bestFit="1" customWidth="1"/>
    <col min="11" max="11" width="0" style="7" hidden="1" customWidth="1"/>
    <col min="12" max="12" width="16.109375" style="21" bestFit="1" customWidth="1"/>
    <col min="13" max="13" width="0" style="7" hidden="1" customWidth="1"/>
    <col min="14" max="14" width="16.33203125" style="21" hidden="1" customWidth="1"/>
    <col min="15" max="15" width="16.109375" bestFit="1" customWidth="1"/>
    <col min="16" max="16" width="12.44140625" bestFit="1" customWidth="1"/>
  </cols>
  <sheetData>
    <row r="1" spans="1:15" x14ac:dyDescent="0.3">
      <c r="A1" s="3" t="s">
        <v>8</v>
      </c>
      <c r="B1" s="3" t="s">
        <v>4</v>
      </c>
      <c r="C1" s="3" t="s">
        <v>3</v>
      </c>
      <c r="D1" s="3" t="s">
        <v>21</v>
      </c>
      <c r="E1" s="3" t="s">
        <v>22</v>
      </c>
      <c r="F1" s="3" t="s">
        <v>23</v>
      </c>
      <c r="G1" s="3" t="s">
        <v>24</v>
      </c>
      <c r="H1" s="19" t="s">
        <v>0</v>
      </c>
      <c r="I1" s="17" t="s">
        <v>6</v>
      </c>
      <c r="J1" s="19" t="s">
        <v>1</v>
      </c>
      <c r="K1" s="17" t="s">
        <v>5</v>
      </c>
      <c r="L1" s="19" t="s">
        <v>2</v>
      </c>
      <c r="M1" s="17" t="s">
        <v>7</v>
      </c>
      <c r="N1" s="19" t="s">
        <v>190</v>
      </c>
      <c r="O1" s="17" t="s">
        <v>203</v>
      </c>
    </row>
    <row r="2" spans="1:15" s="15" customFormat="1" x14ac:dyDescent="0.3">
      <c r="A2" s="15">
        <v>2</v>
      </c>
      <c r="B2" s="16" t="s">
        <v>10</v>
      </c>
      <c r="C2" s="15" t="str">
        <f>VLOOKUP(A2,'P&amp;L'!A:J,3,0)</f>
        <v>VENTAS BRUTAS</v>
      </c>
      <c r="D2" s="3"/>
      <c r="H2" s="20">
        <f>VLOOKUP(A2,'P&amp;L'!A:J,5,0)</f>
        <v>220422914.83679995</v>
      </c>
      <c r="I2" s="18">
        <f>VLOOKUP(A2,'P&amp;L'!A:J,6,0)</f>
        <v>1.0739238235673594</v>
      </c>
      <c r="J2" s="20">
        <f>VLOOKUP(A2,'P&amp;L'!A:J,7,0)</f>
        <v>231166832.81111199</v>
      </c>
      <c r="K2" s="18">
        <f>VLOOKUP(A2,'P&amp;L'!A:J,8,0)</f>
        <v>1.0674555251719169</v>
      </c>
      <c r="L2" s="20">
        <f>VLOOKUP(A2,'P&amp;L'!A:J,9,0)</f>
        <v>121330887.85000002</v>
      </c>
      <c r="M2" s="18">
        <f>VLOOKUP(A2,'P&amp;L'!A:J,10,0)</f>
        <v>1.097481694806608</v>
      </c>
      <c r="N2" s="20">
        <f>N3+N7</f>
        <v>220422914.83680004</v>
      </c>
    </row>
    <row r="3" spans="1:15" x14ac:dyDescent="0.3">
      <c r="A3">
        <v>3</v>
      </c>
      <c r="B3" s="13" t="s">
        <v>78</v>
      </c>
      <c r="C3" t="str">
        <f>D3</f>
        <v>VENTAS BRUTAS NACIONAL 16%</v>
      </c>
      <c r="D3" s="3" t="str">
        <f>VLOOKUP(A3,'P&amp;L'!A:J,3,0)</f>
        <v>VENTAS BRUTAS NACIONAL 16%</v>
      </c>
      <c r="H3" s="21">
        <f>VLOOKUP(A3,'P&amp;L'!A:J,5,0)</f>
        <v>214088490.40679997</v>
      </c>
      <c r="I3" s="7">
        <f>VLOOKUP(A3,'P&amp;L'!A:J,6,0)</f>
        <v>1.0430618357880908</v>
      </c>
      <c r="J3" s="21">
        <f>VLOOKUP(A3,'P&amp;L'!A:J,7,0)</f>
        <v>231166832.81111199</v>
      </c>
      <c r="K3" s="7">
        <f>VLOOKUP(A3,'P&amp;L'!A:J,8,0)</f>
        <v>1.0674555251719169</v>
      </c>
      <c r="L3" s="21">
        <f>VLOOKUP(A3,'P&amp;L'!A:J,9,0)</f>
        <v>121330887.85000002</v>
      </c>
      <c r="M3" s="7">
        <f>VLOOKUP(A3,'P&amp;L'!A:J,10,0)</f>
        <v>1.097481694806608</v>
      </c>
      <c r="N3" s="21">
        <f>N4+N5+N6</f>
        <v>214088490.40680003</v>
      </c>
    </row>
    <row r="4" spans="1:15" x14ac:dyDescent="0.3">
      <c r="A4">
        <v>4</v>
      </c>
      <c r="B4" s="13" t="s">
        <v>90</v>
      </c>
      <c r="C4" t="str">
        <f>G4</f>
        <v>RETAIL</v>
      </c>
      <c r="E4" t="str">
        <f>VLOOKUP(A4,'P&amp;L'!A:J,3,0)</f>
        <v>VENTAS BRUTAS NACIONAL 16%</v>
      </c>
      <c r="G4" t="str">
        <f>VLOOKUP(A4,'P&amp;L'!A:D,4,0)</f>
        <v>RETAIL</v>
      </c>
      <c r="H4" s="21">
        <f>VLOOKUP(A4,'P&amp;L'!A:J,5,0)</f>
        <v>166049694.67469287</v>
      </c>
      <c r="I4" s="7">
        <f>VLOOKUP(A4,'P&amp;L'!A:J,6,0)</f>
        <v>0.80901172702152813</v>
      </c>
      <c r="J4" s="21">
        <f>VLOOKUP(A4,'P&amp;L'!A:J,7,0)</f>
        <v>168934800.41111198</v>
      </c>
      <c r="K4" s="7">
        <f>VLOOKUP(A4,'P&amp;L'!A:J,8,0)</f>
        <v>0.78008762719003766</v>
      </c>
      <c r="L4" s="21">
        <f>VLOOKUP(A4,'P&amp;L'!A:J,9,0)</f>
        <v>110469560.48</v>
      </c>
      <c r="M4" s="7">
        <f>VLOOKUP(A4,'P&amp;L'!A:J,10,0)</f>
        <v>0.99923706657464673</v>
      </c>
      <c r="N4" s="28">
        <f>H4</f>
        <v>166049694.67469287</v>
      </c>
      <c r="O4" t="s">
        <v>204</v>
      </c>
    </row>
    <row r="5" spans="1:15" x14ac:dyDescent="0.3">
      <c r="A5">
        <v>5</v>
      </c>
      <c r="B5" s="13" t="s">
        <v>91</v>
      </c>
      <c r="C5" t="str">
        <f t="shared" ref="C5:C6" si="0">G5</f>
        <v>CATALOGO</v>
      </c>
      <c r="E5" t="str">
        <f>VLOOKUP(A5,'P&amp;L'!A:J,3,0)</f>
        <v>VENTAS BRUTAS NACIONAL 16%</v>
      </c>
      <c r="G5" t="str">
        <f>VLOOKUP(A5,'P&amp;L'!A:D,4,0)</f>
        <v>CATALOGO</v>
      </c>
      <c r="H5" s="21">
        <f>VLOOKUP(A5,'P&amp;L'!A:J,5,0)</f>
        <v>7040305.2180367932</v>
      </c>
      <c r="I5" s="7">
        <f>VLOOKUP(A5,'P&amp;L'!A:J,6,0)</f>
        <v>3.4301113858480857E-2</v>
      </c>
      <c r="J5" s="21">
        <f>VLOOKUP(A5,'P&amp;L'!A:J,7,0)</f>
        <v>5232032.4000000004</v>
      </c>
      <c r="K5" s="7">
        <f>VLOOKUP(A5,'P&amp;L'!A:J,8,0)</f>
        <v>2.4159875468908621E-2</v>
      </c>
      <c r="L5" s="21">
        <f>VLOOKUP(A5,'P&amp;L'!A:J,9,0)</f>
        <v>13567662.320000002</v>
      </c>
      <c r="M5" s="7">
        <f>VLOOKUP(A5,'P&amp;L'!A:J,10,0)</f>
        <v>0.12272440514839068</v>
      </c>
      <c r="N5" s="28">
        <f t="shared" ref="N5:N6" si="1">H5</f>
        <v>7040305.2180367932</v>
      </c>
      <c r="O5" t="s">
        <v>204</v>
      </c>
    </row>
    <row r="6" spans="1:15" x14ac:dyDescent="0.3">
      <c r="A6">
        <v>6</v>
      </c>
      <c r="B6" s="13" t="s">
        <v>92</v>
      </c>
      <c r="C6" t="str">
        <f t="shared" si="0"/>
        <v>MAYOREO</v>
      </c>
      <c r="E6" t="str">
        <f>VLOOKUP(A6,'P&amp;L'!A:J,3,0)</f>
        <v>VENTAS BRUTAS NACIONAL 16%</v>
      </c>
      <c r="G6" t="str">
        <f>VLOOKUP(A6,'P&amp;L'!A:D,4,0)</f>
        <v>MAYOREO</v>
      </c>
      <c r="H6" s="21">
        <f>VLOOKUP(A6,'P&amp;L'!A:J,5,0)</f>
        <v>40998490.514070354</v>
      </c>
      <c r="I6" s="7">
        <f>VLOOKUP(A6,'P&amp;L'!A:J,6,0)</f>
        <v>0.19974899490808198</v>
      </c>
      <c r="J6" s="21">
        <f>VLOOKUP(A6,'P&amp;L'!A:J,7,0)</f>
        <v>57000000</v>
      </c>
      <c r="K6" s="7">
        <f>VLOOKUP(A6,'P&amp;L'!A:J,8,0)</f>
        <v>0.26320802251297054</v>
      </c>
      <c r="L6" s="21">
        <f>VLOOKUP(A6,'P&amp;L'!A:J,9,0)</f>
        <v>6222377.4500000002</v>
      </c>
      <c r="M6" s="7">
        <f>VLOOKUP(A6,'P&amp;L'!A:J,10,0)</f>
        <v>5.6283651018815301E-2</v>
      </c>
      <c r="N6" s="28">
        <f t="shared" si="1"/>
        <v>40998490.514070354</v>
      </c>
      <c r="O6" t="s">
        <v>204</v>
      </c>
    </row>
    <row r="7" spans="1:15" x14ac:dyDescent="0.3">
      <c r="B7" s="13" t="s">
        <v>192</v>
      </c>
      <c r="C7" t="s">
        <v>191</v>
      </c>
      <c r="H7" s="21">
        <f>[2]Comparativo!$R$14</f>
        <v>6334424.4300000034</v>
      </c>
      <c r="I7" s="7">
        <f>H7/H$13</f>
        <v>3.086198777926865E-2</v>
      </c>
      <c r="J7" s="21">
        <v>0</v>
      </c>
      <c r="K7" s="7">
        <v>0</v>
      </c>
      <c r="L7" s="21">
        <v>0</v>
      </c>
      <c r="M7" s="7">
        <v>0</v>
      </c>
      <c r="N7" s="21">
        <f>SUM(N8:N10)</f>
        <v>6334424.4300000034</v>
      </c>
      <c r="O7" s="2"/>
    </row>
    <row r="8" spans="1:15" x14ac:dyDescent="0.3">
      <c r="B8" s="13" t="s">
        <v>196</v>
      </c>
      <c r="C8" t="s">
        <v>193</v>
      </c>
      <c r="E8" t="s">
        <v>191</v>
      </c>
      <c r="G8" t="s">
        <v>193</v>
      </c>
      <c r="H8" s="21">
        <f>[2]Comparativo!$R$15</f>
        <v>5985250.5600000033</v>
      </c>
      <c r="I8" s="7">
        <f t="shared" ref="I8:I10" si="2">H8/H$13</f>
        <v>2.9160775644233368E-2</v>
      </c>
      <c r="J8" s="21">
        <v>0</v>
      </c>
      <c r="K8" s="7">
        <v>0</v>
      </c>
      <c r="L8" s="21">
        <v>0</v>
      </c>
      <c r="M8" s="7">
        <v>0</v>
      </c>
      <c r="N8" s="28">
        <f>H8</f>
        <v>5985250.5600000033</v>
      </c>
      <c r="O8" t="s">
        <v>204</v>
      </c>
    </row>
    <row r="9" spans="1:15" x14ac:dyDescent="0.3">
      <c r="B9" s="13" t="s">
        <v>197</v>
      </c>
      <c r="C9" t="s">
        <v>194</v>
      </c>
      <c r="E9" t="s">
        <v>191</v>
      </c>
      <c r="G9" t="s">
        <v>194</v>
      </c>
      <c r="H9" s="21">
        <f>[2]Comparativo!$R$16</f>
        <v>349173.87000000005</v>
      </c>
      <c r="I9" s="7">
        <f t="shared" si="2"/>
        <v>1.7012121350352797E-3</v>
      </c>
      <c r="J9" s="21">
        <v>0</v>
      </c>
      <c r="K9" s="7">
        <v>0</v>
      </c>
      <c r="L9" s="21">
        <v>0</v>
      </c>
      <c r="M9" s="7">
        <v>0</v>
      </c>
      <c r="N9" s="28">
        <f t="shared" ref="N9:N10" si="3">H9</f>
        <v>349173.87000000005</v>
      </c>
      <c r="O9" t="s">
        <v>204</v>
      </c>
    </row>
    <row r="10" spans="1:15" x14ac:dyDescent="0.3">
      <c r="B10" s="13" t="s">
        <v>198</v>
      </c>
      <c r="C10" t="s">
        <v>195</v>
      </c>
      <c r="E10" t="s">
        <v>191</v>
      </c>
      <c r="G10" t="s">
        <v>195</v>
      </c>
      <c r="H10" s="21">
        <f>[2]Comparativo!$R$17</f>
        <v>0</v>
      </c>
      <c r="I10" s="7">
        <f t="shared" si="2"/>
        <v>0</v>
      </c>
      <c r="J10" s="21">
        <v>0</v>
      </c>
      <c r="K10" s="7">
        <v>0</v>
      </c>
      <c r="L10" s="21">
        <v>0</v>
      </c>
      <c r="M10" s="7">
        <v>0</v>
      </c>
      <c r="N10" s="28">
        <f t="shared" si="3"/>
        <v>0</v>
      </c>
      <c r="O10" t="s">
        <v>204</v>
      </c>
    </row>
    <row r="11" spans="1:15" x14ac:dyDescent="0.3">
      <c r="A11" s="15">
        <v>7</v>
      </c>
      <c r="B11" s="16" t="s">
        <v>11</v>
      </c>
      <c r="C11" s="15" t="s">
        <v>14</v>
      </c>
      <c r="D11" s="3" t="s">
        <v>14</v>
      </c>
      <c r="E11" s="15"/>
      <c r="F11" s="15"/>
      <c r="G11" s="15"/>
      <c r="H11" s="20">
        <f>[2]Comparativo!$R$18</f>
        <v>15165797.04237764</v>
      </c>
      <c r="I11" s="18">
        <f>H11/H13</f>
        <v>7.3889371979567062E-2</v>
      </c>
      <c r="J11" s="21">
        <f>[2]Comparativo!$W$18</f>
        <v>14608084.123308923</v>
      </c>
      <c r="K11" s="18">
        <f>J11/J13</f>
        <v>6.7455525171916886E-2</v>
      </c>
      <c r="L11" s="21">
        <f>[2]Comparativo!$T$18</f>
        <v>10776982.1</v>
      </c>
      <c r="M11" s="18">
        <f>L11/L13</f>
        <v>9.7481694806607927E-2</v>
      </c>
      <c r="N11" s="28">
        <f>H11</f>
        <v>15165797.04237764</v>
      </c>
      <c r="O11" t="s">
        <v>204</v>
      </c>
    </row>
    <row r="12" spans="1:15" x14ac:dyDescent="0.3">
      <c r="A12">
        <v>17</v>
      </c>
      <c r="B12" s="13" t="s">
        <v>79</v>
      </c>
      <c r="C12" t="str">
        <f>D12</f>
        <v>OTROS INGRESOS</v>
      </c>
      <c r="D12" s="3" t="s">
        <v>19</v>
      </c>
      <c r="H12" s="21">
        <f>[2]Comparativo!$R$101</f>
        <v>-7071.1900000000005</v>
      </c>
      <c r="I12" s="7">
        <f>H12/H13</f>
        <v>-3.4451587792466026E-5</v>
      </c>
      <c r="J12" s="21">
        <v>0</v>
      </c>
      <c r="K12" s="7">
        <v>0</v>
      </c>
      <c r="L12" s="21">
        <v>0</v>
      </c>
      <c r="M12" s="7">
        <v>0</v>
      </c>
      <c r="N12" s="28">
        <f>H12</f>
        <v>-7071.1900000000005</v>
      </c>
      <c r="O12" t="s">
        <v>204</v>
      </c>
    </row>
    <row r="13" spans="1:15" x14ac:dyDescent="0.3">
      <c r="A13" s="15">
        <v>99</v>
      </c>
      <c r="B13" s="16" t="s">
        <v>12</v>
      </c>
      <c r="C13" s="15" t="str">
        <f>VLOOKUP(A13,'P&amp;L'!A:J,3,0)</f>
        <v>VENTAS NETAS</v>
      </c>
      <c r="D13" s="3" t="s">
        <v>66</v>
      </c>
      <c r="E13" s="15"/>
      <c r="F13" s="15"/>
      <c r="G13" s="15"/>
      <c r="H13" s="20">
        <f>VLOOKUP(A13,'P&amp;L'!A:J,5,0)</f>
        <v>205250046.60442236</v>
      </c>
      <c r="I13" s="18">
        <f>VLOOKUP(A13,'P&amp;L'!A:J,6,0)</f>
        <v>1</v>
      </c>
      <c r="J13" s="20">
        <f>VLOOKUP(A13,'P&amp;L'!A:J,7,0)</f>
        <v>216558748.68780306</v>
      </c>
      <c r="K13" s="18">
        <f>VLOOKUP(A13,'P&amp;L'!A:J,8,0)</f>
        <v>1</v>
      </c>
      <c r="L13" s="20">
        <f>VLOOKUP(A13,'P&amp;L'!A:J,9,0)</f>
        <v>110553905.75000003</v>
      </c>
      <c r="M13" s="18">
        <f>VLOOKUP(A13,'P&amp;L'!A:J,10,0)</f>
        <v>1</v>
      </c>
      <c r="N13" s="21">
        <f>N2-N11+N12</f>
        <v>205250046.60442239</v>
      </c>
    </row>
    <row r="14" spans="1:15" x14ac:dyDescent="0.3">
      <c r="A14" s="15">
        <v>142</v>
      </c>
      <c r="B14" s="16" t="s">
        <v>13</v>
      </c>
      <c r="C14" s="15" t="str">
        <f>VLOOKUP(A14,'P&amp;L'!A:J,3,0)</f>
        <v>COSTO DIRECTO</v>
      </c>
      <c r="D14" s="3" t="s">
        <v>67</v>
      </c>
      <c r="E14" s="15"/>
      <c r="F14" s="15"/>
      <c r="G14" s="15"/>
      <c r="H14" s="20">
        <f>VLOOKUP(A14,'P&amp;L'!A:J,5,0)</f>
        <v>104777620.42355749</v>
      </c>
      <c r="I14" s="18">
        <f>VLOOKUP(A14,'P&amp;L'!A:J,6,0)</f>
        <v>0.51048768152289392</v>
      </c>
      <c r="J14" s="20">
        <f>VLOOKUP(A14,'P&amp;L'!A:J,7,0)</f>
        <v>107372731.84765327</v>
      </c>
      <c r="K14" s="18">
        <f>VLOOKUP(A14,'P&amp;L'!A:J,8,0)</f>
        <v>0.49581341090239073</v>
      </c>
      <c r="L14" s="20">
        <f>VLOOKUP(A14,'P&amp;L'!A:J,9,0)</f>
        <v>60430623.826666683</v>
      </c>
      <c r="M14" s="18">
        <f>VLOOKUP(A14,'P&amp;L'!A:J,10,0)</f>
        <v>0.5466168148172067</v>
      </c>
      <c r="N14" s="21">
        <f>N15+N16+N18+N23</f>
        <v>104777620.42355749</v>
      </c>
    </row>
    <row r="15" spans="1:15" x14ac:dyDescent="0.3">
      <c r="A15">
        <v>106</v>
      </c>
      <c r="B15" s="13" t="s">
        <v>80</v>
      </c>
      <c r="C15" t="str">
        <f t="shared" ref="C15" si="4">D15</f>
        <v>MATERIALES A PROCESO</v>
      </c>
      <c r="D15" s="3" t="s">
        <v>68</v>
      </c>
      <c r="E15" t="str">
        <f>VLOOKUP(A15,'P&amp;L'!A:J,3,0)</f>
        <v>MATERIALES A PROCESO</v>
      </c>
      <c r="H15" s="20">
        <f>VLOOKUP(A15,'P&amp;L'!A:J,5,0)</f>
        <v>101529703.52564082</v>
      </c>
      <c r="I15" s="7">
        <f>VLOOKUP(A15,'P&amp;L'!A:J,6,0)</f>
        <v>0.4946634858569296</v>
      </c>
      <c r="J15" s="21">
        <f>VLOOKUP(A15,'P&amp;L'!A:J,7,0)</f>
        <v>101987819.98265328</v>
      </c>
      <c r="K15" s="7">
        <f>VLOOKUP(A15,'P&amp;L'!A:J,8,0)</f>
        <v>0.470947586281456</v>
      </c>
      <c r="L15" s="21">
        <f>VLOOKUP(A15,'P&amp;L'!A:J,9,0)</f>
        <v>53973880.940000013</v>
      </c>
      <c r="M15" s="7">
        <f>VLOOKUP(A15,'P&amp;L'!A:J,10,0)</f>
        <v>0.48821324379125336</v>
      </c>
      <c r="N15" s="28">
        <f>H15</f>
        <v>101529703.52564082</v>
      </c>
      <c r="O15" t="s">
        <v>204</v>
      </c>
    </row>
    <row r="16" spans="1:15" x14ac:dyDescent="0.3">
      <c r="A16">
        <v>112</v>
      </c>
      <c r="B16" s="13" t="s">
        <v>81</v>
      </c>
      <c r="C16" t="str">
        <f>D16</f>
        <v>MANO DE OBRA ARMADO</v>
      </c>
      <c r="D16" s="3" t="s">
        <v>69</v>
      </c>
      <c r="E16" t="str">
        <f>VLOOKUP(A16,'P&amp;L'!A:J,3,0)</f>
        <v>MANO DE OBRA ARMADO</v>
      </c>
      <c r="H16" s="20">
        <f>VLOOKUP(A16,'P&amp;L'!A:J,5,0)</f>
        <v>2834922.9212499997</v>
      </c>
      <c r="I16" s="7">
        <f>VLOOKUP(A16,'P&amp;L'!A:J,6,0)</f>
        <v>1.381204520120639E-2</v>
      </c>
      <c r="J16" s="21">
        <f>VLOOKUP(A16,'P&amp;L'!A:J,7,0)</f>
        <v>4859867.8649999993</v>
      </c>
      <c r="K16" s="7">
        <f>VLOOKUP(A16,'P&amp;L'!A:J,8,0)</f>
        <v>2.2441337024929509E-2</v>
      </c>
      <c r="L16" s="21">
        <f>VLOOKUP(A16,'P&amp;L'!A:J,9,0)</f>
        <v>5050222.4966666661</v>
      </c>
      <c r="M16" s="7">
        <f>VLOOKUP(A16,'P&amp;L'!A:J,10,0)</f>
        <v>4.5681086185113497E-2</v>
      </c>
      <c r="N16" s="21">
        <f>N17</f>
        <v>2834922.9212499997</v>
      </c>
    </row>
    <row r="17" spans="1:16" x14ac:dyDescent="0.3">
      <c r="A17">
        <v>113</v>
      </c>
      <c r="B17" s="13" t="s">
        <v>93</v>
      </c>
      <c r="C17" t="str">
        <f>G17</f>
        <v>OPERACIONES</v>
      </c>
      <c r="F17" t="str">
        <f>VLOOKUP(A17,'P&amp;L'!A:J,3,0)</f>
        <v>MANO DE OBRA ARMADO</v>
      </c>
      <c r="G17" t="str">
        <f>VLOOKUP(A17,'P&amp;L'!A:D,4,0)</f>
        <v>OPERACIONES</v>
      </c>
      <c r="H17" s="22">
        <f>VLOOKUP(A17,'P&amp;L'!A:J,5,0)</f>
        <v>2834922.9212499997</v>
      </c>
      <c r="I17" s="7">
        <f>VLOOKUP(A17,'P&amp;L'!A:J,6,0)</f>
        <v>1.381204520120639E-2</v>
      </c>
      <c r="J17" s="21">
        <f>VLOOKUP(A17,'P&amp;L'!A:J,7,0)</f>
        <v>4859867.8649999993</v>
      </c>
      <c r="K17" s="7">
        <f>VLOOKUP(A17,'P&amp;L'!A:J,8,0)</f>
        <v>2.2441337024929509E-2</v>
      </c>
      <c r="L17" s="21">
        <f>VLOOKUP(A17,'P&amp;L'!A:J,9,0)</f>
        <v>5050222.4966666661</v>
      </c>
      <c r="M17" s="7">
        <f>VLOOKUP(A17,'P&amp;L'!A:J,10,0)</f>
        <v>4.5681086185113497E-2</v>
      </c>
      <c r="N17" s="28">
        <f>H17</f>
        <v>2834922.9212499997</v>
      </c>
      <c r="O17" t="s">
        <v>204</v>
      </c>
    </row>
    <row r="18" spans="1:16" x14ac:dyDescent="0.3">
      <c r="A18">
        <v>113.1</v>
      </c>
      <c r="B18" s="13" t="s">
        <v>82</v>
      </c>
      <c r="C18" t="str">
        <f>D18</f>
        <v>COSTOS INDIRECTOS</v>
      </c>
      <c r="D18" s="3" t="s">
        <v>15</v>
      </c>
      <c r="E18" t="s">
        <v>15</v>
      </c>
      <c r="F18" t="s">
        <v>15</v>
      </c>
      <c r="H18" s="22">
        <f>[2]Comparativo!$R$131</f>
        <v>337743.97666666668</v>
      </c>
      <c r="I18" s="7">
        <f>H18/H13</f>
        <v>1.6455244822311751E-3</v>
      </c>
      <c r="J18" s="21">
        <f>[2]Comparativo!$W$131</f>
        <v>525044</v>
      </c>
      <c r="K18" s="7">
        <f>J18/J13</f>
        <v>2.424487596005265E-3</v>
      </c>
      <c r="L18" s="21">
        <f>[2]Comparativo!$T$131</f>
        <v>0</v>
      </c>
      <c r="M18" s="7">
        <f>L18/L13</f>
        <v>0</v>
      </c>
      <c r="N18" s="21">
        <f>N19+N20</f>
        <v>337743.97666666668</v>
      </c>
    </row>
    <row r="19" spans="1:16" x14ac:dyDescent="0.3">
      <c r="A19">
        <v>113.2</v>
      </c>
      <c r="B19" s="13" t="s">
        <v>200</v>
      </c>
      <c r="C19" t="str">
        <f>E19</f>
        <v>COSTOS DE CALIDAD</v>
      </c>
      <c r="E19" t="s">
        <v>18</v>
      </c>
      <c r="F19" t="s">
        <v>18</v>
      </c>
      <c r="H19" s="22">
        <f>[2]Comparativo!$R$138</f>
        <v>124243.97666666668</v>
      </c>
      <c r="I19" s="7">
        <f>H19/H13</f>
        <v>6.0532983413212876E-4</v>
      </c>
      <c r="J19" s="21">
        <f>[2]Comparativo!$W$138</f>
        <v>159044</v>
      </c>
      <c r="K19" s="7">
        <f>J19/J13</f>
        <v>7.344150303956647E-4</v>
      </c>
      <c r="L19" s="21">
        <f>[2]Comparativo!$W$138</f>
        <v>159044</v>
      </c>
      <c r="M19" s="7">
        <f>L19/L13</f>
        <v>1.4386104129116212E-3</v>
      </c>
      <c r="N19" s="28">
        <f>H19</f>
        <v>124243.97666666668</v>
      </c>
      <c r="O19" t="s">
        <v>204</v>
      </c>
    </row>
    <row r="20" spans="1:16" x14ac:dyDescent="0.3">
      <c r="A20">
        <v>138</v>
      </c>
      <c r="B20" s="13" t="s">
        <v>199</v>
      </c>
      <c r="C20" t="str">
        <f>E20</f>
        <v>COSTOS DE MOLDES</v>
      </c>
      <c r="E20" t="str">
        <f>VLOOKUP(A20,'P&amp;L'!A:J,3,0)</f>
        <v>COSTOS DE MOLDES</v>
      </c>
      <c r="F20" t="s">
        <v>70</v>
      </c>
      <c r="H20" s="22">
        <f>VLOOKUP(A20,'P&amp;L'!A:J,5,0)</f>
        <v>213499.99999999997</v>
      </c>
      <c r="I20" s="7">
        <f>VLOOKUP(A20,'P&amp;L'!A:J,6,0)</f>
        <v>1.0401946480990464E-3</v>
      </c>
      <c r="J20" s="21">
        <f>VLOOKUP(A20,'P&amp;L'!A:J,7,0)</f>
        <v>366000</v>
      </c>
      <c r="K20" s="7">
        <f>VLOOKUP(A20,'P&amp;L'!A:J,8,0)</f>
        <v>1.6900725656096003E-3</v>
      </c>
      <c r="L20" s="21">
        <f>VLOOKUP(A20,'P&amp;L'!A:J,9,0)</f>
        <v>1406520.39</v>
      </c>
      <c r="M20" s="7">
        <f>VLOOKUP(A20,'P&amp;L'!A:J,10,0)</f>
        <v>1.2722484840839732E-2</v>
      </c>
      <c r="N20" s="21">
        <f>SUM(N21:N22)</f>
        <v>213499.99999999997</v>
      </c>
    </row>
    <row r="21" spans="1:16" x14ac:dyDescent="0.3">
      <c r="A21">
        <v>139</v>
      </c>
      <c r="B21" s="13" t="s">
        <v>202</v>
      </c>
      <c r="C21" t="str">
        <f t="shared" ref="C21:C22" si="5">G21</f>
        <v>OPERACIONES</v>
      </c>
      <c r="E21" t="s">
        <v>71</v>
      </c>
      <c r="F21" t="str">
        <f>VLOOKUP(A21,'P&amp;L'!A:J,3,0)</f>
        <v>MOLDES DE ACERO</v>
      </c>
      <c r="G21" t="str">
        <f>VLOOKUP(A21,'P&amp;L'!A:D,4,0)</f>
        <v>OPERACIONES</v>
      </c>
      <c r="H21" s="21">
        <f>VLOOKUP(A21,'P&amp;L'!A:J,5,0)</f>
        <v>0</v>
      </c>
      <c r="I21" s="7">
        <f>VLOOKUP(A21,'P&amp;L'!A:J,6,0)</f>
        <v>0</v>
      </c>
      <c r="J21" s="21">
        <f>VLOOKUP(A21,'P&amp;L'!A:J,7,0)</f>
        <v>0</v>
      </c>
      <c r="K21" s="7">
        <f>VLOOKUP(A21,'P&amp;L'!A:J,8,0)</f>
        <v>0</v>
      </c>
      <c r="L21" s="21">
        <f>VLOOKUP(A21,'P&amp;L'!A:J,9,0)</f>
        <v>1406520.39</v>
      </c>
      <c r="M21" s="7">
        <f>VLOOKUP(A21,'P&amp;L'!A:J,10,0)</f>
        <v>1.2722484840839732E-2</v>
      </c>
      <c r="N21" s="28">
        <f>H21</f>
        <v>0</v>
      </c>
      <c r="O21" t="s">
        <v>204</v>
      </c>
    </row>
    <row r="22" spans="1:16" x14ac:dyDescent="0.3">
      <c r="A22">
        <v>139.1</v>
      </c>
      <c r="B22" s="13" t="s">
        <v>201</v>
      </c>
      <c r="C22" t="str">
        <f t="shared" si="5"/>
        <v>OPERACIONES</v>
      </c>
      <c r="E22" t="s">
        <v>16</v>
      </c>
      <c r="F22" t="s">
        <v>16</v>
      </c>
      <c r="G22" t="s">
        <v>17</v>
      </c>
      <c r="H22" s="21">
        <f>[2]Comparativo!$R$148</f>
        <v>213499.99999999997</v>
      </c>
      <c r="I22" s="7">
        <f>H22/H13</f>
        <v>1.0401946480990464E-3</v>
      </c>
      <c r="J22" s="21">
        <v>0</v>
      </c>
      <c r="K22" s="7">
        <v>0</v>
      </c>
      <c r="L22" s="21">
        <f>[2]Comparativo!$W$148</f>
        <v>366000</v>
      </c>
      <c r="M22" s="7">
        <f>L22/L13</f>
        <v>3.3106021674860629E-3</v>
      </c>
      <c r="N22" s="28">
        <f>H22</f>
        <v>213499.99999999997</v>
      </c>
      <c r="O22" t="s">
        <v>204</v>
      </c>
    </row>
    <row r="23" spans="1:16" x14ac:dyDescent="0.3">
      <c r="A23">
        <v>139.19999999999999</v>
      </c>
      <c r="B23" s="13" t="s">
        <v>83</v>
      </c>
      <c r="C23" t="str">
        <f>D23</f>
        <v>OTROS COSTOS</v>
      </c>
      <c r="D23" s="3" t="s">
        <v>20</v>
      </c>
      <c r="E23" t="s">
        <v>20</v>
      </c>
      <c r="F23" t="s">
        <v>20</v>
      </c>
      <c r="H23" s="21">
        <f>[2]Comparativo!$R$124</f>
        <v>75250</v>
      </c>
      <c r="I23" s="7">
        <f>H23/H13</f>
        <v>3.6662598252671307E-4</v>
      </c>
      <c r="J23" s="21">
        <v>0</v>
      </c>
      <c r="K23" s="7">
        <v>0</v>
      </c>
      <c r="L23" s="21">
        <v>0</v>
      </c>
      <c r="M23" s="7">
        <v>0</v>
      </c>
      <c r="N23" s="28">
        <f>H23</f>
        <v>75250</v>
      </c>
      <c r="O23" t="s">
        <v>204</v>
      </c>
    </row>
    <row r="24" spans="1:16" x14ac:dyDescent="0.3">
      <c r="A24" s="15">
        <v>143</v>
      </c>
      <c r="B24" s="16" t="s">
        <v>73</v>
      </c>
      <c r="C24" s="15" t="str">
        <f>VLOOKUP(A24,'P&amp;L'!A:J,3,0)</f>
        <v>MARGEN BRUTO</v>
      </c>
      <c r="D24" s="3"/>
      <c r="E24" s="15"/>
      <c r="F24" s="15"/>
      <c r="G24" s="23"/>
      <c r="H24" s="20">
        <f>VLOOKUP(A24,'P&amp;L'!A:J,5,0)</f>
        <v>100472426.18086486</v>
      </c>
      <c r="I24" s="18">
        <f>VLOOKUP(A24,'P&amp;L'!A:J,6,0)</f>
        <v>0.48951231847710602</v>
      </c>
      <c r="J24" s="20">
        <f>VLOOKUP(A24,'P&amp;L'!A:J,7,0)</f>
        <v>109186016.84014979</v>
      </c>
      <c r="K24" s="18">
        <f>VLOOKUP(A24,'P&amp;L'!A:J,8,0)</f>
        <v>0.50418658909760927</v>
      </c>
      <c r="L24" s="20">
        <f>VLOOKUP(A24,'P&amp;L'!A:J,9,0)</f>
        <v>50123281.923333347</v>
      </c>
      <c r="M24" s="18">
        <f>VLOOKUP(A24,'P&amp;L'!A:J,10,0)</f>
        <v>0.45338318518279336</v>
      </c>
      <c r="N24" s="21">
        <f>N13-N14</f>
        <v>100472426.1808649</v>
      </c>
    </row>
    <row r="25" spans="1:16" x14ac:dyDescent="0.3">
      <c r="A25" s="15">
        <v>948</v>
      </c>
      <c r="B25" s="16" t="s">
        <v>72</v>
      </c>
      <c r="C25" s="15" t="str">
        <f>VLOOKUP(A25,'P&amp;L'!A:J,3,0)</f>
        <v>TOTAL GASTOS</v>
      </c>
      <c r="D25" s="3"/>
      <c r="E25" s="15"/>
      <c r="F25" s="15"/>
      <c r="G25" s="15"/>
      <c r="H25" s="20">
        <f>[2]Comparativo!$R$955</f>
        <v>44440709.040847249</v>
      </c>
      <c r="I25" s="18">
        <f>VLOOKUP(A25,'P&amp;L'!A:J,6,0)</f>
        <v>0.21651984872138744</v>
      </c>
      <c r="J25" s="20">
        <f>VLOOKUP(A25,'P&amp;L'!A:J,7,0)</f>
        <v>46911775.377472959</v>
      </c>
      <c r="K25" s="18">
        <f>VLOOKUP(A25,'P&amp;L'!A:J,8,0)</f>
        <v>0.2166237829767951</v>
      </c>
      <c r="L25" s="20">
        <f>VLOOKUP(A25,'P&amp;L'!A:J,9,0)</f>
        <v>37501446.220000006</v>
      </c>
      <c r="M25" s="18">
        <f>VLOOKUP(A25,'P&amp;L'!A:J,10,0)</f>
        <v>0.33921412333277057</v>
      </c>
      <c r="N25" s="25">
        <f>N26+N49+N69+N90+N93+N123</f>
        <v>44440256.450847261</v>
      </c>
    </row>
    <row r="26" spans="1:16" x14ac:dyDescent="0.3">
      <c r="A26">
        <v>172</v>
      </c>
      <c r="B26" s="13" t="s">
        <v>84</v>
      </c>
      <c r="C26" t="str">
        <f>D26</f>
        <v>GASTOS DE OPERACIONES</v>
      </c>
      <c r="D26" s="3" t="str">
        <f>VLOOKUP(A26,'P&amp;L'!A:J,3,0)</f>
        <v>GASTOS DE OPERACIONES</v>
      </c>
      <c r="H26" s="21">
        <f>VLOOKUP(A26,'P&amp;L'!A:J,5,0)</f>
        <v>11190636.690612994</v>
      </c>
      <c r="I26" s="7">
        <f>VLOOKUP(A26,'P&amp;L'!A:J,6,0)</f>
        <v>5.4521969060404969E-2</v>
      </c>
      <c r="J26" s="21">
        <f>VLOOKUP(A26,'P&amp;L'!A:J,7,0)</f>
        <v>10140590.790000001</v>
      </c>
      <c r="K26" s="7">
        <f>VLOOKUP(A26,'P&amp;L'!A:J,8,0)</f>
        <v>4.6826049981563894E-2</v>
      </c>
      <c r="L26" s="21">
        <f>VLOOKUP(A26,'P&amp;L'!A:J,9,0)</f>
        <v>10442959.568666665</v>
      </c>
      <c r="M26" s="7">
        <f>VLOOKUP(A26,'P&amp;L'!A:J,10,0)</f>
        <v>9.4460340390702682E-2</v>
      </c>
      <c r="N26" s="27">
        <f>SUM(N27:N48)</f>
        <v>11190636.690612998</v>
      </c>
    </row>
    <row r="27" spans="1:16" x14ac:dyDescent="0.3">
      <c r="A27">
        <v>173</v>
      </c>
      <c r="B27" s="13" t="s">
        <v>94</v>
      </c>
      <c r="C27" t="str">
        <f t="shared" ref="C27:C48" si="6">E27</f>
        <v>SUELDOS Y SALARIOS</v>
      </c>
      <c r="E27" t="str">
        <f>VLOOKUP(A27,'P&amp;L'!A:J,3,0)</f>
        <v>SUELDOS Y SALARIOS</v>
      </c>
      <c r="H27" s="26">
        <f>VLOOKUP(A27,'P&amp;L'!A:J,5,0)</f>
        <v>4269765.5320833335</v>
      </c>
      <c r="I27" s="7">
        <f>VLOOKUP(A27,'P&amp;L'!A:J,6,0)</f>
        <v>2.0802750609418552E-2</v>
      </c>
      <c r="J27" s="21">
        <f>VLOOKUP(A27,'P&amp;L'!A:J,7,0)</f>
        <v>3555078.4150000005</v>
      </c>
      <c r="K27" s="7">
        <f>VLOOKUP(A27,'P&amp;L'!A:J,8,0)</f>
        <v>1.641623086825782E-2</v>
      </c>
      <c r="L27" s="21">
        <f>VLOOKUP(A27,'P&amp;L'!A:J,9,0)</f>
        <v>4863770.6966666654</v>
      </c>
      <c r="M27" s="7">
        <f>VLOOKUP(A27,'P&amp;L'!A:J,10,0)</f>
        <v>4.3994562323879396E-2</v>
      </c>
      <c r="N27" s="28">
        <f>H27</f>
        <v>4269765.5320833335</v>
      </c>
      <c r="O27" t="s">
        <v>204</v>
      </c>
      <c r="P27" t="str">
        <f>VLOOKUP(C27,PY!$C$20:$C$61,1,0)</f>
        <v>SUELDOS Y SALARIOS</v>
      </c>
    </row>
    <row r="28" spans="1:16" x14ac:dyDescent="0.3">
      <c r="A28">
        <v>174</v>
      </c>
      <c r="B28" s="13" t="s">
        <v>95</v>
      </c>
      <c r="C28" t="str">
        <f t="shared" si="6"/>
        <v>PRESTACIONES</v>
      </c>
      <c r="E28" t="s">
        <v>25</v>
      </c>
      <c r="H28" s="26">
        <f>[2]Comparativo!$R$188</f>
        <v>167446.96065625001</v>
      </c>
      <c r="I28" s="7">
        <f>H28/$H$13</f>
        <v>8.158193551057745E-4</v>
      </c>
      <c r="J28" s="21">
        <v>0</v>
      </c>
      <c r="K28" s="7">
        <f>J28/J13</f>
        <v>0</v>
      </c>
      <c r="L28" s="21">
        <v>0</v>
      </c>
      <c r="M28" s="7">
        <f>L28/L13</f>
        <v>0</v>
      </c>
      <c r="N28" s="28">
        <f t="shared" ref="N28:N48" si="7">H28</f>
        <v>167446.96065625001</v>
      </c>
      <c r="O28" t="s">
        <v>204</v>
      </c>
      <c r="P28" t="str">
        <f>VLOOKUP(C28,PY!$C$20:$C$61,1,0)</f>
        <v>PRESTACIONES</v>
      </c>
    </row>
    <row r="29" spans="1:16" x14ac:dyDescent="0.3">
      <c r="A29">
        <v>175</v>
      </c>
      <c r="B29" s="13" t="s">
        <v>96</v>
      </c>
      <c r="C29" t="str">
        <f t="shared" si="6"/>
        <v>OTRAS COMPENSACIONES</v>
      </c>
      <c r="E29" t="s">
        <v>26</v>
      </c>
      <c r="H29" s="26">
        <f>[2]Comparativo!$R$193</f>
        <v>16760.53</v>
      </c>
      <c r="I29" s="7">
        <f t="shared" ref="I29:I30" si="8">H29/$H$13</f>
        <v>8.1659080118517613E-5</v>
      </c>
      <c r="J29" s="21">
        <v>0</v>
      </c>
      <c r="K29" s="7">
        <v>0</v>
      </c>
      <c r="L29" s="21">
        <v>0</v>
      </c>
      <c r="M29" s="7">
        <v>0</v>
      </c>
      <c r="N29" s="28">
        <f t="shared" si="7"/>
        <v>16760.53</v>
      </c>
      <c r="O29" t="s">
        <v>204</v>
      </c>
      <c r="P29" t="str">
        <f>VLOOKUP(C29,PY!$C$20:$C$61,1,0)</f>
        <v>OTRAS COMPENSACIONES</v>
      </c>
    </row>
    <row r="30" spans="1:16" x14ac:dyDescent="0.3">
      <c r="A30">
        <v>176</v>
      </c>
      <c r="B30" s="13" t="s">
        <v>97</v>
      </c>
      <c r="C30" t="str">
        <f t="shared" si="6"/>
        <v>SEGURIDAD E HIGIENE</v>
      </c>
      <c r="E30" t="s">
        <v>27</v>
      </c>
      <c r="H30" s="26">
        <f>[2]Comparativo!$R$207</f>
        <v>106123.46833333332</v>
      </c>
      <c r="I30" s="7">
        <f t="shared" si="8"/>
        <v>5.1704479530698805E-4</v>
      </c>
      <c r="J30" s="21">
        <f>[2]Comparativo!$W$207</f>
        <v>172489.90000000002</v>
      </c>
      <c r="K30" s="7">
        <f>J30/$J$13</f>
        <v>7.9650395583263239E-4</v>
      </c>
      <c r="L30" s="21">
        <v>0</v>
      </c>
      <c r="M30" s="7">
        <v>0</v>
      </c>
      <c r="N30" s="28">
        <f t="shared" si="7"/>
        <v>106123.46833333332</v>
      </c>
      <c r="O30" t="s">
        <v>204</v>
      </c>
      <c r="P30" t="str">
        <f>VLOOKUP(C30,PY!$C$20:$C$61,1,0)</f>
        <v>SEGURIDAD E HIGIENE</v>
      </c>
    </row>
    <row r="31" spans="1:16" x14ac:dyDescent="0.3">
      <c r="A31">
        <v>177</v>
      </c>
      <c r="B31" s="13" t="s">
        <v>98</v>
      </c>
      <c r="C31" t="str">
        <f t="shared" si="6"/>
        <v>GASTOS DE PERSONAL</v>
      </c>
      <c r="E31" t="s">
        <v>28</v>
      </c>
      <c r="H31" s="26">
        <f>[2]Comparativo!$R$219</f>
        <v>9042.07</v>
      </c>
      <c r="I31" s="7">
        <f t="shared" ref="I31:I45" si="9">H31/H$13</f>
        <v>4.4053924223592243E-5</v>
      </c>
      <c r="J31" s="21">
        <v>0</v>
      </c>
      <c r="K31" s="7">
        <f>J31/$J$13</f>
        <v>0</v>
      </c>
      <c r="L31" s="21">
        <v>0</v>
      </c>
      <c r="M31" s="7">
        <v>0</v>
      </c>
      <c r="N31" s="28">
        <f t="shared" si="7"/>
        <v>9042.07</v>
      </c>
      <c r="O31" t="s">
        <v>204</v>
      </c>
      <c r="P31" t="str">
        <f>VLOOKUP(C31,PY!$C$20:$C$61,1,0)</f>
        <v>GASTOS DE PERSONAL</v>
      </c>
    </row>
    <row r="32" spans="1:16" x14ac:dyDescent="0.3">
      <c r="A32">
        <v>178</v>
      </c>
      <c r="B32" s="13" t="s">
        <v>99</v>
      </c>
      <c r="C32" t="str">
        <f t="shared" si="6"/>
        <v>COMBUSTIBLE</v>
      </c>
      <c r="E32" t="s">
        <v>29</v>
      </c>
      <c r="H32" s="26">
        <f>[2]Comparativo!$R$223</f>
        <v>130976.44</v>
      </c>
      <c r="I32" s="7">
        <f t="shared" si="9"/>
        <v>6.3813110967243965E-4</v>
      </c>
      <c r="J32" s="21">
        <f>[2]Comparativo!$W$223</f>
        <v>151800</v>
      </c>
      <c r="K32" s="7">
        <f>J32/J$13</f>
        <v>7.0096452311349002E-4</v>
      </c>
      <c r="M32" s="7">
        <f>L32/L$13</f>
        <v>0</v>
      </c>
      <c r="N32" s="28">
        <f t="shared" si="7"/>
        <v>130976.44</v>
      </c>
      <c r="O32" t="s">
        <v>204</v>
      </c>
      <c r="P32" t="str">
        <f>VLOOKUP(C32,PY!$C$20:$C$61,1,0)</f>
        <v>COMBUSTIBLE</v>
      </c>
    </row>
    <row r="33" spans="1:16" x14ac:dyDescent="0.3">
      <c r="A33">
        <v>179</v>
      </c>
      <c r="B33" s="13" t="s">
        <v>100</v>
      </c>
      <c r="C33" t="str">
        <f t="shared" si="6"/>
        <v>ESTACIONAMIENTO</v>
      </c>
      <c r="E33" t="s">
        <v>30</v>
      </c>
      <c r="H33" s="26">
        <f>[2]Comparativo!$R$226</f>
        <v>1879.2799999999997</v>
      </c>
      <c r="I33" s="7">
        <f t="shared" si="9"/>
        <v>9.1560515141900509E-6</v>
      </c>
      <c r="J33" s="21">
        <v>0</v>
      </c>
      <c r="K33" s="7">
        <f>J33/J$13</f>
        <v>0</v>
      </c>
      <c r="L33" s="21">
        <v>0</v>
      </c>
      <c r="M33" s="7">
        <v>0</v>
      </c>
      <c r="N33" s="28">
        <f t="shared" si="7"/>
        <v>1879.2799999999997</v>
      </c>
      <c r="O33" t="s">
        <v>204</v>
      </c>
      <c r="P33" t="str">
        <f>VLOOKUP(C33,PY!$C$20:$C$61,1,0)</f>
        <v>ESTACIONAMIENTO</v>
      </c>
    </row>
    <row r="34" spans="1:16" x14ac:dyDescent="0.3">
      <c r="A34">
        <v>180</v>
      </c>
      <c r="B34" s="13" t="s">
        <v>101</v>
      </c>
      <c r="C34" t="str">
        <f t="shared" si="6"/>
        <v>TRANSPORTE LOCAL</v>
      </c>
      <c r="E34" t="s">
        <v>31</v>
      </c>
      <c r="H34" s="26">
        <f>[2]Comparativo!$R$228</f>
        <v>57053.159999999996</v>
      </c>
      <c r="I34" s="7">
        <f t="shared" si="9"/>
        <v>2.7796904772430252E-4</v>
      </c>
      <c r="J34" s="21">
        <f>[2]Comparativo!$W$228</f>
        <v>96000</v>
      </c>
      <c r="K34" s="7">
        <f>J34/J$13</f>
        <v>4.4329772212710832E-4</v>
      </c>
      <c r="L34" s="21">
        <v>0</v>
      </c>
      <c r="M34" s="7">
        <f>L34/L$13</f>
        <v>0</v>
      </c>
      <c r="N34" s="28">
        <f t="shared" si="7"/>
        <v>57053.159999999996</v>
      </c>
      <c r="O34" t="s">
        <v>204</v>
      </c>
      <c r="P34" t="str">
        <f>VLOOKUP(C34,PY!$C$20:$C$61,1,0)</f>
        <v>TRANSPORTE LOCAL</v>
      </c>
    </row>
    <row r="35" spans="1:16" x14ac:dyDescent="0.3">
      <c r="A35">
        <v>181</v>
      </c>
      <c r="B35" s="13" t="s">
        <v>102</v>
      </c>
      <c r="C35" t="str">
        <f t="shared" si="6"/>
        <v>GASTOS DE VIAJE</v>
      </c>
      <c r="E35" t="s">
        <v>32</v>
      </c>
      <c r="H35" s="26">
        <f>[2]Comparativo!$R$235</f>
        <v>2693.55</v>
      </c>
      <c r="I35" s="7">
        <f t="shared" si="9"/>
        <v>1.3123261332024293E-5</v>
      </c>
      <c r="J35" s="21">
        <v>0</v>
      </c>
      <c r="K35" s="7">
        <v>0</v>
      </c>
      <c r="L35" s="21">
        <v>0</v>
      </c>
      <c r="M35" s="7">
        <v>0</v>
      </c>
      <c r="N35" s="28">
        <f t="shared" si="7"/>
        <v>2693.55</v>
      </c>
      <c r="O35" t="s">
        <v>204</v>
      </c>
      <c r="P35" t="str">
        <f>VLOOKUP(C35,PY!$C$20:$C$61,1,0)</f>
        <v>GASTOS DE VIAJE</v>
      </c>
    </row>
    <row r="36" spans="1:16" x14ac:dyDescent="0.3">
      <c r="A36">
        <v>182</v>
      </c>
      <c r="B36" s="13" t="s">
        <v>103</v>
      </c>
      <c r="C36" t="str">
        <f t="shared" si="6"/>
        <v>ASESORIAS PM</v>
      </c>
      <c r="E36" t="s">
        <v>33</v>
      </c>
      <c r="H36" s="26">
        <f>[2]Comparativo!$R$253</f>
        <v>221089.71999999997</v>
      </c>
      <c r="I36" s="7">
        <f t="shared" si="9"/>
        <v>1.077172569057221E-3</v>
      </c>
      <c r="J36" s="21">
        <v>0</v>
      </c>
      <c r="K36" s="7">
        <v>0</v>
      </c>
      <c r="L36" s="21">
        <v>0</v>
      </c>
      <c r="M36" s="7">
        <v>0</v>
      </c>
      <c r="N36" s="28">
        <f t="shared" si="7"/>
        <v>221089.71999999997</v>
      </c>
      <c r="O36" t="s">
        <v>204</v>
      </c>
      <c r="P36" t="str">
        <f>VLOOKUP(C36,PY!$C$20:$C$61,1,0)</f>
        <v>ASESORIAS PM</v>
      </c>
    </row>
    <row r="37" spans="1:16" x14ac:dyDescent="0.3">
      <c r="A37">
        <v>183</v>
      </c>
      <c r="B37" s="13" t="s">
        <v>104</v>
      </c>
      <c r="C37" t="str">
        <f t="shared" si="6"/>
        <v>SEGURIDAD Y VIGILANCIA</v>
      </c>
      <c r="E37" t="s">
        <v>34</v>
      </c>
      <c r="H37" s="26">
        <f>[2]Comparativo!$R$261</f>
        <v>15639.033333333329</v>
      </c>
      <c r="I37" s="7">
        <f t="shared" si="9"/>
        <v>7.6195029390051141E-5</v>
      </c>
      <c r="J37" s="21">
        <f>[2]Comparativo!$W$261</f>
        <v>20581</v>
      </c>
      <c r="K37" s="7">
        <v>0</v>
      </c>
      <c r="L37" s="21">
        <v>0</v>
      </c>
      <c r="M37" s="7">
        <v>0</v>
      </c>
      <c r="N37" s="28">
        <f t="shared" si="7"/>
        <v>15639.033333333329</v>
      </c>
      <c r="O37" t="s">
        <v>204</v>
      </c>
      <c r="P37" t="str">
        <f>VLOOKUP(C37,PY!$C$20:$C$61,1,0)</f>
        <v>SEGURIDAD Y VIGILANCIA</v>
      </c>
    </row>
    <row r="38" spans="1:16" x14ac:dyDescent="0.3">
      <c r="A38">
        <v>184</v>
      </c>
      <c r="B38" s="13" t="s">
        <v>105</v>
      </c>
      <c r="C38" t="str">
        <f t="shared" si="6"/>
        <v>SERVICIOS INSTALACIONES</v>
      </c>
      <c r="E38" t="s">
        <v>35</v>
      </c>
      <c r="H38" s="26">
        <f>[2]Comparativo!$R$265</f>
        <v>189723.10799999998</v>
      </c>
      <c r="I38" s="7">
        <f t="shared" si="9"/>
        <v>9.243511080202218E-4</v>
      </c>
      <c r="J38" s="21">
        <f>[2]Comparativo!$W$265</f>
        <v>271216.69500000001</v>
      </c>
      <c r="K38" s="7">
        <f>J38/J$13</f>
        <v>1.2523931572535696E-3</v>
      </c>
      <c r="L38" s="21">
        <v>0</v>
      </c>
      <c r="M38" s="7">
        <v>0</v>
      </c>
      <c r="N38" s="28">
        <f t="shared" si="7"/>
        <v>189723.10799999998</v>
      </c>
      <c r="O38" t="s">
        <v>204</v>
      </c>
      <c r="P38" t="str">
        <f>VLOOKUP(C38,PY!$C$20:$C$61,1,0)</f>
        <v>SERVICIOS INSTALACIONES</v>
      </c>
    </row>
    <row r="39" spans="1:16" x14ac:dyDescent="0.3">
      <c r="A39">
        <v>185</v>
      </c>
      <c r="B39" s="13" t="s">
        <v>106</v>
      </c>
      <c r="C39" t="str">
        <f t="shared" si="6"/>
        <v>CELULARES</v>
      </c>
      <c r="E39" t="s">
        <v>36</v>
      </c>
      <c r="H39" s="26">
        <f>[2]Comparativo!$R$271</f>
        <v>3393.89</v>
      </c>
      <c r="I39" s="7">
        <f t="shared" si="9"/>
        <v>1.6535392104153969E-5</v>
      </c>
      <c r="J39" s="21">
        <v>0</v>
      </c>
      <c r="K39" s="7">
        <v>0</v>
      </c>
      <c r="L39" s="21">
        <v>0</v>
      </c>
      <c r="M39" s="7">
        <v>0</v>
      </c>
      <c r="N39" s="28">
        <f t="shared" si="7"/>
        <v>3393.89</v>
      </c>
      <c r="O39" t="s">
        <v>204</v>
      </c>
      <c r="P39" t="str">
        <f>VLOOKUP(C39,PY!$C$20:$C$61,1,0)</f>
        <v>CELULARES</v>
      </c>
    </row>
    <row r="40" spans="1:16" x14ac:dyDescent="0.3">
      <c r="A40">
        <v>186</v>
      </c>
      <c r="B40" s="13" t="s">
        <v>107</v>
      </c>
      <c r="C40" t="str">
        <f t="shared" si="6"/>
        <v>SUMINISTROS GENERALES</v>
      </c>
      <c r="E40" t="s">
        <v>37</v>
      </c>
      <c r="H40" s="26">
        <f>[2]Comparativo!$R$274</f>
        <v>93678.52</v>
      </c>
      <c r="I40" s="7">
        <f t="shared" si="9"/>
        <v>4.5641168686575871E-4</v>
      </c>
      <c r="J40" s="21">
        <f>[2]Comparativo!$W$274</f>
        <v>113640</v>
      </c>
      <c r="K40" s="7">
        <f t="shared" ref="K40:K45" si="10">J40/J$13</f>
        <v>5.247536785679645E-4</v>
      </c>
      <c r="L40" s="21">
        <f>[2]Comparativo!$T$274</f>
        <v>5579188.8719999995</v>
      </c>
      <c r="M40" s="7">
        <f t="shared" ref="M40:M45" si="11">L40/L$13</f>
        <v>5.0465778066823279E-2</v>
      </c>
      <c r="N40" s="28">
        <f t="shared" si="7"/>
        <v>93678.52</v>
      </c>
      <c r="O40" t="s">
        <v>204</v>
      </c>
      <c r="P40" t="str">
        <f>VLOOKUP(C40,PY!$C$20:$C$61,1,0)</f>
        <v>SUMINISTROS GENERALES</v>
      </c>
    </row>
    <row r="41" spans="1:16" x14ac:dyDescent="0.3">
      <c r="A41">
        <v>187</v>
      </c>
      <c r="B41" s="13" t="s">
        <v>108</v>
      </c>
      <c r="C41" t="str">
        <f t="shared" si="6"/>
        <v>SUMINISTROS OFICINA</v>
      </c>
      <c r="E41" t="s">
        <v>38</v>
      </c>
      <c r="H41" s="26">
        <f>[2]Comparativo!$R$277</f>
        <v>35598.479999999996</v>
      </c>
      <c r="I41" s="7">
        <f t="shared" si="9"/>
        <v>1.7343957084993414E-4</v>
      </c>
      <c r="J41" s="21">
        <f>[2]Comparativo!$W$277</f>
        <v>26100</v>
      </c>
      <c r="K41" s="7">
        <f t="shared" si="10"/>
        <v>1.2052156820330757E-4</v>
      </c>
      <c r="L41" s="21">
        <v>0</v>
      </c>
      <c r="M41" s="7">
        <f t="shared" si="11"/>
        <v>0</v>
      </c>
      <c r="N41" s="28">
        <f t="shared" si="7"/>
        <v>35598.479999999996</v>
      </c>
      <c r="O41" t="s">
        <v>204</v>
      </c>
      <c r="P41" t="str">
        <f>VLOOKUP(C41,PY!$C$20:$C$61,1,0)</f>
        <v>SUMINISTROS OFICINA</v>
      </c>
    </row>
    <row r="42" spans="1:16" x14ac:dyDescent="0.3">
      <c r="A42">
        <v>188</v>
      </c>
      <c r="B42" s="13" t="s">
        <v>109</v>
      </c>
      <c r="C42" t="str">
        <f t="shared" si="6"/>
        <v>SUMINISTROS COMPUTO</v>
      </c>
      <c r="E42" t="s">
        <v>39</v>
      </c>
      <c r="H42" s="26">
        <f>[2]Comparativo!$R$282</f>
        <v>19400</v>
      </c>
      <c r="I42" s="7">
        <f t="shared" si="9"/>
        <v>9.4518857953730689E-5</v>
      </c>
      <c r="J42" s="21">
        <f>[2]Comparativo!$W$282</f>
        <v>22200</v>
      </c>
      <c r="K42" s="7">
        <f t="shared" si="10"/>
        <v>1.0251259824189379E-4</v>
      </c>
      <c r="L42" s="21">
        <v>0</v>
      </c>
      <c r="M42" s="7">
        <f t="shared" si="11"/>
        <v>0</v>
      </c>
      <c r="N42" s="28">
        <f t="shared" si="7"/>
        <v>19400</v>
      </c>
      <c r="O42" t="s">
        <v>204</v>
      </c>
      <c r="P42" t="str">
        <f>VLOOKUP(C42,PY!$C$20:$C$61,1,0)</f>
        <v>SUMINISTROS COMPUTO</v>
      </c>
    </row>
    <row r="43" spans="1:16" x14ac:dyDescent="0.3">
      <c r="A43">
        <v>189</v>
      </c>
      <c r="B43" s="13" t="s">
        <v>110</v>
      </c>
      <c r="C43" t="str">
        <f t="shared" si="6"/>
        <v>ARRENDAMIENTOS</v>
      </c>
      <c r="E43" t="s">
        <v>40</v>
      </c>
      <c r="H43" s="26">
        <f>[2]Comparativo!$R$306</f>
        <v>5378023.2000000002</v>
      </c>
      <c r="I43" s="7">
        <f t="shared" si="9"/>
        <v>2.6202299531580833E-2</v>
      </c>
      <c r="J43" s="21">
        <f>[2]Comparativo!$W$306</f>
        <v>5332734.78</v>
      </c>
      <c r="K43" s="7">
        <f t="shared" si="10"/>
        <v>2.4624887298770898E-2</v>
      </c>
      <c r="L43" s="21">
        <v>0</v>
      </c>
      <c r="M43" s="7">
        <f t="shared" si="11"/>
        <v>0</v>
      </c>
      <c r="N43" s="28">
        <f t="shared" si="7"/>
        <v>5378023.2000000002</v>
      </c>
      <c r="O43" t="s">
        <v>204</v>
      </c>
      <c r="P43" t="str">
        <f>VLOOKUP(C43,PY!$C$20:$C$61,1,0)</f>
        <v>ARRENDAMIENTOS</v>
      </c>
    </row>
    <row r="44" spans="1:16" x14ac:dyDescent="0.3">
      <c r="A44">
        <v>190</v>
      </c>
      <c r="B44" s="13" t="s">
        <v>111</v>
      </c>
      <c r="C44" t="str">
        <f t="shared" si="6"/>
        <v>MANTENIMIENTOS</v>
      </c>
      <c r="E44" t="s">
        <v>41</v>
      </c>
      <c r="H44" s="26">
        <f>[2]Comparativo!$R$311</f>
        <v>286380.17154007941</v>
      </c>
      <c r="I44" s="7">
        <f t="shared" si="9"/>
        <v>1.395274574977412E-3</v>
      </c>
      <c r="J44" s="21">
        <f>[2]Comparativo!$W$311</f>
        <v>298000</v>
      </c>
      <c r="K44" s="7">
        <f t="shared" si="10"/>
        <v>1.376070012436232E-3</v>
      </c>
      <c r="L44" s="21">
        <v>0</v>
      </c>
      <c r="M44" s="7">
        <f t="shared" si="11"/>
        <v>0</v>
      </c>
      <c r="N44" s="28">
        <f t="shared" si="7"/>
        <v>286380.17154007941</v>
      </c>
      <c r="O44" t="s">
        <v>204</v>
      </c>
      <c r="P44" t="str">
        <f>VLOOKUP(C44,PY!$C$20:$C$61,1,0)</f>
        <v>MANTENIMIENTOS</v>
      </c>
    </row>
    <row r="45" spans="1:16" x14ac:dyDescent="0.3">
      <c r="A45">
        <v>191</v>
      </c>
      <c r="B45" s="13" t="s">
        <v>112</v>
      </c>
      <c r="C45" t="str">
        <f t="shared" si="6"/>
        <v>INVENTARIO FÍSICO</v>
      </c>
      <c r="E45" t="s">
        <v>42</v>
      </c>
      <c r="H45" s="26">
        <f>[2]Comparativo!$R$332</f>
        <v>29166.666666666657</v>
      </c>
      <c r="I45" s="7">
        <f t="shared" si="9"/>
        <v>1.4210309400260193E-4</v>
      </c>
      <c r="J45" s="21">
        <f>[2]Comparativo!$W$332</f>
        <v>50000</v>
      </c>
      <c r="K45" s="7">
        <f t="shared" si="10"/>
        <v>2.3088423027453557E-4</v>
      </c>
      <c r="L45" s="21">
        <v>0</v>
      </c>
      <c r="M45" s="7">
        <f t="shared" si="11"/>
        <v>0</v>
      </c>
      <c r="N45" s="28">
        <f t="shared" si="7"/>
        <v>29166.666666666657</v>
      </c>
      <c r="O45" t="s">
        <v>204</v>
      </c>
      <c r="P45" t="str">
        <f>VLOOKUP(C45,PY!$C$20:$C$61,1,0)</f>
        <v>INVENTARIO FÍSICO</v>
      </c>
    </row>
    <row r="46" spans="1:16" x14ac:dyDescent="0.3">
      <c r="A46">
        <v>192</v>
      </c>
      <c r="B46" s="13" t="s">
        <v>113</v>
      </c>
      <c r="C46" t="str">
        <f t="shared" si="6"/>
        <v>OTROS IMPUESTOS Y DERECHOS</v>
      </c>
      <c r="E46" t="s">
        <v>43</v>
      </c>
      <c r="H46" s="26">
        <f>[2]Comparativo!$R$335</f>
        <v>8651.8799999999992</v>
      </c>
      <c r="I46" s="7">
        <f t="shared" ref="I46:I48" si="12">H46/H$13</f>
        <v>4.2152877152202237E-5</v>
      </c>
      <c r="J46" s="21">
        <f>[2]Comparativo!$T$335</f>
        <v>0</v>
      </c>
      <c r="K46" s="7">
        <f t="shared" ref="K46:K48" si="13">J46/J$13</f>
        <v>0</v>
      </c>
      <c r="L46" s="21">
        <f>[2]Comparativo!$W$335</f>
        <v>0</v>
      </c>
      <c r="M46" s="7">
        <f t="shared" ref="M46:M48" si="14">L46/L$13</f>
        <v>0</v>
      </c>
      <c r="N46" s="28">
        <f t="shared" si="7"/>
        <v>8651.8799999999992</v>
      </c>
      <c r="O46" t="s">
        <v>204</v>
      </c>
      <c r="P46" t="str">
        <f>VLOOKUP(C46,PY!$C$20:$C$61,1,0)</f>
        <v>OTROS IMPUESTOS Y DERECHOS</v>
      </c>
    </row>
    <row r="47" spans="1:16" x14ac:dyDescent="0.3">
      <c r="A47">
        <v>193</v>
      </c>
      <c r="B47" s="13" t="s">
        <v>114</v>
      </c>
      <c r="C47" t="str">
        <f t="shared" si="6"/>
        <v>NO DEDUCIBLES</v>
      </c>
      <c r="E47" t="s">
        <v>44</v>
      </c>
      <c r="H47" s="26">
        <f>[2]Comparativo!$R$339</f>
        <v>25087.42</v>
      </c>
      <c r="I47" s="7">
        <f t="shared" si="12"/>
        <v>1.2222857151575166E-4</v>
      </c>
      <c r="J47" s="21">
        <f>[2]Comparativo!$T$339</f>
        <v>0</v>
      </c>
      <c r="K47" s="7">
        <f t="shared" si="13"/>
        <v>0</v>
      </c>
      <c r="L47" s="21">
        <f>[2]Comparativo!$W$339</f>
        <v>24750</v>
      </c>
      <c r="M47" s="7">
        <f t="shared" si="14"/>
        <v>2.2387268755540997E-4</v>
      </c>
      <c r="N47" s="28">
        <f t="shared" si="7"/>
        <v>25087.42</v>
      </c>
      <c r="O47" t="s">
        <v>204</v>
      </c>
      <c r="P47" t="str">
        <f>VLOOKUP(C47,PY!$C$20:$C$61,1,0)</f>
        <v>NO DEDUCIBLES</v>
      </c>
    </row>
    <row r="48" spans="1:16" x14ac:dyDescent="0.3">
      <c r="A48">
        <v>194</v>
      </c>
      <c r="B48" s="13" t="s">
        <v>115</v>
      </c>
      <c r="C48" t="str">
        <f t="shared" si="6"/>
        <v>SEGUROS Y FIANZAS</v>
      </c>
      <c r="E48" t="s">
        <v>45</v>
      </c>
      <c r="H48" s="26">
        <f>[2]Comparativo!$R$343</f>
        <v>123063.61</v>
      </c>
      <c r="I48" s="7">
        <f t="shared" si="12"/>
        <v>5.995789625187274E-4</v>
      </c>
      <c r="J48" s="21">
        <f>[2]Comparativo!$T$343</f>
        <v>0</v>
      </c>
      <c r="K48" s="7">
        <f t="shared" si="13"/>
        <v>0</v>
      </c>
      <c r="L48" s="21">
        <f>[2]Comparativo!$W$343</f>
        <v>0</v>
      </c>
      <c r="M48" s="7">
        <f t="shared" si="14"/>
        <v>0</v>
      </c>
      <c r="N48" s="28">
        <f t="shared" si="7"/>
        <v>123063.61</v>
      </c>
      <c r="O48" t="s">
        <v>204</v>
      </c>
      <c r="P48" t="str">
        <f>VLOOKUP(C48,PY!$C$20:$C$61,1,0)</f>
        <v>SEGUROS Y FIANZAS</v>
      </c>
    </row>
    <row r="49" spans="1:16" x14ac:dyDescent="0.3">
      <c r="A49">
        <v>343</v>
      </c>
      <c r="B49" s="13" t="s">
        <v>85</v>
      </c>
      <c r="C49" t="str">
        <f>D49</f>
        <v>GASTOS DE MERCADOTECNIA</v>
      </c>
      <c r="D49" s="3" t="str">
        <f>VLOOKUP(A49,'P&amp;L'!A:J,3,0)</f>
        <v>GASTOS DE MERCADOTECNIA</v>
      </c>
      <c r="H49" s="21">
        <f>VLOOKUP(A49,'P&amp;L'!A:J,5,0)</f>
        <v>2154439.2700520824</v>
      </c>
      <c r="I49" s="7">
        <f>VLOOKUP(A49,'P&amp;L'!A:J,6,0)</f>
        <v>1.0496656666803711E-2</v>
      </c>
      <c r="J49" s="21">
        <f>VLOOKUP(A49,'P&amp;L'!A:J,7,0)</f>
        <v>2328818.5249999994</v>
      </c>
      <c r="K49" s="7">
        <f>VLOOKUP(A49,'P&amp;L'!A:J,8,0)</f>
        <v>1.0753749451874083E-2</v>
      </c>
      <c r="L49" s="21">
        <f>VLOOKUP(A49,'P&amp;L'!A:J,9,0)</f>
        <v>1476224.82</v>
      </c>
      <c r="M49" s="7">
        <f>VLOOKUP(A49,'P&amp;L'!A:J,10,0)</f>
        <v>1.3352986581389954E-2</v>
      </c>
      <c r="N49" s="27">
        <f>SUM(N50:N68)</f>
        <v>2153986.6800520825</v>
      </c>
      <c r="P49" t="e">
        <f>VLOOKUP(C49,PY!$C$20:$C$61,1,0)</f>
        <v>#N/A</v>
      </c>
    </row>
    <row r="50" spans="1:16" x14ac:dyDescent="0.3">
      <c r="A50">
        <v>344</v>
      </c>
      <c r="B50" s="13" t="s">
        <v>116</v>
      </c>
      <c r="C50" t="str">
        <f t="shared" ref="C50:C68" si="15">E50</f>
        <v>SUELDOS Y SALARIOS</v>
      </c>
      <c r="E50" t="str">
        <f>VLOOKUP(A50,'P&amp;L'!A:J,3,0)</f>
        <v>SUELDOS Y SALARIOS</v>
      </c>
      <c r="H50" s="26">
        <f>VLOOKUP(A50,'P&amp;L'!A:J,5,0)</f>
        <v>1586389.0895833324</v>
      </c>
      <c r="I50" s="7">
        <f>VLOOKUP(A50,'P&amp;L'!A:J,6,0)</f>
        <v>7.7290559287461411E-3</v>
      </c>
      <c r="J50" s="21">
        <f>VLOOKUP(A50,'P&amp;L'!A:J,7,0)</f>
        <v>1694218.5249999994</v>
      </c>
      <c r="K50" s="7">
        <f>VLOOKUP(A50,'P&amp;L'!A:J,8,0)</f>
        <v>7.8233668012296781E-3</v>
      </c>
      <c r="L50" s="21">
        <f>VLOOKUP(A50,'P&amp;L'!A:J,9,0)</f>
        <v>865481.88</v>
      </c>
      <c r="M50" s="7">
        <f>VLOOKUP(A50,'P&amp;L'!A:J,10,0)</f>
        <v>7.8285961416609626E-3</v>
      </c>
      <c r="N50" s="28">
        <f>H50</f>
        <v>1586389.0895833324</v>
      </c>
      <c r="O50" t="s">
        <v>204</v>
      </c>
      <c r="P50" t="str">
        <f>VLOOKUP(C50,PY!$C$20:$C$61,1,0)</f>
        <v>SUELDOS Y SALARIOS</v>
      </c>
    </row>
    <row r="51" spans="1:16" x14ac:dyDescent="0.3">
      <c r="A51">
        <v>345</v>
      </c>
      <c r="B51" s="13" t="s">
        <v>117</v>
      </c>
      <c r="C51" t="str">
        <f t="shared" si="15"/>
        <v>PRESTACIONES</v>
      </c>
      <c r="E51" t="s">
        <v>25</v>
      </c>
      <c r="H51" s="26">
        <f>[2]Comparativo!$R$359</f>
        <v>74122.060468749973</v>
      </c>
      <c r="I51" s="7">
        <f t="shared" ref="I51:I62" si="16">H51/H$13</f>
        <v>3.6113054147853685E-4</v>
      </c>
      <c r="J51" s="21">
        <f>[2]Comparativo!$W$359</f>
        <v>0</v>
      </c>
      <c r="K51" s="7">
        <f t="shared" ref="K51:K62" si="17">J51/J$13</f>
        <v>0</v>
      </c>
      <c r="L51" s="21">
        <f>[2]Comparativo!$T$359</f>
        <v>0</v>
      </c>
      <c r="M51" s="7">
        <f t="shared" ref="M51:M62" si="18">L51/L$13</f>
        <v>0</v>
      </c>
      <c r="N51" s="28">
        <f t="shared" ref="N51:N68" si="19">H51</f>
        <v>74122.060468749973</v>
      </c>
      <c r="O51" t="s">
        <v>204</v>
      </c>
      <c r="P51" t="str">
        <f>VLOOKUP(C51,PY!$C$20:$C$61,1,0)</f>
        <v>PRESTACIONES</v>
      </c>
    </row>
    <row r="52" spans="1:16" x14ac:dyDescent="0.3">
      <c r="A52">
        <v>346</v>
      </c>
      <c r="B52" s="13" t="s">
        <v>118</v>
      </c>
      <c r="C52" t="str">
        <f t="shared" si="15"/>
        <v>CAPACITACION Y ENTRENAMIENTO</v>
      </c>
      <c r="E52" t="s">
        <v>46</v>
      </c>
      <c r="H52" s="26">
        <f>[2]Comparativo!$R$383</f>
        <v>37706.89</v>
      </c>
      <c r="I52" s="7">
        <f t="shared" si="16"/>
        <v>1.8371196803025505E-4</v>
      </c>
      <c r="J52" s="21">
        <f>[2]Comparativo!$W$383</f>
        <v>62500</v>
      </c>
      <c r="K52" s="7">
        <f t="shared" si="17"/>
        <v>2.8860528784316949E-4</v>
      </c>
      <c r="L52" s="21">
        <f>[2]Comparativo!$T$383</f>
        <v>0</v>
      </c>
      <c r="M52" s="7">
        <f t="shared" si="18"/>
        <v>0</v>
      </c>
      <c r="N52" s="28">
        <f t="shared" si="19"/>
        <v>37706.89</v>
      </c>
      <c r="O52" t="s">
        <v>204</v>
      </c>
      <c r="P52" t="str">
        <f>VLOOKUP(C52,PY!$C$20:$C$61,1,0)</f>
        <v>CAPACITACION Y ENTRENAMIENTO</v>
      </c>
    </row>
    <row r="53" spans="1:16" x14ac:dyDescent="0.3">
      <c r="A53">
        <v>347</v>
      </c>
      <c r="B53" s="13" t="s">
        <v>119</v>
      </c>
      <c r="C53" t="str">
        <f t="shared" si="15"/>
        <v>GASTOS DE PERSONAL</v>
      </c>
      <c r="E53" t="s">
        <v>28</v>
      </c>
      <c r="H53" s="26">
        <f>[2]Comparativo!$R$390</f>
        <v>4179</v>
      </c>
      <c r="I53" s="7">
        <f t="shared" si="16"/>
        <v>2.036053130869281E-5</v>
      </c>
      <c r="J53" s="21">
        <f>[2]Comparativo!$W$390</f>
        <v>0</v>
      </c>
      <c r="K53" s="7">
        <f t="shared" si="17"/>
        <v>0</v>
      </c>
      <c r="L53" s="21">
        <f>[2]Comparativo!$T$390</f>
        <v>0</v>
      </c>
      <c r="M53" s="7">
        <f t="shared" si="18"/>
        <v>0</v>
      </c>
      <c r="N53" s="28">
        <f t="shared" si="19"/>
        <v>4179</v>
      </c>
      <c r="O53" t="s">
        <v>204</v>
      </c>
      <c r="P53" t="str">
        <f>VLOOKUP(C53,PY!$C$20:$C$61,1,0)</f>
        <v>GASTOS DE PERSONAL</v>
      </c>
    </row>
    <row r="54" spans="1:16" x14ac:dyDescent="0.3">
      <c r="A54">
        <v>348</v>
      </c>
      <c r="B54" s="13" t="s">
        <v>120</v>
      </c>
      <c r="C54" t="str">
        <f t="shared" si="15"/>
        <v>COMBUSTIBLE</v>
      </c>
      <c r="E54" t="s">
        <v>29</v>
      </c>
      <c r="H54" s="26">
        <f>[2]Comparativo!$R$394</f>
        <v>562.65</v>
      </c>
      <c r="I54" s="7">
        <f t="shared" si="16"/>
        <v>2.7412904859621943E-6</v>
      </c>
      <c r="J54" s="21">
        <f>[2]Comparativo!$W$394</f>
        <v>0</v>
      </c>
      <c r="K54" s="7">
        <f t="shared" si="17"/>
        <v>0</v>
      </c>
      <c r="L54" s="21">
        <f>[2]Comparativo!$T$394</f>
        <v>0</v>
      </c>
      <c r="M54" s="7">
        <f t="shared" si="18"/>
        <v>0</v>
      </c>
      <c r="N54" s="28">
        <f t="shared" si="19"/>
        <v>562.65</v>
      </c>
      <c r="O54" t="s">
        <v>204</v>
      </c>
      <c r="P54" t="str">
        <f>VLOOKUP(C54,PY!$C$20:$C$61,1,0)</f>
        <v>COMBUSTIBLE</v>
      </c>
    </row>
    <row r="55" spans="1:16" x14ac:dyDescent="0.3">
      <c r="A55">
        <v>349</v>
      </c>
      <c r="B55" s="13" t="s">
        <v>121</v>
      </c>
      <c r="C55" t="str">
        <f t="shared" si="15"/>
        <v>ESTACIONAMIENTO</v>
      </c>
      <c r="E55" t="s">
        <v>30</v>
      </c>
      <c r="H55" s="26">
        <f>[2]Comparativo!$R$397</f>
        <v>2379.3100000000004</v>
      </c>
      <c r="I55" s="7">
        <f t="shared" si="16"/>
        <v>1.1592250717417061E-5</v>
      </c>
      <c r="J55" s="21">
        <f>[2]Comparativo!$W$397</f>
        <v>0</v>
      </c>
      <c r="K55" s="7">
        <f t="shared" si="17"/>
        <v>0</v>
      </c>
      <c r="L55" s="21">
        <f>[2]Comparativo!$T$397</f>
        <v>0</v>
      </c>
      <c r="M55" s="7">
        <f t="shared" si="18"/>
        <v>0</v>
      </c>
      <c r="N55" s="28">
        <f t="shared" si="19"/>
        <v>2379.3100000000004</v>
      </c>
      <c r="O55" t="s">
        <v>204</v>
      </c>
      <c r="P55" t="str">
        <f>VLOOKUP(C55,PY!$C$20:$C$61,1,0)</f>
        <v>ESTACIONAMIENTO</v>
      </c>
    </row>
    <row r="56" spans="1:16" x14ac:dyDescent="0.3">
      <c r="A56">
        <v>350</v>
      </c>
      <c r="B56" s="13" t="s">
        <v>122</v>
      </c>
      <c r="C56" t="str">
        <f t="shared" si="15"/>
        <v>TRANSPORTE LOCAL</v>
      </c>
      <c r="E56" t="s">
        <v>31</v>
      </c>
      <c r="H56" s="26">
        <f>[2]Comparativo!$R$399</f>
        <v>869.76</v>
      </c>
      <c r="I56" s="7">
        <f t="shared" si="16"/>
        <v>4.2375629842183916E-6</v>
      </c>
      <c r="J56" s="21">
        <f>[2]Comparativo!$W$399</f>
        <v>0</v>
      </c>
      <c r="K56" s="7">
        <f t="shared" si="17"/>
        <v>0</v>
      </c>
      <c r="L56" s="21">
        <f>[2]Comparativo!$T$399</f>
        <v>0</v>
      </c>
      <c r="M56" s="7">
        <f t="shared" si="18"/>
        <v>0</v>
      </c>
      <c r="N56" s="28">
        <f t="shared" si="19"/>
        <v>869.76</v>
      </c>
      <c r="O56" t="s">
        <v>204</v>
      </c>
      <c r="P56" t="str">
        <f>VLOOKUP(C56,PY!$C$20:$C$61,1,0)</f>
        <v>TRANSPORTE LOCAL</v>
      </c>
    </row>
    <row r="57" spans="1:16" x14ac:dyDescent="0.3">
      <c r="A57">
        <v>351</v>
      </c>
      <c r="B57" s="13" t="s">
        <v>123</v>
      </c>
      <c r="C57" t="str">
        <f t="shared" si="15"/>
        <v>GASTOS DE VIAJE</v>
      </c>
      <c r="E57" t="s">
        <v>32</v>
      </c>
      <c r="H57" s="26">
        <f>[2]Comparativo!$R$406</f>
        <v>29221.879999999997</v>
      </c>
      <c r="I57" s="7">
        <f t="shared" si="16"/>
        <v>1.4237209921963729E-4</v>
      </c>
      <c r="J57" s="21">
        <f>[2]Comparativo!$W$406</f>
        <v>12000</v>
      </c>
      <c r="K57" s="7">
        <f t="shared" si="17"/>
        <v>5.541221526588854E-5</v>
      </c>
      <c r="L57" s="21">
        <f>[2]Comparativo!$T$406</f>
        <v>0</v>
      </c>
      <c r="M57" s="7">
        <f t="shared" si="18"/>
        <v>0</v>
      </c>
      <c r="N57" s="28">
        <f t="shared" si="19"/>
        <v>29221.879999999997</v>
      </c>
      <c r="O57" t="s">
        <v>204</v>
      </c>
      <c r="P57" t="str">
        <f>VLOOKUP(C57,PY!$C$20:$C$61,1,0)</f>
        <v>GASTOS DE VIAJE</v>
      </c>
    </row>
    <row r="58" spans="1:16" x14ac:dyDescent="0.3">
      <c r="A58">
        <v>352</v>
      </c>
      <c r="B58" s="13" t="s">
        <v>124</v>
      </c>
      <c r="C58" t="str">
        <f t="shared" si="15"/>
        <v>MENSAJERIA</v>
      </c>
      <c r="E58" t="s">
        <v>47</v>
      </c>
      <c r="H58" s="26">
        <f>[2]Comparativo!$R$423</f>
        <v>427.45</v>
      </c>
      <c r="I58" s="7">
        <f t="shared" si="16"/>
        <v>2.0825817439341331E-6</v>
      </c>
      <c r="J58" s="21">
        <f>[2]Comparativo!$W$423</f>
        <v>0</v>
      </c>
      <c r="K58" s="7">
        <f t="shared" si="17"/>
        <v>0</v>
      </c>
      <c r="L58" s="21">
        <f>[2]Comparativo!$T$423</f>
        <v>0</v>
      </c>
      <c r="M58" s="7">
        <f t="shared" si="18"/>
        <v>0</v>
      </c>
      <c r="N58" s="28">
        <f t="shared" si="19"/>
        <v>427.45</v>
      </c>
      <c r="O58" t="s">
        <v>204</v>
      </c>
      <c r="P58" t="str">
        <f>VLOOKUP(C58,PY!$C$20:$C$61,1,0)</f>
        <v>MENSAJERIA</v>
      </c>
    </row>
    <row r="59" spans="1:16" x14ac:dyDescent="0.3">
      <c r="A59">
        <v>353</v>
      </c>
      <c r="B59" s="13" t="s">
        <v>125</v>
      </c>
      <c r="C59" t="str">
        <f t="shared" si="15"/>
        <v>SUMINISTROS COMPUTO</v>
      </c>
      <c r="E59" t="s">
        <v>39</v>
      </c>
      <c r="H59" s="26">
        <f>[2]Comparativo!$R$448</f>
        <v>5270.33</v>
      </c>
      <c r="I59" s="7">
        <f t="shared" si="16"/>
        <v>2.5677606837076569E-5</v>
      </c>
      <c r="J59" s="21">
        <f>[2]Comparativo!$W$448</f>
        <v>4800</v>
      </c>
      <c r="K59" s="7">
        <f t="shared" si="17"/>
        <v>2.2164886106355415E-5</v>
      </c>
      <c r="L59" s="21">
        <f>[2]Comparativo!$S$448</f>
        <v>2.5677606837076569E-5</v>
      </c>
      <c r="M59" s="7">
        <f t="shared" si="18"/>
        <v>2.3226322636797988E-13</v>
      </c>
      <c r="N59" s="28">
        <f t="shared" si="19"/>
        <v>5270.33</v>
      </c>
      <c r="O59" t="s">
        <v>204</v>
      </c>
      <c r="P59" t="str">
        <f>VLOOKUP(C59,PY!$C$20:$C$61,1,0)</f>
        <v>SUMINISTROS COMPUTO</v>
      </c>
    </row>
    <row r="60" spans="1:16" x14ac:dyDescent="0.3">
      <c r="A60">
        <v>354</v>
      </c>
      <c r="B60" s="13" t="s">
        <v>126</v>
      </c>
      <c r="C60" t="str">
        <f t="shared" si="15"/>
        <v>MUESTRAS</v>
      </c>
      <c r="E60" t="s">
        <v>48</v>
      </c>
      <c r="H60" s="26">
        <f>[2]Comparativo!$R$451</f>
        <v>6999.9999999999991</v>
      </c>
      <c r="I60" s="7">
        <f t="shared" si="16"/>
        <v>3.4104742560624471E-5</v>
      </c>
      <c r="J60" s="21">
        <f>[2]Comparativo!$W$451</f>
        <v>12000</v>
      </c>
      <c r="K60" s="7">
        <f t="shared" si="17"/>
        <v>5.541221526588854E-5</v>
      </c>
      <c r="L60" s="21">
        <f>[2]Comparativo!$T$451</f>
        <v>0</v>
      </c>
      <c r="M60" s="7">
        <f t="shared" si="18"/>
        <v>0</v>
      </c>
      <c r="N60" s="28">
        <f t="shared" si="19"/>
        <v>6999.9999999999991</v>
      </c>
      <c r="O60" t="s">
        <v>204</v>
      </c>
      <c r="P60" t="str">
        <f>VLOOKUP(C60,PY!$C$20:$C$61,1,0)</f>
        <v>MUESTRAS</v>
      </c>
    </row>
    <row r="61" spans="1:16" x14ac:dyDescent="0.3">
      <c r="A61">
        <v>355</v>
      </c>
      <c r="B61" s="13" t="s">
        <v>127</v>
      </c>
      <c r="C61" t="str">
        <f t="shared" si="15"/>
        <v>FERIAS Y EXPOSICIONES</v>
      </c>
      <c r="E61" t="s">
        <v>49</v>
      </c>
      <c r="H61" s="26">
        <f>[2]Comparativo!$R$456</f>
        <v>25000</v>
      </c>
      <c r="I61" s="7">
        <f t="shared" si="16"/>
        <v>1.2180265200223027E-4</v>
      </c>
      <c r="J61" s="21">
        <f>[2]Comparativo!$W$456</f>
        <v>26200</v>
      </c>
      <c r="K61" s="7">
        <f t="shared" si="17"/>
        <v>1.2098333666385664E-4</v>
      </c>
      <c r="L61" s="21">
        <f>[2]Comparativo!$T$456</f>
        <v>0</v>
      </c>
      <c r="M61" s="7">
        <f t="shared" si="18"/>
        <v>0</v>
      </c>
      <c r="N61" s="28">
        <f t="shared" si="19"/>
        <v>25000</v>
      </c>
      <c r="O61" t="s">
        <v>204</v>
      </c>
      <c r="P61" t="str">
        <f>VLOOKUP(C61,PY!$C$20:$C$61,1,0)</f>
        <v>FERIAS Y EXPOSICIONES</v>
      </c>
    </row>
    <row r="62" spans="1:16" x14ac:dyDescent="0.3">
      <c r="A62">
        <v>356</v>
      </c>
      <c r="B62" s="13" t="s">
        <v>128</v>
      </c>
      <c r="C62" t="str">
        <f t="shared" si="15"/>
        <v>PUBLICIDAD IMPRESA</v>
      </c>
      <c r="E62" t="s">
        <v>50</v>
      </c>
      <c r="H62" s="26">
        <f>[2]Comparativo!$R$459</f>
        <v>10688.279999999999</v>
      </c>
      <c r="I62" s="7">
        <f t="shared" si="16"/>
        <v>5.2074433973695904E-5</v>
      </c>
      <c r="J62" s="21">
        <f>[2]Comparativo!$W$459</f>
        <v>18000</v>
      </c>
      <c r="K62" s="7">
        <f t="shared" si="17"/>
        <v>8.3118322898832807E-5</v>
      </c>
      <c r="L62" s="21">
        <f>[2]Comparativo!$T$459</f>
        <v>0</v>
      </c>
      <c r="M62" s="7">
        <f t="shared" si="18"/>
        <v>0</v>
      </c>
      <c r="N62" s="28">
        <f t="shared" si="19"/>
        <v>10688.279999999999</v>
      </c>
      <c r="O62" t="s">
        <v>204</v>
      </c>
      <c r="P62" t="str">
        <f>VLOOKUP(C62,PY!$C$20:$C$61,1,0)</f>
        <v>PUBLICIDAD IMPRESA</v>
      </c>
    </row>
    <row r="63" spans="1:16" x14ac:dyDescent="0.3">
      <c r="A63">
        <v>455</v>
      </c>
      <c r="B63" s="13" t="s">
        <v>129</v>
      </c>
      <c r="C63" t="str">
        <f t="shared" si="15"/>
        <v>IMPRESIONES 3D</v>
      </c>
      <c r="E63" t="str">
        <f>VLOOKUP(A63,'P&amp;L'!A:J,3,0)</f>
        <v>IMPRESIONES 3D</v>
      </c>
      <c r="H63" s="26">
        <f>VLOOKUP(A63,'P&amp;L'!A:J,5,0)</f>
        <v>306200</v>
      </c>
      <c r="I63" s="7">
        <f>VLOOKUP(A63,'P&amp;L'!A:J,6,0)</f>
        <v>1.4918388817233162E-3</v>
      </c>
      <c r="J63" s="21">
        <f>VLOOKUP(A63,'P&amp;L'!A:J,7,0)</f>
        <v>420000</v>
      </c>
      <c r="K63" s="7">
        <f>VLOOKUP(A63,'P&amp;L'!A:J,8,0)</f>
        <v>1.9394275343060988E-3</v>
      </c>
      <c r="L63" s="21">
        <f>VLOOKUP(A63,'P&amp;L'!A:J,9,0)</f>
        <v>270328.28000000003</v>
      </c>
      <c r="M63" s="7">
        <f>VLOOKUP(A63,'P&amp;L'!A:J,10,0)</f>
        <v>2.4452169117507635E-3</v>
      </c>
      <c r="N63" s="28">
        <f t="shared" si="19"/>
        <v>306200</v>
      </c>
      <c r="O63" t="s">
        <v>204</v>
      </c>
      <c r="P63" t="str">
        <f>VLOOKUP(C63,PY!$C$20:$C$61,1,0)</f>
        <v>IMPRESIONES 3D</v>
      </c>
    </row>
    <row r="64" spans="1:16" x14ac:dyDescent="0.3">
      <c r="A64">
        <v>357</v>
      </c>
      <c r="B64" s="13" t="s">
        <v>130</v>
      </c>
      <c r="C64" t="str">
        <f t="shared" si="15"/>
        <v>MATERIAL DISEÑO</v>
      </c>
      <c r="E64" t="s">
        <v>52</v>
      </c>
      <c r="H64" s="26">
        <f>[2]Comparativo!$R$464</f>
        <v>10500</v>
      </c>
      <c r="I64" s="7">
        <f t="shared" ref="I64:I68" si="20">H64/H$13</f>
        <v>5.115711384093671E-5</v>
      </c>
      <c r="J64" s="21">
        <f>[2]Comparativo!$W$464</f>
        <v>18000</v>
      </c>
      <c r="K64" s="7">
        <f t="shared" ref="K64:K68" si="21">J64/J$13</f>
        <v>8.3118322898832807E-5</v>
      </c>
      <c r="L64" s="21">
        <f>[2]Comparativo!$T$464</f>
        <v>0</v>
      </c>
      <c r="M64" s="7">
        <f t="shared" ref="M64:M68" si="22">L64/L$13</f>
        <v>0</v>
      </c>
      <c r="N64" s="28">
        <f t="shared" si="19"/>
        <v>10500</v>
      </c>
      <c r="O64" t="s">
        <v>204</v>
      </c>
      <c r="P64" t="str">
        <f>VLOOKUP(C64,PY!$C$20:$C$61,1,0)</f>
        <v>MATERIAL DISEÑO</v>
      </c>
    </row>
    <row r="65" spans="1:16" x14ac:dyDescent="0.3">
      <c r="A65">
        <v>358</v>
      </c>
      <c r="B65" s="13" t="s">
        <v>131</v>
      </c>
      <c r="C65" t="str">
        <f t="shared" si="15"/>
        <v>PATENTES</v>
      </c>
      <c r="E65" t="s">
        <v>53</v>
      </c>
      <c r="H65" s="26">
        <f>[2]Comparativo!$R$469</f>
        <v>15224.64</v>
      </c>
      <c r="I65" s="7">
        <f t="shared" si="20"/>
        <v>7.4176061111169391E-5</v>
      </c>
      <c r="J65" s="21">
        <f>[2]Comparativo!$W$469</f>
        <v>0</v>
      </c>
      <c r="K65" s="7">
        <f t="shared" si="21"/>
        <v>0</v>
      </c>
      <c r="L65" s="21">
        <f>[2]Comparativo!$T$469</f>
        <v>0</v>
      </c>
      <c r="M65" s="7">
        <f t="shared" si="22"/>
        <v>0</v>
      </c>
      <c r="N65" s="28">
        <f t="shared" si="19"/>
        <v>15224.64</v>
      </c>
      <c r="O65" t="s">
        <v>204</v>
      </c>
      <c r="P65" t="str">
        <f>VLOOKUP(C65,PY!$C$20:$C$61,1,0)</f>
        <v>PATENTES</v>
      </c>
    </row>
    <row r="66" spans="1:16" x14ac:dyDescent="0.3">
      <c r="A66">
        <v>359</v>
      </c>
      <c r="B66" s="13" t="s">
        <v>132</v>
      </c>
      <c r="C66" t="str">
        <f t="shared" si="15"/>
        <v>LICENCIAS Y SOFTWARE</v>
      </c>
      <c r="E66" t="s">
        <v>54</v>
      </c>
      <c r="H66" s="26">
        <f>[2]Comparativo!$R$483</f>
        <v>37600</v>
      </c>
      <c r="I66" s="7">
        <f t="shared" si="20"/>
        <v>1.8319118861135432E-4</v>
      </c>
      <c r="J66" s="21">
        <f>[2]Comparativo!$W$483</f>
        <v>53100</v>
      </c>
      <c r="K66" s="7">
        <f t="shared" si="21"/>
        <v>2.4519905255155678E-4</v>
      </c>
      <c r="L66" s="21">
        <f>[2]Comparativo!$T$483</f>
        <v>0</v>
      </c>
      <c r="M66" s="7">
        <f t="shared" si="22"/>
        <v>0</v>
      </c>
      <c r="N66" s="28">
        <f t="shared" si="19"/>
        <v>37600</v>
      </c>
      <c r="O66" t="s">
        <v>204</v>
      </c>
      <c r="P66" t="str">
        <f>VLOOKUP(C66,PY!$C$20:$C$61,1,0)</f>
        <v>LICENCIAS Y SOFTWARE</v>
      </c>
    </row>
    <row r="67" spans="1:16" x14ac:dyDescent="0.3">
      <c r="A67">
        <v>360</v>
      </c>
      <c r="B67" s="13" t="s">
        <v>133</v>
      </c>
      <c r="C67" t="str">
        <f t="shared" si="15"/>
        <v>NO DEDUCIBLES</v>
      </c>
      <c r="E67" t="s">
        <v>44</v>
      </c>
      <c r="H67" s="26">
        <f>[2]Comparativo!$R$505</f>
        <v>645.34</v>
      </c>
      <c r="I67" s="7">
        <f t="shared" si="20"/>
        <v>3.1441649377247714E-6</v>
      </c>
      <c r="J67" s="21">
        <f>[2]Comparativo!$W$505</f>
        <v>0</v>
      </c>
      <c r="K67" s="7">
        <f t="shared" si="21"/>
        <v>0</v>
      </c>
      <c r="L67" s="21">
        <f>[2]Comparativo!$T$505</f>
        <v>0</v>
      </c>
      <c r="M67" s="7">
        <f t="shared" si="22"/>
        <v>0</v>
      </c>
      <c r="N67" s="28">
        <f t="shared" si="19"/>
        <v>645.34</v>
      </c>
      <c r="O67" t="s">
        <v>204</v>
      </c>
      <c r="P67" t="str">
        <f>VLOOKUP(C67,PY!$C$20:$C$61,1,0)</f>
        <v>NO DEDUCIBLES</v>
      </c>
    </row>
    <row r="68" spans="1:16" x14ac:dyDescent="0.3">
      <c r="A68">
        <v>361</v>
      </c>
      <c r="B68" s="13" t="s">
        <v>134</v>
      </c>
      <c r="C68" t="str">
        <f t="shared" si="15"/>
        <v>CELULARES</v>
      </c>
      <c r="E68" t="s">
        <v>36</v>
      </c>
      <c r="H68" s="26">
        <v>0</v>
      </c>
      <c r="I68" s="7">
        <f t="shared" si="20"/>
        <v>0</v>
      </c>
      <c r="J68" s="21">
        <f>[2]Comparativo!$W$437</f>
        <v>8000</v>
      </c>
      <c r="K68" s="7">
        <f t="shared" si="21"/>
        <v>3.6941476843925691E-5</v>
      </c>
      <c r="L68" s="21">
        <v>0</v>
      </c>
      <c r="M68" s="7">
        <f t="shared" si="22"/>
        <v>0</v>
      </c>
      <c r="N68" s="28">
        <f t="shared" si="19"/>
        <v>0</v>
      </c>
      <c r="O68" t="s">
        <v>204</v>
      </c>
      <c r="P68" t="str">
        <f>VLOOKUP(C68,PY!$C$20:$C$61,1,0)</f>
        <v>CELULARES</v>
      </c>
    </row>
    <row r="69" spans="1:16" x14ac:dyDescent="0.3">
      <c r="A69">
        <v>509</v>
      </c>
      <c r="B69" s="13" t="s">
        <v>86</v>
      </c>
      <c r="C69" t="str">
        <f>D69</f>
        <v>GASTOS DE COMERCIALIZACION</v>
      </c>
      <c r="D69" s="3" t="str">
        <f>VLOOKUP(A69,'P&amp;L'!A:J,3,0)</f>
        <v>GASTOS DE COMERCIALIZACION</v>
      </c>
      <c r="G69" s="24"/>
      <c r="H69" s="21">
        <f>[2]Comparativo!$R$516</f>
        <v>5373380.0687708333</v>
      </c>
      <c r="I69" s="7">
        <f>VLOOKUP(A69,'P&amp;L'!A:J,6,0)</f>
        <v>2.6179677703688557E-2</v>
      </c>
      <c r="J69" s="21">
        <f>VLOOKUP(A69,'P&amp;L'!A:J,7,0)</f>
        <v>6127981.59009331</v>
      </c>
      <c r="K69" s="7">
        <f>VLOOKUP(A69,'P&amp;L'!A:J,8,0)</f>
        <v>2.8297086251304369E-2</v>
      </c>
      <c r="L69" s="21">
        <f>VLOOKUP(A69,'P&amp;L'!A:J,9,0)</f>
        <v>5529831.8023333335</v>
      </c>
      <c r="M69" s="7">
        <f>VLOOKUP(A69,'P&amp;L'!A:J,10,0)</f>
        <v>5.0019325548191516E-2</v>
      </c>
      <c r="N69" s="27">
        <f>SUM(N70:N89)</f>
        <v>5373380.0687708315</v>
      </c>
      <c r="P69" t="e">
        <f>VLOOKUP(C69,PY!$C$20:$C$61,1,0)</f>
        <v>#N/A</v>
      </c>
    </row>
    <row r="70" spans="1:16" x14ac:dyDescent="0.3">
      <c r="A70">
        <v>510</v>
      </c>
      <c r="B70" s="13" t="s">
        <v>135</v>
      </c>
      <c r="C70" t="str">
        <f t="shared" ref="C70:C89" si="23">E70</f>
        <v>SUELDOS Y SALARIOS</v>
      </c>
      <c r="E70" t="str">
        <f>VLOOKUP(A70,'P&amp;L'!A:J,3,0)</f>
        <v>SUELDOS Y SALARIOS</v>
      </c>
      <c r="G70" s="2"/>
      <c r="H70" s="26">
        <f>VLOOKUP(A70,'P&amp;L'!A:J,5,0)</f>
        <v>4353183.645833333</v>
      </c>
      <c r="I70" s="7">
        <f>VLOOKUP(A70,'P&amp;L'!A:J,6,0)</f>
        <v>2.1209172508609497E-2</v>
      </c>
      <c r="J70" s="21">
        <f>VLOOKUP(A70,'P&amp;L'!A:J,7,0)</f>
        <v>5220613.2100000009</v>
      </c>
      <c r="K70" s="7">
        <f>VLOOKUP(A70,'P&amp;L'!A:J,8,0)</f>
        <v>2.410714525103845E-2</v>
      </c>
      <c r="L70" s="21">
        <f>VLOOKUP(A70,'P&amp;L'!A:J,9,0)</f>
        <v>4878962.2233333336</v>
      </c>
      <c r="M70" s="7">
        <f>VLOOKUP(A70,'P&amp;L'!A:J,10,0)</f>
        <v>4.41319751684425E-2</v>
      </c>
      <c r="N70" s="28">
        <f>H70</f>
        <v>4353183.645833333</v>
      </c>
      <c r="O70" t="s">
        <v>204</v>
      </c>
      <c r="P70" t="str">
        <f>VLOOKUP(C70,PY!$C$20:$C$61,1,0)</f>
        <v>SUELDOS Y SALARIOS</v>
      </c>
    </row>
    <row r="71" spans="1:16" x14ac:dyDescent="0.3">
      <c r="A71">
        <v>511</v>
      </c>
      <c r="B71" s="13" t="s">
        <v>136</v>
      </c>
      <c r="C71" t="str">
        <f t="shared" si="23"/>
        <v>PRESTACIONES</v>
      </c>
      <c r="E71" t="s">
        <v>25</v>
      </c>
      <c r="H71" s="26">
        <f>[2]Comparativo!$R$531</f>
        <v>231971.11793749989</v>
      </c>
      <c r="I71" s="7">
        <f t="shared" ref="I71:I89" si="24">H71/H$13</f>
        <v>1.1301878941083845E-3</v>
      </c>
      <c r="J71" s="21">
        <f>[2]Comparativo!$W$531</f>
        <v>0</v>
      </c>
      <c r="K71" s="7">
        <f t="shared" ref="K71:K89" si="25">J71/J$13</f>
        <v>0</v>
      </c>
      <c r="L71" s="21">
        <f>[2]Comparativo!$T$531</f>
        <v>0</v>
      </c>
      <c r="M71" s="7">
        <f t="shared" ref="M71:M89" si="26">L71/L$13</f>
        <v>0</v>
      </c>
      <c r="N71" s="28">
        <f t="shared" ref="N71:N89" si="27">H71</f>
        <v>231971.11793749989</v>
      </c>
      <c r="O71" t="s">
        <v>204</v>
      </c>
      <c r="P71" t="str">
        <f>VLOOKUP(C71,PY!$C$20:$C$61,1,0)</f>
        <v>PRESTACIONES</v>
      </c>
    </row>
    <row r="72" spans="1:16" x14ac:dyDescent="0.3">
      <c r="A72">
        <v>512</v>
      </c>
      <c r="B72" s="13" t="s">
        <v>137</v>
      </c>
      <c r="C72" t="str">
        <f t="shared" si="23"/>
        <v>OTRAS COMPENSACIONES</v>
      </c>
      <c r="E72" t="s">
        <v>26</v>
      </c>
      <c r="H72" s="26">
        <f>[2]Comparativo!$R$540</f>
        <v>34342.549999999996</v>
      </c>
      <c r="I72" s="7">
        <f t="shared" si="24"/>
        <v>1.673205466607677E-4</v>
      </c>
      <c r="J72" s="21">
        <f>[2]Comparativo!$W$540</f>
        <v>0</v>
      </c>
      <c r="K72" s="7">
        <f t="shared" si="25"/>
        <v>0</v>
      </c>
      <c r="L72" s="21">
        <f>[2]Comparativo!$T$540</f>
        <v>0</v>
      </c>
      <c r="M72" s="7">
        <f t="shared" si="26"/>
        <v>0</v>
      </c>
      <c r="N72" s="28">
        <f t="shared" si="27"/>
        <v>34342.549999999996</v>
      </c>
      <c r="O72" t="s">
        <v>204</v>
      </c>
      <c r="P72" t="str">
        <f>VLOOKUP(C72,PY!$C$20:$C$61,1,0)</f>
        <v>OTRAS COMPENSACIONES</v>
      </c>
    </row>
    <row r="73" spans="1:16" x14ac:dyDescent="0.3">
      <c r="A73">
        <v>513</v>
      </c>
      <c r="B73" s="13" t="s">
        <v>138</v>
      </c>
      <c r="C73" t="str">
        <f t="shared" si="23"/>
        <v>COMBUSTIBLE</v>
      </c>
      <c r="E73" t="s">
        <v>29</v>
      </c>
      <c r="H73" s="26">
        <f>[2]Comparativo!$R$580</f>
        <v>93063.039999999994</v>
      </c>
      <c r="I73" s="7">
        <f t="shared" si="24"/>
        <v>4.5341300301558534E-4</v>
      </c>
      <c r="J73" s="21">
        <f>[2]Comparativo!$W$580</f>
        <v>140400</v>
      </c>
      <c r="K73" s="7">
        <f t="shared" si="25"/>
        <v>6.483229186108959E-4</v>
      </c>
      <c r="L73" s="21">
        <f>[2]Comparativo!$T$580</f>
        <v>0</v>
      </c>
      <c r="M73" s="7">
        <f t="shared" si="26"/>
        <v>0</v>
      </c>
      <c r="N73" s="28">
        <f t="shared" si="27"/>
        <v>93063.039999999994</v>
      </c>
      <c r="O73" t="s">
        <v>204</v>
      </c>
      <c r="P73" t="str">
        <f>VLOOKUP(C73,PY!$C$20:$C$61,1,0)</f>
        <v>COMBUSTIBLE</v>
      </c>
    </row>
    <row r="74" spans="1:16" x14ac:dyDescent="0.3">
      <c r="A74">
        <v>514</v>
      </c>
      <c r="B74" s="13" t="s">
        <v>139</v>
      </c>
      <c r="C74" t="str">
        <f t="shared" si="23"/>
        <v>ESTACIONAMIENTO</v>
      </c>
      <c r="E74" t="s">
        <v>30</v>
      </c>
      <c r="H74" s="26">
        <f>[2]Comparativo!$R$585</f>
        <v>13586.21</v>
      </c>
      <c r="I74" s="7">
        <f t="shared" si="24"/>
        <v>6.6193456346368823E-5</v>
      </c>
      <c r="J74" s="21">
        <f>[2]Comparativo!$W$585</f>
        <v>6000</v>
      </c>
      <c r="K74" s="7">
        <f t="shared" si="25"/>
        <v>2.770610763294427E-5</v>
      </c>
      <c r="L74" s="21">
        <f>[2]Comparativo!$T$585</f>
        <v>0</v>
      </c>
      <c r="M74" s="7">
        <f t="shared" si="26"/>
        <v>0</v>
      </c>
      <c r="N74" s="28">
        <f t="shared" si="27"/>
        <v>13586.21</v>
      </c>
      <c r="O74" t="s">
        <v>204</v>
      </c>
      <c r="P74" t="str">
        <f>VLOOKUP(C74,PY!$C$20:$C$61,1,0)</f>
        <v>ESTACIONAMIENTO</v>
      </c>
    </row>
    <row r="75" spans="1:16" x14ac:dyDescent="0.3">
      <c r="A75">
        <v>515</v>
      </c>
      <c r="B75" s="13" t="s">
        <v>140</v>
      </c>
      <c r="C75" t="str">
        <f t="shared" si="23"/>
        <v>TRANSPORTE LOCAL</v>
      </c>
      <c r="E75" t="s">
        <v>31</v>
      </c>
      <c r="H75" s="26">
        <f>[2]Comparativo!$R$589</f>
        <v>48999.999999999993</v>
      </c>
      <c r="I75" s="7">
        <f t="shared" si="24"/>
        <v>2.3873319792437129E-4</v>
      </c>
      <c r="J75" s="21">
        <f>[2]Comparativo!$W$589</f>
        <v>84000</v>
      </c>
      <c r="K75" s="7">
        <f t="shared" si="25"/>
        <v>3.8788550686121975E-4</v>
      </c>
      <c r="L75" s="21">
        <f>[2]Comparativo!$T$589</f>
        <v>0</v>
      </c>
      <c r="M75" s="7">
        <f t="shared" si="26"/>
        <v>0</v>
      </c>
      <c r="N75" s="28">
        <f t="shared" si="27"/>
        <v>48999.999999999993</v>
      </c>
      <c r="O75" t="s">
        <v>204</v>
      </c>
      <c r="P75" t="str">
        <f>VLOOKUP(C75,PY!$C$20:$C$61,1,0)</f>
        <v>TRANSPORTE LOCAL</v>
      </c>
    </row>
    <row r="76" spans="1:16" x14ac:dyDescent="0.3">
      <c r="A76">
        <v>516</v>
      </c>
      <c r="B76" s="13" t="s">
        <v>141</v>
      </c>
      <c r="C76" t="str">
        <f t="shared" si="23"/>
        <v>ATENCION A CLIENTES</v>
      </c>
      <c r="E76" t="s">
        <v>55</v>
      </c>
      <c r="H76" s="26">
        <f>[2]Comparativo!$R$593</f>
        <v>2099.1299999999997</v>
      </c>
      <c r="I76" s="7">
        <f t="shared" si="24"/>
        <v>1.0227184035897663E-5</v>
      </c>
      <c r="J76" s="21">
        <f>[2]Comparativo!$W$593</f>
        <v>0</v>
      </c>
      <c r="K76" s="7">
        <f t="shared" si="25"/>
        <v>0</v>
      </c>
      <c r="L76" s="21">
        <f>[2]Comparativo!$T$593</f>
        <v>0</v>
      </c>
      <c r="M76" s="7">
        <f t="shared" si="26"/>
        <v>0</v>
      </c>
      <c r="N76" s="28">
        <f t="shared" si="27"/>
        <v>2099.1299999999997</v>
      </c>
      <c r="O76" t="s">
        <v>204</v>
      </c>
      <c r="P76" t="str">
        <f>VLOOKUP(C76,PY!$C$20:$C$61,1,0)</f>
        <v>ATENCION A CLIENTES</v>
      </c>
    </row>
    <row r="77" spans="1:16" x14ac:dyDescent="0.3">
      <c r="A77">
        <v>517</v>
      </c>
      <c r="B77" s="13" t="s">
        <v>142</v>
      </c>
      <c r="C77" t="str">
        <f t="shared" si="23"/>
        <v>GASTOS DE VIAJE</v>
      </c>
      <c r="E77" t="s">
        <v>32</v>
      </c>
      <c r="H77" s="26">
        <f>[2]Comparativo!$R$598</f>
        <v>285806.56</v>
      </c>
      <c r="I77" s="7">
        <f t="shared" si="24"/>
        <v>1.3924798787053817E-3</v>
      </c>
      <c r="J77" s="21">
        <f>[2]Comparativo!$W$598</f>
        <v>306000</v>
      </c>
      <c r="K77" s="7">
        <f t="shared" si="25"/>
        <v>1.4130114892801577E-3</v>
      </c>
      <c r="L77" s="21">
        <f>[2]Comparativo!$T$598</f>
        <v>0</v>
      </c>
      <c r="M77" s="7">
        <f t="shared" si="26"/>
        <v>0</v>
      </c>
      <c r="N77" s="28">
        <f t="shared" si="27"/>
        <v>285806.56</v>
      </c>
      <c r="O77" t="s">
        <v>204</v>
      </c>
      <c r="P77" t="str">
        <f>VLOOKUP(C77,PY!$C$20:$C$61,1,0)</f>
        <v>GASTOS DE VIAJE</v>
      </c>
    </row>
    <row r="78" spans="1:16" x14ac:dyDescent="0.3">
      <c r="A78">
        <v>518</v>
      </c>
      <c r="B78" s="13" t="s">
        <v>143</v>
      </c>
      <c r="C78" t="str">
        <f t="shared" si="23"/>
        <v>ASESORIAS PF</v>
      </c>
      <c r="E78" t="s">
        <v>56</v>
      </c>
      <c r="H78" s="26">
        <f>[2]Comparativo!$R$621</f>
        <v>14437.499999999998</v>
      </c>
      <c r="I78" s="7">
        <f t="shared" si="24"/>
        <v>7.0341031531287966E-5</v>
      </c>
      <c r="J78" s="21">
        <f>[2]Comparativo!$W$621</f>
        <v>24750</v>
      </c>
      <c r="K78" s="7">
        <f t="shared" si="25"/>
        <v>1.142876939858951E-4</v>
      </c>
      <c r="L78" s="21">
        <f>[2]Comparativo!$T$621</f>
        <v>0</v>
      </c>
      <c r="M78" s="7">
        <f t="shared" si="26"/>
        <v>0</v>
      </c>
      <c r="N78" s="28">
        <f t="shared" si="27"/>
        <v>14437.499999999998</v>
      </c>
      <c r="O78" t="s">
        <v>204</v>
      </c>
      <c r="P78" t="str">
        <f>VLOOKUP(C78,PY!$C$20:$C$61,1,0)</f>
        <v>ASESORIAS PF</v>
      </c>
    </row>
    <row r="79" spans="1:16" x14ac:dyDescent="0.3">
      <c r="A79">
        <v>519</v>
      </c>
      <c r="B79" s="13" t="s">
        <v>144</v>
      </c>
      <c r="C79" t="str">
        <f t="shared" si="23"/>
        <v>MENSAJERIA</v>
      </c>
      <c r="E79" t="s">
        <v>47</v>
      </c>
      <c r="H79" s="26">
        <f>[2]Comparativo!$R$637</f>
        <v>60861.146666666653</v>
      </c>
      <c r="I79" s="7">
        <f t="shared" si="24"/>
        <v>2.965219627158678E-4</v>
      </c>
      <c r="J79" s="21">
        <f>[2]Comparativo!$W$637</f>
        <v>43600.00004665427</v>
      </c>
      <c r="K79" s="7">
        <f t="shared" si="25"/>
        <v>2.0133104901482973E-4</v>
      </c>
      <c r="L79" s="21">
        <f>[2]Comparativo!$T$637</f>
        <v>0</v>
      </c>
      <c r="M79" s="7">
        <f t="shared" si="26"/>
        <v>0</v>
      </c>
      <c r="N79" s="28">
        <f t="shared" si="27"/>
        <v>60861.146666666653</v>
      </c>
      <c r="O79" t="s">
        <v>204</v>
      </c>
      <c r="P79" t="str">
        <f>VLOOKUP(C79,PY!$C$20:$C$61,1,0)</f>
        <v>MENSAJERIA</v>
      </c>
    </row>
    <row r="80" spans="1:16" x14ac:dyDescent="0.3">
      <c r="A80">
        <v>520</v>
      </c>
      <c r="B80" s="13" t="s">
        <v>145</v>
      </c>
      <c r="C80" t="str">
        <f t="shared" si="23"/>
        <v>CELULARES</v>
      </c>
      <c r="E80" t="s">
        <v>36</v>
      </c>
      <c r="H80" s="26">
        <f>[2]Comparativo!$R$656</f>
        <v>2000.12</v>
      </c>
      <c r="I80" s="7">
        <f t="shared" si="24"/>
        <v>9.7447968129080305E-6</v>
      </c>
      <c r="J80" s="21">
        <f>[2]Comparativo!$W$656</f>
        <v>0</v>
      </c>
      <c r="K80" s="7">
        <f t="shared" si="25"/>
        <v>0</v>
      </c>
      <c r="L80" s="21">
        <f>[2]Comparativo!$T$656</f>
        <v>0</v>
      </c>
      <c r="M80" s="7">
        <f t="shared" si="26"/>
        <v>0</v>
      </c>
      <c r="N80" s="28">
        <f t="shared" si="27"/>
        <v>2000.12</v>
      </c>
      <c r="O80" t="s">
        <v>204</v>
      </c>
      <c r="P80" t="str">
        <f>VLOOKUP(C80,PY!$C$20:$C$61,1,0)</f>
        <v>CELULARES</v>
      </c>
    </row>
    <row r="81" spans="1:16" x14ac:dyDescent="0.3">
      <c r="A81">
        <v>521</v>
      </c>
      <c r="B81" s="13" t="s">
        <v>146</v>
      </c>
      <c r="C81" t="str">
        <f t="shared" si="23"/>
        <v>SUMINISTROS OFICINA</v>
      </c>
      <c r="E81" t="s">
        <v>38</v>
      </c>
      <c r="H81" s="26">
        <f>[2]Comparativo!$R$664</f>
        <v>8400</v>
      </c>
      <c r="I81" s="7">
        <f t="shared" si="24"/>
        <v>4.0925691072749365E-5</v>
      </c>
      <c r="J81" s="21">
        <f>[2]Comparativo!$W$664</f>
        <v>14400</v>
      </c>
      <c r="K81" s="7">
        <f t="shared" si="25"/>
        <v>6.6494658319066243E-5</v>
      </c>
      <c r="L81" s="21">
        <f>[2]Comparativo!$T$664</f>
        <v>0</v>
      </c>
      <c r="M81" s="7">
        <f t="shared" si="26"/>
        <v>0</v>
      </c>
      <c r="N81" s="28">
        <f t="shared" si="27"/>
        <v>8400</v>
      </c>
      <c r="O81" t="s">
        <v>204</v>
      </c>
      <c r="P81" t="str">
        <f>VLOOKUP(C81,PY!$C$20:$C$61,1,0)</f>
        <v>SUMINISTROS OFICINA</v>
      </c>
    </row>
    <row r="82" spans="1:16" x14ac:dyDescent="0.3">
      <c r="A82">
        <v>522</v>
      </c>
      <c r="B82" s="13" t="s">
        <v>147</v>
      </c>
      <c r="C82" t="str">
        <f t="shared" si="23"/>
        <v>MUESTRAS</v>
      </c>
      <c r="E82" t="s">
        <v>48</v>
      </c>
      <c r="H82" s="26">
        <f>[2]Comparativo!$R$672</f>
        <v>6299.9999999999991</v>
      </c>
      <c r="I82" s="7">
        <f t="shared" si="24"/>
        <v>3.069426830456202E-5</v>
      </c>
      <c r="J82" s="21">
        <f>[2]Comparativo!$W$672</f>
        <v>10800</v>
      </c>
      <c r="K82" s="7">
        <f t="shared" si="25"/>
        <v>4.9870993739299686E-5</v>
      </c>
      <c r="L82" s="21">
        <f>[2]Comparativo!$T$672</f>
        <v>0</v>
      </c>
      <c r="M82" s="7">
        <f t="shared" si="26"/>
        <v>0</v>
      </c>
      <c r="N82" s="28">
        <f t="shared" si="27"/>
        <v>6299.9999999999991</v>
      </c>
      <c r="O82" t="s">
        <v>204</v>
      </c>
      <c r="P82" t="str">
        <f>VLOOKUP(C82,PY!$C$20:$C$61,1,0)</f>
        <v>MUESTRAS</v>
      </c>
    </row>
    <row r="83" spans="1:16" x14ac:dyDescent="0.3">
      <c r="A83">
        <v>523</v>
      </c>
      <c r="B83" s="13" t="s">
        <v>148</v>
      </c>
      <c r="C83" t="str">
        <f t="shared" si="23"/>
        <v>PUBLICIDAD IMPRESA</v>
      </c>
      <c r="E83" t="s">
        <v>50</v>
      </c>
      <c r="H83" s="26">
        <f>[2]Comparativo!$R$680</f>
        <v>30080.6</v>
      </c>
      <c r="I83" s="7">
        <f t="shared" si="24"/>
        <v>1.4655587415273149E-4</v>
      </c>
      <c r="J83" s="21">
        <f>[2]Comparativo!$W$680</f>
        <v>49200</v>
      </c>
      <c r="K83" s="7">
        <f t="shared" si="25"/>
        <v>2.27190082590143E-4</v>
      </c>
      <c r="L83" s="21">
        <f>[2]Comparativo!$T$680</f>
        <v>0</v>
      </c>
      <c r="M83" s="7">
        <f t="shared" si="26"/>
        <v>0</v>
      </c>
      <c r="N83" s="28">
        <f t="shared" si="27"/>
        <v>30080.6</v>
      </c>
      <c r="O83" t="s">
        <v>204</v>
      </c>
      <c r="P83" t="str">
        <f>VLOOKUP(C83,PY!$C$20:$C$61,1,0)</f>
        <v>PUBLICIDAD IMPRESA</v>
      </c>
    </row>
    <row r="84" spans="1:16" x14ac:dyDescent="0.3">
      <c r="A84">
        <v>524</v>
      </c>
      <c r="B84" s="13" t="s">
        <v>149</v>
      </c>
      <c r="C84" t="str">
        <f t="shared" si="23"/>
        <v>PORTALES CLIENTES</v>
      </c>
      <c r="E84" t="s">
        <v>57</v>
      </c>
      <c r="H84" s="26">
        <f>[2]Comparativo!$R$695</f>
        <v>75558.154999999999</v>
      </c>
      <c r="I84" s="7">
        <f t="shared" si="24"/>
        <v>3.6812734637582298E-4</v>
      </c>
      <c r="J84" s="21">
        <f>[2]Comparativo!$W$695</f>
        <v>121375.38000000002</v>
      </c>
      <c r="K84" s="7">
        <f t="shared" si="25"/>
        <v>5.6047322371158531E-4</v>
      </c>
      <c r="L84" s="21">
        <f>[2]Comparativo!$T$695</f>
        <v>0</v>
      </c>
      <c r="M84" s="7">
        <f t="shared" si="26"/>
        <v>0</v>
      </c>
      <c r="N84" s="28">
        <f t="shared" si="27"/>
        <v>75558.154999999999</v>
      </c>
      <c r="O84" t="s">
        <v>204</v>
      </c>
      <c r="P84" t="str">
        <f>VLOOKUP(C84,PY!$C$20:$C$61,1,0)</f>
        <v>PORTALES CLIENTES</v>
      </c>
    </row>
    <row r="85" spans="1:16" x14ac:dyDescent="0.3">
      <c r="A85">
        <v>525</v>
      </c>
      <c r="B85" s="13" t="s">
        <v>150</v>
      </c>
      <c r="C85" t="str">
        <f t="shared" si="23"/>
        <v>ARRENDAMIENTOS</v>
      </c>
      <c r="E85" t="s">
        <v>40</v>
      </c>
      <c r="H85" s="26">
        <f>[2]Comparativo!$R$702</f>
        <v>1500</v>
      </c>
      <c r="I85" s="7">
        <f t="shared" si="24"/>
        <v>7.3081591201338157E-6</v>
      </c>
      <c r="J85" s="21">
        <f>[2]Comparativo!$W$702</f>
        <v>3000</v>
      </c>
      <c r="K85" s="7">
        <f t="shared" si="25"/>
        <v>1.3853053816472135E-5</v>
      </c>
      <c r="L85" s="21">
        <f>[2]Comparativo!$T$702</f>
        <v>0</v>
      </c>
      <c r="M85" s="7">
        <f t="shared" si="26"/>
        <v>0</v>
      </c>
      <c r="N85" s="28">
        <f t="shared" si="27"/>
        <v>1500</v>
      </c>
      <c r="O85" t="s">
        <v>204</v>
      </c>
      <c r="P85" t="str">
        <f>VLOOKUP(C85,PY!$C$20:$C$61,1,0)</f>
        <v>ARRENDAMIENTOS</v>
      </c>
    </row>
    <row r="86" spans="1:16" x14ac:dyDescent="0.3">
      <c r="A86">
        <v>526</v>
      </c>
      <c r="B86" s="13" t="s">
        <v>151</v>
      </c>
      <c r="C86" t="str">
        <f t="shared" si="23"/>
        <v>MANTENIMIENTOS</v>
      </c>
      <c r="E86" t="s">
        <v>41</v>
      </c>
      <c r="H86" s="26">
        <f>[2]Comparativo!$R$707</f>
        <v>67570.86</v>
      </c>
      <c r="I86" s="7">
        <f t="shared" si="24"/>
        <v>3.2921239784285681E-4</v>
      </c>
      <c r="J86" s="21">
        <f>[2]Comparativo!$W$707</f>
        <v>20000</v>
      </c>
      <c r="K86" s="7">
        <f t="shared" si="25"/>
        <v>9.2353692109814231E-5</v>
      </c>
      <c r="L86" s="21">
        <f>[2]Comparativo!$T$707</f>
        <v>0</v>
      </c>
      <c r="M86" s="7">
        <f t="shared" si="26"/>
        <v>0</v>
      </c>
      <c r="N86" s="28">
        <f t="shared" si="27"/>
        <v>67570.86</v>
      </c>
      <c r="O86" t="s">
        <v>204</v>
      </c>
      <c r="P86" t="str">
        <f>VLOOKUP(C86,PY!$C$20:$C$61,1,0)</f>
        <v>MANTENIMIENTOS</v>
      </c>
    </row>
    <row r="87" spans="1:16" x14ac:dyDescent="0.3">
      <c r="A87">
        <v>527</v>
      </c>
      <c r="B87" s="13" t="s">
        <v>152</v>
      </c>
      <c r="C87" t="str">
        <f t="shared" si="23"/>
        <v>CUOTAS Y SUSCRIPCIONES</v>
      </c>
      <c r="E87" t="s">
        <v>58</v>
      </c>
      <c r="H87" s="26">
        <f>[2]Comparativo!$R$724</f>
        <v>39225.083333333328</v>
      </c>
      <c r="I87" s="7">
        <f t="shared" si="24"/>
        <v>1.9110876700033927E-4</v>
      </c>
      <c r="J87" s="21">
        <f>[2]Comparativo!$W$724</f>
        <v>55993</v>
      </c>
      <c r="K87" s="7">
        <f t="shared" si="25"/>
        <v>2.5855801411524141E-4</v>
      </c>
      <c r="L87" s="21">
        <f>[2]Comparativo!$T$724</f>
        <v>0</v>
      </c>
      <c r="M87" s="7">
        <f t="shared" si="26"/>
        <v>0</v>
      </c>
      <c r="N87" s="28">
        <f t="shared" si="27"/>
        <v>39225.083333333328</v>
      </c>
      <c r="O87" t="s">
        <v>204</v>
      </c>
      <c r="P87" t="str">
        <f>VLOOKUP(C87,PY!$C$20:$C$61,1,0)</f>
        <v>CUOTAS Y SUSCRIPCIONES</v>
      </c>
    </row>
    <row r="88" spans="1:16" x14ac:dyDescent="0.3">
      <c r="A88">
        <v>528</v>
      </c>
      <c r="B88" s="13" t="s">
        <v>153</v>
      </c>
      <c r="C88" t="str">
        <f t="shared" si="23"/>
        <v>OTROS IMPUESTOS Y DERECHOS</v>
      </c>
      <c r="E88" t="s">
        <v>43</v>
      </c>
      <c r="H88" s="26">
        <f>[2]Comparativo!$R$734</f>
        <v>1408</v>
      </c>
      <c r="I88" s="7">
        <f t="shared" si="24"/>
        <v>6.8599253607656084E-6</v>
      </c>
      <c r="J88" s="21">
        <f>[2]Comparativo!$W$734</f>
        <v>0</v>
      </c>
      <c r="K88" s="7">
        <f t="shared" si="25"/>
        <v>0</v>
      </c>
      <c r="L88" s="21">
        <f>[2]Comparativo!$T$734</f>
        <v>0</v>
      </c>
      <c r="M88" s="7">
        <f t="shared" si="26"/>
        <v>0</v>
      </c>
      <c r="N88" s="28">
        <f t="shared" si="27"/>
        <v>1408</v>
      </c>
      <c r="O88" t="s">
        <v>204</v>
      </c>
      <c r="P88" t="str">
        <f>VLOOKUP(C88,PY!$C$20:$C$61,1,0)</f>
        <v>OTROS IMPUESTOS Y DERECHOS</v>
      </c>
    </row>
    <row r="89" spans="1:16" x14ac:dyDescent="0.3">
      <c r="A89">
        <v>529</v>
      </c>
      <c r="B89" s="13" t="s">
        <v>154</v>
      </c>
      <c r="C89" t="str">
        <f t="shared" si="23"/>
        <v>NO DEDUCIBLES</v>
      </c>
      <c r="E89" t="s">
        <v>44</v>
      </c>
      <c r="H89" s="26">
        <f>[2]Comparativo!$R$738</f>
        <v>2986.35</v>
      </c>
      <c r="I89" s="7">
        <f t="shared" si="24"/>
        <v>1.4549813992274413E-5</v>
      </c>
      <c r="J89" s="21">
        <f>[2]Comparativo!$W$738</f>
        <v>0</v>
      </c>
      <c r="K89" s="7">
        <f t="shared" si="25"/>
        <v>0</v>
      </c>
      <c r="L89" s="21">
        <f>[2]Comparativo!$T$738</f>
        <v>0</v>
      </c>
      <c r="M89" s="7">
        <f t="shared" si="26"/>
        <v>0</v>
      </c>
      <c r="N89" s="28">
        <f t="shared" si="27"/>
        <v>2986.35</v>
      </c>
      <c r="O89" t="s">
        <v>204</v>
      </c>
      <c r="P89" t="str">
        <f>VLOOKUP(C89,PY!$C$20:$C$61,1,0)</f>
        <v>NO DEDUCIBLES</v>
      </c>
    </row>
    <row r="90" spans="1:16" x14ac:dyDescent="0.3">
      <c r="A90">
        <v>744</v>
      </c>
      <c r="B90" s="13" t="s">
        <v>87</v>
      </c>
      <c r="C90" t="str">
        <f>D90</f>
        <v>GASTOS LOGISTICOS</v>
      </c>
      <c r="D90" s="3" t="str">
        <f>VLOOKUP(A90,'P&amp;L'!A:J,3,0)</f>
        <v>GASTOS LOGISTICOS</v>
      </c>
      <c r="H90" s="21">
        <f>VLOOKUP(A90,'P&amp;L'!A:J,5,0)</f>
        <v>8960514.3901047818</v>
      </c>
      <c r="I90" s="7">
        <f>VLOOKUP(A90,'P&amp;L'!A:J,6,0)</f>
        <v>4.3656576640756374E-2</v>
      </c>
      <c r="J90" s="21">
        <f>VLOOKUP(A90,'P&amp;L'!A:J,7,0)</f>
        <v>7594837.6582826907</v>
      </c>
      <c r="K90" s="7">
        <f>VLOOKUP(A90,'P&amp;L'!A:J,8,0)</f>
        <v>3.5070564935853109E-2</v>
      </c>
      <c r="L90" s="21">
        <f>VLOOKUP(A90,'P&amp;L'!A:J,9,0)</f>
        <v>7485514.5199999996</v>
      </c>
      <c r="M90" s="7">
        <f>VLOOKUP(A90,'P&amp;L'!A:J,10,0)</f>
        <v>6.7709181952624028E-2</v>
      </c>
      <c r="N90" s="27">
        <f>SUM(N91:N92)</f>
        <v>8960514.3901047818</v>
      </c>
      <c r="P90" t="e">
        <f>VLOOKUP(C90,PY!$C$20:$C$61,1,0)</f>
        <v>#N/A</v>
      </c>
    </row>
    <row r="91" spans="1:16" x14ac:dyDescent="0.3">
      <c r="A91">
        <v>745</v>
      </c>
      <c r="B91" s="13" t="s">
        <v>155</v>
      </c>
      <c r="C91" t="str">
        <f t="shared" ref="C91:C92" si="28">E91</f>
        <v>FLETES EXTERNOS</v>
      </c>
      <c r="E91" t="str">
        <f>VLOOKUP(A91,'P&amp;L'!A:J,3,0)</f>
        <v>FLETES EXTERNOS</v>
      </c>
      <c r="H91" s="26">
        <f>VLOOKUP(A91,'P&amp;L'!A:J,5,0)</f>
        <v>8515255.3901047818</v>
      </c>
      <c r="I91" s="7">
        <f>VLOOKUP(A91,'P&amp;L'!A:J,6,0)</f>
        <v>4.1487227559641932E-2</v>
      </c>
      <c r="J91" s="21">
        <f>VLOOKUP(A91,'P&amp;L'!A:J,7,0)</f>
        <v>7594837.6582826907</v>
      </c>
      <c r="K91" s="7">
        <f>VLOOKUP(A91,'P&amp;L'!A:J,8,0)</f>
        <v>3.5070564935853109E-2</v>
      </c>
      <c r="L91" s="21">
        <f>VLOOKUP(A91,'P&amp;L'!A:J,9,0)</f>
        <v>7485514.5199999996</v>
      </c>
      <c r="M91" s="7">
        <f>VLOOKUP(A91,'P&amp;L'!A:J,10,0)</f>
        <v>6.7709181952624028E-2</v>
      </c>
      <c r="N91" s="28">
        <f>H91</f>
        <v>8515255.3901047818</v>
      </c>
      <c r="O91" t="s">
        <v>204</v>
      </c>
      <c r="P91" t="str">
        <f>VLOOKUP(C91,PY!$C$20:$C$61,1,0)</f>
        <v>FLETES EXTERNOS</v>
      </c>
    </row>
    <row r="92" spans="1:16" x14ac:dyDescent="0.3">
      <c r="A92">
        <v>746</v>
      </c>
      <c r="B92" s="13" t="s">
        <v>156</v>
      </c>
      <c r="C92" t="str">
        <f t="shared" si="28"/>
        <v>FLETES INTERNOS</v>
      </c>
      <c r="E92" t="s">
        <v>59</v>
      </c>
      <c r="H92" s="26">
        <f>[2]Comparativo!$R$759</f>
        <v>445259</v>
      </c>
      <c r="I92" s="7">
        <f t="shared" ref="I92" si="29">H92/H$13</f>
        <v>2.1693490811144417E-3</v>
      </c>
      <c r="J92" s="21">
        <v>0</v>
      </c>
      <c r="K92" s="7">
        <v>0</v>
      </c>
      <c r="L92" s="21">
        <v>0</v>
      </c>
      <c r="M92" s="7">
        <v>0</v>
      </c>
      <c r="N92" s="28">
        <f>H92</f>
        <v>445259</v>
      </c>
      <c r="O92" t="s">
        <v>204</v>
      </c>
      <c r="P92" t="str">
        <f>VLOOKUP(C92,PY!$C$20:$C$61,1,0)</f>
        <v>FLETES INTERNOS</v>
      </c>
    </row>
    <row r="93" spans="1:16" x14ac:dyDescent="0.3">
      <c r="A93">
        <v>759</v>
      </c>
      <c r="B93" s="13" t="s">
        <v>88</v>
      </c>
      <c r="C93" t="str">
        <f>D93</f>
        <v>GASTOS DE ADMINISTRACION</v>
      </c>
      <c r="D93" s="3" t="str">
        <f>VLOOKUP(A93,'P&amp;L'!A:J,3,0)</f>
        <v>GASTOS DE ADMINISTRACION</v>
      </c>
      <c r="H93" s="21">
        <f>[2]Comparativo!$R$766</f>
        <v>16587006.451306557</v>
      </c>
      <c r="I93" s="7">
        <f>VLOOKUP(A93,'P&amp;L'!A:J,6,0)</f>
        <v>8.0813654981889638E-2</v>
      </c>
      <c r="J93" s="21">
        <f>VLOOKUP(A93,'P&amp;L'!A:J,7,0)</f>
        <v>20719546.814096957</v>
      </c>
      <c r="K93" s="7">
        <f>VLOOKUP(A93,'P&amp;L'!A:J,8,0)</f>
        <v>9.5676332356199642E-2</v>
      </c>
      <c r="L93" s="21">
        <f>VLOOKUP(A93,'P&amp;L'!A:J,9,0)</f>
        <v>12539456.669000002</v>
      </c>
      <c r="M93" s="7">
        <f>VLOOKUP(A93,'P&amp;L'!A:J,10,0)</f>
        <v>0.11342391373630867</v>
      </c>
      <c r="N93" s="27">
        <f>SUM(N94:N122)</f>
        <v>16587006.451306561</v>
      </c>
      <c r="P93" t="e">
        <f>VLOOKUP(C93,PY!$C$20:$C$61,1,0)</f>
        <v>#N/A</v>
      </c>
    </row>
    <row r="94" spans="1:16" x14ac:dyDescent="0.3">
      <c r="A94">
        <v>760</v>
      </c>
      <c r="B94" s="13" t="s">
        <v>157</v>
      </c>
      <c r="C94" t="str">
        <f t="shared" ref="C94:C122" si="30">E94</f>
        <v>SUELDOS Y SALARIOS</v>
      </c>
      <c r="E94" t="str">
        <f>VLOOKUP(A94,'P&amp;L'!A:J,3,0)</f>
        <v>SUELDOS Y SALARIOS</v>
      </c>
      <c r="G94" s="24"/>
      <c r="H94" s="26">
        <f>VLOOKUP(A94,'P&amp;L'!A:J,5,0)</f>
        <v>10144429.699999999</v>
      </c>
      <c r="I94" s="7">
        <f>VLOOKUP(A94,'P&amp;L'!A:J,6,0)</f>
        <v>4.9424737620407562E-2</v>
      </c>
      <c r="J94" s="21">
        <f>VLOOKUP(A94,'P&amp;L'!A:J,7,0)</f>
        <v>12349006.68</v>
      </c>
      <c r="K94" s="7">
        <f>VLOOKUP(A94,'P&amp;L'!A:J,8,0)</f>
        <v>5.702381803933796E-2</v>
      </c>
      <c r="L94" s="21">
        <f>VLOOKUP(A94,'P&amp;L'!A:J,9,0)</f>
        <v>7644710.6100000013</v>
      </c>
      <c r="M94" s="7">
        <f>VLOOKUP(A94,'P&amp;L'!A:J,10,0)</f>
        <v>6.9149168074507397E-2</v>
      </c>
      <c r="N94" s="28">
        <f>H94</f>
        <v>10144429.699999999</v>
      </c>
      <c r="O94" t="s">
        <v>204</v>
      </c>
      <c r="P94" t="str">
        <f>VLOOKUP(C94,PY!$C$20:$C$61,1,0)</f>
        <v>SUELDOS Y SALARIOS</v>
      </c>
    </row>
    <row r="95" spans="1:16" x14ac:dyDescent="0.3">
      <c r="A95">
        <v>761</v>
      </c>
      <c r="B95" s="13" t="s">
        <v>158</v>
      </c>
      <c r="C95" t="str">
        <f t="shared" si="30"/>
        <v>PRESTACIONES</v>
      </c>
      <c r="E95" t="s">
        <v>25</v>
      </c>
      <c r="G95" s="24"/>
      <c r="H95" s="26">
        <f>[2]Comparativo!$R$775</f>
        <v>510178.24224999995</v>
      </c>
      <c r="I95" s="7">
        <f t="shared" ref="I95:K122" si="31">H95/H$13</f>
        <v>2.4856425159954509E-3</v>
      </c>
      <c r="J95" s="21">
        <f>[2]Comparativo!$W$775</f>
        <v>0</v>
      </c>
      <c r="K95" s="7">
        <f t="shared" si="31"/>
        <v>0</v>
      </c>
      <c r="L95" s="21">
        <f>[2]Comparativo!$T$775</f>
        <v>0</v>
      </c>
      <c r="M95" s="7">
        <f t="shared" ref="M95" si="32">L95/L$13</f>
        <v>0</v>
      </c>
      <c r="N95" s="28">
        <f t="shared" ref="N95:N122" si="33">H95</f>
        <v>510178.24224999995</v>
      </c>
      <c r="O95" t="s">
        <v>204</v>
      </c>
      <c r="P95" t="str">
        <f>VLOOKUP(C95,PY!$C$20:$C$61,1,0)</f>
        <v>PRESTACIONES</v>
      </c>
    </row>
    <row r="96" spans="1:16" x14ac:dyDescent="0.3">
      <c r="A96">
        <v>762</v>
      </c>
      <c r="B96" s="13" t="s">
        <v>159</v>
      </c>
      <c r="C96" t="str">
        <f t="shared" si="30"/>
        <v>OTRAS COMPENSACIONES</v>
      </c>
      <c r="E96" t="s">
        <v>26</v>
      </c>
      <c r="H96" s="26">
        <f>[2]Comparativo!$R$780</f>
        <v>4797.6099999999997</v>
      </c>
      <c r="I96" s="7">
        <f t="shared" si="31"/>
        <v>2.3374464850896796E-5</v>
      </c>
      <c r="J96" s="21">
        <f>[2]Comparativo!$W$780</f>
        <v>0</v>
      </c>
      <c r="K96" s="7">
        <f t="shared" si="31"/>
        <v>0</v>
      </c>
      <c r="L96" s="21">
        <f>[2]Comparativo!$T$780</f>
        <v>0</v>
      </c>
      <c r="M96" s="7">
        <f t="shared" ref="M96" si="34">L96/L$13</f>
        <v>0</v>
      </c>
      <c r="N96" s="28">
        <f t="shared" si="33"/>
        <v>4797.6099999999997</v>
      </c>
      <c r="O96" t="s">
        <v>204</v>
      </c>
      <c r="P96" t="str">
        <f>VLOOKUP(C96,PY!$C$20:$C$61,1,0)</f>
        <v>OTRAS COMPENSACIONES</v>
      </c>
    </row>
    <row r="97" spans="1:16" x14ac:dyDescent="0.3">
      <c r="A97">
        <v>763</v>
      </c>
      <c r="B97" s="13" t="s">
        <v>160</v>
      </c>
      <c r="C97" t="str">
        <f t="shared" si="30"/>
        <v>IMPTOS S/NOMINA</v>
      </c>
      <c r="E97" t="s">
        <v>62</v>
      </c>
      <c r="H97" s="26">
        <f>[2]Comparativo!$R$786</f>
        <v>390546.40492966666</v>
      </c>
      <c r="I97" s="7">
        <f t="shared" si="31"/>
        <v>1.9027835140148117E-3</v>
      </c>
      <c r="J97" s="21">
        <f>[2]Comparativo!$W$786</f>
        <v>658363.55130799999</v>
      </c>
      <c r="K97" s="7">
        <f t="shared" si="31"/>
        <v>3.0401152356911458E-3</v>
      </c>
      <c r="L97" s="21">
        <f>[2]Comparativo!$T$786</f>
        <v>0</v>
      </c>
      <c r="M97" s="7">
        <f t="shared" ref="M97" si="35">L97/L$13</f>
        <v>0</v>
      </c>
      <c r="N97" s="28">
        <f t="shared" si="33"/>
        <v>390546.40492966666</v>
      </c>
      <c r="O97" t="s">
        <v>204</v>
      </c>
      <c r="P97" t="str">
        <f>VLOOKUP(C97,PY!$C$20:$C$61,1,0)</f>
        <v>IMPTOS S/NOMINA</v>
      </c>
    </row>
    <row r="98" spans="1:16" x14ac:dyDescent="0.3">
      <c r="A98">
        <v>764</v>
      </c>
      <c r="B98" s="13" t="s">
        <v>161</v>
      </c>
      <c r="C98" t="str">
        <f t="shared" si="30"/>
        <v>CONTRIBUCIONES PATRONALES</v>
      </c>
      <c r="E98" t="s">
        <v>61</v>
      </c>
      <c r="H98" s="26">
        <f>[2]Comparativo!$R$788</f>
        <v>2284361.8302935599</v>
      </c>
      <c r="I98" s="7">
        <f t="shared" si="31"/>
        <v>1.1129653162496971E-2</v>
      </c>
      <c r="J98" s="21">
        <f>[2]Comparativo!$W$788</f>
        <v>3836804.5547889601</v>
      </c>
      <c r="K98" s="7">
        <f t="shared" si="31"/>
        <v>1.7717153326925625E-2</v>
      </c>
      <c r="L98" s="21">
        <f>[2]Comparativo!$T$788</f>
        <v>0</v>
      </c>
      <c r="M98" s="7">
        <f t="shared" ref="M98" si="36">L98/L$13</f>
        <v>0</v>
      </c>
      <c r="N98" s="28">
        <f t="shared" si="33"/>
        <v>2284361.8302935599</v>
      </c>
      <c r="O98" t="s">
        <v>204</v>
      </c>
      <c r="P98" t="str">
        <f>VLOOKUP(C98,PY!$C$20:$C$61,1,0)</f>
        <v>CONTRIBUCIONES PATRONALES</v>
      </c>
    </row>
    <row r="99" spans="1:16" x14ac:dyDescent="0.3">
      <c r="A99">
        <v>765</v>
      </c>
      <c r="B99" s="13" t="s">
        <v>162</v>
      </c>
      <c r="C99" t="str">
        <f t="shared" si="30"/>
        <v>CAPACITACION Y ENTRENAMIENTO</v>
      </c>
      <c r="E99" t="s">
        <v>46</v>
      </c>
      <c r="H99" s="26">
        <f>[2]Comparativo!$R$799</f>
        <v>49393.4</v>
      </c>
      <c r="I99" s="7">
        <f t="shared" si="31"/>
        <v>2.406498844562784E-4</v>
      </c>
      <c r="J99" s="21">
        <f>[2]Comparativo!$W$799</f>
        <v>69154.400000000009</v>
      </c>
      <c r="K99" s="7">
        <f t="shared" si="31"/>
        <v>3.1933320828194691E-4</v>
      </c>
      <c r="L99" s="21">
        <f>[2]Comparativo!$T$799</f>
        <v>0</v>
      </c>
      <c r="M99" s="7">
        <f t="shared" ref="M99" si="37">L99/L$13</f>
        <v>0</v>
      </c>
      <c r="N99" s="28">
        <f t="shared" si="33"/>
        <v>49393.4</v>
      </c>
      <c r="O99" t="s">
        <v>204</v>
      </c>
      <c r="P99" t="str">
        <f>VLOOKUP(C99,PY!$C$20:$C$61,1,0)</f>
        <v>CAPACITACION Y ENTRENAMIENTO</v>
      </c>
    </row>
    <row r="100" spans="1:16" x14ac:dyDescent="0.3">
      <c r="A100">
        <v>766</v>
      </c>
      <c r="B100" s="13" t="s">
        <v>163</v>
      </c>
      <c r="C100" t="str">
        <f t="shared" si="30"/>
        <v>GASTOS DE PERSONAL</v>
      </c>
      <c r="E100" t="s">
        <v>28</v>
      </c>
      <c r="H100" s="26">
        <f>[2]Comparativo!$R$807</f>
        <v>379868</v>
      </c>
      <c r="I100" s="7">
        <f t="shared" si="31"/>
        <v>1.8507571924313282E-3</v>
      </c>
      <c r="J100" s="21">
        <f>[2]Comparativo!$W$807</f>
        <v>425174</v>
      </c>
      <c r="K100" s="7">
        <f t="shared" si="31"/>
        <v>1.9633194344549076E-3</v>
      </c>
      <c r="L100" s="21">
        <f>[2]Comparativo!$T$807</f>
        <v>0</v>
      </c>
      <c r="M100" s="7">
        <f t="shared" ref="M100" si="38">L100/L$13</f>
        <v>0</v>
      </c>
      <c r="N100" s="28">
        <f t="shared" si="33"/>
        <v>379868</v>
      </c>
      <c r="O100" t="s">
        <v>204</v>
      </c>
      <c r="P100" t="str">
        <f>VLOOKUP(C100,PY!$C$20:$C$61,1,0)</f>
        <v>GASTOS DE PERSONAL</v>
      </c>
    </row>
    <row r="101" spans="1:16" x14ac:dyDescent="0.3">
      <c r="A101">
        <v>767</v>
      </c>
      <c r="B101" s="13" t="s">
        <v>164</v>
      </c>
      <c r="C101" t="str">
        <f t="shared" si="30"/>
        <v>COMBUSTIBLE</v>
      </c>
      <c r="E101" t="s">
        <v>29</v>
      </c>
      <c r="H101" s="26">
        <f>[2]Comparativo!$R$811</f>
        <v>63958.07</v>
      </c>
      <c r="I101" s="7">
        <f t="shared" si="31"/>
        <v>3.1161050171777131E-4</v>
      </c>
      <c r="J101" s="21">
        <f>[2]Comparativo!$W$811</f>
        <v>96000</v>
      </c>
      <c r="K101" s="7">
        <f t="shared" si="31"/>
        <v>4.4329772212710832E-4</v>
      </c>
      <c r="L101" s="21">
        <f>[2]Comparativo!$T$811</f>
        <v>0</v>
      </c>
      <c r="M101" s="7">
        <f t="shared" ref="M101" si="39">L101/L$13</f>
        <v>0</v>
      </c>
      <c r="N101" s="28">
        <f t="shared" si="33"/>
        <v>63958.07</v>
      </c>
      <c r="O101" t="s">
        <v>204</v>
      </c>
      <c r="P101" t="str">
        <f>VLOOKUP(C101,PY!$C$20:$C$61,1,0)</f>
        <v>COMBUSTIBLE</v>
      </c>
    </row>
    <row r="102" spans="1:16" x14ac:dyDescent="0.3">
      <c r="A102">
        <v>768</v>
      </c>
      <c r="B102" s="13" t="s">
        <v>165</v>
      </c>
      <c r="C102" t="str">
        <f t="shared" si="30"/>
        <v>ESTACIONAMIENTO</v>
      </c>
      <c r="E102" t="s">
        <v>30</v>
      </c>
      <c r="H102" s="26">
        <f>[2]Comparativo!$R$814</f>
        <v>88232.830000000016</v>
      </c>
      <c r="I102" s="7">
        <f t="shared" si="31"/>
        <v>4.2987970750647776E-4</v>
      </c>
      <c r="J102" s="21">
        <f>[2]Comparativo!$W$814</f>
        <v>137808</v>
      </c>
      <c r="K102" s="7">
        <f t="shared" si="31"/>
        <v>6.3635388011346397E-4</v>
      </c>
      <c r="L102" s="21">
        <f>[2]Comparativo!$T$814</f>
        <v>0</v>
      </c>
      <c r="M102" s="7">
        <f t="shared" ref="M102" si="40">L102/L$13</f>
        <v>0</v>
      </c>
      <c r="N102" s="28">
        <f t="shared" si="33"/>
        <v>88232.830000000016</v>
      </c>
      <c r="O102" t="s">
        <v>204</v>
      </c>
      <c r="P102" t="str">
        <f>VLOOKUP(C102,PY!$C$20:$C$61,1,0)</f>
        <v>ESTACIONAMIENTO</v>
      </c>
    </row>
    <row r="103" spans="1:16" x14ac:dyDescent="0.3">
      <c r="A103">
        <v>769</v>
      </c>
      <c r="B103" s="13" t="s">
        <v>166</v>
      </c>
      <c r="C103" t="str">
        <f t="shared" si="30"/>
        <v>TRANSPORTE LOCAL</v>
      </c>
      <c r="E103" t="s">
        <v>31</v>
      </c>
      <c r="H103" s="26">
        <f>[2]Comparativo!$R$816</f>
        <v>6111.22</v>
      </c>
      <c r="I103" s="7">
        <f t="shared" si="31"/>
        <v>2.9774512118762785E-5</v>
      </c>
      <c r="J103" s="21">
        <f>[2]Comparativo!$W$816</f>
        <v>0</v>
      </c>
      <c r="K103" s="7">
        <f t="shared" si="31"/>
        <v>0</v>
      </c>
      <c r="L103" s="21">
        <f>[2]Comparativo!$T$816</f>
        <v>0</v>
      </c>
      <c r="M103" s="7">
        <f t="shared" ref="M103" si="41">L103/L$13</f>
        <v>0</v>
      </c>
      <c r="N103" s="28">
        <f t="shared" si="33"/>
        <v>6111.22</v>
      </c>
      <c r="O103" t="s">
        <v>204</v>
      </c>
      <c r="P103" t="str">
        <f>VLOOKUP(C103,PY!$C$20:$C$61,1,0)</f>
        <v>TRANSPORTE LOCAL</v>
      </c>
    </row>
    <row r="104" spans="1:16" x14ac:dyDescent="0.3">
      <c r="A104">
        <v>770</v>
      </c>
      <c r="B104" s="13" t="s">
        <v>167</v>
      </c>
      <c r="C104" t="str">
        <f t="shared" si="30"/>
        <v>GASTOS DE VIAJE</v>
      </c>
      <c r="E104" t="s">
        <v>32</v>
      </c>
      <c r="H104" s="26">
        <f>[2]Comparativo!$R$823</f>
        <v>59500</v>
      </c>
      <c r="I104" s="7">
        <f t="shared" si="31"/>
        <v>2.8989031176530802E-4</v>
      </c>
      <c r="J104" s="21">
        <f>[2]Comparativo!$W$823</f>
        <v>102000</v>
      </c>
      <c r="K104" s="7">
        <f t="shared" si="31"/>
        <v>4.7100382976005255E-4</v>
      </c>
      <c r="L104" s="21">
        <f>[2]Comparativo!$T$823</f>
        <v>0</v>
      </c>
      <c r="M104" s="7">
        <f t="shared" ref="M104" si="42">L104/L$13</f>
        <v>0</v>
      </c>
      <c r="N104" s="28">
        <f t="shared" si="33"/>
        <v>59500</v>
      </c>
      <c r="O104" t="s">
        <v>204</v>
      </c>
      <c r="P104" t="str">
        <f>VLOOKUP(C104,PY!$C$20:$C$61,1,0)</f>
        <v>GASTOS DE VIAJE</v>
      </c>
    </row>
    <row r="105" spans="1:16" x14ac:dyDescent="0.3">
      <c r="A105">
        <v>771</v>
      </c>
      <c r="B105" s="13" t="s">
        <v>168</v>
      </c>
      <c r="C105" t="str">
        <f t="shared" si="30"/>
        <v>ASESORIAS PF</v>
      </c>
      <c r="E105" t="s">
        <v>56</v>
      </c>
      <c r="H105" s="26">
        <f>[2]Comparativo!$R$832</f>
        <v>218760.33333333334</v>
      </c>
      <c r="I105" s="7">
        <f t="shared" si="31"/>
        <v>1.0658235501156757E-3</v>
      </c>
      <c r="J105" s="21">
        <f>[2]Comparativo!$W$832</f>
        <v>700732</v>
      </c>
      <c r="K105" s="7">
        <f t="shared" si="31"/>
        <v>3.235759368974717E-3</v>
      </c>
      <c r="L105" s="21">
        <f>[2]Comparativo!$T$832</f>
        <v>0</v>
      </c>
      <c r="M105" s="7">
        <f t="shared" ref="M105" si="43">L105/L$13</f>
        <v>0</v>
      </c>
      <c r="N105" s="28">
        <f t="shared" si="33"/>
        <v>218760.33333333334</v>
      </c>
      <c r="O105" t="s">
        <v>204</v>
      </c>
      <c r="P105" t="str">
        <f>VLOOKUP(C105,PY!$C$20:$C$61,1,0)</f>
        <v>ASESORIAS PF</v>
      </c>
    </row>
    <row r="106" spans="1:16" x14ac:dyDescent="0.3">
      <c r="A106">
        <v>772</v>
      </c>
      <c r="B106" s="13" t="s">
        <v>169</v>
      </c>
      <c r="C106" t="str">
        <f t="shared" si="30"/>
        <v>ASESORIAS PM</v>
      </c>
      <c r="E106" t="s">
        <v>33</v>
      </c>
      <c r="H106" s="26">
        <f>[2]Comparativo!$R$837</f>
        <v>544902.9</v>
      </c>
      <c r="I106" s="7">
        <f t="shared" si="31"/>
        <v>2.6548247321482431E-3</v>
      </c>
      <c r="J106" s="21">
        <f>[2]Comparativo!$W$837</f>
        <v>21246</v>
      </c>
      <c r="K106" s="7">
        <f t="shared" si="31"/>
        <v>9.8107327128255651E-5</v>
      </c>
      <c r="L106" s="21">
        <f>[2]Comparativo!$T$837</f>
        <v>4894746.0590000004</v>
      </c>
      <c r="M106" s="7">
        <f t="shared" ref="M106" si="44">L106/L$13</f>
        <v>4.4274745661801271E-2</v>
      </c>
      <c r="N106" s="28">
        <f t="shared" si="33"/>
        <v>544902.9</v>
      </c>
      <c r="O106" t="s">
        <v>204</v>
      </c>
      <c r="P106" t="str">
        <f>VLOOKUP(C106,PY!$C$20:$C$61,1,0)</f>
        <v>ASESORIAS PM</v>
      </c>
    </row>
    <row r="107" spans="1:16" x14ac:dyDescent="0.3">
      <c r="A107">
        <v>773</v>
      </c>
      <c r="B107" s="13" t="s">
        <v>170</v>
      </c>
      <c r="C107" t="str">
        <f t="shared" si="30"/>
        <v>MENSAJERIA</v>
      </c>
      <c r="E107" t="s">
        <v>47</v>
      </c>
      <c r="H107" s="26">
        <f>[2]Comparativo!$R$841</f>
        <v>41929.883333333339</v>
      </c>
      <c r="I107" s="7">
        <f t="shared" si="31"/>
        <v>2.0428683952576461E-4</v>
      </c>
      <c r="J107" s="21">
        <f>[2]Comparativo!$W$841</f>
        <v>71800</v>
      </c>
      <c r="K107" s="7">
        <f t="shared" si="31"/>
        <v>3.3154975467423309E-4</v>
      </c>
      <c r="L107" s="21">
        <f>[2]Comparativo!$T$841</f>
        <v>0</v>
      </c>
      <c r="M107" s="7">
        <f t="shared" ref="M107" si="45">L107/L$13</f>
        <v>0</v>
      </c>
      <c r="N107" s="28">
        <f t="shared" si="33"/>
        <v>41929.883333333339</v>
      </c>
      <c r="O107" t="s">
        <v>204</v>
      </c>
      <c r="P107" t="str">
        <f>VLOOKUP(C107,PY!$C$20:$C$61,1,0)</f>
        <v>MENSAJERIA</v>
      </c>
    </row>
    <row r="108" spans="1:16" x14ac:dyDescent="0.3">
      <c r="A108">
        <v>774</v>
      </c>
      <c r="B108" s="13" t="s">
        <v>171</v>
      </c>
      <c r="C108" t="str">
        <f t="shared" si="30"/>
        <v>SEGURIDAD Y VIGILANCIA</v>
      </c>
      <c r="E108" t="s">
        <v>34</v>
      </c>
      <c r="H108" s="26">
        <f>[2]Comparativo!$R$845</f>
        <v>20790</v>
      </c>
      <c r="I108" s="7">
        <f t="shared" si="31"/>
        <v>1.0129108540505468E-4</v>
      </c>
      <c r="J108" s="21">
        <f>[2]Comparativo!$W$845</f>
        <v>20790</v>
      </c>
      <c r="K108" s="7">
        <f t="shared" si="31"/>
        <v>9.6001662948151892E-5</v>
      </c>
      <c r="L108" s="21">
        <f>[2]Comparativo!$T$845</f>
        <v>0</v>
      </c>
      <c r="M108" s="7">
        <f t="shared" ref="M108" si="46">L108/L$13</f>
        <v>0</v>
      </c>
      <c r="N108" s="28">
        <f t="shared" si="33"/>
        <v>20790</v>
      </c>
      <c r="O108" t="s">
        <v>204</v>
      </c>
      <c r="P108" t="str">
        <f>VLOOKUP(C108,PY!$C$20:$C$61,1,0)</f>
        <v>SEGURIDAD Y VIGILANCIA</v>
      </c>
    </row>
    <row r="109" spans="1:16" x14ac:dyDescent="0.3">
      <c r="A109">
        <v>775</v>
      </c>
      <c r="B109" s="13" t="s">
        <v>172</v>
      </c>
      <c r="C109" t="str">
        <f t="shared" si="30"/>
        <v>SERVICIOS INSTALACIONES</v>
      </c>
      <c r="E109" t="s">
        <v>35</v>
      </c>
      <c r="H109" s="26">
        <f>[2]Comparativo!$R$849</f>
        <v>42914.862000000001</v>
      </c>
      <c r="I109" s="7">
        <f t="shared" si="31"/>
        <v>2.0908576007638941E-4</v>
      </c>
      <c r="J109" s="21">
        <f>[2]Comparativo!$W$849</f>
        <v>67646.95199999999</v>
      </c>
      <c r="K109" s="7">
        <f t="shared" si="31"/>
        <v>3.1237228885876904E-4</v>
      </c>
      <c r="L109" s="21">
        <f>[2]Comparativo!$T$849</f>
        <v>0</v>
      </c>
      <c r="M109" s="7">
        <f t="shared" ref="M109" si="47">L109/L$13</f>
        <v>0</v>
      </c>
      <c r="N109" s="28">
        <f t="shared" si="33"/>
        <v>42914.862000000001</v>
      </c>
      <c r="O109" t="s">
        <v>204</v>
      </c>
      <c r="P109" t="str">
        <f>VLOOKUP(C109,PY!$C$20:$C$61,1,0)</f>
        <v>SERVICIOS INSTALACIONES</v>
      </c>
    </row>
    <row r="110" spans="1:16" x14ac:dyDescent="0.3">
      <c r="A110">
        <v>776</v>
      </c>
      <c r="B110" s="13" t="s">
        <v>173</v>
      </c>
      <c r="C110" t="str">
        <f t="shared" si="30"/>
        <v>CELULARES</v>
      </c>
      <c r="E110" t="s">
        <v>36</v>
      </c>
      <c r="H110" s="26">
        <f>[2]Comparativo!$R$855</f>
        <v>115917.75999999999</v>
      </c>
      <c r="I110" s="7">
        <f t="shared" si="31"/>
        <v>5.6476362328632189E-4</v>
      </c>
      <c r="J110" s="21">
        <f>[2]Comparativo!$W$855</f>
        <v>136720</v>
      </c>
      <c r="K110" s="7">
        <f t="shared" si="31"/>
        <v>6.3132983926269008E-4</v>
      </c>
      <c r="L110" s="21">
        <f>[2]Comparativo!$T$855</f>
        <v>0</v>
      </c>
      <c r="M110" s="7">
        <f t="shared" ref="M110" si="48">L110/L$13</f>
        <v>0</v>
      </c>
      <c r="N110" s="28">
        <f t="shared" si="33"/>
        <v>115917.75999999999</v>
      </c>
      <c r="O110" t="s">
        <v>204</v>
      </c>
      <c r="P110" t="str">
        <f>VLOOKUP(C110,PY!$C$20:$C$61,1,0)</f>
        <v>CELULARES</v>
      </c>
    </row>
    <row r="111" spans="1:16" x14ac:dyDescent="0.3">
      <c r="A111">
        <v>777</v>
      </c>
      <c r="B111" s="13" t="s">
        <v>174</v>
      </c>
      <c r="C111" t="str">
        <f t="shared" si="30"/>
        <v>SUMINISTROS GENERALES</v>
      </c>
      <c r="E111" t="s">
        <v>37</v>
      </c>
      <c r="H111" s="26">
        <f>[2]Comparativo!$R$858</f>
        <v>31918.799999999999</v>
      </c>
      <c r="I111" s="7">
        <f t="shared" si="31"/>
        <v>1.5551177954915149E-4</v>
      </c>
      <c r="J111" s="21">
        <f>[2]Comparativo!$W$858</f>
        <v>31200</v>
      </c>
      <c r="K111" s="7">
        <f t="shared" si="31"/>
        <v>1.440717596913102E-4</v>
      </c>
      <c r="L111" s="21">
        <f>[2]Comparativo!$T$858</f>
        <v>0</v>
      </c>
      <c r="M111" s="7">
        <f t="shared" ref="M111" si="49">L111/L$13</f>
        <v>0</v>
      </c>
      <c r="N111" s="28">
        <f t="shared" si="33"/>
        <v>31918.799999999999</v>
      </c>
      <c r="O111" t="s">
        <v>204</v>
      </c>
      <c r="P111" t="str">
        <f>VLOOKUP(C111,PY!$C$20:$C$61,1,0)</f>
        <v>SUMINISTROS GENERALES</v>
      </c>
    </row>
    <row r="112" spans="1:16" x14ac:dyDescent="0.3">
      <c r="A112">
        <v>778</v>
      </c>
      <c r="B112" s="13" t="s">
        <v>175</v>
      </c>
      <c r="C112" t="str">
        <f t="shared" si="30"/>
        <v>SUMINISTROS OFICINA</v>
      </c>
      <c r="E112" t="s">
        <v>38</v>
      </c>
      <c r="H112" s="26">
        <f>[2]Comparativo!$R$861</f>
        <v>15631.889999999998</v>
      </c>
      <c r="I112" s="7">
        <f t="shared" si="31"/>
        <v>7.6160226312285714E-5</v>
      </c>
      <c r="J112" s="21">
        <f>[2]Comparativo!$W$861</f>
        <v>26100</v>
      </c>
      <c r="K112" s="7">
        <f t="shared" si="31"/>
        <v>1.2052156820330757E-4</v>
      </c>
      <c r="L112" s="21">
        <f>[2]Comparativo!$T$861</f>
        <v>0</v>
      </c>
      <c r="M112" s="7">
        <f t="shared" ref="M112" si="50">L112/L$13</f>
        <v>0</v>
      </c>
      <c r="N112" s="28">
        <f t="shared" si="33"/>
        <v>15631.889999999998</v>
      </c>
      <c r="O112" t="s">
        <v>204</v>
      </c>
      <c r="P112" t="str">
        <f>VLOOKUP(C112,PY!$C$20:$C$61,1,0)</f>
        <v>SUMINISTROS OFICINA</v>
      </c>
    </row>
    <row r="113" spans="1:16" x14ac:dyDescent="0.3">
      <c r="A113">
        <v>779</v>
      </c>
      <c r="B113" s="13" t="s">
        <v>176</v>
      </c>
      <c r="C113" t="str">
        <f t="shared" si="30"/>
        <v>SUMINISTROS COMPUTO</v>
      </c>
      <c r="E113" t="s">
        <v>39</v>
      </c>
      <c r="H113" s="26">
        <f>[2]Comparativo!$R$866</f>
        <v>46316.68</v>
      </c>
      <c r="I113" s="7">
        <f t="shared" si="31"/>
        <v>2.2565977823754633E-4</v>
      </c>
      <c r="J113" s="21">
        <f>[2]Comparativo!$W$866</f>
        <v>22200</v>
      </c>
      <c r="K113" s="7">
        <f t="shared" si="31"/>
        <v>1.0251259824189379E-4</v>
      </c>
      <c r="L113" s="21">
        <f>[2]Comparativo!$T$866</f>
        <v>0</v>
      </c>
      <c r="M113" s="7">
        <f t="shared" ref="M113" si="51">L113/L$13</f>
        <v>0</v>
      </c>
      <c r="N113" s="28">
        <f t="shared" si="33"/>
        <v>46316.68</v>
      </c>
      <c r="O113" t="s">
        <v>204</v>
      </c>
      <c r="P113" t="str">
        <f>VLOOKUP(C113,PY!$C$20:$C$61,1,0)</f>
        <v>SUMINISTROS COMPUTO</v>
      </c>
    </row>
    <row r="114" spans="1:16" x14ac:dyDescent="0.3">
      <c r="A114">
        <v>780</v>
      </c>
      <c r="B114" s="13" t="s">
        <v>177</v>
      </c>
      <c r="C114" t="str">
        <f t="shared" si="30"/>
        <v>PORTALES CLIENTES</v>
      </c>
      <c r="E114" t="s">
        <v>57</v>
      </c>
      <c r="H114" s="26">
        <f>[2]Comparativo!$R$885</f>
        <v>13474.999999999998</v>
      </c>
      <c r="I114" s="7">
        <f t="shared" si="31"/>
        <v>6.5651629429202104E-5</v>
      </c>
      <c r="J114" s="21">
        <f>[2]Comparativo!$W$885</f>
        <v>23100</v>
      </c>
      <c r="K114" s="7">
        <f t="shared" si="31"/>
        <v>1.0666851438683543E-4</v>
      </c>
      <c r="L114" s="21">
        <f>[2]Comparativo!$T$885</f>
        <v>0</v>
      </c>
      <c r="M114" s="7">
        <f t="shared" ref="M114" si="52">L114/L$13</f>
        <v>0</v>
      </c>
      <c r="N114" s="28">
        <f t="shared" si="33"/>
        <v>13474.999999999998</v>
      </c>
      <c r="O114" t="s">
        <v>204</v>
      </c>
      <c r="P114" t="str">
        <f>VLOOKUP(C114,PY!$C$20:$C$61,1,0)</f>
        <v>PORTALES CLIENTES</v>
      </c>
    </row>
    <row r="115" spans="1:16" x14ac:dyDescent="0.3">
      <c r="A115">
        <v>781</v>
      </c>
      <c r="B115" s="13" t="s">
        <v>178</v>
      </c>
      <c r="C115" t="str">
        <f t="shared" si="30"/>
        <v>ARRENDAMIENTOS</v>
      </c>
      <c r="E115" t="s">
        <v>40</v>
      </c>
      <c r="H115" s="26">
        <f>[2]Comparativo!$R$890</f>
        <v>873056.98</v>
      </c>
      <c r="I115" s="7">
        <f t="shared" si="31"/>
        <v>4.2536262205223243E-3</v>
      </c>
      <c r="J115" s="21">
        <f>[2]Comparativo!$W$890</f>
        <v>1113116.8800000004</v>
      </c>
      <c r="K115" s="7">
        <f t="shared" si="31"/>
        <v>5.1400226808878532E-3</v>
      </c>
      <c r="L115" s="21">
        <f>[2]Comparativo!$T$890</f>
        <v>0</v>
      </c>
      <c r="M115" s="7">
        <f t="shared" ref="M115" si="53">L115/L$13</f>
        <v>0</v>
      </c>
      <c r="N115" s="28">
        <f t="shared" si="33"/>
        <v>873056.98</v>
      </c>
      <c r="O115" t="s">
        <v>204</v>
      </c>
      <c r="P115" t="str">
        <f>VLOOKUP(C115,PY!$C$20:$C$61,1,0)</f>
        <v>ARRENDAMIENTOS</v>
      </c>
    </row>
    <row r="116" spans="1:16" x14ac:dyDescent="0.3">
      <c r="A116">
        <v>782</v>
      </c>
      <c r="B116" s="13" t="s">
        <v>179</v>
      </c>
      <c r="C116" t="str">
        <f t="shared" si="30"/>
        <v>MANTENIMIENTOS</v>
      </c>
      <c r="E116" t="s">
        <v>41</v>
      </c>
      <c r="H116" s="26">
        <f>[2]Comparativo!$R$895</f>
        <v>152560.44333333336</v>
      </c>
      <c r="I116" s="7">
        <f t="shared" si="31"/>
        <v>7.4329066354543894E-4</v>
      </c>
      <c r="J116" s="21">
        <f>[2]Comparativo!$W$895</f>
        <v>37000</v>
      </c>
      <c r="K116" s="7">
        <f t="shared" si="31"/>
        <v>1.7085433040315632E-4</v>
      </c>
      <c r="L116" s="21">
        <f>[2]Comparativo!$T$895</f>
        <v>0</v>
      </c>
      <c r="M116" s="7">
        <f t="shared" ref="M116" si="54">L116/L$13</f>
        <v>0</v>
      </c>
      <c r="N116" s="28">
        <f t="shared" si="33"/>
        <v>152560.44333333336</v>
      </c>
      <c r="O116" t="s">
        <v>204</v>
      </c>
      <c r="P116" t="str">
        <f>VLOOKUP(C116,PY!$C$20:$C$61,1,0)</f>
        <v>MANTENIMIENTOS</v>
      </c>
    </row>
    <row r="117" spans="1:16" x14ac:dyDescent="0.3">
      <c r="A117">
        <v>783</v>
      </c>
      <c r="B117" s="13" t="s">
        <v>180</v>
      </c>
      <c r="C117" t="str">
        <f t="shared" si="30"/>
        <v>LICENCIAS Y SOFTWARE</v>
      </c>
      <c r="E117" t="s">
        <v>54</v>
      </c>
      <c r="H117" s="26">
        <f>[2]Comparativo!$R$901</f>
        <v>366632.35333333339</v>
      </c>
      <c r="I117" s="7">
        <f t="shared" si="31"/>
        <v>1.7862717178327493E-3</v>
      </c>
      <c r="J117" s="21">
        <f>[2]Comparativo!$W$901</f>
        <v>417612</v>
      </c>
      <c r="K117" s="7">
        <f t="shared" si="31"/>
        <v>1.9284005034681871E-3</v>
      </c>
      <c r="L117" s="21">
        <f>[2]Comparativo!$T$901</f>
        <v>0</v>
      </c>
      <c r="M117" s="7">
        <f t="shared" ref="M117" si="55">L117/L$13</f>
        <v>0</v>
      </c>
      <c r="N117" s="28">
        <f t="shared" si="33"/>
        <v>366632.35333333339</v>
      </c>
      <c r="O117" t="s">
        <v>204</v>
      </c>
      <c r="P117" t="str">
        <f>VLOOKUP(C117,PY!$C$20:$C$61,1,0)</f>
        <v>LICENCIAS Y SOFTWARE</v>
      </c>
    </row>
    <row r="118" spans="1:16" x14ac:dyDescent="0.3">
      <c r="A118">
        <v>784</v>
      </c>
      <c r="B118" s="13" t="s">
        <v>181</v>
      </c>
      <c r="C118" t="str">
        <f t="shared" si="30"/>
        <v>TIMBRES Y FOLIOS FISCALES</v>
      </c>
      <c r="E118" t="s">
        <v>64</v>
      </c>
      <c r="H118" s="26">
        <f>[2]Comparativo!$R$908</f>
        <v>2304.41</v>
      </c>
      <c r="I118" s="7">
        <f t="shared" si="31"/>
        <v>1.1227329972018377E-5</v>
      </c>
      <c r="J118" s="21">
        <f>[2]Comparativo!$W$908</f>
        <v>2714</v>
      </c>
      <c r="K118" s="7">
        <f t="shared" si="31"/>
        <v>1.2532396019301792E-5</v>
      </c>
      <c r="L118" s="21">
        <f>[2]Comparativo!$T$908</f>
        <v>0</v>
      </c>
      <c r="M118" s="7">
        <f t="shared" ref="M118" si="56">L118/L$13</f>
        <v>0</v>
      </c>
      <c r="N118" s="28">
        <f t="shared" si="33"/>
        <v>2304.41</v>
      </c>
      <c r="O118" t="s">
        <v>204</v>
      </c>
      <c r="P118" t="str">
        <f>VLOOKUP(C118,PY!$C$20:$C$61,1,0)</f>
        <v>TIMBRES Y FOLIOS FISCALES</v>
      </c>
    </row>
    <row r="119" spans="1:16" x14ac:dyDescent="0.3">
      <c r="A119">
        <v>785</v>
      </c>
      <c r="B119" s="13" t="s">
        <v>182</v>
      </c>
      <c r="C119" t="str">
        <f t="shared" si="30"/>
        <v>CUOTAS Y SUSCRIPCIONES</v>
      </c>
      <c r="E119" t="s">
        <v>58</v>
      </c>
      <c r="H119" s="26">
        <f>[2]Comparativo!$R$910</f>
        <v>32878.452499999999</v>
      </c>
      <c r="I119" s="7">
        <f t="shared" si="31"/>
        <v>1.6018730832917429E-4</v>
      </c>
      <c r="J119" s="21">
        <f>[2]Comparativo!$W$910</f>
        <v>50225.25</v>
      </c>
      <c r="K119" s="7">
        <f t="shared" si="31"/>
        <v>2.3192436373192235E-4</v>
      </c>
      <c r="L119" s="21">
        <f>[2]Comparativo!$T$910</f>
        <v>0</v>
      </c>
      <c r="M119" s="7">
        <f t="shared" ref="M119" si="57">L119/L$13</f>
        <v>0</v>
      </c>
      <c r="N119" s="28">
        <f t="shared" si="33"/>
        <v>32878.452499999999</v>
      </c>
      <c r="O119" t="s">
        <v>204</v>
      </c>
      <c r="P119" t="str">
        <f>VLOOKUP(C119,PY!$C$20:$C$61,1,0)</f>
        <v>CUOTAS Y SUSCRIPCIONES</v>
      </c>
    </row>
    <row r="120" spans="1:16" x14ac:dyDescent="0.3">
      <c r="A120">
        <v>786</v>
      </c>
      <c r="B120" s="13" t="s">
        <v>183</v>
      </c>
      <c r="C120" t="str">
        <f t="shared" si="30"/>
        <v>COMISION MERCANTIL</v>
      </c>
      <c r="E120" t="s">
        <v>65</v>
      </c>
      <c r="H120" s="26">
        <f>[2]Comparativo!$R$914</f>
        <v>1412</v>
      </c>
      <c r="I120" s="7">
        <f t="shared" si="31"/>
        <v>6.8794137850859654E-6</v>
      </c>
      <c r="J120" s="21">
        <f>[2]Comparativo!$W$914</f>
        <v>0</v>
      </c>
      <c r="K120" s="7">
        <f t="shared" si="31"/>
        <v>0</v>
      </c>
      <c r="L120" s="21">
        <f>[2]Comparativo!$T$914</f>
        <v>0</v>
      </c>
      <c r="M120" s="7">
        <f t="shared" ref="M120" si="58">L120/L$13</f>
        <v>0</v>
      </c>
      <c r="N120" s="28">
        <f t="shared" si="33"/>
        <v>1412</v>
      </c>
      <c r="O120" t="s">
        <v>204</v>
      </c>
      <c r="P120" t="str">
        <f>VLOOKUP(C120,PY!$C$20:$C$61,1,0)</f>
        <v>COMISION MERCANTIL</v>
      </c>
    </row>
    <row r="121" spans="1:16" x14ac:dyDescent="0.3">
      <c r="A121">
        <v>787</v>
      </c>
      <c r="B121" s="13" t="s">
        <v>184</v>
      </c>
      <c r="C121" t="str">
        <f t="shared" si="30"/>
        <v>NO DEDUCIBLES</v>
      </c>
      <c r="E121" t="s">
        <v>44</v>
      </c>
      <c r="H121" s="26">
        <f>[2]Comparativo!$R$923</f>
        <v>21887.75</v>
      </c>
      <c r="I121" s="7">
        <f t="shared" si="31"/>
        <v>1.0663943985447262E-4</v>
      </c>
      <c r="J121" s="21">
        <f>[2]Comparativo!$W$923</f>
        <v>3000</v>
      </c>
      <c r="K121" s="7">
        <f t="shared" si="31"/>
        <v>1.3853053816472135E-5</v>
      </c>
      <c r="L121" s="21">
        <f>[2]Comparativo!$T$923</f>
        <v>0</v>
      </c>
      <c r="M121" s="7">
        <f t="shared" ref="M121" si="59">L121/L$13</f>
        <v>0</v>
      </c>
      <c r="N121" s="28">
        <f t="shared" si="33"/>
        <v>21887.75</v>
      </c>
      <c r="O121" t="s">
        <v>204</v>
      </c>
      <c r="P121" t="str">
        <f>VLOOKUP(C121,PY!$C$20:$C$61,1,0)</f>
        <v>NO DEDUCIBLES</v>
      </c>
    </row>
    <row r="122" spans="1:16" x14ac:dyDescent="0.3">
      <c r="A122">
        <v>788</v>
      </c>
      <c r="B122" s="13" t="s">
        <v>185</v>
      </c>
      <c r="C122" t="str">
        <f t="shared" si="30"/>
        <v>SEGUROS Y FIANZAS</v>
      </c>
      <c r="E122" t="s">
        <v>45</v>
      </c>
      <c r="H122" s="26">
        <f>[2]Comparativo!$R$927</f>
        <v>62338.646000000008</v>
      </c>
      <c r="I122" s="7">
        <f t="shared" si="31"/>
        <v>3.0372049620112896E-4</v>
      </c>
      <c r="J122" s="21">
        <f>[2]Comparativo!$W$927</f>
        <v>185032.54600000003</v>
      </c>
      <c r="K122" s="7">
        <f t="shared" si="31"/>
        <v>8.5442193917895201E-4</v>
      </c>
      <c r="L122" s="21">
        <f>[2]Comparativo!$T$927</f>
        <v>0</v>
      </c>
      <c r="M122" s="7">
        <f t="shared" ref="M122" si="60">L122/L$13</f>
        <v>0</v>
      </c>
      <c r="N122" s="28">
        <f t="shared" si="33"/>
        <v>62338.646000000008</v>
      </c>
      <c r="O122" t="s">
        <v>204</v>
      </c>
      <c r="P122" t="str">
        <f>VLOOKUP(C122,PY!$C$20:$C$61,1,0)</f>
        <v>SEGUROS Y FIANZAS</v>
      </c>
    </row>
    <row r="123" spans="1:16" x14ac:dyDescent="0.3">
      <c r="A123">
        <v>927</v>
      </c>
      <c r="B123" s="13" t="s">
        <v>186</v>
      </c>
      <c r="C123" t="str">
        <f>D123</f>
        <v>GASTOS ADUANALES</v>
      </c>
      <c r="D123" s="3" t="str">
        <f>VLOOKUP(A123,'P&amp;L'!A:J,3,0)</f>
        <v>GASTOS ADUANALES</v>
      </c>
      <c r="H123" s="26">
        <f>VLOOKUP(A123,'P&amp;L'!A:J,5,0)</f>
        <v>174732.17</v>
      </c>
      <c r="I123" s="7">
        <f>VLOOKUP(A123,'P&amp;L'!A:J,6,0)</f>
        <v>8.5131366784418157E-4</v>
      </c>
      <c r="J123" s="21">
        <f>VLOOKUP(A123,'P&amp;L'!A:J,7,0)</f>
        <v>0</v>
      </c>
      <c r="K123" s="7">
        <f>VLOOKUP(A123,'P&amp;L'!A:J,8,0)</f>
        <v>0</v>
      </c>
      <c r="L123" s="21">
        <f>VLOOKUP(A123,'P&amp;L'!A:J,9,0)</f>
        <v>27458.84</v>
      </c>
      <c r="M123" s="7">
        <f>VLOOKUP(A123,'P&amp;L'!A:J,10,0)</f>
        <v>2.4837512355369674E-4</v>
      </c>
      <c r="N123" s="28">
        <f>H123</f>
        <v>174732.17</v>
      </c>
      <c r="O123" t="s">
        <v>204</v>
      </c>
      <c r="P123" t="str">
        <f>VLOOKUP(C123,PY!$C$20:$C$61,1,0)</f>
        <v>GASTOS ADUANALES</v>
      </c>
    </row>
    <row r="124" spans="1:16" s="15" customFormat="1" x14ac:dyDescent="0.3">
      <c r="A124" s="15">
        <v>949</v>
      </c>
      <c r="B124" s="16" t="s">
        <v>74</v>
      </c>
      <c r="C124" s="15" t="str">
        <f>VLOOKUP(A124,'P&amp;L'!A:J,3,0)</f>
        <v>EBITDA OPERATIVA</v>
      </c>
      <c r="D124" s="3"/>
      <c r="H124" s="20">
        <f>VLOOKUP(A124,'P&amp;L'!A:J,5,0)</f>
        <v>56031717.140017621</v>
      </c>
      <c r="I124" s="18">
        <f>VLOOKUP(A124,'P&amp;L'!A:J,6,0)</f>
        <v>0.27299246975571867</v>
      </c>
      <c r="J124" s="20">
        <f>VLOOKUP(A124,'P&amp;L'!A:J,7,0)</f>
        <v>62274241.462676831</v>
      </c>
      <c r="K124" s="18">
        <f>VLOOKUP(A124,'P&amp;L'!A:J,8,0)</f>
        <v>0.28756280612081414</v>
      </c>
      <c r="L124" s="20">
        <f>VLOOKUP(A124,'P&amp;L'!A:J,9,0)</f>
        <v>12621835.703333341</v>
      </c>
      <c r="M124" s="18">
        <f>VLOOKUP(A124,'P&amp;L'!A:J,10,0)</f>
        <v>0.11416906185002276</v>
      </c>
      <c r="N124" s="20">
        <f>N24-N25</f>
        <v>56032169.73001764</v>
      </c>
      <c r="O124" s="23"/>
      <c r="P124" t="e">
        <f>VLOOKUP(C124,PY!$C$20:$C$61,1,0)</f>
        <v>#N/A</v>
      </c>
    </row>
    <row r="125" spans="1:16" s="15" customFormat="1" x14ac:dyDescent="0.3">
      <c r="A125" s="15">
        <v>954</v>
      </c>
      <c r="B125" s="16" t="s">
        <v>75</v>
      </c>
      <c r="C125" s="15" t="str">
        <f>VLOOKUP(A125,'P&amp;L'!A:J,3,0)</f>
        <v>TOTAL GASTOS</v>
      </c>
      <c r="D125" s="3"/>
      <c r="H125" s="20">
        <f>VLOOKUP(A125,'P&amp;L'!A:J,5,0)</f>
        <v>3074561.4400000004</v>
      </c>
      <c r="I125" s="18">
        <f>VLOOKUP(A125,'P&amp;L'!A:J,6,0)</f>
        <v>1.497958948543184E-2</v>
      </c>
      <c r="J125" s="20">
        <f>VLOOKUP(A125,'P&amp;L'!A:J,7,0)</f>
        <v>0</v>
      </c>
      <c r="K125" s="18">
        <f>VLOOKUP(A125,'P&amp;L'!A:J,8,0)</f>
        <v>0</v>
      </c>
      <c r="L125" s="20">
        <f>VLOOKUP(A125,'P&amp;L'!A:J,9,0)</f>
        <v>0</v>
      </c>
      <c r="M125" s="18">
        <f>VLOOKUP(A125,'P&amp;L'!A:J,10,0)</f>
        <v>1E-3</v>
      </c>
      <c r="N125" s="28">
        <f>H125</f>
        <v>3074561.4400000004</v>
      </c>
      <c r="O125" t="s">
        <v>204</v>
      </c>
      <c r="P125" t="e">
        <f>VLOOKUP(C125,PY!$C$20:$C$61,1,0)</f>
        <v>#N/A</v>
      </c>
    </row>
    <row r="126" spans="1:16" s="15" customFormat="1" x14ac:dyDescent="0.3">
      <c r="A126" s="15">
        <v>955</v>
      </c>
      <c r="B126" s="16" t="s">
        <v>76</v>
      </c>
      <c r="C126" s="15" t="str">
        <f>VLOOKUP(A126,'P&amp;L'!A:J,3,0)</f>
        <v>EBITDA</v>
      </c>
      <c r="H126" s="20">
        <f>VLOOKUP(A126,'P&amp;L'!A:J,5,0)</f>
        <v>52957155.700017624</v>
      </c>
      <c r="I126" s="18">
        <f>VLOOKUP(A126,'P&amp;L'!A:J,6,0)</f>
        <v>0.25801288027028685</v>
      </c>
      <c r="J126" s="20">
        <f>VLOOKUP(A126,'P&amp;L'!A:J,7,0)</f>
        <v>62274241.462676831</v>
      </c>
      <c r="K126" s="18">
        <f>VLOOKUP(A126,'P&amp;L'!A:J,8,0)</f>
        <v>0.28756280612081414</v>
      </c>
      <c r="L126" s="20">
        <f>VLOOKUP(A126,'P&amp;L'!A:J,9,0)</f>
        <v>12621835.703333341</v>
      </c>
      <c r="M126" s="18">
        <f>VLOOKUP(A126,'P&amp;L'!A:J,10,0)</f>
        <v>0.11416906185002276</v>
      </c>
      <c r="N126" s="20">
        <f>N124-N125</f>
        <v>52957608.290017642</v>
      </c>
      <c r="P126" t="e">
        <f>VLOOKUP(C126,PY!$C$20:$C$61,1,0)</f>
        <v>#N/A</v>
      </c>
    </row>
    <row r="127" spans="1:16" x14ac:dyDescent="0.3">
      <c r="A127">
        <v>975</v>
      </c>
      <c r="B127" s="13" t="s">
        <v>77</v>
      </c>
      <c r="C127" t="str">
        <f>D127</f>
        <v>FINANCIEROS</v>
      </c>
      <c r="D127" s="3" t="str">
        <f>VLOOKUP(A127,'P&amp;L'!A:J,3,0)</f>
        <v>FINANCIEROS</v>
      </c>
      <c r="H127" s="21">
        <f>VLOOKUP(A127,'P&amp;L'!A:J,5,0)</f>
        <v>1329900.6481707974</v>
      </c>
      <c r="I127" s="7">
        <f>VLOOKUP(A127,'P&amp;L'!A:J,6,0)</f>
        <v>6.4794170338675237E-3</v>
      </c>
      <c r="J127" s="21">
        <f>VLOOKUP(A127,'P&amp;L'!A:J,7,0)</f>
        <v>1863405.2577557573</v>
      </c>
      <c r="K127" s="7">
        <f>VLOOKUP(A127,'P&amp;L'!A:J,8,0)</f>
        <v>8.6046177725292109E-3</v>
      </c>
      <c r="L127" s="21">
        <f>VLOOKUP(A127,'P&amp;L'!A:J,9,0)</f>
        <v>3251922.9000000008</v>
      </c>
      <c r="M127" s="7">
        <f>VLOOKUP(A127,'P&amp;L'!A:J,10,0)</f>
        <v>2.9414816943272037E-2</v>
      </c>
      <c r="N127" s="21">
        <f>SUM(N128:N130)</f>
        <v>1329900.6481707974</v>
      </c>
      <c r="P127" t="e">
        <f>VLOOKUP(C127,PY!$C$20:$C$61,1,0)</f>
        <v>#N/A</v>
      </c>
    </row>
    <row r="128" spans="1:16" x14ac:dyDescent="0.3">
      <c r="A128">
        <v>956</v>
      </c>
      <c r="B128" s="13" t="s">
        <v>187</v>
      </c>
      <c r="C128" t="str">
        <f t="shared" ref="C128:C130" si="61">E128</f>
        <v>GASTOS FINANCIEROS</v>
      </c>
      <c r="E128" t="str">
        <f>VLOOKUP(A128,'P&amp;L'!A:J,3,0)</f>
        <v>GASTOS FINANCIEROS</v>
      </c>
      <c r="H128" s="21">
        <f>VLOOKUP(A128,'P&amp;L'!A:J,5,0)</f>
        <v>726424.45317079744</v>
      </c>
      <c r="I128" s="7">
        <f>VLOOKUP(A128,'P&amp;L'!A:J,6,0)</f>
        <v>3.5392169950189223E-3</v>
      </c>
      <c r="J128" s="21">
        <f>VLOOKUP(A128,'P&amp;L'!A:J,7,0)</f>
        <v>828874.63775575743</v>
      </c>
      <c r="K128" s="7">
        <f>VLOOKUP(A128,'P&amp;L'!A:J,8,0)</f>
        <v>3.827481654646451E-3</v>
      </c>
      <c r="L128" s="21">
        <f>VLOOKUP(A128,'P&amp;L'!A:J,9,0)</f>
        <v>2369240.5100000007</v>
      </c>
      <c r="M128" s="7">
        <f>VLOOKUP(A128,'P&amp;L'!A:J,10,0)</f>
        <v>2.1430635977327289E-2</v>
      </c>
      <c r="N128" s="28">
        <f>H128</f>
        <v>726424.45317079744</v>
      </c>
      <c r="O128" t="s">
        <v>204</v>
      </c>
      <c r="P128" t="e">
        <f>VLOOKUP(C128,PY!$C$20:$C$61,1,0)</f>
        <v>#N/A</v>
      </c>
    </row>
    <row r="129" spans="1:16" x14ac:dyDescent="0.3">
      <c r="A129">
        <v>957</v>
      </c>
      <c r="B129" s="13" t="s">
        <v>189</v>
      </c>
      <c r="C129" t="str">
        <f t="shared" si="61"/>
        <v>PRODUCTOS FINANCIEROS</v>
      </c>
      <c r="E129" t="s">
        <v>60</v>
      </c>
      <c r="H129" s="21">
        <f>[2]Comparativo!$R$974</f>
        <v>30799.999999999996</v>
      </c>
      <c r="I129" s="7">
        <f t="shared" ref="I129:K129" si="62">H129/H$13</f>
        <v>1.5006086726674766E-4</v>
      </c>
      <c r="J129" s="21">
        <f>[2]Comparativo!$W$974</f>
        <v>52800</v>
      </c>
      <c r="K129" s="7">
        <f t="shared" si="62"/>
        <v>2.4381374716990955E-4</v>
      </c>
      <c r="L129" s="21">
        <v>0</v>
      </c>
      <c r="M129" s="7">
        <v>0</v>
      </c>
      <c r="N129" s="28">
        <f>H129</f>
        <v>30799.999999999996</v>
      </c>
      <c r="O129" t="s">
        <v>204</v>
      </c>
      <c r="P129" t="e">
        <f>VLOOKUP(C129,PY!$C$20:$C$61,1,0)</f>
        <v>#N/A</v>
      </c>
    </row>
    <row r="130" spans="1:16" x14ac:dyDescent="0.3">
      <c r="A130">
        <v>970</v>
      </c>
      <c r="B130" s="13" t="s">
        <v>188</v>
      </c>
      <c r="C130" t="str">
        <f t="shared" si="61"/>
        <v>RESULTADO CAMBIARIO</v>
      </c>
      <c r="E130" t="str">
        <f>VLOOKUP(A130,'P&amp;L'!A:J,3,0)</f>
        <v>RESULTADO CAMBIARIO</v>
      </c>
      <c r="H130" s="21">
        <f>VLOOKUP(A130,'P&amp;L'!A:J,5,0)</f>
        <v>572676.19499999995</v>
      </c>
      <c r="I130" s="7">
        <f>VLOOKUP(A130,'P&amp;L'!A:J,6,0)</f>
        <v>2.7901391715818543E-3</v>
      </c>
      <c r="J130" s="21">
        <f>VLOOKUP(A130,'P&amp;L'!A:J,7,0)</f>
        <v>981730.62</v>
      </c>
      <c r="K130" s="7">
        <f>VLOOKUP(A130,'P&amp;L'!A:J,8,0)</f>
        <v>4.5333223707128513E-3</v>
      </c>
      <c r="L130" s="21">
        <f>VLOOKUP(A130,'P&amp;L'!A:J,9,0)</f>
        <v>882682.39</v>
      </c>
      <c r="M130" s="7">
        <f>VLOOKUP(A130,'P&amp;L'!A:J,10,0)</f>
        <v>7.98418096594475E-3</v>
      </c>
      <c r="N130" s="28">
        <f>H130</f>
        <v>572676.19499999995</v>
      </c>
      <c r="O130" t="s">
        <v>204</v>
      </c>
      <c r="P130" t="e">
        <f>VLOOKUP(C130,PY!$C$20:$C$61,1,0)</f>
        <v>#N/A</v>
      </c>
    </row>
    <row r="131" spans="1:16" s="15" customFormat="1" x14ac:dyDescent="0.3">
      <c r="A131" s="15">
        <v>976</v>
      </c>
      <c r="B131" s="16" t="s">
        <v>89</v>
      </c>
      <c r="C131" s="15" t="str">
        <f>VLOOKUP(A131,'P&amp;L'!A:J,3,0)</f>
        <v>BAI</v>
      </c>
      <c r="D131" s="3"/>
      <c r="H131" s="20">
        <f>VLOOKUP(A131,'P&amp;L'!A:J,5,0)</f>
        <v>51627255.051846817</v>
      </c>
      <c r="I131" s="18">
        <f>VLOOKUP(A131,'P&amp;L'!A:J,6,0)</f>
        <v>0.25153346323641929</v>
      </c>
      <c r="J131" s="20">
        <f>VLOOKUP(A131,'P&amp;L'!A:J,7,0)</f>
        <v>60410836.204921074</v>
      </c>
      <c r="K131" s="18">
        <f>VLOOKUP(A131,'P&amp;L'!A:J,8,0)</f>
        <v>0.27895818834828495</v>
      </c>
      <c r="L131" s="20">
        <f>VLOOKUP(A131,'P&amp;L'!A:J,9,0)</f>
        <v>9369912.8033333402</v>
      </c>
      <c r="M131" s="18">
        <f>VLOOKUP(A131,'P&amp;L'!A:J,10,0)</f>
        <v>8.4754244906750736E-2</v>
      </c>
      <c r="N131" s="20">
        <f>N126-N127</f>
        <v>51627707.641846843</v>
      </c>
      <c r="P131" t="e">
        <f>VLOOKUP(C131,PY!$C$20:$C$61,1,0)</f>
        <v>#N/A</v>
      </c>
    </row>
  </sheetData>
  <autoFilter ref="A1:S131" xr:uid="{26D5A50B-4C4C-48C0-9E42-759474855E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498-61FE-4905-A159-784D97F709D3}">
  <sheetPr codeName="Hoja3"/>
  <dimension ref="A1:S69"/>
  <sheetViews>
    <sheetView tabSelected="1" zoomScale="70" zoomScaleNormal="70" workbookViewId="0">
      <selection activeCell="I3" sqref="I3"/>
    </sheetView>
  </sheetViews>
  <sheetFormatPr baseColWidth="10" defaultRowHeight="14.4" x14ac:dyDescent="0.3"/>
  <cols>
    <col min="1" max="1" width="19.33203125" customWidth="1"/>
    <col min="3" max="3" width="21.88671875" customWidth="1"/>
    <col min="4" max="5" width="0" hidden="1" customWidth="1"/>
    <col min="6" max="6" width="14.44140625" hidden="1" customWidth="1"/>
    <col min="7" max="7" width="0" hidden="1" customWidth="1"/>
    <col min="9" max="9" width="16" bestFit="1" customWidth="1"/>
    <col min="10" max="10" width="13.33203125" hidden="1" customWidth="1"/>
    <col min="11" max="11" width="16" bestFit="1" customWidth="1"/>
    <col min="12" max="12" width="0" hidden="1" customWidth="1"/>
    <col min="13" max="13" width="16" bestFit="1" customWidth="1"/>
    <col min="14" max="14" width="0" hidden="1" customWidth="1"/>
    <col min="15" max="15" width="16" hidden="1" customWidth="1"/>
    <col min="16" max="16" width="84.5546875" customWidth="1"/>
  </cols>
  <sheetData>
    <row r="1" spans="1:18" x14ac:dyDescent="0.3">
      <c r="A1" s="29" t="s">
        <v>226</v>
      </c>
      <c r="B1" s="3" t="s">
        <v>225</v>
      </c>
      <c r="C1" s="3" t="s">
        <v>227</v>
      </c>
      <c r="D1" s="3" t="s">
        <v>3</v>
      </c>
      <c r="E1" s="3" t="s">
        <v>21</v>
      </c>
      <c r="F1" s="3" t="s">
        <v>22</v>
      </c>
      <c r="G1" s="3" t="s">
        <v>23</v>
      </c>
      <c r="H1" s="3" t="s">
        <v>24</v>
      </c>
      <c r="I1" s="19" t="s">
        <v>228</v>
      </c>
      <c r="J1" s="17" t="s">
        <v>6</v>
      </c>
      <c r="K1" s="19" t="s">
        <v>1</v>
      </c>
      <c r="L1" s="17" t="s">
        <v>5</v>
      </c>
      <c r="M1" s="19" t="s">
        <v>229</v>
      </c>
      <c r="N1" s="17" t="s">
        <v>7</v>
      </c>
      <c r="O1" s="19" t="s">
        <v>190</v>
      </c>
      <c r="P1" s="17" t="s">
        <v>203</v>
      </c>
    </row>
    <row r="2" spans="1:18" x14ac:dyDescent="0.3">
      <c r="A2" t="s">
        <v>10</v>
      </c>
      <c r="B2" t="s">
        <v>206</v>
      </c>
      <c r="C2" s="15"/>
      <c r="H2" s="15">
        <f>'PY V1'!G3</f>
        <v>0</v>
      </c>
      <c r="I2" s="20">
        <f>'PY V1'!H2</f>
        <v>220422914.83679995</v>
      </c>
      <c r="J2" s="18"/>
      <c r="K2" s="20">
        <f>'PY V1'!J3</f>
        <v>231166832.81111199</v>
      </c>
      <c r="L2" s="18"/>
      <c r="M2" s="20">
        <f>'PY V1'!L3</f>
        <v>121330887.85000002</v>
      </c>
      <c r="N2" s="18"/>
      <c r="O2" s="20">
        <f>'PY V1'!N3</f>
        <v>214088490.40680003</v>
      </c>
      <c r="P2" s="15" t="str">
        <f>_xlfn.CONCAT(R2,Q2,B3,Q2,B8)</f>
        <v>SUMA DE  VENTAS BRUTAS NACIONAL 16% VENTAS BRUTAS EXTRANJERO</v>
      </c>
      <c r="Q2" t="s">
        <v>213</v>
      </c>
      <c r="R2" t="s">
        <v>214</v>
      </c>
    </row>
    <row r="3" spans="1:18" x14ac:dyDescent="0.3">
      <c r="A3" t="s">
        <v>78</v>
      </c>
      <c r="B3" t="s">
        <v>205</v>
      </c>
      <c r="C3" t="str">
        <f>'PY V1'!C4</f>
        <v>RETAIL</v>
      </c>
      <c r="H3" t="str">
        <f>'PY V1'!G4</f>
        <v>RETAIL</v>
      </c>
      <c r="I3" s="21">
        <f>'PY V1'!H4</f>
        <v>166049694.67469287</v>
      </c>
      <c r="J3" s="7"/>
      <c r="K3" s="21">
        <f>'PY V1'!J4</f>
        <v>168934800.41111198</v>
      </c>
      <c r="L3" s="7"/>
      <c r="M3" s="21">
        <f>'PY V1'!L4</f>
        <v>110469560.48</v>
      </c>
      <c r="N3" s="7"/>
      <c r="O3" s="28">
        <f>'PY V1'!N4</f>
        <v>166049694.67469287</v>
      </c>
      <c r="P3" t="str">
        <f>'PY V1'!O4</f>
        <v>SIMULADOR</v>
      </c>
    </row>
    <row r="4" spans="1:18" x14ac:dyDescent="0.3">
      <c r="A4" t="s">
        <v>78</v>
      </c>
      <c r="B4" t="s">
        <v>205</v>
      </c>
      <c r="C4" t="str">
        <f>'PY V1'!C5</f>
        <v>CATALOGO</v>
      </c>
      <c r="H4" t="str">
        <f>'PY V1'!G5</f>
        <v>CATALOGO</v>
      </c>
      <c r="I4" s="21">
        <f>'PY V1'!H5</f>
        <v>7040305.2180367932</v>
      </c>
      <c r="J4" s="7"/>
      <c r="K4" s="21">
        <f>'PY V1'!J5</f>
        <v>5232032.4000000004</v>
      </c>
      <c r="L4" s="7"/>
      <c r="M4" s="21">
        <f>'PY V1'!L5</f>
        <v>13567662.320000002</v>
      </c>
      <c r="N4" s="7"/>
      <c r="O4" s="28">
        <f>'PY V1'!N5</f>
        <v>7040305.2180367932</v>
      </c>
      <c r="P4" t="str">
        <f>'PY V1'!O5</f>
        <v>SIMULADOR</v>
      </c>
    </row>
    <row r="5" spans="1:18" x14ac:dyDescent="0.3">
      <c r="A5" t="s">
        <v>78</v>
      </c>
      <c r="B5" t="s">
        <v>205</v>
      </c>
      <c r="C5" t="str">
        <f>'PY V1'!C6</f>
        <v>MAYOREO</v>
      </c>
      <c r="H5" t="str">
        <f>'PY V1'!G6</f>
        <v>MAYOREO</v>
      </c>
      <c r="I5" s="21">
        <f>'PY V1'!H6</f>
        <v>40998490.514070354</v>
      </c>
      <c r="J5" s="7"/>
      <c r="K5" s="21">
        <f>'PY V1'!J6</f>
        <v>57000000</v>
      </c>
      <c r="L5" s="7"/>
      <c r="M5" s="21">
        <f>'PY V1'!L6</f>
        <v>6222377.4500000002</v>
      </c>
      <c r="N5" s="7"/>
      <c r="O5" s="28">
        <f>'PY V1'!N6</f>
        <v>40998490.514070354</v>
      </c>
      <c r="P5" t="str">
        <f>'PY V1'!O6</f>
        <v>SIMULADOR</v>
      </c>
    </row>
    <row r="6" spans="1:18" x14ac:dyDescent="0.3">
      <c r="A6" t="s">
        <v>192</v>
      </c>
      <c r="B6" t="s">
        <v>191</v>
      </c>
      <c r="C6" t="str">
        <f>'PY V1'!C8</f>
        <v>RETAIL</v>
      </c>
      <c r="H6" t="str">
        <f>'PY V1'!G8</f>
        <v>RETAIL</v>
      </c>
      <c r="I6" s="21">
        <f>'PY V1'!H8</f>
        <v>5985250.5600000033</v>
      </c>
      <c r="J6" s="7"/>
      <c r="K6" s="21">
        <f>'PY V1'!J8</f>
        <v>0</v>
      </c>
      <c r="L6" s="7"/>
      <c r="M6" s="21">
        <f>'PY V1'!L8</f>
        <v>0</v>
      </c>
      <c r="N6" s="7"/>
      <c r="O6" s="28">
        <f>'PY V1'!N8</f>
        <v>5985250.5600000033</v>
      </c>
      <c r="P6" t="str">
        <f>'PY V1'!O8</f>
        <v>SIMULADOR</v>
      </c>
    </row>
    <row r="7" spans="1:18" x14ac:dyDescent="0.3">
      <c r="A7" t="s">
        <v>192</v>
      </c>
      <c r="B7" t="s">
        <v>191</v>
      </c>
      <c r="C7" t="str">
        <f>'PY V1'!C9</f>
        <v>CATALOGO</v>
      </c>
      <c r="H7" t="str">
        <f>'PY V1'!G9</f>
        <v>CATALOGO</v>
      </c>
      <c r="I7" s="21">
        <f>'PY V1'!H9</f>
        <v>349173.87000000005</v>
      </c>
      <c r="J7" s="7"/>
      <c r="K7" s="21">
        <f>'PY V1'!J9</f>
        <v>0</v>
      </c>
      <c r="L7" s="7"/>
      <c r="M7" s="21">
        <f>'PY V1'!L9</f>
        <v>0</v>
      </c>
      <c r="N7" s="7"/>
      <c r="O7" s="28">
        <f>'PY V1'!N9</f>
        <v>349173.87000000005</v>
      </c>
      <c r="P7" t="str">
        <f>'PY V1'!O9</f>
        <v>SIMULADOR</v>
      </c>
    </row>
    <row r="8" spans="1:18" x14ac:dyDescent="0.3">
      <c r="A8" t="s">
        <v>192</v>
      </c>
      <c r="B8" t="s">
        <v>191</v>
      </c>
      <c r="C8" t="str">
        <f>'PY V1'!C10</f>
        <v>MAYOREO</v>
      </c>
      <c r="H8" t="str">
        <f>'PY V1'!G10</f>
        <v>MAYOREO</v>
      </c>
      <c r="I8" s="21">
        <f>'PY V1'!H10</f>
        <v>0</v>
      </c>
      <c r="J8" s="7"/>
      <c r="K8" s="21">
        <f>'PY V1'!J10</f>
        <v>0</v>
      </c>
      <c r="L8" s="7"/>
      <c r="M8" s="21">
        <f>'PY V1'!L10</f>
        <v>0</v>
      </c>
      <c r="N8" s="7"/>
      <c r="O8" s="28">
        <f>'PY V1'!N10</f>
        <v>0</v>
      </c>
      <c r="P8" t="str">
        <f>'PY V1'!O10</f>
        <v>SIMULADOR</v>
      </c>
    </row>
    <row r="9" spans="1:18" x14ac:dyDescent="0.3">
      <c r="A9" t="s">
        <v>11</v>
      </c>
      <c r="B9" t="s">
        <v>14</v>
      </c>
      <c r="C9" s="15" t="str">
        <f>'PY V1'!C11</f>
        <v xml:space="preserve">DESCUENTOS </v>
      </c>
      <c r="H9" s="15">
        <f>'PY V1'!G11</f>
        <v>0</v>
      </c>
      <c r="I9" s="20">
        <f>'PY V1'!H11</f>
        <v>15165797.04237764</v>
      </c>
      <c r="J9" s="18"/>
      <c r="K9" s="21">
        <f>'PY V1'!J11</f>
        <v>14608084.123308923</v>
      </c>
      <c r="L9" s="18"/>
      <c r="M9" s="21">
        <f>'PY V1'!L11</f>
        <v>10776982.1</v>
      </c>
      <c r="N9" s="18"/>
      <c r="O9" s="28">
        <f>'PY V1'!N11</f>
        <v>15165797.04237764</v>
      </c>
      <c r="P9" t="str">
        <f>'PY V1'!O11</f>
        <v>SIMULADOR</v>
      </c>
    </row>
    <row r="10" spans="1:18" x14ac:dyDescent="0.3">
      <c r="A10" t="s">
        <v>79</v>
      </c>
      <c r="B10" t="s">
        <v>19</v>
      </c>
      <c r="C10" t="str">
        <f>'PY V1'!C12</f>
        <v>OTROS INGRESOS</v>
      </c>
      <c r="H10">
        <f>'PY V1'!G12</f>
        <v>0</v>
      </c>
      <c r="I10" s="21">
        <f>'PY V1'!H12</f>
        <v>-7071.1900000000005</v>
      </c>
      <c r="J10" s="7"/>
      <c r="K10" s="21">
        <f>'PY V1'!J12</f>
        <v>0</v>
      </c>
      <c r="L10" s="7"/>
      <c r="M10" s="21">
        <f>'PY V1'!L12</f>
        <v>0</v>
      </c>
      <c r="N10" s="7"/>
      <c r="O10" s="28">
        <f>'PY V1'!N12</f>
        <v>-7071.1900000000005</v>
      </c>
      <c r="P10" t="str">
        <f>'PY V1'!O12</f>
        <v>SIMULADOR</v>
      </c>
    </row>
    <row r="11" spans="1:18" x14ac:dyDescent="0.3">
      <c r="A11" t="s">
        <v>12</v>
      </c>
      <c r="B11" s="15" t="s">
        <v>66</v>
      </c>
      <c r="C11" s="15" t="str">
        <f>'PY V1'!C13</f>
        <v>VENTAS NETAS</v>
      </c>
      <c r="F11" s="24" t="e">
        <f>#REF!-I9+I10</f>
        <v>#REF!</v>
      </c>
      <c r="H11" s="15">
        <f>'PY V1'!G13</f>
        <v>0</v>
      </c>
      <c r="I11" s="20">
        <f>'PY V1'!H13</f>
        <v>205250046.60442236</v>
      </c>
      <c r="J11" s="18"/>
      <c r="K11" s="20">
        <f>'PY V1'!J13</f>
        <v>216558748.68780306</v>
      </c>
      <c r="L11" s="18"/>
      <c r="M11" s="20">
        <f>'PY V1'!L13</f>
        <v>110553905.75000003</v>
      </c>
      <c r="N11" s="18"/>
      <c r="O11" s="21">
        <f>'PY V1'!N13</f>
        <v>205250046.60442239</v>
      </c>
      <c r="P11" s="15" t="s">
        <v>215</v>
      </c>
    </row>
    <row r="12" spans="1:18" x14ac:dyDescent="0.3">
      <c r="A12" t="s">
        <v>13</v>
      </c>
      <c r="B12" s="15" t="s">
        <v>211</v>
      </c>
      <c r="C12" s="15" t="s">
        <v>211</v>
      </c>
      <c r="H12" s="15">
        <f>'PY V1'!G14</f>
        <v>0</v>
      </c>
      <c r="I12" s="20">
        <f>'PY V1'!H14</f>
        <v>104777620.42355749</v>
      </c>
      <c r="J12" s="18"/>
      <c r="K12" s="20">
        <f>'PY V1'!J14</f>
        <v>107372731.84765327</v>
      </c>
      <c r="L12" s="18"/>
      <c r="M12" s="20">
        <f>'PY V1'!L14</f>
        <v>60430623.826666683</v>
      </c>
      <c r="N12" s="18"/>
      <c r="O12" s="21">
        <f>'PY V1'!N14</f>
        <v>104777620.42355749</v>
      </c>
      <c r="P12" s="15" t="s">
        <v>216</v>
      </c>
    </row>
    <row r="13" spans="1:18" x14ac:dyDescent="0.3">
      <c r="A13" t="s">
        <v>80</v>
      </c>
      <c r="B13" s="15" t="s">
        <v>67</v>
      </c>
      <c r="C13" t="str">
        <f>'PY V1'!C15</f>
        <v>MATERIALES A PROCESO</v>
      </c>
      <c r="H13">
        <f>'PY V1'!G15</f>
        <v>0</v>
      </c>
      <c r="I13" s="20">
        <f>'PY V1'!H15</f>
        <v>101529703.52564082</v>
      </c>
      <c r="J13" s="7"/>
      <c r="K13" s="21">
        <f>'PY V1'!J15</f>
        <v>101987819.98265328</v>
      </c>
      <c r="L13" s="7"/>
      <c r="M13" s="21">
        <f>'PY V1'!L15</f>
        <v>53973880.940000013</v>
      </c>
      <c r="N13" s="7"/>
      <c r="O13" s="28">
        <f>'PY V1'!N15</f>
        <v>101529703.52564082</v>
      </c>
      <c r="P13" t="str">
        <f>'PY V1'!O15</f>
        <v>SIMULADOR</v>
      </c>
    </row>
    <row r="14" spans="1:18" x14ac:dyDescent="0.3">
      <c r="A14" t="s">
        <v>81</v>
      </c>
      <c r="B14" s="15" t="s">
        <v>67</v>
      </c>
      <c r="C14" t="str">
        <f>'PY V1'!C16</f>
        <v>MANO DE OBRA ARMADO</v>
      </c>
      <c r="D14" t="s">
        <v>17</v>
      </c>
      <c r="H14">
        <f>'PY V1'!G16</f>
        <v>0</v>
      </c>
      <c r="I14" s="20">
        <f>'PY V1'!H16</f>
        <v>2834922.9212499997</v>
      </c>
      <c r="J14" s="7"/>
      <c r="K14" s="21">
        <f>'PY V1'!J16</f>
        <v>4859867.8649999993</v>
      </c>
      <c r="L14" s="7"/>
      <c r="M14" s="21">
        <f>'PY V1'!L16</f>
        <v>5050222.4966666661</v>
      </c>
      <c r="N14" s="7"/>
      <c r="O14" s="21">
        <f>'PY V1'!N16</f>
        <v>2834922.9212499997</v>
      </c>
      <c r="P14" t="s">
        <v>204</v>
      </c>
    </row>
    <row r="15" spans="1:18" x14ac:dyDescent="0.3">
      <c r="A15" s="14">
        <v>7.4</v>
      </c>
      <c r="B15" t="s">
        <v>212</v>
      </c>
      <c r="C15" t="str">
        <f>'PY V1'!C19</f>
        <v>COSTOS DE CALIDAD</v>
      </c>
      <c r="H15">
        <f>'PY V1'!G19</f>
        <v>0</v>
      </c>
      <c r="I15" s="22">
        <f>'PY V1'!H19</f>
        <v>124243.97666666668</v>
      </c>
      <c r="J15" s="7"/>
      <c r="K15" s="21">
        <f>'PY V1'!J19</f>
        <v>159044</v>
      </c>
      <c r="L15" s="7"/>
      <c r="M15" s="21">
        <f>'PY V1'!L19</f>
        <v>159044</v>
      </c>
      <c r="N15" s="7"/>
      <c r="O15" s="28">
        <f>'PY V1'!N19</f>
        <v>124243.97666666668</v>
      </c>
      <c r="P15" t="str">
        <f>'PY V1'!O19</f>
        <v>SIMULADOR</v>
      </c>
    </row>
    <row r="16" spans="1:18" x14ac:dyDescent="0.3">
      <c r="A16" s="14">
        <v>7.5</v>
      </c>
      <c r="B16" t="s">
        <v>212</v>
      </c>
      <c r="C16" t="str">
        <f>'PY V1'!C20</f>
        <v>COSTOS DE MOLDES</v>
      </c>
      <c r="H16">
        <f>'PY V1'!G20</f>
        <v>0</v>
      </c>
      <c r="I16" s="22">
        <f>'PY V1'!H20</f>
        <v>213499.99999999997</v>
      </c>
      <c r="J16" s="7"/>
      <c r="K16" s="21">
        <f>'PY V1'!J20</f>
        <v>366000</v>
      </c>
      <c r="L16" s="7"/>
      <c r="M16" s="21">
        <f>'PY V1'!L20</f>
        <v>1406520.39</v>
      </c>
      <c r="N16" s="7"/>
      <c r="O16" s="21">
        <f>'PY V1'!N20</f>
        <v>213499.99999999997</v>
      </c>
      <c r="P16" t="s">
        <v>204</v>
      </c>
    </row>
    <row r="17" spans="1:16" x14ac:dyDescent="0.3">
      <c r="A17" s="14">
        <v>7.6</v>
      </c>
      <c r="B17" t="s">
        <v>20</v>
      </c>
      <c r="C17" t="str">
        <f>'PY V1'!C23</f>
        <v>OTROS COSTOS</v>
      </c>
      <c r="H17">
        <f>'PY V1'!G23</f>
        <v>0</v>
      </c>
      <c r="I17" s="21">
        <f>'PY V1'!H23</f>
        <v>75250</v>
      </c>
      <c r="J17" s="7"/>
      <c r="K17" s="21">
        <f>'PY V1'!J23</f>
        <v>0</v>
      </c>
      <c r="L17" s="7"/>
      <c r="M17" s="21">
        <f>'PY V1'!L23</f>
        <v>0</v>
      </c>
      <c r="N17" s="7"/>
      <c r="O17" s="28">
        <f>'PY V1'!N23</f>
        <v>75250</v>
      </c>
      <c r="P17" t="str">
        <f>'PY V1'!O23</f>
        <v>SIMULADOR</v>
      </c>
    </row>
    <row r="18" spans="1:16" x14ac:dyDescent="0.3">
      <c r="A18" t="s">
        <v>73</v>
      </c>
      <c r="B18" t="s">
        <v>207</v>
      </c>
      <c r="C18" s="15" t="str">
        <f>'PY V1'!C24</f>
        <v>MARGEN BRUTO</v>
      </c>
      <c r="H18" s="23">
        <f>'PY V1'!G24</f>
        <v>0</v>
      </c>
      <c r="I18" s="20">
        <f>'PY V1'!H24</f>
        <v>100472426.18086486</v>
      </c>
      <c r="J18" s="18"/>
      <c r="K18" s="20">
        <f>'PY V1'!J24</f>
        <v>109186016.84014979</v>
      </c>
      <c r="L18" s="18"/>
      <c r="M18" s="20">
        <f>'PY V1'!L24</f>
        <v>50123281.923333347</v>
      </c>
      <c r="N18" s="18"/>
      <c r="O18" s="21">
        <f>'PY V1'!N24</f>
        <v>100472426.1808649</v>
      </c>
      <c r="P18" s="15" t="s">
        <v>217</v>
      </c>
    </row>
    <row r="19" spans="1:16" x14ac:dyDescent="0.3">
      <c r="A19" t="s">
        <v>72</v>
      </c>
      <c r="B19" t="s">
        <v>220</v>
      </c>
      <c r="C19" s="15" t="s">
        <v>220</v>
      </c>
      <c r="H19" s="15">
        <f>'PY V1'!G25</f>
        <v>0</v>
      </c>
      <c r="I19" s="20">
        <f>'PY V1'!H25</f>
        <v>44440709.040847249</v>
      </c>
      <c r="J19" s="18"/>
      <c r="K19" s="20">
        <f>'PY V1'!J25</f>
        <v>46911775.377472959</v>
      </c>
      <c r="L19" s="18"/>
      <c r="M19" s="20">
        <f>'PY V1'!L25</f>
        <v>37501446.220000006</v>
      </c>
      <c r="N19" s="18"/>
      <c r="O19" s="25">
        <f>'PY V1'!N25</f>
        <v>44440256.450847261</v>
      </c>
      <c r="P19" s="15" t="s">
        <v>218</v>
      </c>
    </row>
    <row r="20" spans="1:16" x14ac:dyDescent="0.3">
      <c r="A20" s="14">
        <v>9.01</v>
      </c>
      <c r="B20" t="s">
        <v>210</v>
      </c>
      <c r="C20" t="s">
        <v>63</v>
      </c>
      <c r="I20" s="22">
        <f>'PY V1'!H27+'PY V1'!H50+'PY V1'!H70+'PY V1'!H94</f>
        <v>20353767.967499997</v>
      </c>
      <c r="J20" s="7"/>
      <c r="K20" s="21">
        <f>'PY V1'!J27+'PY V1'!J50+'PY V1'!J70+'PY V1'!J94</f>
        <v>22818916.829999998</v>
      </c>
      <c r="L20" s="7"/>
      <c r="M20" s="21">
        <f>'PY V1'!L27+'PY V1'!L50+'PY V1'!L70+'PY V1'!L94</f>
        <v>18252925.41</v>
      </c>
      <c r="N20" s="7"/>
      <c r="O20" s="21">
        <f>'PY V1'!N27+'PY V1'!N50+'PY V1'!N70+'PY V1'!N94</f>
        <v>20353767.967499997</v>
      </c>
      <c r="P20" t="s">
        <v>204</v>
      </c>
    </row>
    <row r="21" spans="1:16" x14ac:dyDescent="0.3">
      <c r="A21" s="14">
        <v>9.02</v>
      </c>
      <c r="B21" t="s">
        <v>210</v>
      </c>
      <c r="C21" t="s">
        <v>25</v>
      </c>
      <c r="I21" s="1">
        <f>'PY V1'!H28+'PY V1'!H51+'PY V1'!H71+'PY V1'!H95</f>
        <v>983718.38131249975</v>
      </c>
      <c r="J21" s="7"/>
      <c r="K21" s="1">
        <f>'PY V1'!J28+'PY V1'!J51+'PY V1'!J71+'PY V1'!J95</f>
        <v>0</v>
      </c>
      <c r="L21" s="7"/>
      <c r="M21" s="1">
        <f>'PY V1'!L28+'PY V1'!L51+'PY V1'!L71+'PY V1'!L95</f>
        <v>0</v>
      </c>
      <c r="N21" s="7"/>
      <c r="O21">
        <f>'PY V1'!N28+'PY V1'!N51+'PY V1'!N71+'PY V1'!N95</f>
        <v>983718.38131249975</v>
      </c>
      <c r="P21" t="s">
        <v>204</v>
      </c>
    </row>
    <row r="22" spans="1:16" x14ac:dyDescent="0.3">
      <c r="A22" s="14">
        <v>9.0299999999999994</v>
      </c>
      <c r="B22" t="s">
        <v>210</v>
      </c>
      <c r="C22" t="s">
        <v>26</v>
      </c>
      <c r="I22" s="1">
        <f>'PY V1'!H29+'PY V1'!H72+'PY V1'!H96</f>
        <v>55900.689999999995</v>
      </c>
      <c r="J22" s="1"/>
      <c r="K22" s="1">
        <f>'PY V1'!J29+'PY V1'!J72+'PY V1'!J96</f>
        <v>0</v>
      </c>
      <c r="L22" s="1"/>
      <c r="M22" s="1">
        <f>'PY V1'!L29+'PY V1'!L72+'PY V1'!L96</f>
        <v>0</v>
      </c>
      <c r="N22" s="1"/>
      <c r="O22" s="1">
        <f>'PY V1'!N29+'PY V1'!N72+'PY V1'!N96</f>
        <v>55900.689999999995</v>
      </c>
      <c r="P22" t="s">
        <v>204</v>
      </c>
    </row>
    <row r="23" spans="1:16" x14ac:dyDescent="0.3">
      <c r="A23" s="14">
        <v>9.0399999999999991</v>
      </c>
      <c r="B23" t="s">
        <v>210</v>
      </c>
      <c r="C23" t="s">
        <v>27</v>
      </c>
      <c r="I23" s="1">
        <f>'PY V1'!H30</f>
        <v>106123.46833333332</v>
      </c>
      <c r="J23" s="7"/>
      <c r="K23" s="1">
        <f>'PY V1'!J30</f>
        <v>172489.90000000002</v>
      </c>
      <c r="L23" s="7"/>
      <c r="M23" s="1">
        <f>'PY V1'!L30</f>
        <v>0</v>
      </c>
      <c r="N23" s="7"/>
      <c r="O23">
        <f>'PY V1'!N30</f>
        <v>106123.46833333332</v>
      </c>
      <c r="P23" t="s">
        <v>204</v>
      </c>
    </row>
    <row r="24" spans="1:16" x14ac:dyDescent="0.3">
      <c r="A24" s="14">
        <v>9.0500000000000007</v>
      </c>
      <c r="B24" t="s">
        <v>210</v>
      </c>
      <c r="C24" t="s">
        <v>28</v>
      </c>
      <c r="I24" s="1">
        <f>'PY V1'!H31+'PY V1'!H53+'PY V1'!H100</f>
        <v>393089.07</v>
      </c>
      <c r="J24" s="7"/>
      <c r="K24" s="1">
        <f>'PY V1'!J31+'PY V1'!J53+'PY V1'!J100</f>
        <v>425174</v>
      </c>
      <c r="L24" s="7"/>
      <c r="M24" s="1">
        <f>'PY V1'!L31+'PY V1'!L53+'PY V1'!L100</f>
        <v>0</v>
      </c>
      <c r="N24" s="7"/>
      <c r="O24">
        <f>'PY V1'!N31+'PY V1'!N53+'PY V1'!N100</f>
        <v>393089.07</v>
      </c>
      <c r="P24" t="s">
        <v>204</v>
      </c>
    </row>
    <row r="25" spans="1:16" x14ac:dyDescent="0.3">
      <c r="A25" s="14">
        <v>9.06</v>
      </c>
      <c r="B25" t="s">
        <v>210</v>
      </c>
      <c r="C25" t="s">
        <v>29</v>
      </c>
      <c r="I25" s="1">
        <f>'PY V1'!H32+'PY V1'!H54+'PY V1'!H73+'PY V1'!H101</f>
        <v>288560.2</v>
      </c>
      <c r="J25" s="7"/>
      <c r="K25" s="1">
        <f>'PY V1'!J32+'PY V1'!J54+'PY V1'!J73+'PY V1'!J101</f>
        <v>388200</v>
      </c>
      <c r="L25" s="7"/>
      <c r="M25" s="1">
        <f>'PY V1'!L32+'PY V1'!L54+'PY V1'!L73+'PY V1'!L101</f>
        <v>0</v>
      </c>
      <c r="N25" s="7"/>
      <c r="O25">
        <f>'PY V1'!N32+'PY V1'!N54+'PY V1'!N73+'PY V1'!N101</f>
        <v>288560.2</v>
      </c>
      <c r="P25" t="s">
        <v>204</v>
      </c>
    </row>
    <row r="26" spans="1:16" x14ac:dyDescent="0.3">
      <c r="A26" s="14">
        <v>9.07</v>
      </c>
      <c r="B26" t="s">
        <v>210</v>
      </c>
      <c r="C26" t="s">
        <v>30</v>
      </c>
      <c r="I26" s="1">
        <f>'PY V1'!H33+'PY V1'!H55+'PY V1'!H74+'PY V1'!H102</f>
        <v>106077.63000000002</v>
      </c>
      <c r="J26" s="7"/>
      <c r="K26" s="1">
        <f>'PY V1'!J33+'PY V1'!J55+'PY V1'!J74+'PY V1'!J102</f>
        <v>143808</v>
      </c>
      <c r="L26" s="7"/>
      <c r="M26" s="1">
        <f>'PY V1'!L33+'PY V1'!L55+'PY V1'!L74+'PY V1'!L102</f>
        <v>0</v>
      </c>
      <c r="N26" s="7"/>
      <c r="O26">
        <f>'PY V1'!N33+'PY V1'!N55+'PY V1'!N74+'PY V1'!N102</f>
        <v>106077.63000000002</v>
      </c>
      <c r="P26" t="s">
        <v>204</v>
      </c>
    </row>
    <row r="27" spans="1:16" x14ac:dyDescent="0.3">
      <c r="A27" s="14">
        <v>9.08</v>
      </c>
      <c r="B27" t="s">
        <v>210</v>
      </c>
      <c r="C27" t="s">
        <v>31</v>
      </c>
      <c r="I27" s="1">
        <f>'PY V1'!H34+'PY V1'!H56+'PY V1'!H75+'PY V1'!H103</f>
        <v>113034.13999999998</v>
      </c>
      <c r="J27" s="7"/>
      <c r="K27" s="1">
        <f>'PY V1'!J34+'PY V1'!J56+'PY V1'!J75+'PY V1'!J103</f>
        <v>180000</v>
      </c>
      <c r="L27" s="7"/>
      <c r="M27" s="1">
        <f>'PY V1'!L34+'PY V1'!L56+'PY V1'!L75+'PY V1'!L103</f>
        <v>0</v>
      </c>
      <c r="N27" s="7"/>
      <c r="O27">
        <f>'PY V1'!N34+'PY V1'!N56+'PY V1'!N75+'PY V1'!N103</f>
        <v>113034.13999999998</v>
      </c>
      <c r="P27" t="s">
        <v>204</v>
      </c>
    </row>
    <row r="28" spans="1:16" x14ac:dyDescent="0.3">
      <c r="A28" s="14">
        <v>9.09</v>
      </c>
      <c r="B28" t="s">
        <v>210</v>
      </c>
      <c r="C28" t="s">
        <v>32</v>
      </c>
      <c r="I28" s="1">
        <f>'PY V1'!H35+'PY V1'!H57+'PY V1'!H77+'PY V1'!H104</f>
        <v>377221.99</v>
      </c>
      <c r="J28" s="7"/>
      <c r="K28" s="1">
        <f>'PY V1'!J35+'PY V1'!J57+'PY V1'!J77+'PY V1'!J104</f>
        <v>420000</v>
      </c>
      <c r="L28" s="7"/>
      <c r="M28" s="1">
        <f>'PY V1'!L35+'PY V1'!L57+'PY V1'!L77+'PY V1'!L104</f>
        <v>0</v>
      </c>
      <c r="N28" s="7"/>
      <c r="O28">
        <f>'PY V1'!N35+'PY V1'!N57+'PY V1'!N77+'PY V1'!N104</f>
        <v>377221.99</v>
      </c>
      <c r="P28" t="s">
        <v>204</v>
      </c>
    </row>
    <row r="29" spans="1:16" x14ac:dyDescent="0.3">
      <c r="A29" s="14">
        <v>9.1</v>
      </c>
      <c r="B29" t="s">
        <v>210</v>
      </c>
      <c r="C29" t="s">
        <v>33</v>
      </c>
      <c r="I29" s="1">
        <f>'PY V1'!H36+'PY V1'!H106</f>
        <v>765992.62</v>
      </c>
      <c r="J29" s="7"/>
      <c r="K29" s="1">
        <f>'PY V1'!J36+'PY V1'!J106</f>
        <v>21246</v>
      </c>
      <c r="L29" s="7"/>
      <c r="M29" s="1">
        <f>'PY V1'!L36+'PY V1'!L106</f>
        <v>4894746.0590000004</v>
      </c>
      <c r="N29" s="7"/>
      <c r="O29">
        <f>'PY V1'!N36+'PY V1'!N106</f>
        <v>765992.62</v>
      </c>
      <c r="P29" t="s">
        <v>204</v>
      </c>
    </row>
    <row r="30" spans="1:16" x14ac:dyDescent="0.3">
      <c r="A30" s="14">
        <v>9.11</v>
      </c>
      <c r="B30" t="s">
        <v>210</v>
      </c>
      <c r="C30" t="s">
        <v>34</v>
      </c>
      <c r="I30" s="1">
        <f>'PY V1'!H37+'PY V1'!H108</f>
        <v>36429.033333333326</v>
      </c>
      <c r="J30" s="7"/>
      <c r="K30" s="1">
        <f>'PY V1'!J37+'PY V1'!J108</f>
        <v>41371</v>
      </c>
      <c r="L30" s="7"/>
      <c r="M30" s="1">
        <f>'PY V1'!L37+'PY V1'!L108</f>
        <v>0</v>
      </c>
      <c r="N30" s="7"/>
      <c r="O30">
        <f>'PY V1'!N37+'PY V1'!N108</f>
        <v>36429.033333333326</v>
      </c>
      <c r="P30" t="s">
        <v>204</v>
      </c>
    </row>
    <row r="31" spans="1:16" x14ac:dyDescent="0.3">
      <c r="A31" s="14">
        <v>9.1199999999999992</v>
      </c>
      <c r="B31" t="s">
        <v>210</v>
      </c>
      <c r="C31" t="s">
        <v>35</v>
      </c>
      <c r="I31" s="1">
        <f>'PY V1'!H38+'PY V1'!H109</f>
        <v>232637.96999999997</v>
      </c>
      <c r="J31" s="7"/>
      <c r="K31" s="1">
        <f>'PY V1'!J38+'PY V1'!J109</f>
        <v>338863.647</v>
      </c>
      <c r="L31" s="7"/>
      <c r="M31" s="1">
        <f>'PY V1'!L38+'PY V1'!L109</f>
        <v>0</v>
      </c>
      <c r="N31" s="7"/>
      <c r="O31">
        <f>'PY V1'!N38+'PY V1'!N109</f>
        <v>232637.96999999997</v>
      </c>
      <c r="P31" t="s">
        <v>204</v>
      </c>
    </row>
    <row r="32" spans="1:16" x14ac:dyDescent="0.3">
      <c r="A32" s="14">
        <v>9.1300000000000008</v>
      </c>
      <c r="B32" t="s">
        <v>210</v>
      </c>
      <c r="C32" t="s">
        <v>36</v>
      </c>
      <c r="I32" s="1">
        <f>'PY V1'!H39+'PY V1'!H68+'PY V1'!H80+'PY V1'!H110</f>
        <v>121311.76999999999</v>
      </c>
      <c r="J32" s="7"/>
      <c r="K32" s="1">
        <f>'PY V1'!J39+'PY V1'!J68+'PY V1'!J80+'PY V1'!J110</f>
        <v>144720</v>
      </c>
      <c r="L32" s="7"/>
      <c r="M32" s="1">
        <f>'PY V1'!L39+'PY V1'!L68+'PY V1'!L80+'PY V1'!L110</f>
        <v>0</v>
      </c>
      <c r="N32" s="7"/>
      <c r="O32">
        <f>'PY V1'!N39+'PY V1'!N68+'PY V1'!N80+'PY V1'!N110</f>
        <v>121311.76999999999</v>
      </c>
      <c r="P32" t="s">
        <v>204</v>
      </c>
    </row>
    <row r="33" spans="1:16" x14ac:dyDescent="0.3">
      <c r="A33" s="14">
        <v>9.14</v>
      </c>
      <c r="B33" t="s">
        <v>210</v>
      </c>
      <c r="C33" t="s">
        <v>37</v>
      </c>
      <c r="I33" s="1">
        <f>'PY V1'!H40+'PY V1'!H111</f>
        <v>125597.32</v>
      </c>
      <c r="J33" s="7"/>
      <c r="K33" s="1">
        <f>'PY V1'!J40+'PY V1'!J111</f>
        <v>144840</v>
      </c>
      <c r="L33" s="7"/>
      <c r="M33" s="1">
        <f>'PY V1'!L40+'PY V1'!L111</f>
        <v>5579188.8719999995</v>
      </c>
      <c r="N33" s="7"/>
      <c r="O33">
        <f>'PY V1'!N40+'PY V1'!N111</f>
        <v>125597.32</v>
      </c>
      <c r="P33" t="s">
        <v>204</v>
      </c>
    </row>
    <row r="34" spans="1:16" x14ac:dyDescent="0.3">
      <c r="A34" s="14">
        <v>9.15</v>
      </c>
      <c r="B34" t="s">
        <v>210</v>
      </c>
      <c r="C34" t="s">
        <v>38</v>
      </c>
      <c r="I34" s="1">
        <f>'PY V1'!H41+'PY V1'!H81+'PY V1'!H112</f>
        <v>59630.369999999995</v>
      </c>
      <c r="J34" s="7"/>
      <c r="K34" s="1">
        <f>'PY V1'!J41+'PY V1'!J81+'PY V1'!J112</f>
        <v>66600</v>
      </c>
      <c r="L34" s="7"/>
      <c r="M34" s="1">
        <f>'PY V1'!L41+'PY V1'!L81+'PY V1'!L112</f>
        <v>0</v>
      </c>
      <c r="N34" s="7"/>
      <c r="O34">
        <f>'PY V1'!N41+'PY V1'!N81+'PY V1'!N112</f>
        <v>59630.369999999995</v>
      </c>
      <c r="P34" t="s">
        <v>204</v>
      </c>
    </row>
    <row r="35" spans="1:16" x14ac:dyDescent="0.3">
      <c r="A35" s="14">
        <v>9.16</v>
      </c>
      <c r="B35" t="s">
        <v>210</v>
      </c>
      <c r="C35" t="s">
        <v>39</v>
      </c>
      <c r="I35" s="1">
        <f>'PY V1'!H42+'PY V1'!H59+'PY V1'!H113</f>
        <v>70987.010000000009</v>
      </c>
      <c r="J35" s="7"/>
      <c r="K35" s="1">
        <f>'PY V1'!J42+'PY V1'!J59+'PY V1'!J113</f>
        <v>49200</v>
      </c>
      <c r="L35" s="7"/>
      <c r="M35" s="1">
        <f>'PY V1'!L42+'PY V1'!L59+'PY V1'!L113</f>
        <v>2.5677606837076569E-5</v>
      </c>
      <c r="N35" s="7"/>
      <c r="O35">
        <f>'PY V1'!N42+'PY V1'!N59+'PY V1'!N113</f>
        <v>70987.010000000009</v>
      </c>
      <c r="P35" t="s">
        <v>204</v>
      </c>
    </row>
    <row r="36" spans="1:16" x14ac:dyDescent="0.3">
      <c r="A36" s="14">
        <v>9.17</v>
      </c>
      <c r="B36" t="s">
        <v>210</v>
      </c>
      <c r="C36" t="s">
        <v>40</v>
      </c>
      <c r="I36" s="1">
        <f>'PY V1'!H43+'PY V1'!H85+'PY V1'!H115</f>
        <v>6252580.1799999997</v>
      </c>
      <c r="J36" s="7"/>
      <c r="K36" s="1">
        <f>'PY V1'!J43+'PY V1'!J85+'PY V1'!J115</f>
        <v>6448851.6600000001</v>
      </c>
      <c r="L36" s="7"/>
      <c r="M36" s="1">
        <f>'PY V1'!L43+'PY V1'!L85+'PY V1'!L115</f>
        <v>0</v>
      </c>
      <c r="N36" s="7"/>
      <c r="O36">
        <f>'PY V1'!N43+'PY V1'!N85+'PY V1'!N115</f>
        <v>6252580.1799999997</v>
      </c>
      <c r="P36" t="s">
        <v>204</v>
      </c>
    </row>
    <row r="37" spans="1:16" x14ac:dyDescent="0.3">
      <c r="A37" s="14">
        <v>9.18</v>
      </c>
      <c r="B37" t="s">
        <v>210</v>
      </c>
      <c r="C37" t="s">
        <v>41</v>
      </c>
      <c r="I37" s="1">
        <f>'PY V1'!H44+'PY V1'!H86+'PY V1'!H116</f>
        <v>506511.47487341275</v>
      </c>
      <c r="J37" s="7"/>
      <c r="K37" s="1">
        <f>'PY V1'!J44+'PY V1'!J86+'PY V1'!J116</f>
        <v>355000</v>
      </c>
      <c r="L37" s="7"/>
      <c r="M37" s="1">
        <f>'PY V1'!L44+'PY V1'!L86+'PY V1'!L116</f>
        <v>0</v>
      </c>
      <c r="N37" s="7"/>
      <c r="O37">
        <f>'PY V1'!N44+'PY V1'!N86+'PY V1'!N116</f>
        <v>506511.47487341275</v>
      </c>
      <c r="P37" t="s">
        <v>204</v>
      </c>
    </row>
    <row r="38" spans="1:16" x14ac:dyDescent="0.3">
      <c r="A38" s="14">
        <v>9.19</v>
      </c>
      <c r="B38" t="s">
        <v>210</v>
      </c>
      <c r="C38" t="s">
        <v>42</v>
      </c>
      <c r="I38" s="1">
        <f>'PY V1'!H45</f>
        <v>29166.666666666657</v>
      </c>
      <c r="J38" s="7"/>
      <c r="K38" s="1">
        <f>'PY V1'!J45</f>
        <v>50000</v>
      </c>
      <c r="L38" s="7"/>
      <c r="M38" s="1">
        <f>'PY V1'!L45</f>
        <v>0</v>
      </c>
      <c r="N38" s="7"/>
      <c r="O38">
        <f>'PY V1'!N45</f>
        <v>29166.666666666657</v>
      </c>
      <c r="P38" t="s">
        <v>204</v>
      </c>
    </row>
    <row r="39" spans="1:16" x14ac:dyDescent="0.3">
      <c r="A39" s="14">
        <v>9.1999999999999993</v>
      </c>
      <c r="B39" t="s">
        <v>210</v>
      </c>
      <c r="C39" t="s">
        <v>43</v>
      </c>
      <c r="I39" s="1">
        <f>'PY V1'!H46+'PY V1'!H88</f>
        <v>10059.879999999999</v>
      </c>
      <c r="J39" s="7"/>
      <c r="K39" s="1">
        <f>'PY V1'!J46+'PY V1'!J88</f>
        <v>0</v>
      </c>
      <c r="L39" s="7"/>
      <c r="M39" s="1">
        <f>'PY V1'!L46+'PY V1'!L88</f>
        <v>0</v>
      </c>
      <c r="N39" s="7"/>
      <c r="O39">
        <f>'PY V1'!N46+'PY V1'!N88</f>
        <v>10059.879999999999</v>
      </c>
      <c r="P39" t="s">
        <v>204</v>
      </c>
    </row>
    <row r="40" spans="1:16" x14ac:dyDescent="0.3">
      <c r="A40" s="14">
        <v>9.2100000000000009</v>
      </c>
      <c r="B40" t="s">
        <v>210</v>
      </c>
      <c r="C40" t="s">
        <v>44</v>
      </c>
      <c r="I40" s="1">
        <f>'PY V1'!H47+'PY V1'!H67+'PY V1'!H89+'PY V1'!H121</f>
        <v>50606.86</v>
      </c>
      <c r="J40" s="7"/>
      <c r="K40" s="1">
        <f>'PY V1'!J47+'PY V1'!J67+'PY V1'!J89+'PY V1'!J121</f>
        <v>3000</v>
      </c>
      <c r="L40" s="7"/>
      <c r="M40" s="1">
        <f>'PY V1'!L47+'PY V1'!L67+'PY V1'!L89+'PY V1'!L121</f>
        <v>24750</v>
      </c>
      <c r="N40" s="7"/>
      <c r="O40">
        <f>'PY V1'!N47+'PY V1'!N67+'PY V1'!N89+'PY V1'!N121</f>
        <v>50606.86</v>
      </c>
      <c r="P40" t="s">
        <v>204</v>
      </c>
    </row>
    <row r="41" spans="1:16" x14ac:dyDescent="0.3">
      <c r="A41" s="14">
        <v>9.2200000000000006</v>
      </c>
      <c r="B41" t="s">
        <v>210</v>
      </c>
      <c r="C41" t="s">
        <v>45</v>
      </c>
      <c r="I41" s="1">
        <f>'PY V1'!H48+'PY V1'!H122</f>
        <v>185402.25599999999</v>
      </c>
      <c r="J41" s="7"/>
      <c r="K41" s="1">
        <f>'PY V1'!J48+'PY V1'!J122</f>
        <v>185032.54600000003</v>
      </c>
      <c r="L41" s="7"/>
      <c r="M41" s="1">
        <f>'PY V1'!L48+'PY V1'!L122</f>
        <v>0</v>
      </c>
      <c r="N41" s="7"/>
      <c r="O41">
        <f>'PY V1'!N48+'PY V1'!N122</f>
        <v>185402.25599999999</v>
      </c>
      <c r="P41" t="s">
        <v>204</v>
      </c>
    </row>
    <row r="42" spans="1:16" x14ac:dyDescent="0.3">
      <c r="A42" s="14">
        <v>9.23</v>
      </c>
      <c r="B42" t="s">
        <v>210</v>
      </c>
      <c r="C42" t="s">
        <v>46</v>
      </c>
      <c r="I42" s="1">
        <f>'PY V1'!H52+'PY V1'!H99</f>
        <v>87100.290000000008</v>
      </c>
      <c r="J42" s="7"/>
      <c r="K42" s="1">
        <f>'PY V1'!J52+'PY V1'!J99</f>
        <v>131654.40000000002</v>
      </c>
      <c r="L42" s="7"/>
      <c r="M42" s="1">
        <f>'PY V1'!L52+'PY V1'!L99</f>
        <v>0</v>
      </c>
      <c r="N42" s="7"/>
      <c r="O42">
        <f>'PY V1'!N52+'PY V1'!N99</f>
        <v>87100.290000000008</v>
      </c>
      <c r="P42" t="s">
        <v>204</v>
      </c>
    </row>
    <row r="43" spans="1:16" x14ac:dyDescent="0.3">
      <c r="A43" s="14">
        <v>9.2399999999999896</v>
      </c>
      <c r="B43" t="s">
        <v>210</v>
      </c>
      <c r="C43" t="s">
        <v>47</v>
      </c>
      <c r="I43" s="1">
        <f>'PY V1'!H58+'PY V1'!H79+'PY V1'!H107</f>
        <v>103218.47999999998</v>
      </c>
      <c r="J43" s="7"/>
      <c r="K43" s="1">
        <f>'PY V1'!J58+'PY V1'!J79+'PY V1'!J107</f>
        <v>115400.00004665427</v>
      </c>
      <c r="L43" s="7"/>
      <c r="M43" s="1">
        <f>'PY V1'!L58+'PY V1'!L79+'PY V1'!L107</f>
        <v>0</v>
      </c>
      <c r="N43" s="7"/>
      <c r="O43">
        <f>'PY V1'!N58+'PY V1'!N79+'PY V1'!N107</f>
        <v>103218.47999999998</v>
      </c>
      <c r="P43" t="s">
        <v>204</v>
      </c>
    </row>
    <row r="44" spans="1:16" x14ac:dyDescent="0.3">
      <c r="A44" s="14">
        <v>9.2499999999999893</v>
      </c>
      <c r="B44" t="s">
        <v>210</v>
      </c>
      <c r="C44" t="s">
        <v>48</v>
      </c>
      <c r="I44" s="1">
        <f>'PY V1'!H60+'PY V1'!H82</f>
        <v>13299.999999999998</v>
      </c>
      <c r="J44" s="7"/>
      <c r="K44" s="1">
        <f>'PY V1'!J60+'PY V1'!J82</f>
        <v>22800</v>
      </c>
      <c r="L44" s="7"/>
      <c r="M44" s="1">
        <f>'PY V1'!L60+'PY V1'!L82</f>
        <v>0</v>
      </c>
      <c r="N44" s="7"/>
      <c r="O44">
        <f>'PY V1'!N60+'PY V1'!N82</f>
        <v>13299.999999999998</v>
      </c>
      <c r="P44" t="s">
        <v>204</v>
      </c>
    </row>
    <row r="45" spans="1:16" x14ac:dyDescent="0.3">
      <c r="A45" s="14">
        <v>9.2599999999999891</v>
      </c>
      <c r="B45" t="s">
        <v>210</v>
      </c>
      <c r="C45" t="s">
        <v>49</v>
      </c>
      <c r="I45" s="1">
        <f>'PY V1'!H61</f>
        <v>25000</v>
      </c>
      <c r="J45" s="7"/>
      <c r="K45" s="1">
        <f>'PY V1'!J61</f>
        <v>26200</v>
      </c>
      <c r="L45" s="7"/>
      <c r="M45" s="1">
        <f>'PY V1'!L61</f>
        <v>0</v>
      </c>
      <c r="N45" s="7"/>
      <c r="O45">
        <f>'PY V1'!N61</f>
        <v>25000</v>
      </c>
      <c r="P45" t="s">
        <v>204</v>
      </c>
    </row>
    <row r="46" spans="1:16" x14ac:dyDescent="0.3">
      <c r="A46" s="14">
        <v>9.2699999999999907</v>
      </c>
      <c r="B46" t="s">
        <v>210</v>
      </c>
      <c r="C46" t="s">
        <v>50</v>
      </c>
      <c r="I46" s="1">
        <f>'PY V1'!H62+'PY V1'!H83</f>
        <v>40768.879999999997</v>
      </c>
      <c r="J46" s="7"/>
      <c r="K46" s="1">
        <f>'PY V1'!J62+'PY V1'!J83</f>
        <v>67200</v>
      </c>
      <c r="L46" s="7"/>
      <c r="M46" s="1">
        <f>'PY V1'!L62+'PY V1'!L83</f>
        <v>0</v>
      </c>
      <c r="N46" s="7"/>
      <c r="O46">
        <f>'PY V1'!N62+'PY V1'!N83</f>
        <v>40768.879999999997</v>
      </c>
      <c r="P46" t="s">
        <v>204</v>
      </c>
    </row>
    <row r="47" spans="1:16" x14ac:dyDescent="0.3">
      <c r="A47" s="14">
        <v>9.2799999999999905</v>
      </c>
      <c r="B47" t="s">
        <v>210</v>
      </c>
      <c r="C47" t="s">
        <v>51</v>
      </c>
      <c r="I47" s="1">
        <f>'PY V1'!H63</f>
        <v>306200</v>
      </c>
      <c r="J47" s="7"/>
      <c r="K47" s="1">
        <f>'PY V1'!J63</f>
        <v>420000</v>
      </c>
      <c r="L47" s="7"/>
      <c r="M47" s="1">
        <f>'PY V1'!L63</f>
        <v>270328.28000000003</v>
      </c>
      <c r="N47" s="7"/>
      <c r="O47">
        <f>'PY V1'!N63</f>
        <v>306200</v>
      </c>
      <c r="P47" t="s">
        <v>204</v>
      </c>
    </row>
    <row r="48" spans="1:16" x14ac:dyDescent="0.3">
      <c r="A48" s="14">
        <v>9.2899999999999903</v>
      </c>
      <c r="B48" t="s">
        <v>210</v>
      </c>
      <c r="C48" t="s">
        <v>52</v>
      </c>
      <c r="I48" s="1">
        <f>'PY V1'!H64</f>
        <v>10500</v>
      </c>
      <c r="J48" s="7"/>
      <c r="K48" s="1">
        <f>'PY V1'!J64</f>
        <v>18000</v>
      </c>
      <c r="L48" s="7"/>
      <c r="M48" s="1">
        <f>'PY V1'!L64</f>
        <v>0</v>
      </c>
      <c r="N48" s="7"/>
      <c r="O48">
        <f>'PY V1'!N64</f>
        <v>10500</v>
      </c>
      <c r="P48" t="s">
        <v>204</v>
      </c>
    </row>
    <row r="49" spans="1:16" x14ac:dyDescent="0.3">
      <c r="A49" s="14">
        <v>9.2999999999999901</v>
      </c>
      <c r="B49" t="s">
        <v>210</v>
      </c>
      <c r="C49" t="s">
        <v>53</v>
      </c>
      <c r="I49" s="1">
        <f>'PY V1'!H65</f>
        <v>15224.64</v>
      </c>
      <c r="J49" s="7"/>
      <c r="K49" s="1">
        <f>'PY V1'!J65</f>
        <v>0</v>
      </c>
      <c r="L49" s="7"/>
      <c r="M49" s="1">
        <f>'PY V1'!L65</f>
        <v>0</v>
      </c>
      <c r="N49" s="7"/>
      <c r="O49">
        <f>'PY V1'!N65</f>
        <v>15224.64</v>
      </c>
      <c r="P49" t="s">
        <v>204</v>
      </c>
    </row>
    <row r="50" spans="1:16" x14ac:dyDescent="0.3">
      <c r="A50" s="14">
        <v>9.3099999999999898</v>
      </c>
      <c r="B50" t="s">
        <v>210</v>
      </c>
      <c r="C50" t="s">
        <v>54</v>
      </c>
      <c r="I50" s="1">
        <f>'PY V1'!H66+'PY V1'!H117</f>
        <v>404232.35333333339</v>
      </c>
      <c r="J50" s="7"/>
      <c r="K50" s="1">
        <f>'PY V1'!J66+'PY V1'!J117</f>
        <v>470712</v>
      </c>
      <c r="L50" s="7"/>
      <c r="M50" s="1">
        <f>'PY V1'!L66+'PY V1'!L117</f>
        <v>0</v>
      </c>
      <c r="N50" s="7"/>
      <c r="O50">
        <f>'PY V1'!N66+'PY V1'!N117</f>
        <v>404232.35333333339</v>
      </c>
      <c r="P50" t="s">
        <v>204</v>
      </c>
    </row>
    <row r="51" spans="1:16" x14ac:dyDescent="0.3">
      <c r="A51" s="14">
        <v>9.3199999999999896</v>
      </c>
      <c r="B51" t="s">
        <v>210</v>
      </c>
      <c r="C51" t="s">
        <v>55</v>
      </c>
      <c r="I51" s="1">
        <f>'PY V1'!H76</f>
        <v>2099.1299999999997</v>
      </c>
      <c r="J51" s="7"/>
      <c r="K51" s="1">
        <f>'PY V1'!J76</f>
        <v>0</v>
      </c>
      <c r="L51" s="7"/>
      <c r="M51" s="1">
        <f>'PY V1'!L76</f>
        <v>0</v>
      </c>
      <c r="N51" s="7"/>
      <c r="O51">
        <f>'PY V1'!N76</f>
        <v>2099.1299999999997</v>
      </c>
      <c r="P51" t="s">
        <v>204</v>
      </c>
    </row>
    <row r="52" spans="1:16" x14ac:dyDescent="0.3">
      <c r="A52" s="14">
        <v>9.3299999999999894</v>
      </c>
      <c r="B52" t="s">
        <v>210</v>
      </c>
      <c r="C52" t="s">
        <v>56</v>
      </c>
      <c r="I52" s="1">
        <f>'PY V1'!H78+'PY V1'!H105</f>
        <v>233197.83333333334</v>
      </c>
      <c r="J52" s="7"/>
      <c r="K52" s="1">
        <f>'PY V1'!J78+'PY V1'!J105</f>
        <v>725482</v>
      </c>
      <c r="L52" s="7"/>
      <c r="M52" s="1">
        <f>'PY V1'!L78+'PY V1'!L105</f>
        <v>0</v>
      </c>
      <c r="N52" s="7"/>
      <c r="O52">
        <f>'PY V1'!N78+'PY V1'!N105</f>
        <v>233197.83333333334</v>
      </c>
      <c r="P52" t="s">
        <v>204</v>
      </c>
    </row>
    <row r="53" spans="1:16" x14ac:dyDescent="0.3">
      <c r="A53" s="14">
        <v>9.3399999999999892</v>
      </c>
      <c r="B53" t="s">
        <v>210</v>
      </c>
      <c r="C53" t="s">
        <v>57</v>
      </c>
      <c r="I53" s="1">
        <f>'PY V1'!H84+'PY V1'!H114</f>
        <v>89033.154999999999</v>
      </c>
      <c r="J53" s="7"/>
      <c r="K53" s="1">
        <f>'PY V1'!J84+'PY V1'!J114</f>
        <v>144475.38</v>
      </c>
      <c r="L53" s="7"/>
      <c r="M53" s="1">
        <f>'PY V1'!L84+'PY V1'!L114</f>
        <v>0</v>
      </c>
      <c r="N53" s="7"/>
      <c r="O53">
        <f>'PY V1'!N84+'PY V1'!N114</f>
        <v>89033.154999999999</v>
      </c>
      <c r="P53" t="s">
        <v>204</v>
      </c>
    </row>
    <row r="54" spans="1:16" x14ac:dyDescent="0.3">
      <c r="A54" s="14">
        <v>9.3499999999999908</v>
      </c>
      <c r="B54" t="s">
        <v>210</v>
      </c>
      <c r="C54" t="s">
        <v>58</v>
      </c>
      <c r="I54" s="1">
        <f>'PY V1'!H87+'PY V1'!H119</f>
        <v>72103.535833333328</v>
      </c>
      <c r="J54" s="7"/>
      <c r="K54" s="1">
        <f>'PY V1'!J87+'PY V1'!J119</f>
        <v>106218.25</v>
      </c>
      <c r="L54" s="7"/>
      <c r="M54" s="1">
        <f>'PY V1'!L87+'PY V1'!L119</f>
        <v>0</v>
      </c>
      <c r="N54" s="7"/>
      <c r="O54">
        <f>'PY V1'!N87+'PY V1'!N119</f>
        <v>72103.535833333328</v>
      </c>
      <c r="P54" t="s">
        <v>204</v>
      </c>
    </row>
    <row r="55" spans="1:16" x14ac:dyDescent="0.3">
      <c r="A55" s="14">
        <v>9.3599999999999905</v>
      </c>
      <c r="B55" t="s">
        <v>210</v>
      </c>
      <c r="C55" t="s">
        <v>208</v>
      </c>
      <c r="I55" s="1">
        <f>'PY V1'!H91</f>
        <v>8515255.3901047818</v>
      </c>
      <c r="J55" s="7"/>
      <c r="K55" s="1">
        <f>'PY V1'!J91</f>
        <v>7594837.6582826907</v>
      </c>
      <c r="L55" s="7"/>
      <c r="M55" s="1">
        <f>'PY V1'!L91</f>
        <v>7485514.5199999996</v>
      </c>
      <c r="N55" s="7"/>
      <c r="O55">
        <f>'PY V1'!N91</f>
        <v>8515255.3901047818</v>
      </c>
      <c r="P55" t="s">
        <v>204</v>
      </c>
    </row>
    <row r="56" spans="1:16" x14ac:dyDescent="0.3">
      <c r="A56" s="14">
        <v>9.3699999999999903</v>
      </c>
      <c r="B56" t="s">
        <v>210</v>
      </c>
      <c r="C56" t="s">
        <v>59</v>
      </c>
      <c r="I56" s="1">
        <f>'PY V1'!H92</f>
        <v>445259</v>
      </c>
      <c r="J56" s="7"/>
      <c r="K56" s="1">
        <f>'PY V1'!J92</f>
        <v>0</v>
      </c>
      <c r="L56" s="7"/>
      <c r="M56" s="1">
        <f>'PY V1'!L92</f>
        <v>0</v>
      </c>
      <c r="N56" s="7"/>
      <c r="O56">
        <f>'PY V1'!N92</f>
        <v>445259</v>
      </c>
      <c r="P56" t="s">
        <v>204</v>
      </c>
    </row>
    <row r="57" spans="1:16" x14ac:dyDescent="0.3">
      <c r="A57" s="14">
        <v>9.3799999999999901</v>
      </c>
      <c r="B57" t="s">
        <v>210</v>
      </c>
      <c r="C57" t="s">
        <v>62</v>
      </c>
      <c r="I57" s="1">
        <f>'PY V1'!H97</f>
        <v>390546.40492966666</v>
      </c>
      <c r="J57" s="7"/>
      <c r="K57" s="1">
        <f>'PY V1'!J97</f>
        <v>658363.55130799999</v>
      </c>
      <c r="L57" s="7"/>
      <c r="M57" s="1">
        <f>'PY V1'!L97</f>
        <v>0</v>
      </c>
      <c r="N57" s="7"/>
      <c r="O57">
        <f>'PY V1'!N97</f>
        <v>390546.40492966666</v>
      </c>
      <c r="P57" t="s">
        <v>204</v>
      </c>
    </row>
    <row r="58" spans="1:16" x14ac:dyDescent="0.3">
      <c r="A58" s="14">
        <v>9.3899999999999899</v>
      </c>
      <c r="B58" t="s">
        <v>210</v>
      </c>
      <c r="C58" t="s">
        <v>61</v>
      </c>
      <c r="I58" s="1">
        <f>'PY V1'!H98</f>
        <v>2284361.8302935599</v>
      </c>
      <c r="J58" s="7"/>
      <c r="K58" s="1">
        <f>'PY V1'!J98</f>
        <v>3836804.5547889601</v>
      </c>
      <c r="L58" s="7"/>
      <c r="M58" s="1">
        <f>'PY V1'!L98</f>
        <v>0</v>
      </c>
      <c r="N58" s="7"/>
      <c r="O58">
        <f>'PY V1'!N98</f>
        <v>2284361.8302935599</v>
      </c>
      <c r="P58" t="s">
        <v>204</v>
      </c>
    </row>
    <row r="59" spans="1:16" x14ac:dyDescent="0.3">
      <c r="A59" s="14">
        <v>9.3999999999999897</v>
      </c>
      <c r="B59" t="s">
        <v>210</v>
      </c>
      <c r="C59" t="s">
        <v>64</v>
      </c>
      <c r="I59" s="1">
        <f>'PY V1'!H118</f>
        <v>2304.41</v>
      </c>
      <c r="J59" s="7"/>
      <c r="K59" s="1">
        <f>'PY V1'!J118</f>
        <v>2714</v>
      </c>
      <c r="L59" s="7"/>
      <c r="M59" s="1">
        <f>'PY V1'!L118</f>
        <v>0</v>
      </c>
      <c r="N59" s="7"/>
      <c r="O59">
        <f>'PY V1'!N118</f>
        <v>2304.41</v>
      </c>
      <c r="P59" t="s">
        <v>204</v>
      </c>
    </row>
    <row r="60" spans="1:16" x14ac:dyDescent="0.3">
      <c r="A60" s="14">
        <v>9.4099999999999895</v>
      </c>
      <c r="B60" t="s">
        <v>210</v>
      </c>
      <c r="C60" t="s">
        <v>65</v>
      </c>
      <c r="I60" s="1">
        <f>'PY V1'!H120</f>
        <v>1412</v>
      </c>
      <c r="J60" s="7"/>
      <c r="K60" s="1">
        <f>'PY V1'!J120</f>
        <v>0</v>
      </c>
      <c r="L60" s="7"/>
      <c r="M60" s="1">
        <f>'PY V1'!L120</f>
        <v>0</v>
      </c>
      <c r="N60" s="7"/>
      <c r="O60">
        <f>'PY V1'!N120</f>
        <v>1412</v>
      </c>
      <c r="P60" t="s">
        <v>204</v>
      </c>
    </row>
    <row r="61" spans="1:16" x14ac:dyDescent="0.3">
      <c r="A61" s="14">
        <v>9.4199999999999893</v>
      </c>
      <c r="B61" t="s">
        <v>210</v>
      </c>
      <c r="C61" t="s">
        <v>209</v>
      </c>
      <c r="I61" s="1">
        <f>'PY V1'!H123</f>
        <v>174732.17</v>
      </c>
      <c r="J61" s="7"/>
      <c r="K61" s="1">
        <f>'PY V1'!J123</f>
        <v>0</v>
      </c>
      <c r="L61" s="7"/>
      <c r="M61" s="1">
        <f>'PY V1'!L123</f>
        <v>27458.84</v>
      </c>
      <c r="N61" s="7"/>
      <c r="O61">
        <f>'PY V1'!N123</f>
        <v>174732.17</v>
      </c>
      <c r="P61" t="s">
        <v>204</v>
      </c>
    </row>
    <row r="62" spans="1:16" x14ac:dyDescent="0.3">
      <c r="A62" s="14">
        <v>10</v>
      </c>
      <c r="B62" t="str">
        <f>C62</f>
        <v>EBITDA OPERATIVA</v>
      </c>
      <c r="C62" s="15" t="str">
        <f>'PY V1'!C124</f>
        <v>EBITDA OPERATIVA</v>
      </c>
      <c r="H62">
        <f>'PY V1'!E126</f>
        <v>0</v>
      </c>
      <c r="I62" s="1">
        <f>'PY V1'!H124</f>
        <v>56031717.140017621</v>
      </c>
      <c r="J62" s="7"/>
      <c r="K62" s="1">
        <f>'PY V1'!J124</f>
        <v>62274241.462676831</v>
      </c>
      <c r="L62" s="7"/>
      <c r="M62" s="1">
        <f>'PY V1'!L124</f>
        <v>12621835.703333341</v>
      </c>
      <c r="N62" s="7"/>
      <c r="O62" s="1">
        <f>'PY V1'!N124</f>
        <v>56032169.73001764</v>
      </c>
      <c r="P62" t="s">
        <v>219</v>
      </c>
    </row>
    <row r="63" spans="1:16" x14ac:dyDescent="0.3">
      <c r="A63" s="14">
        <v>11</v>
      </c>
      <c r="B63" t="s">
        <v>221</v>
      </c>
      <c r="C63" s="15" t="s">
        <v>221</v>
      </c>
      <c r="H63">
        <f>'PY V1'!E127</f>
        <v>0</v>
      </c>
      <c r="I63" s="1">
        <f>'PY V1'!H125</f>
        <v>3074561.4400000004</v>
      </c>
      <c r="J63" s="7"/>
      <c r="K63" s="1">
        <f>'PY V1'!J125</f>
        <v>0</v>
      </c>
      <c r="L63" s="7"/>
      <c r="M63" s="1">
        <f>'PY V1'!L125</f>
        <v>0</v>
      </c>
      <c r="N63" s="7"/>
      <c r="O63" s="1">
        <f>'PY V1'!N125</f>
        <v>3074561.4400000004</v>
      </c>
      <c r="P63" t="s">
        <v>204</v>
      </c>
    </row>
    <row r="64" spans="1:16" x14ac:dyDescent="0.3">
      <c r="A64" s="14">
        <v>12</v>
      </c>
      <c r="B64" t="str">
        <f t="shared" ref="B64:B69" si="0">C64</f>
        <v>EBITDA</v>
      </c>
      <c r="C64" s="15" t="str">
        <f>'PY V1'!C126</f>
        <v>EBITDA</v>
      </c>
      <c r="H64" t="str">
        <f>'PY V1'!E128</f>
        <v>GASTOS FINANCIEROS</v>
      </c>
      <c r="I64" s="1">
        <f>'PY V1'!H126</f>
        <v>52957155.700017624</v>
      </c>
      <c r="J64" s="7"/>
      <c r="K64" s="1">
        <f>'PY V1'!J126</f>
        <v>62274241.462676831</v>
      </c>
      <c r="L64" s="7"/>
      <c r="M64" s="1">
        <f>'PY V1'!L126</f>
        <v>12621835.703333341</v>
      </c>
      <c r="N64" s="7"/>
      <c r="O64" s="1">
        <f>'PY V1'!N126</f>
        <v>52957608.290017642</v>
      </c>
      <c r="P64" t="s">
        <v>222</v>
      </c>
    </row>
    <row r="65" spans="1:19" x14ac:dyDescent="0.3">
      <c r="A65" s="14">
        <v>13</v>
      </c>
      <c r="B65" t="str">
        <f t="shared" si="0"/>
        <v>FINANCIEROS</v>
      </c>
      <c r="C65" t="str">
        <f>'PY V1'!C127</f>
        <v>FINANCIEROS</v>
      </c>
      <c r="H65" t="str">
        <f>'PY V1'!E129</f>
        <v>PRODUCTOS FINANCIEROS</v>
      </c>
      <c r="I65" s="1">
        <f>'PY V1'!H127</f>
        <v>1329900.6481707974</v>
      </c>
      <c r="J65" s="7"/>
      <c r="K65" s="1">
        <f>'PY V1'!J127</f>
        <v>1863405.2577557573</v>
      </c>
      <c r="L65" s="7"/>
      <c r="M65" s="1">
        <f>'PY V1'!L127</f>
        <v>3251922.9000000008</v>
      </c>
      <c r="N65" s="7"/>
      <c r="O65" s="1">
        <f>'PY V1'!N127</f>
        <v>1329900.6481707974</v>
      </c>
      <c r="P65" t="str">
        <f>_xlfn.CONCAT(R65,Q65,B66,Q65,B67,Q65,S65,B68)</f>
        <v>SUMA DE  GASTOS FINANCIEROS PRODUCTOS FINANCIEROS YRESULTADO CAMBIARIO</v>
      </c>
      <c r="Q65" t="s">
        <v>213</v>
      </c>
      <c r="R65" t="s">
        <v>214</v>
      </c>
      <c r="S65" t="s">
        <v>223</v>
      </c>
    </row>
    <row r="66" spans="1:19" x14ac:dyDescent="0.3">
      <c r="A66" s="14">
        <v>13.01</v>
      </c>
      <c r="B66" t="str">
        <f t="shared" si="0"/>
        <v>GASTOS FINANCIEROS</v>
      </c>
      <c r="C66" t="str">
        <f>'PY V1'!C128</f>
        <v>GASTOS FINANCIEROS</v>
      </c>
      <c r="H66" t="str">
        <f>'PY V1'!E130</f>
        <v>RESULTADO CAMBIARIO</v>
      </c>
      <c r="I66" s="1">
        <f>'PY V1'!H128</f>
        <v>726424.45317079744</v>
      </c>
      <c r="J66" s="7"/>
      <c r="K66" s="1">
        <f>'PY V1'!J128</f>
        <v>828874.63775575743</v>
      </c>
      <c r="L66" s="7"/>
      <c r="M66" s="1">
        <f>'PY V1'!L128</f>
        <v>2369240.5100000007</v>
      </c>
      <c r="N66" s="7"/>
      <c r="O66" s="1">
        <f>'PY V1'!N128</f>
        <v>726424.45317079744</v>
      </c>
      <c r="P66" t="s">
        <v>204</v>
      </c>
    </row>
    <row r="67" spans="1:19" x14ac:dyDescent="0.3">
      <c r="A67" s="14">
        <v>13.02</v>
      </c>
      <c r="B67" t="str">
        <f t="shared" si="0"/>
        <v>PRODUCTOS FINANCIEROS</v>
      </c>
      <c r="C67" t="str">
        <f>'PY V1'!C129</f>
        <v>PRODUCTOS FINANCIEROS</v>
      </c>
      <c r="H67">
        <f>'PY V1'!E131</f>
        <v>0</v>
      </c>
      <c r="I67" s="1">
        <f>'PY V1'!H129</f>
        <v>30799.999999999996</v>
      </c>
      <c r="J67" s="7"/>
      <c r="K67" s="1">
        <f>'PY V1'!J129</f>
        <v>52800</v>
      </c>
      <c r="L67" s="7"/>
      <c r="M67" s="1">
        <f>'PY V1'!L129</f>
        <v>0</v>
      </c>
      <c r="N67" s="7"/>
      <c r="O67" s="1">
        <f>'PY V1'!N129</f>
        <v>30799.999999999996</v>
      </c>
      <c r="P67" t="s">
        <v>204</v>
      </c>
    </row>
    <row r="68" spans="1:19" x14ac:dyDescent="0.3">
      <c r="A68" s="14">
        <v>13.03</v>
      </c>
      <c r="B68" t="str">
        <f t="shared" si="0"/>
        <v>RESULTADO CAMBIARIO</v>
      </c>
      <c r="C68" t="str">
        <f>'PY V1'!C130</f>
        <v>RESULTADO CAMBIARIO</v>
      </c>
      <c r="H68">
        <f>'PY V1'!E132</f>
        <v>0</v>
      </c>
      <c r="I68" s="1">
        <f>'PY V1'!H130</f>
        <v>572676.19499999995</v>
      </c>
      <c r="J68" s="7"/>
      <c r="K68" s="1">
        <f>'PY V1'!J130</f>
        <v>981730.62</v>
      </c>
      <c r="L68" s="7"/>
      <c r="M68" s="1">
        <f>'PY V1'!L130</f>
        <v>882682.39</v>
      </c>
      <c r="N68" s="7"/>
      <c r="O68" s="1">
        <f>'PY V1'!N130</f>
        <v>572676.19499999995</v>
      </c>
      <c r="P68" t="s">
        <v>204</v>
      </c>
    </row>
    <row r="69" spans="1:19" x14ac:dyDescent="0.3">
      <c r="A69" s="14">
        <v>14</v>
      </c>
      <c r="B69" t="str">
        <f t="shared" si="0"/>
        <v>BAI</v>
      </c>
      <c r="C69" s="15" t="str">
        <f>'PY V1'!C131</f>
        <v>BAI</v>
      </c>
      <c r="H69">
        <f>'PY V1'!E133</f>
        <v>0</v>
      </c>
      <c r="I69" s="1">
        <f>'PY V1'!H131</f>
        <v>51627255.051846817</v>
      </c>
      <c r="J69" s="7"/>
      <c r="K69" s="1">
        <f>'PY V1'!J131</f>
        <v>60410836.204921074</v>
      </c>
      <c r="L69" s="7"/>
      <c r="M69" s="1">
        <f>'PY V1'!L131</f>
        <v>9369912.8033333402</v>
      </c>
      <c r="N69" s="7"/>
      <c r="O69" s="1">
        <f>'PY V1'!N131</f>
        <v>51627707.641846843</v>
      </c>
      <c r="P69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P&amp;L</vt:lpstr>
      <vt:lpstr>PY V1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López Saucedo</dc:creator>
  <cp:lastModifiedBy>Roberto López Saucedo</cp:lastModifiedBy>
  <dcterms:created xsi:type="dcterms:W3CDTF">2025-06-11T21:18:23Z</dcterms:created>
  <dcterms:modified xsi:type="dcterms:W3CDTF">2025-06-19T18:21:46Z</dcterms:modified>
</cp:coreProperties>
</file>