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20" yWindow="1280" windowWidth="14000" windowHeight="13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1" l="1"/>
  <c r="J51" i="1"/>
  <c r="R51" i="1"/>
  <c r="Q7" i="1"/>
  <c r="J7" i="1"/>
  <c r="R7" i="1"/>
  <c r="Q5" i="1"/>
  <c r="J5" i="1"/>
  <c r="R5" i="1"/>
  <c r="Q41" i="1"/>
  <c r="J41" i="1"/>
  <c r="R41" i="1"/>
  <c r="Q39" i="1"/>
  <c r="J39" i="1"/>
  <c r="R39" i="1"/>
  <c r="Q30" i="1"/>
  <c r="J30" i="1"/>
  <c r="R30" i="1"/>
  <c r="Q32" i="1"/>
  <c r="J32" i="1"/>
  <c r="R32" i="1"/>
  <c r="Q40" i="1"/>
  <c r="J40" i="1"/>
  <c r="R40" i="1"/>
  <c r="Q9" i="1"/>
  <c r="J9" i="1"/>
  <c r="R9" i="1"/>
  <c r="Q4" i="1"/>
  <c r="J4" i="1"/>
  <c r="R4" i="1"/>
  <c r="Q3" i="1"/>
  <c r="J3" i="1"/>
  <c r="R3" i="1"/>
  <c r="Q38" i="1"/>
  <c r="J38" i="1"/>
  <c r="R38" i="1"/>
  <c r="Q37" i="1"/>
  <c r="J37" i="1"/>
  <c r="R37" i="1"/>
  <c r="Q36" i="1"/>
  <c r="J36" i="1"/>
  <c r="R36" i="1"/>
  <c r="J12" i="1"/>
  <c r="J43" i="1"/>
  <c r="J13" i="1"/>
  <c r="J45" i="1"/>
  <c r="J47" i="1"/>
  <c r="J6" i="1"/>
  <c r="J11" i="1"/>
  <c r="J44" i="1"/>
  <c r="J18" i="1"/>
  <c r="J46" i="1"/>
  <c r="J10" i="1"/>
  <c r="J33" i="1"/>
  <c r="J42" i="1"/>
  <c r="J8" i="1"/>
  <c r="Q12" i="1"/>
  <c r="R12" i="1"/>
  <c r="Q43" i="1"/>
  <c r="R43" i="1"/>
  <c r="Q13" i="1"/>
  <c r="R13" i="1"/>
  <c r="Q45" i="1"/>
  <c r="R45" i="1"/>
  <c r="Q47" i="1"/>
  <c r="R47" i="1"/>
  <c r="Q6" i="1"/>
  <c r="R6" i="1"/>
  <c r="Q11" i="1"/>
  <c r="R11" i="1"/>
  <c r="Q44" i="1"/>
  <c r="R44" i="1"/>
  <c r="Q18" i="1"/>
  <c r="R18" i="1"/>
  <c r="Q46" i="1"/>
  <c r="R46" i="1"/>
  <c r="Q10" i="1"/>
  <c r="R10" i="1"/>
  <c r="Q33" i="1"/>
  <c r="R33" i="1"/>
  <c r="Q42" i="1"/>
  <c r="R42" i="1"/>
  <c r="Q8" i="1"/>
  <c r="R8" i="1"/>
  <c r="J50" i="1"/>
  <c r="Q50" i="1"/>
  <c r="R50" i="1"/>
  <c r="Q22" i="1"/>
  <c r="J22" i="1"/>
  <c r="R22" i="1"/>
  <c r="Q19" i="1"/>
  <c r="J19" i="1"/>
  <c r="R19" i="1"/>
  <c r="Q24" i="1"/>
  <c r="J24" i="1"/>
  <c r="R24" i="1"/>
  <c r="Q23" i="1"/>
  <c r="J23" i="1"/>
  <c r="R23" i="1"/>
  <c r="Q20" i="1"/>
  <c r="J20" i="1"/>
  <c r="R20" i="1"/>
  <c r="Q15" i="1"/>
  <c r="J15" i="1"/>
  <c r="R15" i="1"/>
  <c r="Q16" i="1"/>
  <c r="J16" i="1"/>
  <c r="R16" i="1"/>
  <c r="Q35" i="1"/>
  <c r="J35" i="1"/>
  <c r="R35" i="1"/>
  <c r="Q14" i="1"/>
  <c r="J14" i="1"/>
  <c r="R14" i="1"/>
  <c r="Q28" i="1"/>
  <c r="J28" i="1"/>
  <c r="R28" i="1"/>
  <c r="Q31" i="1"/>
  <c r="J31" i="1"/>
  <c r="R31" i="1"/>
  <c r="Q34" i="1"/>
  <c r="J34" i="1"/>
  <c r="R34" i="1"/>
  <c r="J26" i="1"/>
  <c r="Q26" i="1"/>
  <c r="R26" i="1"/>
  <c r="Q25" i="1"/>
  <c r="J25" i="1"/>
  <c r="R25" i="1"/>
  <c r="J29" i="1"/>
  <c r="Q29" i="1"/>
  <c r="R29" i="1"/>
  <c r="Q21" i="1"/>
  <c r="J21" i="1"/>
  <c r="R21" i="1"/>
  <c r="J17" i="1"/>
  <c r="Q17" i="1"/>
  <c r="R17" i="1"/>
  <c r="Q27" i="1"/>
  <c r="J27" i="1"/>
  <c r="R27" i="1"/>
  <c r="Q49" i="1"/>
  <c r="J49" i="1"/>
  <c r="R49" i="1"/>
  <c r="Q48" i="1"/>
  <c r="J48" i="1"/>
  <c r="R48" i="1"/>
</calcChain>
</file>

<file path=xl/sharedStrings.xml><?xml version="1.0" encoding="utf-8"?>
<sst xmlns="http://schemas.openxmlformats.org/spreadsheetml/2006/main" count="190" uniqueCount="49">
  <si>
    <t>Alkalinity</t>
  </si>
  <si>
    <t>pH</t>
  </si>
  <si>
    <t>Analysis date</t>
  </si>
  <si>
    <t>pK2 (mol/kg)</t>
  </si>
  <si>
    <t>Alkalinity (µmol/kg)</t>
  </si>
  <si>
    <t>SW absorbance</t>
  </si>
  <si>
    <t>SW + Dye absorbance</t>
  </si>
  <si>
    <t>434nm</t>
  </si>
  <si>
    <t>578nm</t>
  </si>
  <si>
    <t>730nm</t>
  </si>
  <si>
    <t>T. (°C)</t>
  </si>
  <si>
    <t>A1/A2</t>
  </si>
  <si>
    <t>Dye #</t>
  </si>
  <si>
    <t>Notes</t>
  </si>
  <si>
    <t>Sal. (psu)</t>
  </si>
  <si>
    <t>pH (sws)</t>
  </si>
  <si>
    <t>Label</t>
  </si>
  <si>
    <t>Dye Int.</t>
  </si>
  <si>
    <t>Dye Slp.</t>
  </si>
  <si>
    <t>Weight (g)</t>
  </si>
  <si>
    <t>.</t>
  </si>
  <si>
    <t>CRM1</t>
  </si>
  <si>
    <t>CRM2</t>
  </si>
  <si>
    <t>pH +0.015</t>
  </si>
  <si>
    <t>pH +0.001</t>
  </si>
  <si>
    <t>CRM3</t>
  </si>
  <si>
    <t>pH +0.005</t>
  </si>
  <si>
    <t>CRM4</t>
  </si>
  <si>
    <t>pH +0.006</t>
  </si>
  <si>
    <t>Treatment</t>
  </si>
  <si>
    <t>Low</t>
  </si>
  <si>
    <t>Control</t>
  </si>
  <si>
    <t>Date</t>
  </si>
  <si>
    <t>AM/PM</t>
  </si>
  <si>
    <t>T1</t>
  </si>
  <si>
    <t>H1</t>
  </si>
  <si>
    <t>T3</t>
  </si>
  <si>
    <t>H2</t>
  </si>
  <si>
    <t>PM</t>
  </si>
  <si>
    <t>T5</t>
  </si>
  <si>
    <t>T2</t>
  </si>
  <si>
    <t>T4</t>
  </si>
  <si>
    <t>AM</t>
  </si>
  <si>
    <t>No Larvae</t>
  </si>
  <si>
    <t>T6</t>
  </si>
  <si>
    <t>TA +4.5</t>
  </si>
  <si>
    <t>TA -11.4</t>
  </si>
  <si>
    <t>Ωarag @ 10ºC</t>
  </si>
  <si>
    <t>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</si>
</sst>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"/>
    <numFmt numFmtId="167" formatCode=".00000"/>
    <numFmt numFmtId="168" formatCode=".000"/>
    <numFmt numFmtId="169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/>
      <top/>
      <bottom/>
      <diagonal/>
    </border>
  </borders>
  <cellStyleXfs count="13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8" fontId="7" fillId="0" borderId="11" xfId="0" applyNumberFormat="1" applyFon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167" fontId="2" fillId="0" borderId="0" xfId="0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9" fontId="2" fillId="0" borderId="12" xfId="0" applyNumberFormat="1" applyFont="1" applyBorder="1" applyAlignment="1">
      <alignment horizontal="left"/>
    </xf>
    <xf numFmtId="169" fontId="7" fillId="0" borderId="10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66" fontId="2" fillId="0" borderId="12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68" fontId="2" fillId="0" borderId="1" xfId="0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167" fontId="2" fillId="0" borderId="13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2" fillId="0" borderId="6" xfId="0" applyNumberFormat="1" applyFont="1" applyBorder="1" applyAlignment="1">
      <alignment horizontal="left" wrapText="1"/>
    </xf>
    <xf numFmtId="167" fontId="2" fillId="0" borderId="14" xfId="0" applyNumberFormat="1" applyFont="1" applyBorder="1" applyAlignment="1">
      <alignment horizontal="left" wrapText="1"/>
    </xf>
    <xf numFmtId="167" fontId="2" fillId="0" borderId="0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9" fontId="2" fillId="0" borderId="6" xfId="0" applyNumberFormat="1" applyFont="1" applyBorder="1" applyAlignment="1">
      <alignment horizontal="left" wrapText="1"/>
    </xf>
    <xf numFmtId="169" fontId="2" fillId="0" borderId="13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168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9" fontId="2" fillId="0" borderId="5" xfId="0" applyNumberFormat="1" applyFont="1" applyBorder="1" applyAlignment="1">
      <alignment horizontal="left"/>
    </xf>
    <xf numFmtId="169" fontId="2" fillId="0" borderId="14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9" fontId="6" fillId="2" borderId="5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5" fontId="1" fillId="0" borderId="14" xfId="0" applyNumberFormat="1" applyFont="1" applyBorder="1"/>
    <xf numFmtId="165" fontId="1" fillId="0" borderId="5" xfId="0" applyNumberFormat="1" applyFont="1" applyBorder="1"/>
    <xf numFmtId="169" fontId="1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</cellXfs>
  <cellStyles count="1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115" zoomScaleNormal="115" zoomScalePageLayoutView="115" workbookViewId="0">
      <pane ySplit="2" topLeftCell="A30" activePane="bottomLeft" state="frozen"/>
      <selection pane="bottomLeft" activeCell="W49" sqref="W49"/>
    </sheetView>
  </sheetViews>
  <sheetFormatPr baseColWidth="10" defaultColWidth="10.6640625" defaultRowHeight="14" x14ac:dyDescent="0"/>
  <cols>
    <col min="1" max="1" width="5.6640625" style="41" bestFit="1" customWidth="1"/>
    <col min="2" max="2" width="6.33203125" style="4" bestFit="1" customWidth="1"/>
    <col min="3" max="3" width="7.1640625" style="4" bestFit="1" customWidth="1"/>
    <col min="4" max="4" width="7.6640625" style="4" bestFit="1" customWidth="1"/>
    <col min="5" max="5" width="7.1640625" style="4" customWidth="1"/>
    <col min="6" max="6" width="3.5" style="3" hidden="1" customWidth="1"/>
    <col min="7" max="7" width="4.5" style="42" hidden="1" customWidth="1"/>
    <col min="8" max="8" width="5" style="42" hidden="1" customWidth="1"/>
    <col min="9" max="9" width="4.5" style="43" customWidth="1"/>
    <col min="10" max="10" width="7.6640625" style="44" hidden="1" customWidth="1"/>
    <col min="11" max="11" width="12.83203125" style="14" hidden="1" customWidth="1"/>
    <col min="12" max="12" width="7.83203125" style="15" hidden="1" customWidth="1"/>
    <col min="13" max="13" width="7.83203125" style="16" hidden="1" customWidth="1"/>
    <col min="14" max="14" width="17.5" style="14" hidden="1" customWidth="1"/>
    <col min="15" max="15" width="7.33203125" style="15" hidden="1" customWidth="1"/>
    <col min="16" max="16" width="7.33203125" style="16" hidden="1" customWidth="1"/>
    <col min="17" max="17" width="7.33203125" style="45" hidden="1" customWidth="1"/>
    <col min="18" max="18" width="5.5" style="46" bestFit="1" customWidth="1"/>
    <col min="19" max="19" width="8.5" style="47" customWidth="1"/>
    <col min="20" max="20" width="5" style="48" customWidth="1"/>
    <col min="21" max="21" width="8.6640625" style="49" customWidth="1"/>
    <col min="22" max="22" width="8.83203125" style="1" bestFit="1" customWidth="1"/>
    <col min="23" max="24" width="10.6640625" style="1" customWidth="1"/>
    <col min="25" max="25" width="8.1640625" style="1" bestFit="1" customWidth="1"/>
    <col min="26" max="26" width="6.33203125" style="1" bestFit="1" customWidth="1"/>
    <col min="27" max="28" width="5.33203125" style="1" bestFit="1" customWidth="1"/>
    <col min="29" max="29" width="5.33203125" style="1" customWidth="1"/>
    <col min="30" max="30" width="5.33203125" style="1" bestFit="1" customWidth="1"/>
    <col min="31" max="16384" width="10.6640625" style="1"/>
  </cols>
  <sheetData>
    <row r="1" spans="1:23">
      <c r="A1" s="5"/>
      <c r="B1" s="6"/>
      <c r="C1" s="6"/>
      <c r="D1" s="6"/>
      <c r="E1" s="6"/>
      <c r="F1" s="7" t="s">
        <v>1</v>
      </c>
      <c r="G1" s="8"/>
      <c r="H1" s="8"/>
      <c r="I1" s="9"/>
      <c r="J1" s="10"/>
      <c r="K1" s="11" t="s">
        <v>5</v>
      </c>
      <c r="L1" s="12" t="s">
        <v>20</v>
      </c>
      <c r="M1" s="13"/>
      <c r="N1" s="14" t="s">
        <v>6</v>
      </c>
      <c r="Q1" s="17"/>
      <c r="R1" s="18"/>
      <c r="S1" s="19" t="s">
        <v>0</v>
      </c>
      <c r="T1" s="20"/>
      <c r="U1" s="21"/>
      <c r="V1" s="22"/>
    </row>
    <row r="2" spans="1:23" s="2" customFormat="1" ht="30" customHeight="1" thickBot="1">
      <c r="A2" s="23" t="s">
        <v>16</v>
      </c>
      <c r="B2" s="58" t="s">
        <v>32</v>
      </c>
      <c r="C2" s="58" t="s">
        <v>33</v>
      </c>
      <c r="D2" s="58" t="s">
        <v>29</v>
      </c>
      <c r="E2" s="24" t="s">
        <v>2</v>
      </c>
      <c r="F2" s="25" t="s">
        <v>12</v>
      </c>
      <c r="G2" s="26" t="s">
        <v>17</v>
      </c>
      <c r="H2" s="26" t="s">
        <v>18</v>
      </c>
      <c r="I2" s="27" t="s">
        <v>10</v>
      </c>
      <c r="J2" s="28" t="s">
        <v>3</v>
      </c>
      <c r="K2" s="29" t="s">
        <v>7</v>
      </c>
      <c r="L2" s="30" t="s">
        <v>8</v>
      </c>
      <c r="M2" s="31" t="s">
        <v>9</v>
      </c>
      <c r="N2" s="32" t="s">
        <v>7</v>
      </c>
      <c r="O2" s="33" t="s">
        <v>8</v>
      </c>
      <c r="P2" s="34" t="s">
        <v>9</v>
      </c>
      <c r="Q2" s="35" t="s">
        <v>11</v>
      </c>
      <c r="R2" s="36" t="s">
        <v>15</v>
      </c>
      <c r="S2" s="37" t="s">
        <v>19</v>
      </c>
      <c r="T2" s="38" t="s">
        <v>14</v>
      </c>
      <c r="U2" s="39" t="s">
        <v>4</v>
      </c>
      <c r="V2" s="40" t="s">
        <v>13</v>
      </c>
      <c r="W2" s="64" t="s">
        <v>47</v>
      </c>
    </row>
    <row r="3" spans="1:23" ht="15" thickTop="1">
      <c r="A3" s="55" t="s">
        <v>34</v>
      </c>
      <c r="B3" s="60">
        <v>41692</v>
      </c>
      <c r="C3" s="60"/>
      <c r="D3" s="59" t="s">
        <v>31</v>
      </c>
      <c r="E3" s="50">
        <v>42433</v>
      </c>
      <c r="F3" s="3">
        <v>6</v>
      </c>
      <c r="G3" s="42">
        <v>0.153</v>
      </c>
      <c r="H3" s="42">
        <v>-9.2999999999999999E-2</v>
      </c>
      <c r="I3" s="43">
        <v>20</v>
      </c>
      <c r="J3" s="44">
        <f t="shared" ref="J3:J34" si="0">1245.69/(I3+273.15)+3.8275+0.00211*(35-T3)</f>
        <v>8.0937062834726259</v>
      </c>
      <c r="K3" s="15">
        <v>-7.1169999999999997E-2</v>
      </c>
      <c r="L3" s="15">
        <v>-8.0979999999999996E-2</v>
      </c>
      <c r="M3" s="15">
        <v>1.5010000000000001E-2</v>
      </c>
      <c r="N3" s="14">
        <v>0.56293000000000004</v>
      </c>
      <c r="O3" s="15">
        <v>0.73636000000000001</v>
      </c>
      <c r="P3" s="16">
        <v>1.8970000000000001E-2</v>
      </c>
      <c r="Q3" s="51">
        <f t="shared" ref="Q3:Q34" si="1">((O3-L3)-(P3-M3))/((N3-K3)-(P3-M3))</f>
        <v>1.2907925222966323</v>
      </c>
      <c r="R3" s="54">
        <f t="shared" ref="R3:R34" si="2">J3+LOG(((Q3-0.08*(G3+H3*Q3))-0.00691)/(2.222-0.1331*(Q3-0.08*(G3+H3*Q3))))</f>
        <v>7.8894692041665966</v>
      </c>
      <c r="T3" s="48">
        <v>27</v>
      </c>
      <c r="V3" s="57" t="s">
        <v>48</v>
      </c>
    </row>
    <row r="4" spans="1:23">
      <c r="A4" s="55" t="s">
        <v>40</v>
      </c>
      <c r="B4" s="60">
        <v>41692</v>
      </c>
      <c r="C4" s="60"/>
      <c r="D4" s="59" t="s">
        <v>31</v>
      </c>
      <c r="E4" s="50">
        <v>42433</v>
      </c>
      <c r="F4" s="3">
        <v>6</v>
      </c>
      <c r="G4" s="42">
        <v>0.153</v>
      </c>
      <c r="H4" s="42">
        <v>-9.2999999999999999E-2</v>
      </c>
      <c r="I4" s="43">
        <v>20</v>
      </c>
      <c r="J4" s="44">
        <f t="shared" si="0"/>
        <v>8.0915962834726258</v>
      </c>
      <c r="K4" s="14">
        <v>-9.3229999999999993E-2</v>
      </c>
      <c r="L4" s="15">
        <v>-0.10548</v>
      </c>
      <c r="M4" s="16">
        <v>-1.0160000000000001E-2</v>
      </c>
      <c r="N4" s="14">
        <v>0.55964000000000003</v>
      </c>
      <c r="O4" s="15">
        <v>0.74126000000000003</v>
      </c>
      <c r="P4" s="16">
        <v>-3.0100000000000001E-3</v>
      </c>
      <c r="Q4" s="51">
        <f t="shared" si="1"/>
        <v>1.3002384934646596</v>
      </c>
      <c r="R4" s="54">
        <f t="shared" si="2"/>
        <v>7.8908412812341906</v>
      </c>
      <c r="T4" s="48">
        <v>28</v>
      </c>
      <c r="V4" s="57" t="s">
        <v>48</v>
      </c>
    </row>
    <row r="5" spans="1:23">
      <c r="A5" s="55" t="s">
        <v>36</v>
      </c>
      <c r="B5" s="60">
        <v>41692</v>
      </c>
      <c r="C5" s="60"/>
      <c r="D5" s="59" t="s">
        <v>31</v>
      </c>
      <c r="E5" s="50">
        <v>42433</v>
      </c>
      <c r="F5" s="3">
        <v>6</v>
      </c>
      <c r="G5" s="42">
        <v>0.153</v>
      </c>
      <c r="H5" s="42">
        <v>-9.2999999999999999E-2</v>
      </c>
      <c r="I5" s="43">
        <v>19.7</v>
      </c>
      <c r="J5" s="44">
        <f t="shared" si="0"/>
        <v>8.093839358033124</v>
      </c>
      <c r="K5" s="15">
        <v>-6.4320000000000002E-2</v>
      </c>
      <c r="L5" s="15">
        <v>-6.9989999999999997E-2</v>
      </c>
      <c r="M5" s="15">
        <v>1.345E-2</v>
      </c>
      <c r="N5" s="14">
        <v>0.59048</v>
      </c>
      <c r="O5" s="15">
        <v>0.77220999999999995</v>
      </c>
      <c r="P5" s="16">
        <v>1.5610000000000001E-2</v>
      </c>
      <c r="Q5" s="51">
        <f t="shared" si="1"/>
        <v>1.2871414562392742</v>
      </c>
      <c r="R5" s="54">
        <f t="shared" si="2"/>
        <v>7.8882500268739433</v>
      </c>
      <c r="T5" s="48">
        <v>29</v>
      </c>
      <c r="V5" s="57" t="s">
        <v>43</v>
      </c>
    </row>
    <row r="6" spans="1:23">
      <c r="A6" s="55" t="s">
        <v>41</v>
      </c>
      <c r="B6" s="60">
        <v>41692</v>
      </c>
      <c r="C6" s="60"/>
      <c r="D6" s="59" t="s">
        <v>30</v>
      </c>
      <c r="E6" s="50">
        <v>42433</v>
      </c>
      <c r="F6" s="3">
        <v>6</v>
      </c>
      <c r="G6" s="42">
        <v>0.153</v>
      </c>
      <c r="H6" s="42">
        <v>-9.2999999999999999E-2</v>
      </c>
      <c r="I6" s="43">
        <v>19.399999999999999</v>
      </c>
      <c r="J6" s="44">
        <f t="shared" si="0"/>
        <v>8.0982013604512062</v>
      </c>
      <c r="K6" s="14">
        <v>-7.177E-2</v>
      </c>
      <c r="L6" s="15">
        <v>-7.9839999999999994E-2</v>
      </c>
      <c r="M6" s="16">
        <v>7.2300000000000003E-3</v>
      </c>
      <c r="N6" s="14">
        <v>0.61604000000000003</v>
      </c>
      <c r="O6" s="15">
        <v>0.52283999999999997</v>
      </c>
      <c r="P6" s="16">
        <v>5.5799999999999999E-3</v>
      </c>
      <c r="Q6" s="51">
        <f t="shared" si="1"/>
        <v>0.87652655701563542</v>
      </c>
      <c r="R6" s="54">
        <f t="shared" si="2"/>
        <v>7.7111857327958182</v>
      </c>
      <c r="T6" s="48">
        <v>29</v>
      </c>
      <c r="V6" s="57" t="s">
        <v>48</v>
      </c>
    </row>
    <row r="7" spans="1:23">
      <c r="A7" s="55" t="s">
        <v>39</v>
      </c>
      <c r="B7" s="60">
        <v>41692</v>
      </c>
      <c r="C7" s="60"/>
      <c r="D7" s="59" t="s">
        <v>30</v>
      </c>
      <c r="E7" s="50">
        <v>42433</v>
      </c>
      <c r="F7" s="3">
        <v>6</v>
      </c>
      <c r="G7" s="42">
        <v>0.153</v>
      </c>
      <c r="H7" s="42">
        <v>-9.2999999999999999E-2</v>
      </c>
      <c r="I7" s="43">
        <v>19.600000000000001</v>
      </c>
      <c r="J7" s="44">
        <f t="shared" si="0"/>
        <v>8.0974023654995744</v>
      </c>
      <c r="K7" s="14">
        <v>-8.6499999999999994E-2</v>
      </c>
      <c r="L7" s="15">
        <v>-9.2929999999999999E-2</v>
      </c>
      <c r="M7" s="16">
        <v>-9.4699999999999993E-3</v>
      </c>
      <c r="N7" s="61">
        <v>0.61736000000000002</v>
      </c>
      <c r="O7" s="56">
        <v>0.54120999999999997</v>
      </c>
      <c r="P7" s="62">
        <v>1.065E-2</v>
      </c>
      <c r="Q7" s="51">
        <f t="shared" si="1"/>
        <v>0.89803141545031717</v>
      </c>
      <c r="R7" s="54">
        <f t="shared" si="2"/>
        <v>7.7217386900835407</v>
      </c>
      <c r="T7" s="48">
        <v>28</v>
      </c>
      <c r="V7" s="57" t="s">
        <v>48</v>
      </c>
    </row>
    <row r="8" spans="1:23">
      <c r="A8" s="55" t="s">
        <v>44</v>
      </c>
      <c r="B8" s="60">
        <v>41692</v>
      </c>
      <c r="C8" s="60"/>
      <c r="D8" s="59" t="s">
        <v>30</v>
      </c>
      <c r="E8" s="50">
        <v>42433</v>
      </c>
      <c r="F8" s="3">
        <v>6</v>
      </c>
      <c r="G8" s="42">
        <v>0.153</v>
      </c>
      <c r="H8" s="42">
        <v>-9.2999999999999999E-2</v>
      </c>
      <c r="I8" s="43">
        <v>19.3</v>
      </c>
      <c r="J8" s="44">
        <f t="shared" si="0"/>
        <v>8.1017673499743559</v>
      </c>
      <c r="K8" s="14">
        <v>-5.5109999999999999E-2</v>
      </c>
      <c r="L8" s="15">
        <v>-6.8070000000000006E-2</v>
      </c>
      <c r="M8" s="16">
        <v>1.4279999999999999E-2</v>
      </c>
      <c r="N8" s="14">
        <v>0.65103999999999995</v>
      </c>
      <c r="O8" s="15">
        <v>0.54390000000000005</v>
      </c>
      <c r="P8" s="16">
        <v>1.21E-2</v>
      </c>
      <c r="Q8" s="51">
        <f t="shared" si="1"/>
        <v>0.86703937430293798</v>
      </c>
      <c r="R8" s="54">
        <f t="shared" si="2"/>
        <v>7.709657865469814</v>
      </c>
      <c r="T8" s="48">
        <v>28</v>
      </c>
      <c r="V8" s="57" t="s">
        <v>43</v>
      </c>
    </row>
    <row r="9" spans="1:23">
      <c r="A9" s="55" t="s">
        <v>35</v>
      </c>
      <c r="B9" s="60">
        <v>41693</v>
      </c>
      <c r="C9" s="60"/>
      <c r="D9" s="59" t="s">
        <v>30</v>
      </c>
      <c r="E9" s="50">
        <v>42433</v>
      </c>
      <c r="F9" s="3">
        <v>6</v>
      </c>
      <c r="G9" s="42">
        <v>0.153</v>
      </c>
      <c r="H9" s="42">
        <v>-9.2999999999999999E-2</v>
      </c>
      <c r="I9" s="43">
        <v>20</v>
      </c>
      <c r="J9" s="44">
        <f t="shared" si="0"/>
        <v>8.0915962834726258</v>
      </c>
      <c r="K9" s="14">
        <v>-0.12559999999999999</v>
      </c>
      <c r="L9" s="15">
        <v>-0.13045000000000001</v>
      </c>
      <c r="M9" s="16">
        <v>-3.227E-2</v>
      </c>
      <c r="N9" s="14">
        <v>0.61341999999999997</v>
      </c>
      <c r="O9" s="15">
        <v>0.45495000000000002</v>
      </c>
      <c r="P9" s="16">
        <v>-2.102E-2</v>
      </c>
      <c r="Q9" s="51">
        <f t="shared" si="1"/>
        <v>0.78891682811877384</v>
      </c>
      <c r="R9" s="54">
        <f t="shared" si="2"/>
        <v>7.6553606703958366</v>
      </c>
      <c r="T9" s="48">
        <v>28</v>
      </c>
      <c r="V9" s="57" t="s">
        <v>43</v>
      </c>
    </row>
    <row r="10" spans="1:23">
      <c r="A10" s="55" t="s">
        <v>37</v>
      </c>
      <c r="B10" s="60">
        <v>41693</v>
      </c>
      <c r="C10" s="60"/>
      <c r="D10" s="59" t="s">
        <v>31</v>
      </c>
      <c r="E10" s="50">
        <v>42433</v>
      </c>
      <c r="F10" s="3">
        <v>6</v>
      </c>
      <c r="G10" s="42">
        <v>0.153</v>
      </c>
      <c r="H10" s="42">
        <v>-9.2999999999999999E-2</v>
      </c>
      <c r="I10" s="43">
        <v>19.3</v>
      </c>
      <c r="J10" s="44">
        <f t="shared" si="0"/>
        <v>8.1017673499743559</v>
      </c>
      <c r="K10" s="14">
        <v>-0.11899999999999999</v>
      </c>
      <c r="L10" s="15">
        <v>-0.11692</v>
      </c>
      <c r="M10" s="16">
        <v>-2.2630000000000001E-2</v>
      </c>
      <c r="N10" s="14">
        <v>0.53669</v>
      </c>
      <c r="O10" s="15">
        <v>0.72284999999999999</v>
      </c>
      <c r="P10" s="16">
        <v>1.1900000000000001E-3</v>
      </c>
      <c r="Q10" s="51">
        <f t="shared" si="1"/>
        <v>1.2913257473847468</v>
      </c>
      <c r="R10" s="54">
        <f t="shared" si="2"/>
        <v>7.8977274642332675</v>
      </c>
      <c r="T10" s="48">
        <v>28</v>
      </c>
      <c r="V10" s="57" t="s">
        <v>43</v>
      </c>
    </row>
    <row r="11" spans="1:23">
      <c r="A11" s="55" t="s">
        <v>34</v>
      </c>
      <c r="B11" s="60">
        <v>41693</v>
      </c>
      <c r="C11" s="60"/>
      <c r="D11" s="59" t="s">
        <v>31</v>
      </c>
      <c r="E11" s="50">
        <v>42433</v>
      </c>
      <c r="F11" s="3">
        <v>6</v>
      </c>
      <c r="G11" s="42">
        <v>0.153</v>
      </c>
      <c r="H11" s="42">
        <v>-9.2999999999999999E-2</v>
      </c>
      <c r="I11" s="43">
        <v>19.399999999999999</v>
      </c>
      <c r="J11" s="44">
        <f t="shared" si="0"/>
        <v>8.1003113604512063</v>
      </c>
      <c r="K11" s="14">
        <v>-5.4399999999999997E-2</v>
      </c>
      <c r="L11" s="15">
        <v>-6.7720000000000002E-2</v>
      </c>
      <c r="M11" s="16">
        <v>1.804E-2</v>
      </c>
      <c r="N11" s="14">
        <v>0.57482</v>
      </c>
      <c r="O11" s="15">
        <v>0.70447000000000004</v>
      </c>
      <c r="P11" s="16">
        <v>1.5010000000000001E-2</v>
      </c>
      <c r="Q11" s="51">
        <f t="shared" si="1"/>
        <v>1.2261289047054171</v>
      </c>
      <c r="R11" s="54">
        <f t="shared" si="2"/>
        <v>7.8715789583777127</v>
      </c>
      <c r="T11" s="48">
        <v>28</v>
      </c>
      <c r="V11" s="57" t="s">
        <v>48</v>
      </c>
    </row>
    <row r="12" spans="1:23">
      <c r="A12" s="55" t="s">
        <v>40</v>
      </c>
      <c r="B12" s="60">
        <v>41693</v>
      </c>
      <c r="C12" s="60"/>
      <c r="D12" s="59" t="s">
        <v>31</v>
      </c>
      <c r="E12" s="50">
        <v>42433</v>
      </c>
      <c r="F12" s="3">
        <v>6</v>
      </c>
      <c r="G12" s="42">
        <v>0.153</v>
      </c>
      <c r="H12" s="42">
        <v>-9.2999999999999999E-2</v>
      </c>
      <c r="I12" s="43">
        <v>19.100000000000001</v>
      </c>
      <c r="J12" s="44">
        <f t="shared" si="0"/>
        <v>8.1046823182207017</v>
      </c>
      <c r="K12" s="14">
        <v>-6.8680000000000005E-2</v>
      </c>
      <c r="L12" s="15">
        <v>-8.8910000000000003E-2</v>
      </c>
      <c r="M12" s="16">
        <v>-5.9999999999999995E-4</v>
      </c>
      <c r="N12" s="14">
        <v>0.56501999999999997</v>
      </c>
      <c r="O12" s="15">
        <v>0.67801999999999996</v>
      </c>
      <c r="P12" s="16">
        <v>-6.0299999999999998E-3</v>
      </c>
      <c r="Q12" s="51">
        <f t="shared" si="1"/>
        <v>1.2084552438471048</v>
      </c>
      <c r="R12" s="54">
        <f t="shared" si="2"/>
        <v>7.8690448026238675</v>
      </c>
      <c r="T12" s="48">
        <v>28</v>
      </c>
      <c r="V12" s="57" t="s">
        <v>48</v>
      </c>
    </row>
    <row r="13" spans="1:23">
      <c r="A13" s="55" t="s">
        <v>36</v>
      </c>
      <c r="B13" s="60">
        <v>41693</v>
      </c>
      <c r="C13" s="60"/>
      <c r="D13" s="59" t="s">
        <v>31</v>
      </c>
      <c r="E13" s="50">
        <v>42433</v>
      </c>
      <c r="F13" s="3">
        <v>6</v>
      </c>
      <c r="G13" s="42">
        <v>0.153</v>
      </c>
      <c r="H13" s="42">
        <v>-9.2999999999999999E-2</v>
      </c>
      <c r="I13" s="43">
        <v>19.100000000000001</v>
      </c>
      <c r="J13" s="44">
        <f t="shared" si="0"/>
        <v>8.1046823182207017</v>
      </c>
      <c r="K13" s="14">
        <v>-6.4579999999999999E-2</v>
      </c>
      <c r="L13" s="15">
        <v>-8.7309999999999999E-2</v>
      </c>
      <c r="M13" s="16">
        <v>8.4000000000000003E-4</v>
      </c>
      <c r="N13" s="14">
        <v>0.56116999999999995</v>
      </c>
      <c r="O13" s="15">
        <v>0.68581999999999999</v>
      </c>
      <c r="P13" s="16">
        <v>-2.6099999999999999E-3</v>
      </c>
      <c r="Q13" s="51">
        <f t="shared" si="1"/>
        <v>1.2342339478703117</v>
      </c>
      <c r="R13" s="54">
        <f t="shared" si="2"/>
        <v>7.8790854517733884</v>
      </c>
      <c r="T13" s="48">
        <v>28</v>
      </c>
      <c r="V13" s="57" t="s">
        <v>43</v>
      </c>
    </row>
    <row r="14" spans="1:23">
      <c r="A14" s="55" t="s">
        <v>41</v>
      </c>
      <c r="B14" s="60">
        <v>41693</v>
      </c>
      <c r="C14" s="60"/>
      <c r="D14" s="59" t="s">
        <v>30</v>
      </c>
      <c r="E14" s="50">
        <v>42433</v>
      </c>
      <c r="F14" s="3">
        <v>6</v>
      </c>
      <c r="G14" s="42">
        <v>0.153</v>
      </c>
      <c r="H14" s="42">
        <v>-9.2999999999999999E-2</v>
      </c>
      <c r="I14" s="43">
        <v>19.3</v>
      </c>
      <c r="J14" s="44">
        <f t="shared" si="0"/>
        <v>8.1017673499743559</v>
      </c>
      <c r="K14" s="14">
        <v>-6.0920000000000002E-2</v>
      </c>
      <c r="L14" s="15">
        <v>-7.2510000000000005E-2</v>
      </c>
      <c r="M14" s="16">
        <v>1.3220000000000001E-2</v>
      </c>
      <c r="N14" s="14">
        <v>0.64988000000000001</v>
      </c>
      <c r="O14" s="15">
        <v>0.52095999999999998</v>
      </c>
      <c r="P14" s="16">
        <v>1.265E-2</v>
      </c>
      <c r="Q14" s="51">
        <f t="shared" si="1"/>
        <v>0.83506473424518879</v>
      </c>
      <c r="R14" s="54">
        <f t="shared" si="2"/>
        <v>7.6920836024233612</v>
      </c>
      <c r="T14" s="48">
        <v>28</v>
      </c>
      <c r="V14" s="57" t="s">
        <v>48</v>
      </c>
    </row>
    <row r="15" spans="1:23">
      <c r="A15" s="55" t="s">
        <v>39</v>
      </c>
      <c r="B15" s="60">
        <v>41693</v>
      </c>
      <c r="C15" s="60"/>
      <c r="D15" s="59" t="s">
        <v>30</v>
      </c>
      <c r="E15" s="50">
        <v>42433</v>
      </c>
      <c r="F15" s="3">
        <v>6</v>
      </c>
      <c r="G15" s="42">
        <v>0.153</v>
      </c>
      <c r="H15" s="42">
        <v>-9.2999999999999999E-2</v>
      </c>
      <c r="I15" s="43">
        <v>19.2</v>
      </c>
      <c r="J15" s="44">
        <f t="shared" si="0"/>
        <v>8.1032243355566962</v>
      </c>
      <c r="K15" s="14">
        <v>-5.6270000000000001E-2</v>
      </c>
      <c r="L15" s="15">
        <v>-8.0079999999999998E-2</v>
      </c>
      <c r="M15" s="16">
        <v>1.438E-2</v>
      </c>
      <c r="N15" s="14">
        <v>0.67669000000000001</v>
      </c>
      <c r="O15" s="15">
        <v>0.52659</v>
      </c>
      <c r="P15" s="16">
        <v>1.9000000000000001E-4</v>
      </c>
      <c r="Q15" s="51">
        <f t="shared" si="1"/>
        <v>0.83097102322157534</v>
      </c>
      <c r="R15" s="54">
        <f t="shared" si="2"/>
        <v>7.6912436047786175</v>
      </c>
      <c r="T15" s="48">
        <v>28</v>
      </c>
      <c r="V15" s="57" t="s">
        <v>48</v>
      </c>
    </row>
    <row r="16" spans="1:23">
      <c r="A16" s="55" t="s">
        <v>44</v>
      </c>
      <c r="B16" s="60">
        <v>41693</v>
      </c>
      <c r="C16" s="60"/>
      <c r="D16" s="59" t="s">
        <v>30</v>
      </c>
      <c r="E16" s="50">
        <v>42433</v>
      </c>
      <c r="F16" s="3">
        <v>6</v>
      </c>
      <c r="G16" s="42">
        <v>0.153</v>
      </c>
      <c r="H16" s="42">
        <v>-9.2999999999999999E-2</v>
      </c>
      <c r="I16" s="43">
        <v>19.2</v>
      </c>
      <c r="J16" s="44">
        <f t="shared" si="0"/>
        <v>8.1032243355566962</v>
      </c>
      <c r="K16" s="14">
        <v>-9.9430000000000004E-2</v>
      </c>
      <c r="L16" s="15">
        <v>-0.11477</v>
      </c>
      <c r="M16" s="16">
        <v>-1.3950000000000001E-2</v>
      </c>
      <c r="N16" s="14">
        <v>0.57928000000000002</v>
      </c>
      <c r="O16" s="15">
        <v>0.50039</v>
      </c>
      <c r="P16" s="16">
        <v>-1.1769999999999999E-2</v>
      </c>
      <c r="Q16" s="51">
        <f t="shared" si="1"/>
        <v>0.9060647717026592</v>
      </c>
      <c r="R16" s="54">
        <f t="shared" si="2"/>
        <v>7.7317341224499305</v>
      </c>
      <c r="T16" s="48">
        <v>28</v>
      </c>
      <c r="V16" s="57" t="s">
        <v>43</v>
      </c>
    </row>
    <row r="17" spans="1:23">
      <c r="A17" s="55" t="s">
        <v>35</v>
      </c>
      <c r="B17" s="60">
        <v>41694</v>
      </c>
      <c r="C17" s="60"/>
      <c r="D17" s="59" t="s">
        <v>30</v>
      </c>
      <c r="E17" s="50">
        <v>42433</v>
      </c>
      <c r="F17" s="3">
        <v>6</v>
      </c>
      <c r="G17" s="42">
        <v>0.153</v>
      </c>
      <c r="H17" s="42">
        <v>-9.2999999999999999E-2</v>
      </c>
      <c r="I17" s="43">
        <v>19.600000000000001</v>
      </c>
      <c r="J17" s="44">
        <f t="shared" si="0"/>
        <v>8.0974023654995744</v>
      </c>
      <c r="K17" s="14">
        <v>-0.10347000000000001</v>
      </c>
      <c r="L17" s="15">
        <v>-9.8330000000000001E-2</v>
      </c>
      <c r="M17" s="16">
        <v>-6.4799999999999996E-3</v>
      </c>
      <c r="N17" s="14">
        <v>0.65561999999999998</v>
      </c>
      <c r="O17" s="15">
        <v>0.41332000000000002</v>
      </c>
      <c r="P17" s="16">
        <v>-1.406E-2</v>
      </c>
      <c r="Q17" s="51">
        <f t="shared" si="1"/>
        <v>0.67725357715836021</v>
      </c>
      <c r="R17" s="54">
        <f t="shared" si="2"/>
        <v>7.5900557285878207</v>
      </c>
      <c r="S17" s="47">
        <v>60.707999999999998</v>
      </c>
      <c r="T17" s="48">
        <v>28</v>
      </c>
      <c r="U17" s="49">
        <v>2024.8</v>
      </c>
      <c r="V17" s="57" t="s">
        <v>43</v>
      </c>
      <c r="W17" s="1">
        <v>0.79700000000000004</v>
      </c>
    </row>
    <row r="18" spans="1:23">
      <c r="A18" s="55" t="s">
        <v>37</v>
      </c>
      <c r="B18" s="60">
        <v>41694</v>
      </c>
      <c r="C18" s="60"/>
      <c r="D18" s="59" t="s">
        <v>31</v>
      </c>
      <c r="E18" s="50">
        <v>42433</v>
      </c>
      <c r="F18" s="3">
        <v>6</v>
      </c>
      <c r="G18" s="42">
        <v>0.153</v>
      </c>
      <c r="H18" s="42">
        <v>-9.2999999999999999E-2</v>
      </c>
      <c r="I18" s="43">
        <v>19.399999999999999</v>
      </c>
      <c r="J18" s="44">
        <f t="shared" si="0"/>
        <v>8.1024213604512063</v>
      </c>
      <c r="K18" s="14">
        <v>-0.10756</v>
      </c>
      <c r="L18" s="15">
        <v>-0.10824</v>
      </c>
      <c r="M18" s="16">
        <v>-1.345E-2</v>
      </c>
      <c r="N18" s="14">
        <v>0.52466999999999997</v>
      </c>
      <c r="O18" s="15">
        <v>0.71196999999999999</v>
      </c>
      <c r="P18" s="16">
        <v>1.2600000000000001E-3</v>
      </c>
      <c r="Q18" s="51">
        <f t="shared" si="1"/>
        <v>1.3044111931597357</v>
      </c>
      <c r="R18" s="54">
        <f t="shared" si="2"/>
        <v>7.9031970592614682</v>
      </c>
      <c r="S18" s="47">
        <v>60.204999999999998</v>
      </c>
      <c r="T18" s="48">
        <v>27</v>
      </c>
      <c r="U18" s="49">
        <v>2016.3</v>
      </c>
      <c r="V18" s="57" t="s">
        <v>43</v>
      </c>
      <c r="W18" s="1">
        <v>1.53</v>
      </c>
    </row>
    <row r="19" spans="1:23">
      <c r="A19" s="55" t="s">
        <v>34</v>
      </c>
      <c r="B19" s="60">
        <v>41694</v>
      </c>
      <c r="C19" s="60"/>
      <c r="D19" s="59" t="s">
        <v>31</v>
      </c>
      <c r="E19" s="50">
        <v>42433</v>
      </c>
      <c r="F19" s="3">
        <v>6</v>
      </c>
      <c r="G19" s="42">
        <v>0.153</v>
      </c>
      <c r="H19" s="42">
        <v>-9.2999999999999999E-2</v>
      </c>
      <c r="I19" s="43">
        <v>19.3</v>
      </c>
      <c r="J19" s="44">
        <f t="shared" si="0"/>
        <v>8.1017673499743559</v>
      </c>
      <c r="K19" s="14">
        <v>-8.3019999999999997E-2</v>
      </c>
      <c r="L19" s="15">
        <v>-8.9270000000000002E-2</v>
      </c>
      <c r="M19" s="16">
        <v>-3.8000000000000002E-4</v>
      </c>
      <c r="N19" s="14">
        <v>0.55339000000000005</v>
      </c>
      <c r="O19" s="15">
        <v>0.69752999999999998</v>
      </c>
      <c r="P19" s="16">
        <v>1.593E-2</v>
      </c>
      <c r="Q19" s="51">
        <f t="shared" si="1"/>
        <v>1.2425253991291725</v>
      </c>
      <c r="R19" s="54">
        <f t="shared" si="2"/>
        <v>7.879358269883137</v>
      </c>
      <c r="S19" s="47">
        <v>63.624000000000002</v>
      </c>
      <c r="T19" s="48">
        <v>28</v>
      </c>
      <c r="U19" s="49">
        <v>2020.6</v>
      </c>
      <c r="V19" s="57" t="s">
        <v>48</v>
      </c>
      <c r="W19" s="1">
        <v>1.48</v>
      </c>
    </row>
    <row r="20" spans="1:23">
      <c r="A20" s="55" t="s">
        <v>40</v>
      </c>
      <c r="B20" s="60">
        <v>41694</v>
      </c>
      <c r="C20" s="60"/>
      <c r="D20" s="59" t="s">
        <v>31</v>
      </c>
      <c r="E20" s="50">
        <v>42433</v>
      </c>
      <c r="F20" s="3">
        <v>6</v>
      </c>
      <c r="G20" s="42">
        <v>0.153</v>
      </c>
      <c r="H20" s="42">
        <v>-9.2999999999999999E-2</v>
      </c>
      <c r="I20" s="43">
        <v>19.3</v>
      </c>
      <c r="J20" s="44">
        <f t="shared" si="0"/>
        <v>8.1038773499743559</v>
      </c>
      <c r="K20" s="14">
        <v>-4.5929999999999999E-2</v>
      </c>
      <c r="L20" s="15">
        <v>-6.3759999999999997E-2</v>
      </c>
      <c r="M20" s="16">
        <v>2.257E-2</v>
      </c>
      <c r="N20" s="14">
        <v>0.57862999999999998</v>
      </c>
      <c r="O20" s="15">
        <v>0.68315000000000003</v>
      </c>
      <c r="P20" s="16">
        <v>2.196E-2</v>
      </c>
      <c r="Q20" s="51">
        <f t="shared" si="1"/>
        <v>1.1957067677591695</v>
      </c>
      <c r="R20" s="54">
        <f t="shared" si="2"/>
        <v>7.86319998319596</v>
      </c>
      <c r="S20" s="47">
        <v>61.034999999999997</v>
      </c>
      <c r="T20" s="48">
        <v>27</v>
      </c>
      <c r="U20" s="49">
        <v>2020.9</v>
      </c>
      <c r="V20" s="57" t="s">
        <v>48</v>
      </c>
      <c r="W20" s="1">
        <v>1.4</v>
      </c>
    </row>
    <row r="21" spans="1:23">
      <c r="A21" s="55" t="s">
        <v>36</v>
      </c>
      <c r="B21" s="60">
        <v>41694</v>
      </c>
      <c r="C21" s="60"/>
      <c r="D21" s="59" t="s">
        <v>31</v>
      </c>
      <c r="E21" s="50">
        <v>42433</v>
      </c>
      <c r="F21" s="3">
        <v>6</v>
      </c>
      <c r="G21" s="42">
        <v>0.153</v>
      </c>
      <c r="H21" s="42">
        <v>-9.2999999999999999E-2</v>
      </c>
      <c r="I21" s="43">
        <v>19.600000000000001</v>
      </c>
      <c r="J21" s="44">
        <f t="shared" si="0"/>
        <v>8.0974023654995744</v>
      </c>
      <c r="K21" s="14">
        <v>-7.7530000000000002E-2</v>
      </c>
      <c r="L21" s="15">
        <v>-0.10267999999999999</v>
      </c>
      <c r="M21" s="16">
        <v>-1.1950000000000001E-2</v>
      </c>
      <c r="N21" s="14">
        <v>0.57464999999999999</v>
      </c>
      <c r="O21" s="15">
        <v>0.67979000000000001</v>
      </c>
      <c r="P21" s="16">
        <v>4.5500000000000002E-3</v>
      </c>
      <c r="Q21" s="51">
        <f t="shared" si="1"/>
        <v>1.2049616159073748</v>
      </c>
      <c r="R21" s="54">
        <f t="shared" si="2"/>
        <v>7.86038869352525</v>
      </c>
      <c r="S21" s="47">
        <v>62.823999999999998</v>
      </c>
      <c r="T21" s="48">
        <v>28</v>
      </c>
      <c r="U21" s="49">
        <v>2020.6</v>
      </c>
      <c r="V21" s="57" t="s">
        <v>43</v>
      </c>
      <c r="W21" s="1">
        <v>1.43</v>
      </c>
    </row>
    <row r="22" spans="1:23">
      <c r="A22" s="55" t="s">
        <v>41</v>
      </c>
      <c r="B22" s="60">
        <v>41694</v>
      </c>
      <c r="C22" s="60"/>
      <c r="D22" s="59" t="s">
        <v>30</v>
      </c>
      <c r="E22" s="50">
        <v>42433</v>
      </c>
      <c r="F22" s="3">
        <v>6</v>
      </c>
      <c r="G22" s="42">
        <v>0.153</v>
      </c>
      <c r="H22" s="42">
        <v>-9.2999999999999999E-2</v>
      </c>
      <c r="I22" s="43">
        <v>19.3</v>
      </c>
      <c r="J22" s="44">
        <f t="shared" si="0"/>
        <v>8.1017673499743559</v>
      </c>
      <c r="K22" s="14">
        <v>-3.7699999999999997E-2</v>
      </c>
      <c r="L22" s="15">
        <v>-6.0409999999999998E-2</v>
      </c>
      <c r="M22" s="16">
        <v>2.1870000000000001E-2</v>
      </c>
      <c r="N22" s="14">
        <v>0.68715999999999999</v>
      </c>
      <c r="O22" s="15">
        <v>0.38606000000000001</v>
      </c>
      <c r="P22" s="16">
        <v>2.419E-2</v>
      </c>
      <c r="Q22" s="51">
        <f t="shared" si="1"/>
        <v>0.61470645223793852</v>
      </c>
      <c r="R22" s="54">
        <f t="shared" si="2"/>
        <v>7.5493547500719034</v>
      </c>
      <c r="S22" s="47">
        <v>62.834000000000003</v>
      </c>
      <c r="T22" s="48">
        <v>28</v>
      </c>
      <c r="U22" s="49">
        <v>1993.8</v>
      </c>
      <c r="V22" s="57" t="s">
        <v>48</v>
      </c>
      <c r="W22" s="1">
        <v>0.70799999999999996</v>
      </c>
    </row>
    <row r="23" spans="1:23">
      <c r="A23" s="55" t="s">
        <v>39</v>
      </c>
      <c r="B23" s="60">
        <v>41694</v>
      </c>
      <c r="C23" s="60"/>
      <c r="D23" s="59" t="s">
        <v>30</v>
      </c>
      <c r="E23" s="50">
        <v>42433</v>
      </c>
      <c r="F23" s="3">
        <v>6</v>
      </c>
      <c r="G23" s="42">
        <v>0.153</v>
      </c>
      <c r="H23" s="42">
        <v>-9.2999999999999999E-2</v>
      </c>
      <c r="I23" s="43">
        <v>19.3</v>
      </c>
      <c r="J23" s="44">
        <f t="shared" si="0"/>
        <v>8.1017673499743559</v>
      </c>
      <c r="K23" s="14">
        <v>-5.6030000000000003E-2</v>
      </c>
      <c r="L23" s="15">
        <v>-7.417E-2</v>
      </c>
      <c r="M23" s="16">
        <v>1.7659999999999999E-2</v>
      </c>
      <c r="N23" s="14">
        <v>0.69342999999999999</v>
      </c>
      <c r="O23" s="15">
        <v>0.37953999999999999</v>
      </c>
      <c r="P23" s="16">
        <v>3.3400000000000001E-3</v>
      </c>
      <c r="Q23" s="51">
        <f t="shared" si="1"/>
        <v>0.61278116735185528</v>
      </c>
      <c r="R23" s="54">
        <f t="shared" si="2"/>
        <v>7.5478964857704263</v>
      </c>
      <c r="S23" s="63">
        <v>60.024999999999999</v>
      </c>
      <c r="T23" s="48">
        <v>28</v>
      </c>
      <c r="U23" s="49">
        <v>2100.1999999999998</v>
      </c>
      <c r="V23" s="57" t="s">
        <v>48</v>
      </c>
      <c r="W23" s="1">
        <v>0.745</v>
      </c>
    </row>
    <row r="24" spans="1:23">
      <c r="A24" s="55" t="s">
        <v>44</v>
      </c>
      <c r="B24" s="60">
        <v>41694</v>
      </c>
      <c r="C24" s="60"/>
      <c r="D24" s="59" t="s">
        <v>30</v>
      </c>
      <c r="E24" s="50">
        <v>42433</v>
      </c>
      <c r="F24" s="3">
        <v>6</v>
      </c>
      <c r="G24" s="42">
        <v>0.153</v>
      </c>
      <c r="H24" s="42">
        <v>-9.2999999999999999E-2</v>
      </c>
      <c r="I24" s="43">
        <v>19.3</v>
      </c>
      <c r="J24" s="44">
        <f t="shared" si="0"/>
        <v>8.1017673499743559</v>
      </c>
      <c r="K24" s="14">
        <v>-6.4890000000000003E-2</v>
      </c>
      <c r="L24" s="15">
        <v>-7.7780000000000002E-2</v>
      </c>
      <c r="M24" s="16">
        <v>7.3499999999999998E-3</v>
      </c>
      <c r="N24" s="14">
        <v>0.67183999999999999</v>
      </c>
      <c r="O24" s="15">
        <v>0.39407999999999999</v>
      </c>
      <c r="P24" s="16">
        <v>1.7100000000000001E-2</v>
      </c>
      <c r="Q24" s="51">
        <f t="shared" si="1"/>
        <v>0.63565710198354841</v>
      </c>
      <c r="R24" s="54">
        <f t="shared" si="2"/>
        <v>7.5649365685206691</v>
      </c>
      <c r="S24" s="47">
        <v>66.007000000000005</v>
      </c>
      <c r="T24" s="48">
        <v>28</v>
      </c>
      <c r="U24" s="49">
        <v>2051.6999999999998</v>
      </c>
      <c r="V24" s="57" t="s">
        <v>43</v>
      </c>
      <c r="W24" s="1">
        <v>0.75600000000000001</v>
      </c>
    </row>
    <row r="25" spans="1:23">
      <c r="A25" s="55" t="s">
        <v>35</v>
      </c>
      <c r="B25" s="60">
        <v>41695</v>
      </c>
      <c r="C25" s="60"/>
      <c r="D25" s="59" t="s">
        <v>30</v>
      </c>
      <c r="E25" s="50">
        <v>42433</v>
      </c>
      <c r="F25" s="3">
        <v>6</v>
      </c>
      <c r="G25" s="42">
        <v>0.153</v>
      </c>
      <c r="H25" s="42">
        <v>-9.2999999999999999E-2</v>
      </c>
      <c r="I25" s="43">
        <v>19.5</v>
      </c>
      <c r="J25" s="44">
        <f t="shared" si="0"/>
        <v>8.0988563659661725</v>
      </c>
      <c r="K25" s="14">
        <v>-9.4189999999999996E-2</v>
      </c>
      <c r="L25" s="15">
        <v>-9.7110000000000002E-2</v>
      </c>
      <c r="M25" s="16">
        <v>-5.0000000000000002E-5</v>
      </c>
      <c r="N25" s="14">
        <v>0.70128000000000001</v>
      </c>
      <c r="O25" s="15">
        <v>0.38081999999999999</v>
      </c>
      <c r="P25" s="16">
        <v>-3.8999999999999998E-3</v>
      </c>
      <c r="Q25" s="51">
        <f t="shared" si="1"/>
        <v>0.60273732672771851</v>
      </c>
      <c r="R25" s="54">
        <f t="shared" si="2"/>
        <v>7.5373033942818441</v>
      </c>
      <c r="T25" s="48">
        <v>28</v>
      </c>
      <c r="V25" s="57" t="s">
        <v>43</v>
      </c>
    </row>
    <row r="26" spans="1:23">
      <c r="A26" s="55" t="s">
        <v>37</v>
      </c>
      <c r="B26" s="60">
        <v>41695</v>
      </c>
      <c r="C26" s="60"/>
      <c r="D26" s="59" t="s">
        <v>31</v>
      </c>
      <c r="E26" s="50">
        <v>42433</v>
      </c>
      <c r="F26" s="3">
        <v>6</v>
      </c>
      <c r="G26" s="42">
        <v>0.153</v>
      </c>
      <c r="H26" s="42">
        <v>-9.2999999999999999E-2</v>
      </c>
      <c r="I26" s="43">
        <v>19.5</v>
      </c>
      <c r="J26" s="44">
        <f t="shared" si="0"/>
        <v>8.1009663659661726</v>
      </c>
      <c r="K26" s="14">
        <v>-9.2770000000000005E-2</v>
      </c>
      <c r="L26" s="15">
        <v>-9.962E-2</v>
      </c>
      <c r="M26" s="16">
        <v>7.4200000000000004E-3</v>
      </c>
      <c r="N26" s="14">
        <v>0.55862999999999996</v>
      </c>
      <c r="O26" s="15">
        <v>0.70021999999999995</v>
      </c>
      <c r="P26" s="16">
        <v>1.6070000000000001E-2</v>
      </c>
      <c r="Q26" s="51">
        <f t="shared" si="1"/>
        <v>1.2309451575262544</v>
      </c>
      <c r="R26" s="54">
        <f t="shared" si="2"/>
        <v>7.8740995196644947</v>
      </c>
      <c r="T26" s="48">
        <v>27</v>
      </c>
      <c r="V26" s="57" t="s">
        <v>43</v>
      </c>
    </row>
    <row r="27" spans="1:23">
      <c r="A27" s="55" t="s">
        <v>34</v>
      </c>
      <c r="B27" s="60">
        <v>41695</v>
      </c>
      <c r="C27" s="60"/>
      <c r="D27" s="59" t="s">
        <v>31</v>
      </c>
      <c r="E27" s="50">
        <v>42433</v>
      </c>
      <c r="F27" s="3">
        <v>6</v>
      </c>
      <c r="G27" s="42">
        <v>0.153</v>
      </c>
      <c r="H27" s="42">
        <v>-9.2999999999999999E-2</v>
      </c>
      <c r="I27" s="43">
        <v>19.600000000000001</v>
      </c>
      <c r="J27" s="44">
        <f t="shared" si="0"/>
        <v>8.0995123654995744</v>
      </c>
      <c r="K27" s="61">
        <v>-6.9550000000000001E-2</v>
      </c>
      <c r="L27" s="56">
        <v>-7.2999999999999995E-2</v>
      </c>
      <c r="M27" s="62">
        <v>1.2970000000000001E-2</v>
      </c>
      <c r="N27" s="14">
        <v>0.63243000000000005</v>
      </c>
      <c r="O27" s="15">
        <v>0.74794000000000005</v>
      </c>
      <c r="P27" s="16">
        <v>1.269E-2</v>
      </c>
      <c r="Q27" s="51">
        <f t="shared" si="1"/>
        <v>1.1693959502178679</v>
      </c>
      <c r="R27" s="54">
        <f t="shared" si="2"/>
        <v>7.8482720545632816</v>
      </c>
      <c r="T27" s="48">
        <v>27</v>
      </c>
      <c r="V27" s="57" t="s">
        <v>48</v>
      </c>
    </row>
    <row r="28" spans="1:23">
      <c r="A28" s="55" t="s">
        <v>40</v>
      </c>
      <c r="B28" s="60">
        <v>41695</v>
      </c>
      <c r="C28" s="60"/>
      <c r="D28" s="59" t="s">
        <v>31</v>
      </c>
      <c r="E28" s="50">
        <v>42433</v>
      </c>
      <c r="F28" s="3">
        <v>6</v>
      </c>
      <c r="G28" s="42">
        <v>0.153</v>
      </c>
      <c r="H28" s="42">
        <v>-9.2999999999999999E-2</v>
      </c>
      <c r="I28" s="43">
        <v>19.3</v>
      </c>
      <c r="J28" s="44">
        <f t="shared" si="0"/>
        <v>8.1038773499743559</v>
      </c>
      <c r="K28" s="14">
        <v>-8.2710000000000006E-2</v>
      </c>
      <c r="L28" s="15">
        <v>-0.10506</v>
      </c>
      <c r="M28" s="16">
        <v>-7.1500000000000001E-3</v>
      </c>
      <c r="N28" s="14">
        <v>0.51980999999999999</v>
      </c>
      <c r="O28" s="15">
        <v>0.61026000000000002</v>
      </c>
      <c r="P28" s="16">
        <v>-3.8500000000000001E-3</v>
      </c>
      <c r="Q28" s="51">
        <f t="shared" si="1"/>
        <v>1.1882447181335738</v>
      </c>
      <c r="R28" s="54">
        <f t="shared" si="2"/>
        <v>7.8602265699551577</v>
      </c>
      <c r="T28" s="48">
        <v>27</v>
      </c>
      <c r="V28" s="57" t="s">
        <v>48</v>
      </c>
    </row>
    <row r="29" spans="1:23">
      <c r="A29" s="55" t="s">
        <v>36</v>
      </c>
      <c r="B29" s="60">
        <v>41695</v>
      </c>
      <c r="C29" s="60"/>
      <c r="D29" s="59" t="s">
        <v>31</v>
      </c>
      <c r="E29" s="50">
        <v>42433</v>
      </c>
      <c r="F29" s="3">
        <v>6</v>
      </c>
      <c r="G29" s="42">
        <v>0.153</v>
      </c>
      <c r="H29" s="42">
        <v>-9.2999999999999999E-2</v>
      </c>
      <c r="I29" s="43">
        <v>19.5</v>
      </c>
      <c r="J29" s="44">
        <f t="shared" si="0"/>
        <v>8.1009663659661726</v>
      </c>
      <c r="K29" s="14">
        <v>-8.0089999999999995E-2</v>
      </c>
      <c r="L29" s="15">
        <v>-9.3280000000000002E-2</v>
      </c>
      <c r="M29" s="16">
        <v>-7.6899999999999998E-3</v>
      </c>
      <c r="N29" s="14">
        <v>0.54596</v>
      </c>
      <c r="O29" s="15">
        <v>0.65624000000000005</v>
      </c>
      <c r="P29" s="16">
        <v>1.176E-2</v>
      </c>
      <c r="Q29" s="51">
        <f t="shared" si="1"/>
        <v>1.2035443455324761</v>
      </c>
      <c r="R29" s="54">
        <f t="shared" si="2"/>
        <v>7.8633933576421615</v>
      </c>
      <c r="T29" s="48">
        <v>27</v>
      </c>
      <c r="V29" s="57" t="s">
        <v>43</v>
      </c>
    </row>
    <row r="30" spans="1:23">
      <c r="A30" s="55" t="s">
        <v>41</v>
      </c>
      <c r="B30" s="60">
        <v>41695</v>
      </c>
      <c r="C30" s="60"/>
      <c r="D30" s="59" t="s">
        <v>30</v>
      </c>
      <c r="E30" s="50">
        <v>42433</v>
      </c>
      <c r="F30" s="3">
        <v>6</v>
      </c>
      <c r="G30" s="42">
        <v>0.153</v>
      </c>
      <c r="H30" s="42">
        <v>-9.2999999999999999E-2</v>
      </c>
      <c r="I30" s="43">
        <v>20</v>
      </c>
      <c r="J30" s="44">
        <f t="shared" si="0"/>
        <v>8.0937062834726259</v>
      </c>
      <c r="K30" s="14">
        <v>-8.7660000000000002E-2</v>
      </c>
      <c r="L30" s="15">
        <v>-0.10299999999999999</v>
      </c>
      <c r="M30" s="16">
        <v>-1.257E-2</v>
      </c>
      <c r="N30" s="14">
        <v>0.70920000000000005</v>
      </c>
      <c r="O30" s="15">
        <v>0.40276000000000001</v>
      </c>
      <c r="P30" s="16">
        <v>-4.0499999999999998E-3</v>
      </c>
      <c r="Q30" s="51">
        <f t="shared" si="1"/>
        <v>0.63074308039678306</v>
      </c>
      <c r="R30" s="54">
        <f t="shared" si="2"/>
        <v>7.5532669790828493</v>
      </c>
      <c r="T30" s="48">
        <v>27</v>
      </c>
      <c r="V30" s="57" t="s">
        <v>48</v>
      </c>
    </row>
    <row r="31" spans="1:23">
      <c r="A31" s="55" t="s">
        <v>39</v>
      </c>
      <c r="B31" s="60">
        <v>41695</v>
      </c>
      <c r="C31" s="60"/>
      <c r="D31" s="59" t="s">
        <v>30</v>
      </c>
      <c r="E31" s="50">
        <v>42433</v>
      </c>
      <c r="F31" s="3">
        <v>6</v>
      </c>
      <c r="G31" s="42">
        <v>0.153</v>
      </c>
      <c r="H31" s="42">
        <v>-9.2999999999999999E-2</v>
      </c>
      <c r="I31" s="43">
        <v>19.5</v>
      </c>
      <c r="J31" s="44">
        <f t="shared" si="0"/>
        <v>8.1009663659661726</v>
      </c>
      <c r="K31" s="14">
        <v>-4.4519999999999997E-2</v>
      </c>
      <c r="L31" s="15">
        <v>-5.1970000000000002E-2</v>
      </c>
      <c r="M31" s="16">
        <v>3.8879999999999998E-2</v>
      </c>
      <c r="N31" s="14">
        <v>0.68777999999999995</v>
      </c>
      <c r="O31" s="15">
        <v>0.38041999999999998</v>
      </c>
      <c r="P31" s="16">
        <v>-2.2000000000000001E-3</v>
      </c>
      <c r="Q31" s="51">
        <f t="shared" si="1"/>
        <v>0.61220874602394681</v>
      </c>
      <c r="R31" s="54">
        <f t="shared" si="2"/>
        <v>7.5466610558998823</v>
      </c>
      <c r="T31" s="48">
        <v>27</v>
      </c>
      <c r="V31" s="57" t="s">
        <v>48</v>
      </c>
    </row>
    <row r="32" spans="1:23">
      <c r="A32" s="55" t="s">
        <v>44</v>
      </c>
      <c r="B32" s="60">
        <v>41695</v>
      </c>
      <c r="C32" s="60"/>
      <c r="D32" s="59" t="s">
        <v>30</v>
      </c>
      <c r="E32" s="50">
        <v>42433</v>
      </c>
      <c r="F32" s="3">
        <v>6</v>
      </c>
      <c r="G32" s="42">
        <v>0.153</v>
      </c>
      <c r="H32" s="42">
        <v>-9.2999999999999999E-2</v>
      </c>
      <c r="I32" s="43">
        <v>20</v>
      </c>
      <c r="J32" s="44">
        <f t="shared" si="0"/>
        <v>8.0937062834726259</v>
      </c>
      <c r="K32" s="14">
        <v>-8.7559999999999999E-2</v>
      </c>
      <c r="L32" s="15">
        <v>-0.10439</v>
      </c>
      <c r="M32" s="16">
        <v>-1.5679999999999999E-2</v>
      </c>
      <c r="N32" s="14">
        <v>0.66759999999999997</v>
      </c>
      <c r="O32" s="15">
        <v>0.37030999999999997</v>
      </c>
      <c r="P32" s="16">
        <v>-1.1950000000000001E-2</v>
      </c>
      <c r="Q32" s="51">
        <f t="shared" si="1"/>
        <v>0.62676496812743698</v>
      </c>
      <c r="R32" s="54">
        <f t="shared" si="2"/>
        <v>7.5503252484675434</v>
      </c>
      <c r="T32" s="48">
        <v>27</v>
      </c>
      <c r="V32" s="57" t="s">
        <v>43</v>
      </c>
    </row>
    <row r="33" spans="1:23">
      <c r="A33" s="55" t="s">
        <v>35</v>
      </c>
      <c r="B33" s="60">
        <v>41696</v>
      </c>
      <c r="C33" s="60" t="s">
        <v>42</v>
      </c>
      <c r="D33" s="59" t="s">
        <v>30</v>
      </c>
      <c r="E33" s="50">
        <v>42433</v>
      </c>
      <c r="F33" s="3">
        <v>6</v>
      </c>
      <c r="G33" s="42">
        <v>0.153</v>
      </c>
      <c r="H33" s="42">
        <v>-9.2999999999999999E-2</v>
      </c>
      <c r="I33" s="43">
        <v>19.3</v>
      </c>
      <c r="J33" s="44">
        <f t="shared" si="0"/>
        <v>8.105987349974356</v>
      </c>
      <c r="K33" s="14">
        <v>-9.4049999999999995E-2</v>
      </c>
      <c r="L33" s="15">
        <v>-9.7500000000000003E-2</v>
      </c>
      <c r="M33" s="16">
        <v>-6.79E-3</v>
      </c>
      <c r="N33" s="14">
        <v>0.63541999999999998</v>
      </c>
      <c r="O33" s="15">
        <v>0.39572000000000002</v>
      </c>
      <c r="P33" s="16">
        <v>3.8600000000000001E-3</v>
      </c>
      <c r="Q33" s="51">
        <f t="shared" si="1"/>
        <v>0.67133635680698933</v>
      </c>
      <c r="R33" s="54">
        <f t="shared" si="2"/>
        <v>7.5945574832452305</v>
      </c>
      <c r="T33" s="48">
        <v>26</v>
      </c>
      <c r="V33" s="57" t="s">
        <v>43</v>
      </c>
    </row>
    <row r="34" spans="1:23">
      <c r="A34" s="55" t="s">
        <v>35</v>
      </c>
      <c r="B34" s="60">
        <v>41696</v>
      </c>
      <c r="C34" s="60" t="s">
        <v>38</v>
      </c>
      <c r="D34" s="59" t="s">
        <v>30</v>
      </c>
      <c r="E34" s="50">
        <v>42433</v>
      </c>
      <c r="F34" s="3">
        <v>6</v>
      </c>
      <c r="G34" s="42">
        <v>0.153</v>
      </c>
      <c r="H34" s="42">
        <v>-9.2999999999999999E-2</v>
      </c>
      <c r="I34" s="43">
        <v>19.5</v>
      </c>
      <c r="J34" s="44">
        <f t="shared" si="0"/>
        <v>8.1030763659661726</v>
      </c>
      <c r="K34" s="14">
        <v>-8.4989999999999996E-2</v>
      </c>
      <c r="L34" s="15">
        <v>-8.9120000000000005E-2</v>
      </c>
      <c r="M34" s="16">
        <v>1.44E-2</v>
      </c>
      <c r="N34" s="14">
        <v>0.72765999999999997</v>
      </c>
      <c r="O34" s="15">
        <v>-6.8610000000000004E-2</v>
      </c>
      <c r="P34" s="16">
        <v>-1.047E-2</v>
      </c>
      <c r="Q34" s="51">
        <f t="shared" si="1"/>
        <v>5.4183780685834376E-2</v>
      </c>
      <c r="R34" s="54">
        <f t="shared" si="2"/>
        <v>6.3068911730236561</v>
      </c>
      <c r="S34" s="47">
        <v>61.031999999999996</v>
      </c>
      <c r="T34" s="48">
        <v>26</v>
      </c>
      <c r="U34" s="49">
        <v>1943.9</v>
      </c>
      <c r="V34" s="57" t="s">
        <v>43</v>
      </c>
      <c r="W34" s="1">
        <v>3.7199999999999997E-2</v>
      </c>
    </row>
    <row r="35" spans="1:23">
      <c r="A35" s="55" t="s">
        <v>37</v>
      </c>
      <c r="B35" s="60">
        <v>41696</v>
      </c>
      <c r="C35" s="60" t="s">
        <v>42</v>
      </c>
      <c r="D35" s="59" t="s">
        <v>31</v>
      </c>
      <c r="E35" s="50">
        <v>42433</v>
      </c>
      <c r="F35" s="3">
        <v>6</v>
      </c>
      <c r="G35" s="42">
        <v>0.153</v>
      </c>
      <c r="H35" s="42">
        <v>-9.2999999999999999E-2</v>
      </c>
      <c r="I35" s="43">
        <v>19.3</v>
      </c>
      <c r="J35" s="44">
        <f t="shared" ref="J35:J51" si="3">1245.69/(I35+273.15)+3.8275+0.00211*(35-T35)</f>
        <v>8.105987349974356</v>
      </c>
      <c r="K35" s="14">
        <v>-9.2740000000000003E-2</v>
      </c>
      <c r="L35" s="15">
        <v>-9.6729999999999997E-2</v>
      </c>
      <c r="M35" s="16">
        <v>-4.1099999999999999E-3</v>
      </c>
      <c r="N35" s="14">
        <v>0.52676000000000001</v>
      </c>
      <c r="O35" s="15">
        <v>0.69249000000000005</v>
      </c>
      <c r="P35" s="16">
        <v>1.08E-3</v>
      </c>
      <c r="Q35" s="51">
        <f t="shared" ref="Q35:Q51" si="4">((O35-L35)-(P35-M35))/((N35-K35)-(P35-M35))</f>
        <v>1.2762774494961826</v>
      </c>
      <c r="R35" s="54">
        <f t="shared" ref="R35:R51" si="5">J35+LOG(((Q35-0.08*(G35+H35*Q35))-0.00691)/(2.222-0.1331*(Q35-0.08*(G35+H35*Q35))))</f>
        <v>7.8963530693417621</v>
      </c>
      <c r="T35" s="48">
        <v>26</v>
      </c>
      <c r="V35" s="57" t="s">
        <v>43</v>
      </c>
    </row>
    <row r="36" spans="1:23">
      <c r="A36" s="55" t="s">
        <v>37</v>
      </c>
      <c r="B36" s="60">
        <v>41696</v>
      </c>
      <c r="C36" s="60" t="s">
        <v>38</v>
      </c>
      <c r="D36" s="59" t="s">
        <v>31</v>
      </c>
      <c r="E36" s="50">
        <v>42433</v>
      </c>
      <c r="F36" s="3">
        <v>6</v>
      </c>
      <c r="G36" s="42">
        <v>0.153</v>
      </c>
      <c r="H36" s="42">
        <v>-9.2999999999999999E-2</v>
      </c>
      <c r="I36" s="43">
        <v>19.100000000000001</v>
      </c>
      <c r="J36" s="44">
        <f t="shared" si="3"/>
        <v>8.1067923182207018</v>
      </c>
      <c r="K36" s="14">
        <v>-9.5780000000000004E-2</v>
      </c>
      <c r="L36" s="15">
        <v>-0.1026</v>
      </c>
      <c r="M36" s="16">
        <v>-8.9099999999999995E-3</v>
      </c>
      <c r="N36" s="14">
        <v>0.53747999999999996</v>
      </c>
      <c r="O36" s="15">
        <v>0.68950999999999996</v>
      </c>
      <c r="P36" s="16">
        <v>-1.7090000000000001E-2</v>
      </c>
      <c r="Q36" s="51">
        <f t="shared" si="4"/>
        <v>1.2476459216762286</v>
      </c>
      <c r="R36" s="54">
        <f t="shared" si="5"/>
        <v>7.8863419922884175</v>
      </c>
      <c r="S36" s="47">
        <v>60.866</v>
      </c>
      <c r="T36" s="48">
        <v>27</v>
      </c>
      <c r="U36" s="49">
        <v>1937.4</v>
      </c>
      <c r="V36" s="57" t="s">
        <v>43</v>
      </c>
      <c r="W36" s="1">
        <v>1.4</v>
      </c>
    </row>
    <row r="37" spans="1:23">
      <c r="A37" s="55" t="s">
        <v>34</v>
      </c>
      <c r="B37" s="60">
        <v>41696</v>
      </c>
      <c r="C37" s="60" t="s">
        <v>42</v>
      </c>
      <c r="D37" s="59" t="s">
        <v>31</v>
      </c>
      <c r="E37" s="50">
        <v>42433</v>
      </c>
      <c r="F37" s="3">
        <v>6</v>
      </c>
      <c r="G37" s="42">
        <v>0.153</v>
      </c>
      <c r="H37" s="42">
        <v>-9.2999999999999999E-2</v>
      </c>
      <c r="I37" s="43">
        <v>19.100000000000001</v>
      </c>
      <c r="J37" s="44">
        <f t="shared" si="3"/>
        <v>8.1089023182207018</v>
      </c>
      <c r="K37" s="14">
        <v>-0.10088999999999999</v>
      </c>
      <c r="L37" s="15">
        <v>-0.11236</v>
      </c>
      <c r="M37" s="16">
        <v>-1.7340000000000001E-2</v>
      </c>
      <c r="N37" s="14">
        <v>0.57025000000000003</v>
      </c>
      <c r="O37" s="15">
        <v>0.71172999999999997</v>
      </c>
      <c r="P37" s="16">
        <v>-1.4250000000000001E-2</v>
      </c>
      <c r="Q37" s="51">
        <f t="shared" si="4"/>
        <v>1.2289499288975374</v>
      </c>
      <c r="R37" s="54">
        <f t="shared" si="5"/>
        <v>7.8812634583744847</v>
      </c>
      <c r="T37" s="48">
        <v>26</v>
      </c>
      <c r="V37" s="57" t="s">
        <v>48</v>
      </c>
    </row>
    <row r="38" spans="1:23">
      <c r="A38" s="55" t="s">
        <v>34</v>
      </c>
      <c r="B38" s="60">
        <v>41696</v>
      </c>
      <c r="C38" s="60" t="s">
        <v>38</v>
      </c>
      <c r="D38" s="59" t="s">
        <v>31</v>
      </c>
      <c r="E38" s="50">
        <v>42433</v>
      </c>
      <c r="F38" s="3">
        <v>6</v>
      </c>
      <c r="G38" s="42">
        <v>0.153</v>
      </c>
      <c r="H38" s="42">
        <v>-9.2999999999999999E-2</v>
      </c>
      <c r="I38" s="43">
        <v>20</v>
      </c>
      <c r="J38" s="44">
        <f t="shared" si="3"/>
        <v>8.0937062834726259</v>
      </c>
      <c r="K38" s="14">
        <v>-7.4539999999999995E-2</v>
      </c>
      <c r="L38" s="15">
        <v>-8.5790000000000005E-2</v>
      </c>
      <c r="M38" s="16">
        <v>1.201E-2</v>
      </c>
      <c r="N38" s="14">
        <v>0.56564000000000003</v>
      </c>
      <c r="O38" s="15">
        <v>0.68261000000000005</v>
      </c>
      <c r="P38" s="16">
        <v>1.3860000000000001E-2</v>
      </c>
      <c r="Q38" s="51">
        <f t="shared" si="4"/>
        <v>1.2008678896495546</v>
      </c>
      <c r="R38" s="54">
        <f t="shared" si="5"/>
        <v>7.8550753050247577</v>
      </c>
      <c r="S38" s="47">
        <v>60.68</v>
      </c>
      <c r="T38" s="48">
        <v>27</v>
      </c>
      <c r="U38" s="49">
        <v>1970.6</v>
      </c>
      <c r="V38" s="57" t="s">
        <v>48</v>
      </c>
      <c r="W38" s="1">
        <v>1.37</v>
      </c>
    </row>
    <row r="39" spans="1:23">
      <c r="A39" s="55" t="s">
        <v>40</v>
      </c>
      <c r="B39" s="60">
        <v>41696</v>
      </c>
      <c r="C39" s="60" t="s">
        <v>42</v>
      </c>
      <c r="D39" s="59" t="s">
        <v>31</v>
      </c>
      <c r="E39" s="50">
        <v>42433</v>
      </c>
      <c r="F39" s="3">
        <v>6</v>
      </c>
      <c r="G39" s="42">
        <v>0.153</v>
      </c>
      <c r="H39" s="42">
        <v>-9.2999999999999999E-2</v>
      </c>
      <c r="I39" s="43">
        <v>19.899999999999999</v>
      </c>
      <c r="J39" s="44">
        <f t="shared" si="3"/>
        <v>8.0972663180344657</v>
      </c>
      <c r="K39" s="52">
        <v>-6.7349999999999993E-2</v>
      </c>
      <c r="L39" s="45">
        <v>-7.4279999999999999E-2</v>
      </c>
      <c r="M39" s="53">
        <v>7.7400000000000004E-3</v>
      </c>
      <c r="N39" s="14">
        <v>0.57743</v>
      </c>
      <c r="O39" s="15">
        <v>0.71530000000000005</v>
      </c>
      <c r="P39" s="16">
        <v>1.7520000000000001E-2</v>
      </c>
      <c r="Q39" s="51">
        <f t="shared" si="4"/>
        <v>1.2280314960629921</v>
      </c>
      <c r="R39" s="54">
        <f t="shared" si="5"/>
        <v>7.8692716948669634</v>
      </c>
      <c r="T39" s="48">
        <v>26</v>
      </c>
      <c r="V39" s="57" t="s">
        <v>48</v>
      </c>
    </row>
    <row r="40" spans="1:23">
      <c r="A40" s="55" t="s">
        <v>40</v>
      </c>
      <c r="B40" s="60">
        <v>41696</v>
      </c>
      <c r="C40" s="60" t="s">
        <v>38</v>
      </c>
      <c r="D40" s="59" t="s">
        <v>31</v>
      </c>
      <c r="E40" s="50">
        <v>42433</v>
      </c>
      <c r="F40" s="3">
        <v>6</v>
      </c>
      <c r="G40" s="42">
        <v>0.153</v>
      </c>
      <c r="H40" s="42">
        <v>-9.2999999999999999E-2</v>
      </c>
      <c r="I40" s="43">
        <v>20</v>
      </c>
      <c r="J40" s="44">
        <f t="shared" si="3"/>
        <v>8.0958162834726259</v>
      </c>
      <c r="K40" s="14">
        <v>-0.10853</v>
      </c>
      <c r="L40" s="15">
        <v>-0.12103</v>
      </c>
      <c r="M40" s="16">
        <v>-2.768E-2</v>
      </c>
      <c r="N40" s="14">
        <v>0.55247000000000002</v>
      </c>
      <c r="O40" s="15">
        <v>0.67462</v>
      </c>
      <c r="P40" s="16">
        <v>-1.7420000000000001E-2</v>
      </c>
      <c r="Q40" s="51">
        <f t="shared" si="4"/>
        <v>1.2069182776531333</v>
      </c>
      <c r="R40" s="54">
        <f t="shared" si="5"/>
        <v>7.8595738098269283</v>
      </c>
      <c r="S40" s="47">
        <v>59.774999999999999</v>
      </c>
      <c r="T40" s="48">
        <v>26</v>
      </c>
      <c r="U40" s="49">
        <v>1922.4</v>
      </c>
      <c r="V40" s="57" t="s">
        <v>48</v>
      </c>
      <c r="W40" s="1">
        <v>1.32</v>
      </c>
    </row>
    <row r="41" spans="1:23">
      <c r="A41" s="55" t="s">
        <v>36</v>
      </c>
      <c r="B41" s="60">
        <v>41696</v>
      </c>
      <c r="C41" s="60" t="s">
        <v>42</v>
      </c>
      <c r="D41" s="59" t="s">
        <v>31</v>
      </c>
      <c r="E41" s="50">
        <v>42433</v>
      </c>
      <c r="F41" s="3">
        <v>6</v>
      </c>
      <c r="G41" s="42">
        <v>0.153</v>
      </c>
      <c r="H41" s="42">
        <v>-9.2999999999999999E-2</v>
      </c>
      <c r="I41" s="43">
        <v>19.899999999999999</v>
      </c>
      <c r="J41" s="44">
        <f t="shared" si="3"/>
        <v>8.0972663180344657</v>
      </c>
      <c r="K41" s="52">
        <v>-5.2109999999999997E-2</v>
      </c>
      <c r="L41" s="45">
        <v>-6.0380000000000003E-2</v>
      </c>
      <c r="M41" s="53">
        <v>2.181E-2</v>
      </c>
      <c r="N41" s="14">
        <v>0.59387999999999996</v>
      </c>
      <c r="O41" s="15">
        <v>0.70586000000000004</v>
      </c>
      <c r="P41" s="16">
        <v>1.3180000000000001E-2</v>
      </c>
      <c r="Q41" s="51">
        <f t="shared" si="4"/>
        <v>1.1836943570315603</v>
      </c>
      <c r="R41" s="54">
        <f t="shared" si="5"/>
        <v>7.8517937315754418</v>
      </c>
      <c r="T41" s="48">
        <v>26</v>
      </c>
      <c r="V41" s="57" t="s">
        <v>43</v>
      </c>
    </row>
    <row r="42" spans="1:23">
      <c r="A42" s="55" t="s">
        <v>36</v>
      </c>
      <c r="B42" s="60">
        <v>41696</v>
      </c>
      <c r="C42" s="60" t="s">
        <v>38</v>
      </c>
      <c r="D42" s="59" t="s">
        <v>31</v>
      </c>
      <c r="E42" s="50">
        <v>42433</v>
      </c>
      <c r="F42" s="3">
        <v>6</v>
      </c>
      <c r="G42" s="42">
        <v>0.153</v>
      </c>
      <c r="H42" s="42">
        <v>-9.2999999999999999E-2</v>
      </c>
      <c r="I42" s="43">
        <v>19.3</v>
      </c>
      <c r="J42" s="44">
        <f t="shared" si="3"/>
        <v>8.105987349974356</v>
      </c>
      <c r="K42" s="14">
        <v>1.6400000000000001E-2</v>
      </c>
      <c r="L42" s="15">
        <v>-4.6609999999999999E-2</v>
      </c>
      <c r="M42" s="16">
        <v>3.3029999999999997E-2</v>
      </c>
      <c r="N42" s="14">
        <v>0.67401999999999995</v>
      </c>
      <c r="O42" s="15">
        <v>0.68986000000000003</v>
      </c>
      <c r="P42" s="16">
        <v>3.1910000000000001E-2</v>
      </c>
      <c r="Q42" s="51">
        <f t="shared" si="4"/>
        <v>1.1196982117375598</v>
      </c>
      <c r="R42" s="54">
        <f t="shared" si="5"/>
        <v>7.834169783161343</v>
      </c>
      <c r="S42" s="47">
        <v>64.167000000000002</v>
      </c>
      <c r="T42" s="48">
        <v>26</v>
      </c>
      <c r="U42" s="49">
        <v>1990.6</v>
      </c>
      <c r="V42" s="57" t="s">
        <v>43</v>
      </c>
      <c r="W42" s="1">
        <v>1.27</v>
      </c>
    </row>
    <row r="43" spans="1:23">
      <c r="A43" s="55" t="s">
        <v>41</v>
      </c>
      <c r="B43" s="60">
        <v>41696</v>
      </c>
      <c r="C43" s="60" t="s">
        <v>42</v>
      </c>
      <c r="D43" s="59" t="s">
        <v>30</v>
      </c>
      <c r="E43" s="50">
        <v>42433</v>
      </c>
      <c r="F43" s="3">
        <v>6</v>
      </c>
      <c r="G43" s="42">
        <v>0.153</v>
      </c>
      <c r="H43" s="42">
        <v>-9.2999999999999999E-2</v>
      </c>
      <c r="I43" s="43">
        <v>19.100000000000001</v>
      </c>
      <c r="J43" s="44">
        <f t="shared" si="3"/>
        <v>8.1089023182207018</v>
      </c>
      <c r="K43" s="14">
        <v>-8.6459999999999995E-2</v>
      </c>
      <c r="L43" s="15">
        <v>-0.10156999999999999</v>
      </c>
      <c r="M43" s="16">
        <v>-9.3600000000000003E-3</v>
      </c>
      <c r="N43" s="14">
        <v>0.65014000000000005</v>
      </c>
      <c r="O43" s="15">
        <v>0.40153</v>
      </c>
      <c r="P43" s="16">
        <v>-1.171E-2</v>
      </c>
      <c r="Q43" s="51">
        <f t="shared" si="4"/>
        <v>0.68401109682657824</v>
      </c>
      <c r="R43" s="54">
        <f t="shared" si="5"/>
        <v>7.6061759505471116</v>
      </c>
      <c r="T43" s="48">
        <v>26</v>
      </c>
      <c r="V43" s="57" t="s">
        <v>48</v>
      </c>
    </row>
    <row r="44" spans="1:23">
      <c r="A44" s="55" t="s">
        <v>39</v>
      </c>
      <c r="B44" s="60">
        <v>41696</v>
      </c>
      <c r="C44" s="60" t="s">
        <v>42</v>
      </c>
      <c r="D44" s="59" t="s">
        <v>30</v>
      </c>
      <c r="E44" s="50">
        <v>42433</v>
      </c>
      <c r="F44" s="3">
        <v>6</v>
      </c>
      <c r="G44" s="42">
        <v>0.153</v>
      </c>
      <c r="H44" s="42">
        <v>-9.2999999999999999E-2</v>
      </c>
      <c r="I44" s="43">
        <v>19.399999999999999</v>
      </c>
      <c r="J44" s="44">
        <f t="shared" si="3"/>
        <v>8.1045313604512064</v>
      </c>
      <c r="K44" s="14">
        <v>-6.9570000000000007E-2</v>
      </c>
      <c r="L44" s="15">
        <v>-7.8640000000000002E-2</v>
      </c>
      <c r="M44" s="16">
        <v>1.0789999999999999E-2</v>
      </c>
      <c r="N44" s="14">
        <v>0.65020999999999995</v>
      </c>
      <c r="O44" s="15">
        <v>0.40772999999999998</v>
      </c>
      <c r="P44" s="16">
        <v>8.7200000000000003E-3</v>
      </c>
      <c r="Q44" s="51">
        <f t="shared" si="4"/>
        <v>0.67665027360254903</v>
      </c>
      <c r="R44" s="54">
        <f t="shared" si="5"/>
        <v>7.596770023241616</v>
      </c>
      <c r="T44" s="48">
        <v>26</v>
      </c>
      <c r="V44" s="57" t="s">
        <v>48</v>
      </c>
    </row>
    <row r="45" spans="1:23">
      <c r="A45" s="55" t="s">
        <v>39</v>
      </c>
      <c r="B45" s="60">
        <v>41696</v>
      </c>
      <c r="C45" s="60" t="s">
        <v>38</v>
      </c>
      <c r="D45" s="59" t="s">
        <v>30</v>
      </c>
      <c r="E45" s="50">
        <v>42433</v>
      </c>
      <c r="F45" s="3">
        <v>6</v>
      </c>
      <c r="G45" s="42">
        <v>0.153</v>
      </c>
      <c r="H45" s="42">
        <v>-9.2999999999999999E-2</v>
      </c>
      <c r="I45" s="43">
        <v>19.2</v>
      </c>
      <c r="J45" s="44">
        <f t="shared" si="3"/>
        <v>8.1074443355566963</v>
      </c>
      <c r="K45" s="14">
        <v>-0.12002</v>
      </c>
      <c r="L45" s="15">
        <v>-0.13306000000000001</v>
      </c>
      <c r="M45" s="16">
        <v>-3.789E-2</v>
      </c>
      <c r="N45" s="14">
        <v>0.78613999999999995</v>
      </c>
      <c r="O45" s="15">
        <v>-6.3920000000000005E-2</v>
      </c>
      <c r="P45" s="16">
        <v>-1.472E-2</v>
      </c>
      <c r="Q45" s="51">
        <f t="shared" si="4"/>
        <v>5.2061744753621235E-2</v>
      </c>
      <c r="R45" s="54">
        <f t="shared" si="5"/>
        <v>6.2841798574602254</v>
      </c>
      <c r="S45" s="47">
        <v>61.348999999999997</v>
      </c>
      <c r="T45" s="48">
        <v>26</v>
      </c>
      <c r="U45" s="49">
        <v>1976.6</v>
      </c>
      <c r="V45" s="57" t="s">
        <v>48</v>
      </c>
      <c r="W45" s="1">
        <v>3.56E-2</v>
      </c>
    </row>
    <row r="46" spans="1:23">
      <c r="A46" s="55" t="s">
        <v>44</v>
      </c>
      <c r="B46" s="60">
        <v>41696</v>
      </c>
      <c r="C46" s="60" t="s">
        <v>42</v>
      </c>
      <c r="D46" s="59" t="s">
        <v>30</v>
      </c>
      <c r="E46" s="50">
        <v>42433</v>
      </c>
      <c r="F46" s="3">
        <v>6</v>
      </c>
      <c r="G46" s="42">
        <v>0.153</v>
      </c>
      <c r="H46" s="42">
        <v>-9.2999999999999999E-2</v>
      </c>
      <c r="I46" s="43">
        <v>19.399999999999999</v>
      </c>
      <c r="J46" s="44">
        <f t="shared" si="3"/>
        <v>8.1045313604512064</v>
      </c>
      <c r="K46" s="14">
        <v>-6.8070000000000006E-2</v>
      </c>
      <c r="L46" s="15">
        <v>-7.4700000000000003E-2</v>
      </c>
      <c r="M46" s="16">
        <v>1.865E-2</v>
      </c>
      <c r="N46" s="14">
        <v>0.66069</v>
      </c>
      <c r="O46" s="15">
        <v>0.42687000000000003</v>
      </c>
      <c r="P46" s="16">
        <v>1.354E-2</v>
      </c>
      <c r="Q46" s="51">
        <f t="shared" si="4"/>
        <v>0.6904220093477047</v>
      </c>
      <c r="R46" s="54">
        <f t="shared" si="5"/>
        <v>7.6061468813947259</v>
      </c>
      <c r="T46" s="48">
        <v>26</v>
      </c>
      <c r="V46" s="57" t="s">
        <v>43</v>
      </c>
    </row>
    <row r="47" spans="1:23">
      <c r="A47" s="55" t="s">
        <v>44</v>
      </c>
      <c r="B47" s="60">
        <v>41696</v>
      </c>
      <c r="C47" s="60" t="s">
        <v>38</v>
      </c>
      <c r="D47" s="59" t="s">
        <v>30</v>
      </c>
      <c r="E47" s="50">
        <v>42433</v>
      </c>
      <c r="F47" s="3">
        <v>6</v>
      </c>
      <c r="G47" s="42">
        <v>0.153</v>
      </c>
      <c r="H47" s="42">
        <v>-9.2999999999999999E-2</v>
      </c>
      <c r="I47" s="43">
        <v>19.2</v>
      </c>
      <c r="J47" s="44">
        <f t="shared" si="3"/>
        <v>8.1074443355566963</v>
      </c>
      <c r="K47" s="14">
        <v>1.4999999999999999E-4</v>
      </c>
      <c r="L47" s="15">
        <v>-4.4990000000000002E-2</v>
      </c>
      <c r="M47" s="16">
        <v>2.9399999999999999E-2</v>
      </c>
      <c r="N47" s="14">
        <v>0.85631999999999997</v>
      </c>
      <c r="O47" s="15">
        <v>5.6800000000000002E-3</v>
      </c>
      <c r="P47" s="16">
        <v>2.7990000000000001E-2</v>
      </c>
      <c r="Q47" s="51">
        <f t="shared" si="4"/>
        <v>6.0729028195620233E-2</v>
      </c>
      <c r="R47" s="54">
        <f t="shared" si="5"/>
        <v>6.3855435262409639</v>
      </c>
      <c r="S47" s="47">
        <v>60.970999999999997</v>
      </c>
      <c r="T47" s="48">
        <v>26</v>
      </c>
      <c r="U47" s="49">
        <v>2005.6</v>
      </c>
      <c r="V47" s="57" t="s">
        <v>43</v>
      </c>
      <c r="W47" s="1">
        <v>4.5699999999999998E-2</v>
      </c>
    </row>
    <row r="48" spans="1:23">
      <c r="A48" s="55" t="s">
        <v>21</v>
      </c>
      <c r="B48" s="59"/>
      <c r="C48" s="59"/>
      <c r="E48" s="50">
        <v>42433</v>
      </c>
      <c r="F48" s="3">
        <v>6</v>
      </c>
      <c r="G48" s="42">
        <v>0.153</v>
      </c>
      <c r="H48" s="42">
        <v>-9.2999999999999999E-2</v>
      </c>
      <c r="I48" s="43">
        <v>21.8</v>
      </c>
      <c r="J48" s="44">
        <f t="shared" si="3"/>
        <v>8.0539089855585697</v>
      </c>
      <c r="K48" s="61">
        <v>-0.12343999999999999</v>
      </c>
      <c r="L48" s="56">
        <v>-0.1239</v>
      </c>
      <c r="M48" s="62">
        <v>-2.3460000000000002E-2</v>
      </c>
      <c r="N48" s="14">
        <v>0.45728999999999997</v>
      </c>
      <c r="O48" s="15">
        <v>0.81794999999999995</v>
      </c>
      <c r="P48" s="16">
        <v>-2.1010000000000001E-2</v>
      </c>
      <c r="Q48" s="51">
        <f t="shared" si="4"/>
        <v>1.6244725738396624</v>
      </c>
      <c r="R48" s="54">
        <f t="shared" si="5"/>
        <v>7.9604404297388989</v>
      </c>
      <c r="T48" s="48">
        <v>33.570999999999998</v>
      </c>
      <c r="V48" s="57" t="s">
        <v>23</v>
      </c>
    </row>
    <row r="49" spans="1:22">
      <c r="A49" s="55" t="s">
        <v>22</v>
      </c>
      <c r="B49" s="59"/>
      <c r="C49" s="59"/>
      <c r="E49" s="50">
        <v>42433</v>
      </c>
      <c r="F49" s="3">
        <v>6</v>
      </c>
      <c r="G49" s="42">
        <v>0.153</v>
      </c>
      <c r="H49" s="42">
        <v>-9.2999999999999999E-2</v>
      </c>
      <c r="I49" s="43">
        <v>21.9</v>
      </c>
      <c r="J49" s="44">
        <f t="shared" si="3"/>
        <v>8.0524775692577535</v>
      </c>
      <c r="K49" s="14">
        <v>-0.11096</v>
      </c>
      <c r="L49" s="15">
        <v>-9.4909999999999994E-2</v>
      </c>
      <c r="M49" s="16">
        <v>-1.4499999999999999E-3</v>
      </c>
      <c r="N49" s="14">
        <v>0.53554999999999997</v>
      </c>
      <c r="O49" s="15">
        <v>0.92593999999999999</v>
      </c>
      <c r="P49" s="16">
        <v>-3.7399999999999998E-3</v>
      </c>
      <c r="Q49" s="51">
        <f t="shared" si="4"/>
        <v>1.5769728729963008</v>
      </c>
      <c r="R49" s="54">
        <f t="shared" si="5"/>
        <v>7.9445890652397182</v>
      </c>
      <c r="T49" s="48">
        <v>33.570999999999998</v>
      </c>
      <c r="V49" s="57" t="s">
        <v>24</v>
      </c>
    </row>
    <row r="50" spans="1:22">
      <c r="A50" s="55" t="s">
        <v>25</v>
      </c>
      <c r="B50" s="59"/>
      <c r="C50" s="59"/>
      <c r="E50" s="50">
        <v>42433</v>
      </c>
      <c r="F50" s="3">
        <v>6</v>
      </c>
      <c r="G50" s="42">
        <v>0.153</v>
      </c>
      <c r="H50" s="42">
        <v>-9.2999999999999999E-2</v>
      </c>
      <c r="I50" s="43">
        <v>19.3</v>
      </c>
      <c r="J50" s="44">
        <f t="shared" si="3"/>
        <v>8.0900125399743548</v>
      </c>
      <c r="K50" s="14">
        <v>-8.8389999999999996E-2</v>
      </c>
      <c r="L50" s="15">
        <v>-7.5630000000000003E-2</v>
      </c>
      <c r="M50" s="16">
        <v>1.5720000000000001E-2</v>
      </c>
      <c r="N50" s="15">
        <v>0.48482999999999998</v>
      </c>
      <c r="O50" s="15">
        <v>0.84269000000000005</v>
      </c>
      <c r="P50" s="15">
        <v>9.4400000000000005E-3</v>
      </c>
      <c r="Q50" s="51">
        <f t="shared" si="4"/>
        <v>1.5955133735979294</v>
      </c>
      <c r="R50" s="54">
        <f t="shared" si="5"/>
        <v>7.9877987475961953</v>
      </c>
      <c r="T50" s="48">
        <v>33.570999999999998</v>
      </c>
      <c r="V50" s="57" t="s">
        <v>26</v>
      </c>
    </row>
    <row r="51" spans="1:22">
      <c r="A51" s="55" t="s">
        <v>27</v>
      </c>
      <c r="B51" s="59"/>
      <c r="C51" s="59"/>
      <c r="E51" s="50">
        <v>42433</v>
      </c>
      <c r="F51" s="3">
        <v>6</v>
      </c>
      <c r="G51" s="42">
        <v>0.153</v>
      </c>
      <c r="H51" s="42">
        <v>-9.2999999999999999E-2</v>
      </c>
      <c r="I51" s="43">
        <v>19.600000000000001</v>
      </c>
      <c r="J51" s="44">
        <f t="shared" si="3"/>
        <v>8.0856475554995733</v>
      </c>
      <c r="K51" s="14">
        <v>-0.11212999999999999</v>
      </c>
      <c r="L51" s="15">
        <v>-0.10034</v>
      </c>
      <c r="M51" s="16">
        <v>-7.9600000000000001E-3</v>
      </c>
      <c r="N51" s="14">
        <v>0.48296</v>
      </c>
      <c r="O51" s="15">
        <v>0.84184000000000003</v>
      </c>
      <c r="P51" s="16">
        <v>5.8799999999999998E-3</v>
      </c>
      <c r="Q51" s="51">
        <f t="shared" si="4"/>
        <v>1.5971440860215054</v>
      </c>
      <c r="R51" s="54">
        <f t="shared" si="5"/>
        <v>7.983930014215967</v>
      </c>
      <c r="T51" s="48">
        <v>33.570999999999998</v>
      </c>
      <c r="V51" s="57" t="s">
        <v>28</v>
      </c>
    </row>
    <row r="52" spans="1:22">
      <c r="A52" s="55" t="s">
        <v>21</v>
      </c>
      <c r="E52" s="50">
        <v>42437</v>
      </c>
      <c r="Q52" s="51"/>
      <c r="S52" s="47">
        <v>64.906999999999996</v>
      </c>
      <c r="T52" s="48">
        <v>33.570999999999998</v>
      </c>
      <c r="U52" s="49">
        <v>2243.1</v>
      </c>
      <c r="V52" s="57" t="s">
        <v>45</v>
      </c>
    </row>
    <row r="53" spans="1:22">
      <c r="A53" s="55" t="s">
        <v>22</v>
      </c>
      <c r="E53" s="50">
        <v>42437</v>
      </c>
      <c r="S53" s="47">
        <v>66.366</v>
      </c>
      <c r="T53" s="48">
        <v>33.570999999999998</v>
      </c>
      <c r="U53" s="49">
        <v>2227.1999999999998</v>
      </c>
      <c r="V53" s="57" t="s">
        <v>46</v>
      </c>
    </row>
  </sheetData>
  <sortState ref="A3:S47">
    <sortCondition ref="B3:B47"/>
    <sortCondition ref="A3:A47"/>
    <sortCondition ref="C3:C47"/>
  </sortState>
  <phoneticPr fontId="5" type="noConversion"/>
  <pageMargins left="0.5" right="0.5" top="0.5" bottom="0.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GeoduckJr</dc:creator>
  <cp:lastModifiedBy>GeoduckJr Horwith</cp:lastModifiedBy>
  <cp:lastPrinted>2014-06-10T17:55:35Z</cp:lastPrinted>
  <dcterms:created xsi:type="dcterms:W3CDTF">2014-02-25T21:40:36Z</dcterms:created>
  <dcterms:modified xsi:type="dcterms:W3CDTF">2016-03-09T17:48:01Z</dcterms:modified>
</cp:coreProperties>
</file>