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aaminivenkataraman/Documents/project-oyster-oa/data/2017-07-30-pacific-oyster-larvae/"/>
    </mc:Choice>
  </mc:AlternateContent>
  <bookViews>
    <workbookView xWindow="0" yWindow="460" windowWidth="25600" windowHeight="14540" tabRatio="500" activeTab="1"/>
  </bookViews>
  <sheets>
    <sheet name="pre-feeding-concentrations" sheetId="8" r:id="rId1"/>
    <sheet name="algae-added" sheetId="7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7" l="1"/>
  <c r="N8" i="7"/>
  <c r="H8" i="7"/>
  <c r="I8" i="7"/>
  <c r="K8" i="7"/>
  <c r="J8" i="7"/>
  <c r="H7" i="7"/>
  <c r="I7" i="7"/>
  <c r="M7" i="7"/>
  <c r="N7" i="7"/>
  <c r="K7" i="7"/>
  <c r="J7" i="7"/>
  <c r="H6" i="7"/>
  <c r="I6" i="7"/>
  <c r="M6" i="7"/>
  <c r="N6" i="7"/>
  <c r="J6" i="7"/>
  <c r="K6" i="7"/>
  <c r="N5" i="7"/>
  <c r="M5" i="7"/>
  <c r="H5" i="7"/>
  <c r="I5" i="7"/>
  <c r="K5" i="7"/>
  <c r="J5" i="7"/>
  <c r="J4" i="8"/>
  <c r="H4" i="8"/>
  <c r="I4" i="8"/>
  <c r="K4" i="8"/>
  <c r="J4" i="7"/>
  <c r="L4" i="8"/>
  <c r="H2" i="8"/>
  <c r="H3" i="8"/>
  <c r="K3" i="8"/>
  <c r="I3" i="8"/>
  <c r="J3" i="8"/>
  <c r="H4" i="7"/>
  <c r="I4" i="7"/>
  <c r="M4" i="7"/>
  <c r="N4" i="7"/>
  <c r="K4" i="7"/>
  <c r="M3" i="7"/>
  <c r="N3" i="7"/>
  <c r="N2" i="7"/>
  <c r="M2" i="7"/>
  <c r="K2" i="7"/>
  <c r="K3" i="7"/>
  <c r="H3" i="7"/>
  <c r="I3" i="7"/>
  <c r="J3" i="7"/>
  <c r="I2" i="8"/>
  <c r="J2" i="8"/>
  <c r="L2" i="8"/>
  <c r="K2" i="8"/>
  <c r="I2" i="7"/>
  <c r="J2" i="7"/>
  <c r="H2" i="7"/>
</calcChain>
</file>

<file path=xl/sharedStrings.xml><?xml version="1.0" encoding="utf-8"?>
<sst xmlns="http://schemas.openxmlformats.org/spreadsheetml/2006/main" count="48" uniqueCount="34">
  <si>
    <t>Notes</t>
  </si>
  <si>
    <t>Cells/mL</t>
  </si>
  <si>
    <t>Cells Needed</t>
  </si>
  <si>
    <t>Strains</t>
  </si>
  <si>
    <t>Count 1</t>
  </si>
  <si>
    <t>Count 2</t>
  </si>
  <si>
    <t>Count 3</t>
  </si>
  <si>
    <t>Average</t>
  </si>
  <si>
    <t>Date</t>
  </si>
  <si>
    <t>Cells Present</t>
  </si>
  <si>
    <t>Cells To Be Added</t>
  </si>
  <si>
    <t>Bucket</t>
  </si>
  <si>
    <t>1000 mL ciso</t>
  </si>
  <si>
    <t>Count 4</t>
  </si>
  <si>
    <t>Count 5</t>
  </si>
  <si>
    <t>N/A</t>
  </si>
  <si>
    <t>Added 300 mL first, looked like a light green color. Waited until later to add more algae</t>
  </si>
  <si>
    <t>Calculated wrong volume (15000*1460000/750000000, (volume of bucket * cell /ml)/cells needed), ended up with 29.2 mL needed. Underfed by a lot :0</t>
  </si>
  <si>
    <t>Cells Added</t>
  </si>
  <si>
    <t>Volume Needed (mL)</t>
  </si>
  <si>
    <t>Volume Added (mL)</t>
  </si>
  <si>
    <t>Algal Concentration (Cells/mL)</t>
  </si>
  <si>
    <t>Average Cell Count</t>
  </si>
  <si>
    <t>300 mL C.iso, 300 mL 609, 300 mL Chagra</t>
  </si>
  <si>
    <t>500 mL 609, 500 mL C.iso</t>
  </si>
  <si>
    <t>Water change day, algae mainly on sides of the tank</t>
  </si>
  <si>
    <t>Volume added to buckets topped over 15000 mL. Need to feed before getting buckets to the correct volume.</t>
  </si>
  <si>
    <t>Took this first thing in the morning, but I fed before I left yesterday. I'll feed in the afternoon today as well and start only feeding before I leave. I will need to start measuring food presence right before feeding in the afternoon.</t>
  </si>
  <si>
    <t>500 mL Ciso, 500 mL Chagra</t>
  </si>
  <si>
    <t>Extremely dense, most likely undercounting</t>
  </si>
  <si>
    <t>500 mL Ciso, 250 609, 250 Chagra</t>
  </si>
  <si>
    <t>Extremely dense, most likely undercounting. 15 and 16 accidentally fed 400 mL mix + 100 Chagra + 100 609</t>
  </si>
  <si>
    <t>400 mL Ciso, 200 609, 200 Chagra</t>
  </si>
  <si>
    <t>250 mL Ciso, 150 609, 150 Chagra. Concentration must likely an overestimate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</si>
</sst>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  <xf numFmtId="3" fontId="4" fillId="0" borderId="0" xfId="0" applyNumberFormat="1" applyFont="1"/>
    <xf numFmtId="14" fontId="4" fillId="0" borderId="0" xfId="0" applyNumberFormat="1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showRuler="0" workbookViewId="0">
      <selection activeCell="M5" sqref="M5"/>
    </sheetView>
  </sheetViews>
  <sheetFormatPr baseColWidth="10" defaultRowHeight="16" x14ac:dyDescent="0.2"/>
  <cols>
    <col min="2" max="5" width="11.1640625" bestFit="1" customWidth="1"/>
    <col min="6" max="7" width="11.1640625" customWidth="1"/>
    <col min="8" max="9" width="11.1640625" bestFit="1" customWidth="1"/>
    <col min="10" max="10" width="12" bestFit="1" customWidth="1"/>
    <col min="11" max="11" width="13.83203125" bestFit="1" customWidth="1"/>
    <col min="12" max="12" width="16.33203125" bestFit="1" customWidth="1"/>
  </cols>
  <sheetData>
    <row r="1" spans="1:13" x14ac:dyDescent="0.2">
      <c r="A1" s="1" t="s">
        <v>8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13</v>
      </c>
      <c r="G1" s="1" t="s">
        <v>14</v>
      </c>
      <c r="H1" s="1" t="s">
        <v>7</v>
      </c>
      <c r="I1" s="1" t="s">
        <v>1</v>
      </c>
      <c r="J1" s="1" t="s">
        <v>9</v>
      </c>
      <c r="K1" s="1" t="s">
        <v>2</v>
      </c>
      <c r="L1" s="1" t="s">
        <v>10</v>
      </c>
      <c r="M1" s="1" t="s">
        <v>0</v>
      </c>
    </row>
    <row r="2" spans="1:13" x14ac:dyDescent="0.2">
      <c r="A2" s="2">
        <v>42947</v>
      </c>
      <c r="B2" s="3">
        <v>7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f>AVERAGE(C2:G2)</f>
        <v>0</v>
      </c>
      <c r="I2" s="3">
        <f>(H2*9)/0.0009</f>
        <v>0</v>
      </c>
      <c r="J2" s="3">
        <f>15000*I2</f>
        <v>0</v>
      </c>
      <c r="K2" s="3">
        <f>15000*50000</f>
        <v>750000000</v>
      </c>
      <c r="L2" s="3">
        <f>K2-J2</f>
        <v>750000000</v>
      </c>
    </row>
    <row r="3" spans="1:13" x14ac:dyDescent="0.2">
      <c r="A3" s="5">
        <v>42948</v>
      </c>
      <c r="B3" s="3">
        <v>13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f>AVERAGE(C3:G3)</f>
        <v>0</v>
      </c>
      <c r="I3" s="3">
        <f>(H3*9)/0.0009</f>
        <v>0</v>
      </c>
      <c r="J3" s="3">
        <f>15000*I3</f>
        <v>0</v>
      </c>
      <c r="K3" s="3">
        <f>15000*50000</f>
        <v>750000000</v>
      </c>
      <c r="L3" s="3" t="s">
        <v>15</v>
      </c>
      <c r="M3" t="s">
        <v>25</v>
      </c>
    </row>
    <row r="4" spans="1:13" x14ac:dyDescent="0.2">
      <c r="A4" s="5">
        <v>42949</v>
      </c>
      <c r="B4">
        <v>8</v>
      </c>
      <c r="C4">
        <v>43</v>
      </c>
      <c r="D4">
        <v>28</v>
      </c>
      <c r="E4">
        <v>48</v>
      </c>
      <c r="F4">
        <v>33</v>
      </c>
      <c r="G4">
        <v>27</v>
      </c>
      <c r="H4" s="3">
        <f>AVERAGE(C4,D4,E4,F4,G4)</f>
        <v>35.799999999999997</v>
      </c>
      <c r="I4" s="3">
        <f>(H4*9)/0.0009</f>
        <v>358000</v>
      </c>
      <c r="J4" s="3">
        <f>15000*I4</f>
        <v>5370000000</v>
      </c>
      <c r="K4" s="3">
        <f>15000*50000</f>
        <v>750000000</v>
      </c>
      <c r="L4" s="3">
        <f>K4-J4</f>
        <v>-4620000000</v>
      </c>
      <c r="M4" t="s">
        <v>27</v>
      </c>
    </row>
  </sheetData>
  <pageMargins left="0.7" right="0.7" top="0.75" bottom="0.75" header="0.3" footer="0.3"/>
  <ignoredErrors>
    <ignoredError sqref="H2" formulaRange="1"/>
    <ignoredError sqref="H3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showRuler="0" topLeftCell="E1" workbookViewId="0">
      <selection activeCell="L9" sqref="L9"/>
    </sheetView>
  </sheetViews>
  <sheetFormatPr baseColWidth="10" defaultRowHeight="16" x14ac:dyDescent="0.2"/>
  <cols>
    <col min="2" max="2" width="21" style="7" bestFit="1" customWidth="1"/>
    <col min="8" max="8" width="16.83203125" bestFit="1" customWidth="1"/>
    <col min="9" max="9" width="8.33203125" bestFit="1" customWidth="1"/>
    <col min="10" max="10" width="11.83203125" bestFit="1" customWidth="1"/>
    <col min="11" max="11" width="18.6640625" bestFit="1" customWidth="1"/>
    <col min="12" max="12" width="17.6640625" bestFit="1" customWidth="1"/>
    <col min="13" max="13" width="13.5" customWidth="1"/>
    <col min="14" max="14" width="26.33203125" bestFit="1" customWidth="1"/>
  </cols>
  <sheetData>
    <row r="1" spans="1:15" s="1" customFormat="1" x14ac:dyDescent="0.2">
      <c r="A1" s="1" t="s">
        <v>8</v>
      </c>
      <c r="B1" s="6" t="s">
        <v>3</v>
      </c>
      <c r="C1" s="1" t="s">
        <v>4</v>
      </c>
      <c r="D1" s="1" t="s">
        <v>5</v>
      </c>
      <c r="E1" s="1" t="s">
        <v>6</v>
      </c>
      <c r="F1" s="1" t="s">
        <v>13</v>
      </c>
      <c r="G1" s="1" t="s">
        <v>14</v>
      </c>
      <c r="H1" s="1" t="s">
        <v>22</v>
      </c>
      <c r="I1" s="1" t="s">
        <v>1</v>
      </c>
      <c r="J1" s="1" t="s">
        <v>2</v>
      </c>
      <c r="K1" s="1" t="s">
        <v>19</v>
      </c>
      <c r="L1" s="1" t="s">
        <v>20</v>
      </c>
      <c r="M1" s="1" t="s">
        <v>18</v>
      </c>
      <c r="N1" s="1" t="s">
        <v>21</v>
      </c>
      <c r="O1" s="1" t="s">
        <v>0</v>
      </c>
    </row>
    <row r="2" spans="1:15" ht="32" x14ac:dyDescent="0.2">
      <c r="A2" s="2">
        <v>42946</v>
      </c>
      <c r="B2" s="7" t="s">
        <v>24</v>
      </c>
      <c r="C2">
        <v>140</v>
      </c>
      <c r="D2">
        <v>125</v>
      </c>
      <c r="E2">
        <v>173</v>
      </c>
      <c r="F2" t="s">
        <v>15</v>
      </c>
      <c r="G2" t="s">
        <v>15</v>
      </c>
      <c r="H2">
        <f>AVERAGE(C2:E2)</f>
        <v>146</v>
      </c>
      <c r="I2">
        <f t="shared" ref="I2:I8" si="0">(H2*9)/0.0009</f>
        <v>1460000</v>
      </c>
      <c r="J2">
        <f t="shared" ref="J2:J8" si="1">15000*50000</f>
        <v>750000000</v>
      </c>
      <c r="K2">
        <f t="shared" ref="K2:K8" si="2">J2/I2</f>
        <v>513.69863013698625</v>
      </c>
      <c r="L2">
        <v>60</v>
      </c>
      <c r="M2">
        <f t="shared" ref="M2:M8" si="3">L2*I2</f>
        <v>87600000</v>
      </c>
      <c r="N2">
        <f t="shared" ref="N2:N8" si="4">M2/15000</f>
        <v>5840</v>
      </c>
      <c r="O2" t="s">
        <v>17</v>
      </c>
    </row>
    <row r="3" spans="1:15" x14ac:dyDescent="0.2">
      <c r="A3" s="2">
        <v>42947</v>
      </c>
      <c r="B3" s="7" t="s">
        <v>12</v>
      </c>
      <c r="C3">
        <v>103</v>
      </c>
      <c r="D3">
        <v>115</v>
      </c>
      <c r="E3">
        <v>145</v>
      </c>
      <c r="F3">
        <v>124</v>
      </c>
      <c r="G3">
        <v>161</v>
      </c>
      <c r="H3">
        <f>AVERAGE(C3:G3)</f>
        <v>129.6</v>
      </c>
      <c r="I3">
        <f t="shared" si="0"/>
        <v>1296000</v>
      </c>
      <c r="J3">
        <f t="shared" si="1"/>
        <v>750000000</v>
      </c>
      <c r="K3">
        <f t="shared" si="2"/>
        <v>578.7037037037037</v>
      </c>
      <c r="L3">
        <v>700</v>
      </c>
      <c r="M3">
        <f t="shared" si="3"/>
        <v>907200000</v>
      </c>
      <c r="N3">
        <f t="shared" si="4"/>
        <v>60480</v>
      </c>
      <c r="O3" t="s">
        <v>16</v>
      </c>
    </row>
    <row r="4" spans="1:15" ht="32" x14ac:dyDescent="0.2">
      <c r="A4" s="2">
        <v>42948</v>
      </c>
      <c r="B4" s="7" t="s">
        <v>23</v>
      </c>
      <c r="C4">
        <v>50</v>
      </c>
      <c r="D4">
        <v>33</v>
      </c>
      <c r="E4">
        <v>31</v>
      </c>
      <c r="F4">
        <v>43</v>
      </c>
      <c r="G4">
        <v>49</v>
      </c>
      <c r="H4">
        <f>AVERAGE(C4:G4)</f>
        <v>41.2</v>
      </c>
      <c r="I4">
        <f t="shared" si="0"/>
        <v>412000</v>
      </c>
      <c r="J4">
        <f t="shared" si="1"/>
        <v>750000000</v>
      </c>
      <c r="K4">
        <f t="shared" si="2"/>
        <v>1820.3883495145631</v>
      </c>
      <c r="L4">
        <v>2100</v>
      </c>
      <c r="M4">
        <f t="shared" si="3"/>
        <v>865200000</v>
      </c>
      <c r="N4">
        <f t="shared" si="4"/>
        <v>57680</v>
      </c>
      <c r="O4" t="s">
        <v>26</v>
      </c>
    </row>
    <row r="5" spans="1:15" ht="32" x14ac:dyDescent="0.2">
      <c r="A5" s="2">
        <v>42949</v>
      </c>
      <c r="B5" s="7" t="s">
        <v>28</v>
      </c>
      <c r="C5">
        <v>110</v>
      </c>
      <c r="D5">
        <v>116</v>
      </c>
      <c r="E5">
        <v>110</v>
      </c>
      <c r="F5">
        <v>95</v>
      </c>
      <c r="G5">
        <v>130</v>
      </c>
      <c r="H5">
        <f>AVERAGE(C5:G5)</f>
        <v>112.2</v>
      </c>
      <c r="I5">
        <f t="shared" si="0"/>
        <v>1122000</v>
      </c>
      <c r="J5">
        <f t="shared" si="1"/>
        <v>750000000</v>
      </c>
      <c r="K5">
        <f t="shared" si="2"/>
        <v>668.44919786096261</v>
      </c>
      <c r="L5">
        <v>700</v>
      </c>
      <c r="M5">
        <f t="shared" si="3"/>
        <v>785400000</v>
      </c>
      <c r="N5">
        <f t="shared" si="4"/>
        <v>52360</v>
      </c>
    </row>
    <row r="6" spans="1:15" ht="32" x14ac:dyDescent="0.2">
      <c r="A6" s="2">
        <v>42950</v>
      </c>
      <c r="B6" s="7" t="s">
        <v>28</v>
      </c>
      <c r="C6">
        <v>143</v>
      </c>
      <c r="D6">
        <v>198</v>
      </c>
      <c r="E6">
        <v>165</v>
      </c>
      <c r="F6" t="s">
        <v>15</v>
      </c>
      <c r="G6" t="s">
        <v>15</v>
      </c>
      <c r="H6">
        <f>AVERAGE(C6:G6)</f>
        <v>168.66666666666666</v>
      </c>
      <c r="I6">
        <f t="shared" si="0"/>
        <v>1686666.6666666667</v>
      </c>
      <c r="J6">
        <f t="shared" si="1"/>
        <v>750000000</v>
      </c>
      <c r="K6">
        <f t="shared" si="2"/>
        <v>444.66403162055332</v>
      </c>
      <c r="L6">
        <v>500</v>
      </c>
      <c r="M6">
        <f t="shared" si="3"/>
        <v>843333333.33333337</v>
      </c>
      <c r="N6">
        <f t="shared" si="4"/>
        <v>56222.222222222226</v>
      </c>
      <c r="O6" t="s">
        <v>29</v>
      </c>
    </row>
    <row r="7" spans="1:15" ht="32" x14ac:dyDescent="0.2">
      <c r="A7" s="2">
        <v>42951</v>
      </c>
      <c r="B7" s="7" t="s">
        <v>30</v>
      </c>
      <c r="C7">
        <v>243</v>
      </c>
      <c r="D7">
        <v>231</v>
      </c>
      <c r="E7">
        <v>131</v>
      </c>
      <c r="F7">
        <v>268</v>
      </c>
      <c r="G7">
        <v>159</v>
      </c>
      <c r="H7">
        <f>AVERAGE(C7:G7)</f>
        <v>206.4</v>
      </c>
      <c r="I7">
        <f t="shared" si="0"/>
        <v>2064000.0000000002</v>
      </c>
      <c r="J7">
        <f t="shared" si="1"/>
        <v>750000000</v>
      </c>
      <c r="K7">
        <f t="shared" si="2"/>
        <v>363.37209302325579</v>
      </c>
      <c r="L7">
        <v>400</v>
      </c>
      <c r="M7">
        <f t="shared" si="3"/>
        <v>825600000.00000012</v>
      </c>
      <c r="N7">
        <f t="shared" si="4"/>
        <v>55040.000000000007</v>
      </c>
      <c r="O7" t="s">
        <v>31</v>
      </c>
    </row>
    <row r="8" spans="1:15" ht="32" x14ac:dyDescent="0.2">
      <c r="A8" s="2">
        <v>42952</v>
      </c>
      <c r="B8" s="7" t="s">
        <v>32</v>
      </c>
      <c r="C8">
        <v>195</v>
      </c>
      <c r="D8">
        <v>215</v>
      </c>
      <c r="E8">
        <v>290</v>
      </c>
      <c r="F8">
        <v>216</v>
      </c>
      <c r="G8">
        <v>238</v>
      </c>
      <c r="H8">
        <f>AVERAGE(C8:G8)</f>
        <v>230.8</v>
      </c>
      <c r="I8">
        <f t="shared" si="0"/>
        <v>2308000.0000000005</v>
      </c>
      <c r="J8">
        <f t="shared" si="1"/>
        <v>750000000</v>
      </c>
      <c r="K8">
        <f t="shared" si="2"/>
        <v>324.95667244367411</v>
      </c>
      <c r="L8">
        <v>550</v>
      </c>
      <c r="M8">
        <f t="shared" si="3"/>
        <v>1269400000.0000002</v>
      </c>
      <c r="N8">
        <f t="shared" si="4"/>
        <v>84626.666666666686</v>
      </c>
      <c r="O8" t="s">
        <v>33</v>
      </c>
    </row>
    <row r="12" spans="1:15" x14ac:dyDescent="0.2">
      <c r="J12" s="4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pre-feeding-concentrations</vt:lpstr>
      <vt:lpstr>algae-added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Yaamini</dc:creator>
  <cp:lastModifiedBy>Microsoft Office User</cp:lastModifiedBy>
  <dcterms:created xsi:type="dcterms:W3CDTF">2017-07-29T04:40:14Z</dcterms:created>
  <dcterms:modified xsi:type="dcterms:W3CDTF">2017-08-06T05:17:34Z</dcterms:modified>
</cp:coreProperties>
</file>