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ondae\Desktop\"/>
    </mc:Choice>
  </mc:AlternateContent>
  <bookViews>
    <workbookView xWindow="0" yWindow="0" windowWidth="9240" windowHeight="7305" activeTab="1"/>
  </bookViews>
  <sheets>
    <sheet name="Chart1" sheetId="2" r:id="rId1"/>
    <sheet name="Chart2" sheetId="4" r:id="rId2"/>
    <sheet name="Sheet1" sheetId="1" r:id="rId3"/>
    <sheet name="Sheet2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9" i="1" l="1"/>
  <c r="M90" i="1" l="1"/>
  <c r="E5" i="1" l="1"/>
  <c r="E8" i="1"/>
  <c r="E11" i="1"/>
  <c r="E14" i="1"/>
  <c r="E17" i="1"/>
  <c r="E20" i="1"/>
  <c r="E23" i="1"/>
  <c r="F23" i="1" s="1"/>
  <c r="E26" i="1"/>
  <c r="E29" i="1"/>
  <c r="E32" i="1"/>
  <c r="E35" i="1"/>
  <c r="F35" i="1" s="1"/>
  <c r="G35" i="1" s="1"/>
  <c r="E38" i="1"/>
  <c r="E41" i="1"/>
  <c r="E44" i="1"/>
  <c r="E47" i="1"/>
  <c r="F47" i="1" s="1"/>
  <c r="G47" i="1" s="1"/>
  <c r="H47" i="1" s="1"/>
  <c r="I47" i="1" s="1"/>
  <c r="J47" i="1" s="1"/>
  <c r="E50" i="1"/>
  <c r="E53" i="1"/>
  <c r="E56" i="1"/>
  <c r="E59" i="1"/>
  <c r="F59" i="1" s="1"/>
  <c r="G59" i="1" s="1"/>
  <c r="E62" i="1"/>
  <c r="E65" i="1"/>
  <c r="E68" i="1"/>
  <c r="E71" i="1"/>
  <c r="F71" i="1" s="1"/>
  <c r="G71" i="1" s="1"/>
  <c r="H71" i="1" s="1"/>
  <c r="I71" i="1" s="1"/>
  <c r="J71" i="1" s="1"/>
  <c r="E74" i="1"/>
  <c r="E77" i="1"/>
  <c r="E80" i="1"/>
  <c r="E83" i="1"/>
  <c r="F83" i="1" s="1"/>
  <c r="G83" i="1" s="1"/>
  <c r="E86" i="1"/>
  <c r="E89" i="1"/>
  <c r="E2" i="1"/>
  <c r="F2" i="1" l="1"/>
  <c r="F80" i="1"/>
  <c r="G80" i="1" s="1"/>
  <c r="F68" i="1"/>
  <c r="G68" i="1" s="1"/>
  <c r="H68" i="1" s="1"/>
  <c r="I68" i="1" s="1"/>
  <c r="J68" i="1" s="1"/>
  <c r="F56" i="1"/>
  <c r="G56" i="1" s="1"/>
  <c r="F44" i="1"/>
  <c r="G44" i="1" s="1"/>
  <c r="H44" i="1" s="1"/>
  <c r="I44" i="1" s="1"/>
  <c r="J44" i="1" s="1"/>
  <c r="F32" i="1"/>
  <c r="G32" i="1" s="1"/>
  <c r="F20" i="1"/>
  <c r="F11" i="1"/>
  <c r="F77" i="1"/>
  <c r="G77" i="1" s="1"/>
  <c r="F65" i="1"/>
  <c r="G65" i="1" s="1"/>
  <c r="H65" i="1" s="1"/>
  <c r="I65" i="1" s="1"/>
  <c r="F53" i="1"/>
  <c r="G53" i="1" s="1"/>
  <c r="H53" i="1" s="1"/>
  <c r="I53" i="1" s="1"/>
  <c r="F41" i="1"/>
  <c r="G41" i="1" s="1"/>
  <c r="H41" i="1" s="1"/>
  <c r="I41" i="1" s="1"/>
  <c r="J41" i="1" s="1"/>
  <c r="F29" i="1"/>
  <c r="G29" i="1" s="1"/>
  <c r="H29" i="1" s="1"/>
  <c r="I29" i="1" s="1"/>
  <c r="F17" i="1"/>
  <c r="F5" i="1"/>
  <c r="F89" i="1"/>
  <c r="G89" i="1" s="1"/>
  <c r="H89" i="1" s="1"/>
  <c r="I89" i="1" s="1"/>
  <c r="J89" i="1" s="1"/>
  <c r="F86" i="1"/>
  <c r="G86" i="1" s="1"/>
  <c r="F74" i="1"/>
  <c r="G74" i="1" s="1"/>
  <c r="H74" i="1" s="1"/>
  <c r="I74" i="1" s="1"/>
  <c r="F62" i="1"/>
  <c r="G62" i="1" s="1"/>
  <c r="F50" i="1"/>
  <c r="G50" i="1" s="1"/>
  <c r="H50" i="1" s="1"/>
  <c r="I50" i="1" s="1"/>
  <c r="J50" i="1" s="1"/>
  <c r="F38" i="1"/>
  <c r="G38" i="1" s="1"/>
  <c r="H38" i="1" s="1"/>
  <c r="I38" i="1" s="1"/>
  <c r="F26" i="1"/>
  <c r="G26" i="1" s="1"/>
  <c r="H26" i="1" s="1"/>
  <c r="I26" i="1" s="1"/>
  <c r="J26" i="1" s="1"/>
  <c r="J65" i="1"/>
  <c r="J29" i="1"/>
  <c r="J74" i="1"/>
  <c r="J38" i="1"/>
  <c r="F14" i="1"/>
  <c r="J53" i="1"/>
  <c r="F8" i="1"/>
  <c r="H86" i="1"/>
  <c r="I86" i="1" s="1"/>
  <c r="J86" i="1" s="1"/>
  <c r="H80" i="1"/>
  <c r="I80" i="1" s="1"/>
  <c r="J80" i="1" s="1"/>
  <c r="H56" i="1"/>
  <c r="I56" i="1" s="1"/>
  <c r="J56" i="1" s="1"/>
  <c r="H32" i="1"/>
  <c r="I32" i="1" s="1"/>
  <c r="J32" i="1" s="1"/>
  <c r="H59" i="1"/>
  <c r="I59" i="1" s="1"/>
  <c r="J59" i="1" s="1"/>
  <c r="H77" i="1"/>
  <c r="I77" i="1" s="1"/>
  <c r="J77" i="1" s="1"/>
  <c r="H62" i="1"/>
  <c r="I62" i="1" s="1"/>
  <c r="J62" i="1" s="1"/>
  <c r="H83" i="1"/>
  <c r="I83" i="1" s="1"/>
  <c r="J83" i="1" s="1"/>
  <c r="H35" i="1"/>
  <c r="I35" i="1" s="1"/>
  <c r="J35" i="1" s="1"/>
</calcChain>
</file>

<file path=xl/sharedStrings.xml><?xml version="1.0" encoding="utf-8"?>
<sst xmlns="http://schemas.openxmlformats.org/spreadsheetml/2006/main" count="597" uniqueCount="153">
  <si>
    <t>Well</t>
  </si>
  <si>
    <t>Contents</t>
  </si>
  <si>
    <t>Vial B</t>
  </si>
  <si>
    <t>Vial C</t>
  </si>
  <si>
    <t>Vial D</t>
  </si>
  <si>
    <t>Vial E</t>
  </si>
  <si>
    <t>Vial F</t>
  </si>
  <si>
    <t>Vial G</t>
  </si>
  <si>
    <t>Vial H</t>
  </si>
  <si>
    <t>Vial I</t>
  </si>
  <si>
    <t>Sample 1</t>
  </si>
  <si>
    <t>Sample 3</t>
  </si>
  <si>
    <t>Sample 4</t>
  </si>
  <si>
    <t>Sample 8</t>
  </si>
  <si>
    <t>Sample 11</t>
  </si>
  <si>
    <t>Sample 12</t>
  </si>
  <si>
    <t>Sample 16</t>
  </si>
  <si>
    <t>Sample 19</t>
  </si>
  <si>
    <t>Sample 20</t>
  </si>
  <si>
    <t>Sample 24</t>
  </si>
  <si>
    <t>Sample 27</t>
  </si>
  <si>
    <t>Sample 28</t>
  </si>
  <si>
    <t>Sample 32</t>
  </si>
  <si>
    <t>Sample 35</t>
  </si>
  <si>
    <t>Sample 36</t>
  </si>
  <si>
    <t>Sample 40</t>
  </si>
  <si>
    <t>Sample 43</t>
  </si>
  <si>
    <t>Sample 44</t>
  </si>
  <si>
    <t>Sample 48</t>
  </si>
  <si>
    <t>Sample 51</t>
  </si>
  <si>
    <t>Sample 52</t>
  </si>
  <si>
    <t>Sample 56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</si>
  <si>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</si>
  <si>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</si>
  <si>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</si>
  <si>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</si>
  <si>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</si>
  <si>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</si>
  <si>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</si>
  <si>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</si>
  <si>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</si>
  <si>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</si>
  <si>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</si>
  <si>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</si>
  <si>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</si>
  <si>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</si>
  <si>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</si>
  <si>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</si>
  <si>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</si>
  <si>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</si>
  <si>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</si>
  <si>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</si>
  <si>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</si>
  <si>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</si>
  <si>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</si>
  <si>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</si>
  <si>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</si>
  <si>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</si>
  <si>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</si>
  <si>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</si>
  <si>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</si>
  <si>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</si>
  <si>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</si>
  <si>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</si>
  <si>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</si>
  <si>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</si>
  <si>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</si>
  <si>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</si>
  <si>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</si>
  <si>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</si>
  <si>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</si>
  <si>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</si>
  <si>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</si>
  <si>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</si>
  <si>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</si>
  <si>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</si>
  <si>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</si>
  <si>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</si>
  <si>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</si>
  <si>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</si>
  <si>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</si>
  <si>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</si>
  <si>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</si>
  <si>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</si>
  <si>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</si>
  <si>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</si>
  <si>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</si>
  <si>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</si>
  <si>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</si>
  <si>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</si>
  <si>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</si>
  <si>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</si>
  <si>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</si>
  <si>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</si>
  <si>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</si>
  <si>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</si>
  <si>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</si>
  <si>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</si>
  <si>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</si>
  <si>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</si>
  <si>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</si>
  <si>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</si>
  <si>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</si>
  <si>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</si>
  <si>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</si>
  <si>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</si>
  <si>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</si>
  <si>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</si>
  <si>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</si>
  <si>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</si>
  <si>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</si>
  <si>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</si>
  <si>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</si>
  <si>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</si>
  <si>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</si>
  <si>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</si>
  <si>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</si>
  <si>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</si>
  <si>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</si>
  <si>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</si>
  <si>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</si>
  <si>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</si>
  <si>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omit</t>
  </si>
  <si>
    <t>Net A</t>
  </si>
  <si>
    <t>BSA concentration (ug/ml)</t>
  </si>
  <si>
    <t>ul to add of NH4HCO3</t>
  </si>
  <si>
    <t>ul of sample required for 100ug</t>
  </si>
  <si>
    <t>N/A</t>
  </si>
  <si>
    <t>Rep</t>
  </si>
  <si>
    <t>Abs. at 562nm</t>
  </si>
  <si>
    <t>Avg. Abs.</t>
  </si>
  <si>
    <t>Blank-corr. Abs.</t>
  </si>
  <si>
    <t>BSA conc. (ug/ul)</t>
  </si>
  <si>
    <t>Corr. for dilution of NH4HCO3</t>
  </si>
  <si>
    <t>Vial</t>
  </si>
  <si>
    <t>BSA conc. (µg/µl)</t>
  </si>
  <si>
    <t>Vol. lysis buffer (µl)</t>
  </si>
  <si>
    <t>Vol. BSA &amp; dilution (ul)</t>
  </si>
  <si>
    <t>B</t>
  </si>
  <si>
    <t>375, stock</t>
  </si>
  <si>
    <t>C</t>
  </si>
  <si>
    <t>325, stock</t>
  </si>
  <si>
    <t>D</t>
  </si>
  <si>
    <t>175, B</t>
  </si>
  <si>
    <t>E</t>
  </si>
  <si>
    <t>325, C</t>
  </si>
  <si>
    <t>F</t>
  </si>
  <si>
    <t>325, E</t>
  </si>
  <si>
    <t>G</t>
  </si>
  <si>
    <t>325, F</t>
  </si>
  <si>
    <t>H</t>
  </si>
  <si>
    <t>100, 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</si>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</sst>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/>
    <xf numFmtId="165" fontId="0" fillId="0" borderId="0" xfId="0" applyNumberFormat="1" applyAlignment="1"/>
    <xf numFmtId="164" fontId="0" fillId="0" borderId="0" xfId="0" applyNumberForma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Standard</a:t>
            </a:r>
            <a:r>
              <a:rPr lang="en-US" sz="2400" baseline="0"/>
              <a:t> Dilution Curve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4.5999999999999999E-2</c:v>
                </c:pt>
                <c:pt idx="2">
                  <c:v>7.6999999999999999E-2</c:v>
                </c:pt>
                <c:pt idx="3">
                  <c:v>0.16800000000000001</c:v>
                </c:pt>
                <c:pt idx="4">
                  <c:v>0.33300000000000002</c:v>
                </c:pt>
                <c:pt idx="5">
                  <c:v>0.46300000000000002</c:v>
                </c:pt>
                <c:pt idx="6">
                  <c:v>0.60499999999999998</c:v>
                </c:pt>
                <c:pt idx="7">
                  <c:v>0.88100000000000001</c:v>
                </c:pt>
              </c:numCache>
            </c:numRef>
          </c:xVal>
          <c:yVal>
            <c:numRef>
              <c:f>Sheet1!$L$2:$L$9</c:f>
              <c:numCache>
                <c:formatCode>General</c:formatCode>
                <c:ptCount val="8"/>
                <c:pt idx="0">
                  <c:v>0</c:v>
                </c:pt>
                <c:pt idx="1">
                  <c:v>2.5000000000000001E-2</c:v>
                </c:pt>
                <c:pt idx="2">
                  <c:v>0.125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50080"/>
        <c:axId val="151342560"/>
      </c:scatterChart>
      <c:valAx>
        <c:axId val="1303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Blank-corrected</a:t>
                </a:r>
                <a:r>
                  <a:rPr lang="en-US" sz="2000" baseline="0"/>
                  <a:t> Absorbance at 562nm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42560"/>
        <c:crosses val="autoZero"/>
        <c:crossBetween val="midCat"/>
      </c:valAx>
      <c:valAx>
        <c:axId val="1513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BSA concentration (ug/ul)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BSA concentration (ug/ml)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923125045303258"/>
                  <c:y val="2.5073341060976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Sheet1!$L$2:$L$9</c:f>
              <c:numCache>
                <c:formatCode>General</c:formatCode>
                <c:ptCount val="8"/>
                <c:pt idx="0">
                  <c:v>0</c:v>
                </c:pt>
                <c:pt idx="1">
                  <c:v>2.5000000000000001E-2</c:v>
                </c:pt>
                <c:pt idx="2">
                  <c:v>0.125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1.5</c:v>
                </c:pt>
              </c:numCache>
            </c:numRef>
          </c:xVal>
          <c:y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4.5999999999999999E-2</c:v>
                </c:pt>
                <c:pt idx="2">
                  <c:v>7.6999999999999999E-2</c:v>
                </c:pt>
                <c:pt idx="3">
                  <c:v>0.16800000000000001</c:v>
                </c:pt>
                <c:pt idx="4">
                  <c:v>0.33300000000000002</c:v>
                </c:pt>
                <c:pt idx="5">
                  <c:v>0.46300000000000002</c:v>
                </c:pt>
                <c:pt idx="6">
                  <c:v>0.60499999999999998</c:v>
                </c:pt>
                <c:pt idx="7">
                  <c:v>0.88100000000000001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79520"/>
        <c:axId val="145579912"/>
      </c:scatterChart>
      <c:valAx>
        <c:axId val="14557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BSA</a:t>
                </a:r>
                <a:r>
                  <a:rPr lang="en-US" sz="2000" baseline="0"/>
                  <a:t> concentration (ug/ml)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9912"/>
        <c:crosses val="autoZero"/>
        <c:crossBetween val="midCat"/>
      </c:valAx>
      <c:valAx>
        <c:axId val="14557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Blank-corrected  Absorbance</a:t>
                </a:r>
                <a:r>
                  <a:rPr lang="en-US" sz="2000" baseline="0"/>
                  <a:t> at 562nm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L77" sqref="L77"/>
    </sheetView>
  </sheetViews>
  <sheetFormatPr defaultRowHeight="15" x14ac:dyDescent="0.25"/>
  <cols>
    <col min="1" max="1" width="6.85546875" customWidth="1"/>
    <col min="2" max="2" width="11.28515625" customWidth="1"/>
    <col min="3" max="3" width="7" customWidth="1"/>
    <col min="4" max="4" width="11.5703125" customWidth="1"/>
    <col min="5" max="5" width="11.7109375" style="3" customWidth="1"/>
    <col min="6" max="6" width="11.5703125" style="3" customWidth="1"/>
    <col min="7" max="8" width="13.5703125" style="3" customWidth="1"/>
    <col min="9" max="9" width="9.7109375" style="2" customWidth="1"/>
    <col min="10" max="10" width="9.85546875" customWidth="1"/>
    <col min="13" max="13" width="24.85546875" customWidth="1"/>
  </cols>
  <sheetData>
    <row r="1" spans="1:13" s="7" customFormat="1" ht="59.25" customHeight="1" x14ac:dyDescent="0.25">
      <c r="A1" s="4" t="s">
        <v>0</v>
      </c>
      <c r="B1" s="4" t="s">
        <v>1</v>
      </c>
      <c r="C1" s="4" t="s">
        <v>128</v>
      </c>
      <c r="D1" s="4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6" t="s">
        <v>126</v>
      </c>
      <c r="J1" s="4" t="s">
        <v>125</v>
      </c>
      <c r="L1" s="7" t="s">
        <v>123</v>
      </c>
      <c r="M1" s="7" t="s">
        <v>124</v>
      </c>
    </row>
    <row r="2" spans="1:13" ht="15" customHeight="1" x14ac:dyDescent="0.25">
      <c r="A2" s="1" t="s">
        <v>32</v>
      </c>
      <c r="B2" s="1" t="s">
        <v>2</v>
      </c>
      <c r="C2" s="1">
        <v>1</v>
      </c>
      <c r="D2">
        <v>0.98599999999999999</v>
      </c>
      <c r="E2" s="8">
        <f>AVERAGE(D2:D4)</f>
        <v>0.98099999999999987</v>
      </c>
      <c r="F2" s="8">
        <f>E2-$E$23</f>
        <v>0.88066666666666649</v>
      </c>
      <c r="G2" s="8">
        <v>1.5</v>
      </c>
      <c r="H2" s="8" t="s">
        <v>127</v>
      </c>
      <c r="I2" s="9" t="s">
        <v>127</v>
      </c>
      <c r="J2" s="9" t="s">
        <v>127</v>
      </c>
      <c r="L2">
        <v>0</v>
      </c>
      <c r="M2">
        <v>0</v>
      </c>
    </row>
    <row r="3" spans="1:13" ht="15" customHeight="1" x14ac:dyDescent="0.25">
      <c r="A3" s="1" t="s">
        <v>33</v>
      </c>
      <c r="B3" s="1" t="s">
        <v>2</v>
      </c>
      <c r="C3" s="1">
        <v>2</v>
      </c>
      <c r="D3">
        <v>0.99099999999999999</v>
      </c>
      <c r="E3" s="8" t="s">
        <v>127</v>
      </c>
      <c r="F3" s="8" t="s">
        <v>127</v>
      </c>
      <c r="G3" s="8" t="s">
        <v>127</v>
      </c>
      <c r="H3" s="8" t="s">
        <v>127</v>
      </c>
      <c r="I3" s="9" t="s">
        <v>127</v>
      </c>
      <c r="J3" s="9" t="s">
        <v>127</v>
      </c>
      <c r="L3">
        <v>2.5000000000000001E-2</v>
      </c>
      <c r="M3">
        <v>4.5999999999999999E-2</v>
      </c>
    </row>
    <row r="4" spans="1:13" ht="15" customHeight="1" x14ac:dyDescent="0.25">
      <c r="A4" s="1" t="s">
        <v>34</v>
      </c>
      <c r="B4" s="1" t="s">
        <v>2</v>
      </c>
      <c r="C4" s="1">
        <v>3</v>
      </c>
      <c r="D4">
        <v>0.96599999999999997</v>
      </c>
      <c r="E4" s="8" t="s">
        <v>127</v>
      </c>
      <c r="F4" s="8" t="s">
        <v>127</v>
      </c>
      <c r="G4" s="8" t="s">
        <v>127</v>
      </c>
      <c r="H4" s="8" t="s">
        <v>127</v>
      </c>
      <c r="I4" s="9" t="s">
        <v>127</v>
      </c>
      <c r="J4" s="9" t="s">
        <v>127</v>
      </c>
      <c r="L4">
        <v>0.125</v>
      </c>
      <c r="M4">
        <v>7.6999999999999999E-2</v>
      </c>
    </row>
    <row r="5" spans="1:13" ht="15" customHeight="1" x14ac:dyDescent="0.25">
      <c r="A5" s="1" t="s">
        <v>35</v>
      </c>
      <c r="B5" s="1" t="s">
        <v>3</v>
      </c>
      <c r="C5" s="1">
        <v>1</v>
      </c>
      <c r="D5">
        <v>0.71699999999999997</v>
      </c>
      <c r="E5" s="8">
        <f t="shared" ref="E5" si="0">AVERAGE(D5:D7)</f>
        <v>0.70533333333333326</v>
      </c>
      <c r="F5" s="8">
        <f t="shared" ref="F5" si="1">E5-$E$23</f>
        <v>0.60499999999999987</v>
      </c>
      <c r="G5" s="8">
        <v>1</v>
      </c>
      <c r="H5" s="8" t="s">
        <v>127</v>
      </c>
      <c r="I5" s="9" t="s">
        <v>127</v>
      </c>
      <c r="J5" s="9" t="s">
        <v>127</v>
      </c>
      <c r="L5">
        <v>0.25</v>
      </c>
      <c r="M5">
        <v>0.16800000000000001</v>
      </c>
    </row>
    <row r="6" spans="1:13" ht="15" customHeight="1" x14ac:dyDescent="0.25">
      <c r="A6" s="1" t="s">
        <v>36</v>
      </c>
      <c r="B6" s="1" t="s">
        <v>3</v>
      </c>
      <c r="C6" s="1">
        <v>2</v>
      </c>
      <c r="D6">
        <v>0.72</v>
      </c>
      <c r="E6" s="8" t="s">
        <v>127</v>
      </c>
      <c r="F6" s="8" t="s">
        <v>127</v>
      </c>
      <c r="G6" s="8" t="s">
        <v>127</v>
      </c>
      <c r="H6" s="8" t="s">
        <v>127</v>
      </c>
      <c r="I6" s="9" t="s">
        <v>127</v>
      </c>
      <c r="J6" s="9" t="s">
        <v>127</v>
      </c>
      <c r="L6">
        <v>0.5</v>
      </c>
      <c r="M6">
        <v>0.33300000000000002</v>
      </c>
    </row>
    <row r="7" spans="1:13" ht="15" customHeight="1" x14ac:dyDescent="0.25">
      <c r="A7" s="1" t="s">
        <v>37</v>
      </c>
      <c r="B7" s="1" t="s">
        <v>3</v>
      </c>
      <c r="C7" s="1">
        <v>3</v>
      </c>
      <c r="D7">
        <v>0.67900000000000005</v>
      </c>
      <c r="E7" s="8" t="s">
        <v>127</v>
      </c>
      <c r="F7" s="8" t="s">
        <v>127</v>
      </c>
      <c r="G7" s="8" t="s">
        <v>127</v>
      </c>
      <c r="H7" s="8" t="s">
        <v>127</v>
      </c>
      <c r="I7" s="9" t="s">
        <v>127</v>
      </c>
      <c r="J7" s="9" t="s">
        <v>127</v>
      </c>
      <c r="L7">
        <v>0.75</v>
      </c>
      <c r="M7">
        <v>0.46300000000000002</v>
      </c>
    </row>
    <row r="8" spans="1:13" ht="15" customHeight="1" x14ac:dyDescent="0.25">
      <c r="A8" s="1" t="s">
        <v>38</v>
      </c>
      <c r="B8" s="1" t="s">
        <v>4</v>
      </c>
      <c r="C8" s="1">
        <v>1</v>
      </c>
      <c r="D8">
        <v>0.55400000000000005</v>
      </c>
      <c r="E8" s="8">
        <f t="shared" ref="E8" si="2">AVERAGE(D8:D10)</f>
        <v>0.56300000000000006</v>
      </c>
      <c r="F8" s="8">
        <f t="shared" ref="F8" si="3">E8-$E$23</f>
        <v>0.46266666666666673</v>
      </c>
      <c r="G8" s="8">
        <v>0.75</v>
      </c>
      <c r="H8" s="8" t="s">
        <v>127</v>
      </c>
      <c r="I8" s="9" t="s">
        <v>127</v>
      </c>
      <c r="J8" s="9" t="s">
        <v>127</v>
      </c>
      <c r="L8">
        <v>1</v>
      </c>
      <c r="M8">
        <v>0.60499999999999998</v>
      </c>
    </row>
    <row r="9" spans="1:13" ht="15" customHeight="1" x14ac:dyDescent="0.25">
      <c r="A9" s="1" t="s">
        <v>39</v>
      </c>
      <c r="B9" s="1" t="s">
        <v>4</v>
      </c>
      <c r="C9" s="1">
        <v>2</v>
      </c>
      <c r="D9">
        <v>0.57699999999999996</v>
      </c>
      <c r="E9" s="8" t="s">
        <v>127</v>
      </c>
      <c r="F9" s="8" t="s">
        <v>127</v>
      </c>
      <c r="G9" s="8" t="s">
        <v>127</v>
      </c>
      <c r="H9" s="8" t="s">
        <v>127</v>
      </c>
      <c r="I9" s="9" t="s">
        <v>127</v>
      </c>
      <c r="J9" s="9" t="s">
        <v>127</v>
      </c>
      <c r="L9">
        <v>1.5</v>
      </c>
      <c r="M9">
        <v>0.88100000000000001</v>
      </c>
    </row>
    <row r="10" spans="1:13" ht="15" customHeight="1" x14ac:dyDescent="0.25">
      <c r="A10" s="1" t="s">
        <v>40</v>
      </c>
      <c r="B10" s="1" t="s">
        <v>4</v>
      </c>
      <c r="C10" s="1">
        <v>3</v>
      </c>
      <c r="D10">
        <v>0.55800000000000005</v>
      </c>
      <c r="E10" s="8" t="s">
        <v>127</v>
      </c>
      <c r="F10" s="8" t="s">
        <v>127</v>
      </c>
      <c r="G10" s="8" t="s">
        <v>127</v>
      </c>
      <c r="H10" s="8" t="s">
        <v>127</v>
      </c>
      <c r="I10" s="9" t="s">
        <v>127</v>
      </c>
      <c r="J10" s="9" t="s">
        <v>127</v>
      </c>
    </row>
    <row r="11" spans="1:13" ht="15" customHeight="1" x14ac:dyDescent="0.25">
      <c r="A11" s="1" t="s">
        <v>41</v>
      </c>
      <c r="B11" s="1" t="s">
        <v>5</v>
      </c>
      <c r="C11" s="1">
        <v>1</v>
      </c>
      <c r="D11">
        <v>0.42099999999999999</v>
      </c>
      <c r="E11" s="8">
        <f t="shared" ref="E11" si="4">AVERAGE(D11:D13)</f>
        <v>0.43366666666666664</v>
      </c>
      <c r="F11" s="8">
        <f t="shared" ref="F11" si="5">E11-$E$23</f>
        <v>0.33333333333333331</v>
      </c>
      <c r="G11" s="8">
        <v>0.5</v>
      </c>
      <c r="H11" s="8" t="s">
        <v>127</v>
      </c>
      <c r="I11" s="9" t="s">
        <v>127</v>
      </c>
      <c r="J11" s="9" t="s">
        <v>127</v>
      </c>
    </row>
    <row r="12" spans="1:13" ht="15" customHeight="1" x14ac:dyDescent="0.25">
      <c r="A12" s="1" t="s">
        <v>42</v>
      </c>
      <c r="B12" s="1" t="s">
        <v>5</v>
      </c>
      <c r="C12" s="1">
        <v>2</v>
      </c>
      <c r="D12">
        <v>0.43099999999999999</v>
      </c>
      <c r="E12" s="8" t="s">
        <v>127</v>
      </c>
      <c r="F12" s="8" t="s">
        <v>127</v>
      </c>
      <c r="G12" s="8" t="s">
        <v>127</v>
      </c>
      <c r="H12" s="8" t="s">
        <v>127</v>
      </c>
      <c r="I12" s="9" t="s">
        <v>127</v>
      </c>
      <c r="J12" s="9" t="s">
        <v>127</v>
      </c>
    </row>
    <row r="13" spans="1:13" ht="15" customHeight="1" x14ac:dyDescent="0.25">
      <c r="A13" s="1" t="s">
        <v>43</v>
      </c>
      <c r="B13" s="1" t="s">
        <v>5</v>
      </c>
      <c r="C13" s="1">
        <v>3</v>
      </c>
      <c r="D13">
        <v>0.44900000000000001</v>
      </c>
      <c r="E13" s="8" t="s">
        <v>127</v>
      </c>
      <c r="F13" s="8" t="s">
        <v>127</v>
      </c>
      <c r="G13" s="8" t="s">
        <v>127</v>
      </c>
      <c r="H13" s="8" t="s">
        <v>127</v>
      </c>
      <c r="I13" s="9" t="s">
        <v>127</v>
      </c>
      <c r="J13" s="9" t="s">
        <v>127</v>
      </c>
    </row>
    <row r="14" spans="1:13" ht="15" customHeight="1" x14ac:dyDescent="0.25">
      <c r="A14" s="1" t="s">
        <v>44</v>
      </c>
      <c r="B14" s="1" t="s">
        <v>6</v>
      </c>
      <c r="C14" s="1">
        <v>1</v>
      </c>
      <c r="D14">
        <v>0.27600000000000002</v>
      </c>
      <c r="E14" s="8">
        <f t="shared" ref="E14" si="6">AVERAGE(D14:D16)</f>
        <v>0.26833333333333337</v>
      </c>
      <c r="F14" s="8">
        <f t="shared" ref="F14" si="7">E14-$E$23</f>
        <v>0.16800000000000004</v>
      </c>
      <c r="G14" s="8">
        <v>0.25</v>
      </c>
      <c r="H14" s="8" t="s">
        <v>127</v>
      </c>
      <c r="I14" s="9" t="s">
        <v>127</v>
      </c>
      <c r="J14" s="9" t="s">
        <v>127</v>
      </c>
    </row>
    <row r="15" spans="1:13" ht="15" customHeight="1" x14ac:dyDescent="0.25">
      <c r="A15" s="1" t="s">
        <v>45</v>
      </c>
      <c r="B15" s="1" t="s">
        <v>6</v>
      </c>
      <c r="C15" s="1">
        <v>2</v>
      </c>
      <c r="D15">
        <v>0.26700000000000002</v>
      </c>
      <c r="E15" s="8" t="s">
        <v>127</v>
      </c>
      <c r="F15" s="8" t="s">
        <v>127</v>
      </c>
      <c r="G15" s="8" t="s">
        <v>127</v>
      </c>
      <c r="H15" s="8" t="s">
        <v>127</v>
      </c>
      <c r="I15" s="9" t="s">
        <v>127</v>
      </c>
      <c r="J15" s="9" t="s">
        <v>127</v>
      </c>
    </row>
    <row r="16" spans="1:13" ht="15" customHeight="1" x14ac:dyDescent="0.25">
      <c r="A16" s="1" t="s">
        <v>46</v>
      </c>
      <c r="B16" s="1" t="s">
        <v>6</v>
      </c>
      <c r="C16" s="1">
        <v>3</v>
      </c>
      <c r="D16">
        <v>0.26200000000000001</v>
      </c>
      <c r="E16" s="8" t="s">
        <v>127</v>
      </c>
      <c r="F16" s="8" t="s">
        <v>127</v>
      </c>
      <c r="G16" s="8" t="s">
        <v>127</v>
      </c>
      <c r="H16" s="8" t="s">
        <v>127</v>
      </c>
      <c r="I16" s="9" t="s">
        <v>127</v>
      </c>
      <c r="J16" s="9" t="s">
        <v>127</v>
      </c>
    </row>
    <row r="17" spans="1:10" ht="15" customHeight="1" x14ac:dyDescent="0.25">
      <c r="A17" s="1" t="s">
        <v>47</v>
      </c>
      <c r="B17" s="1" t="s">
        <v>7</v>
      </c>
      <c r="C17" s="1">
        <v>1</v>
      </c>
      <c r="D17">
        <v>0.17699999999999999</v>
      </c>
      <c r="E17" s="8">
        <f t="shared" ref="E17" si="8">AVERAGE(D17:D19)</f>
        <v>0.17733333333333334</v>
      </c>
      <c r="F17" s="8">
        <f t="shared" ref="F17" si="9">E17-$E$23</f>
        <v>7.6999999999999999E-2</v>
      </c>
      <c r="G17" s="8">
        <v>0.125</v>
      </c>
      <c r="H17" s="8" t="s">
        <v>127</v>
      </c>
      <c r="I17" s="9" t="s">
        <v>127</v>
      </c>
      <c r="J17" s="9" t="s">
        <v>127</v>
      </c>
    </row>
    <row r="18" spans="1:10" ht="15" customHeight="1" x14ac:dyDescent="0.25">
      <c r="A18" s="1" t="s">
        <v>48</v>
      </c>
      <c r="B18" s="1" t="s">
        <v>7</v>
      </c>
      <c r="C18" s="1">
        <v>2</v>
      </c>
      <c r="D18">
        <v>0.17599999999999999</v>
      </c>
      <c r="E18" s="8" t="s">
        <v>127</v>
      </c>
      <c r="F18" s="8" t="s">
        <v>127</v>
      </c>
      <c r="G18" s="8" t="s">
        <v>127</v>
      </c>
      <c r="H18" s="8" t="s">
        <v>127</v>
      </c>
      <c r="I18" s="9" t="s">
        <v>127</v>
      </c>
      <c r="J18" s="9" t="s">
        <v>127</v>
      </c>
    </row>
    <row r="19" spans="1:10" ht="15" customHeight="1" x14ac:dyDescent="0.25">
      <c r="A19" s="1" t="s">
        <v>49</v>
      </c>
      <c r="B19" s="1" t="s">
        <v>7</v>
      </c>
      <c r="C19" s="1">
        <v>3</v>
      </c>
      <c r="D19">
        <v>0.17899999999999999</v>
      </c>
      <c r="E19" s="8" t="s">
        <v>127</v>
      </c>
      <c r="F19" s="8" t="s">
        <v>127</v>
      </c>
      <c r="G19" s="8" t="s">
        <v>127</v>
      </c>
      <c r="H19" s="8" t="s">
        <v>127</v>
      </c>
      <c r="I19" s="9" t="s">
        <v>127</v>
      </c>
      <c r="J19" s="9" t="s">
        <v>127</v>
      </c>
    </row>
    <row r="20" spans="1:10" ht="15" customHeight="1" x14ac:dyDescent="0.25">
      <c r="A20" s="1" t="s">
        <v>50</v>
      </c>
      <c r="B20" s="1" t="s">
        <v>8</v>
      </c>
      <c r="C20" s="1">
        <v>1</v>
      </c>
      <c r="D20">
        <v>0.157</v>
      </c>
      <c r="E20" s="8">
        <f t="shared" ref="E20" si="10">AVERAGE(D20:D22)</f>
        <v>0.14633333333333334</v>
      </c>
      <c r="F20" s="8">
        <f t="shared" ref="F20" si="11">E20-$E$23</f>
        <v>4.5999999999999999E-2</v>
      </c>
      <c r="G20" s="8">
        <v>2.5000000000000001E-2</v>
      </c>
      <c r="H20" s="8" t="s">
        <v>127</v>
      </c>
      <c r="I20" s="9" t="s">
        <v>127</v>
      </c>
      <c r="J20" s="9" t="s">
        <v>127</v>
      </c>
    </row>
    <row r="21" spans="1:10" ht="15" customHeight="1" x14ac:dyDescent="0.25">
      <c r="A21" s="1" t="s">
        <v>51</v>
      </c>
      <c r="B21" s="1" t="s">
        <v>8</v>
      </c>
      <c r="C21" s="1">
        <v>2</v>
      </c>
      <c r="D21">
        <v>0.13200000000000001</v>
      </c>
      <c r="E21" s="8" t="s">
        <v>127</v>
      </c>
      <c r="F21" s="8" t="s">
        <v>127</v>
      </c>
      <c r="G21" s="8" t="s">
        <v>127</v>
      </c>
      <c r="H21" s="8" t="s">
        <v>127</v>
      </c>
      <c r="I21" s="9" t="s">
        <v>127</v>
      </c>
      <c r="J21" s="9" t="s">
        <v>127</v>
      </c>
    </row>
    <row r="22" spans="1:10" ht="15" customHeight="1" x14ac:dyDescent="0.25">
      <c r="A22" s="1" t="s">
        <v>52</v>
      </c>
      <c r="B22" s="1" t="s">
        <v>8</v>
      </c>
      <c r="C22" s="1">
        <v>3</v>
      </c>
      <c r="D22">
        <v>0.15</v>
      </c>
      <c r="E22" s="8" t="s">
        <v>127</v>
      </c>
      <c r="F22" s="8" t="s">
        <v>127</v>
      </c>
      <c r="G22" s="8" t="s">
        <v>127</v>
      </c>
      <c r="H22" s="8" t="s">
        <v>127</v>
      </c>
      <c r="I22" s="9" t="s">
        <v>127</v>
      </c>
      <c r="J22" s="9" t="s">
        <v>127</v>
      </c>
    </row>
    <row r="23" spans="1:10" ht="15" customHeight="1" x14ac:dyDescent="0.25">
      <c r="A23" s="1" t="s">
        <v>53</v>
      </c>
      <c r="B23" s="1" t="s">
        <v>9</v>
      </c>
      <c r="C23" s="1">
        <v>1</v>
      </c>
      <c r="D23">
        <v>0.1</v>
      </c>
      <c r="E23" s="8">
        <f t="shared" ref="E23" si="12">AVERAGE(D23:D25)</f>
        <v>0.10033333333333334</v>
      </c>
      <c r="F23" s="8">
        <f t="shared" ref="F23" si="13">E23-$E$23</f>
        <v>0</v>
      </c>
      <c r="G23" s="8">
        <v>0</v>
      </c>
      <c r="H23" s="8" t="s">
        <v>127</v>
      </c>
      <c r="I23" s="9" t="s">
        <v>127</v>
      </c>
      <c r="J23" s="9" t="s">
        <v>127</v>
      </c>
    </row>
    <row r="24" spans="1:10" ht="15" customHeight="1" x14ac:dyDescent="0.25">
      <c r="A24" s="1" t="s">
        <v>54</v>
      </c>
      <c r="B24" s="1" t="s">
        <v>9</v>
      </c>
      <c r="C24" s="1">
        <v>2</v>
      </c>
      <c r="D24">
        <v>0.1</v>
      </c>
      <c r="E24" s="8" t="s">
        <v>127</v>
      </c>
      <c r="F24" s="8" t="s">
        <v>127</v>
      </c>
      <c r="G24" s="8" t="s">
        <v>127</v>
      </c>
      <c r="H24" s="8" t="s">
        <v>127</v>
      </c>
      <c r="I24" s="9" t="s">
        <v>127</v>
      </c>
      <c r="J24" s="9" t="s">
        <v>127</v>
      </c>
    </row>
    <row r="25" spans="1:10" ht="15" customHeight="1" x14ac:dyDescent="0.25">
      <c r="A25" s="1" t="s">
        <v>55</v>
      </c>
      <c r="B25" s="1" t="s">
        <v>9</v>
      </c>
      <c r="C25" s="1">
        <v>3</v>
      </c>
      <c r="D25">
        <v>0.10100000000000001</v>
      </c>
      <c r="E25" s="8" t="s">
        <v>127</v>
      </c>
      <c r="F25" s="8" t="s">
        <v>127</v>
      </c>
      <c r="G25" s="8" t="s">
        <v>127</v>
      </c>
      <c r="H25" s="8" t="s">
        <v>127</v>
      </c>
      <c r="I25" s="9" t="s">
        <v>127</v>
      </c>
      <c r="J25" s="9" t="s">
        <v>127</v>
      </c>
    </row>
    <row r="26" spans="1:10" ht="15" customHeight="1" x14ac:dyDescent="0.25">
      <c r="A26" s="1" t="s">
        <v>56</v>
      </c>
      <c r="B26" s="1" t="s">
        <v>10</v>
      </c>
      <c r="C26" s="1">
        <v>1</v>
      </c>
      <c r="D26">
        <v>0.83799999999999997</v>
      </c>
      <c r="E26" s="8">
        <f t="shared" ref="E26" si="14">AVERAGE(D26:D28)</f>
        <v>0.81700000000000006</v>
      </c>
      <c r="F26" s="8">
        <f t="shared" ref="F26" si="15">E26-$E$23</f>
        <v>0.71666666666666667</v>
      </c>
      <c r="G26" s="8">
        <f>(0.2213*(F26)^2)+(1.5287*(F26))-0.0145</f>
        <v>1.1947304722222223</v>
      </c>
      <c r="H26" s="8">
        <f>G26*3</f>
        <v>3.5841914166666671</v>
      </c>
      <c r="I26" s="9">
        <f>100/H26</f>
        <v>27.900295596656768</v>
      </c>
      <c r="J26" s="9">
        <f>100-I26</f>
        <v>72.099704403343225</v>
      </c>
    </row>
    <row r="27" spans="1:10" ht="15" customHeight="1" x14ac:dyDescent="0.25">
      <c r="A27" s="1" t="s">
        <v>57</v>
      </c>
      <c r="B27" s="1" t="s">
        <v>10</v>
      </c>
      <c r="C27" s="1">
        <v>2</v>
      </c>
      <c r="D27">
        <v>0.82199999999999995</v>
      </c>
      <c r="E27" s="8" t="s">
        <v>127</v>
      </c>
      <c r="F27" s="8" t="s">
        <v>127</v>
      </c>
      <c r="G27" s="8" t="s">
        <v>127</v>
      </c>
      <c r="H27" s="8" t="s">
        <v>127</v>
      </c>
      <c r="I27" s="8" t="s">
        <v>127</v>
      </c>
      <c r="J27" s="8" t="s">
        <v>127</v>
      </c>
    </row>
    <row r="28" spans="1:10" ht="15" customHeight="1" x14ac:dyDescent="0.25">
      <c r="A28" s="1" t="s">
        <v>58</v>
      </c>
      <c r="B28" s="1" t="s">
        <v>10</v>
      </c>
      <c r="C28" s="1">
        <v>3</v>
      </c>
      <c r="D28">
        <v>0.79100000000000004</v>
      </c>
      <c r="E28" s="8" t="s">
        <v>127</v>
      </c>
      <c r="F28" s="8" t="s">
        <v>127</v>
      </c>
      <c r="G28" s="8" t="s">
        <v>127</v>
      </c>
      <c r="H28" s="8" t="s">
        <v>127</v>
      </c>
      <c r="I28" s="8" t="s">
        <v>127</v>
      </c>
      <c r="J28" s="8" t="s">
        <v>127</v>
      </c>
    </row>
    <row r="29" spans="1:10" ht="15" customHeight="1" x14ac:dyDescent="0.25">
      <c r="A29" s="1" t="s">
        <v>59</v>
      </c>
      <c r="B29" s="1" t="s">
        <v>11</v>
      </c>
      <c r="C29" s="1">
        <v>1</v>
      </c>
      <c r="D29">
        <v>0.56100000000000005</v>
      </c>
      <c r="E29" s="8">
        <f t="shared" ref="E29" si="16">AVERAGE(D29:D31)</f>
        <v>0.57166666666666666</v>
      </c>
      <c r="F29" s="8">
        <f t="shared" ref="F29" si="17">E29-$E$23</f>
        <v>0.47133333333333333</v>
      </c>
      <c r="G29" s="8">
        <f t="shared" ref="G29" si="18">(0.2213*(F29)^2)+(1.5287*(F29))-0.0145</f>
        <v>0.75519019275555554</v>
      </c>
      <c r="H29" s="8">
        <f t="shared" ref="H29" si="19">G29*3</f>
        <v>2.2655705782666669</v>
      </c>
      <c r="I29" s="9">
        <f t="shared" ref="I29" si="20">100/H29</f>
        <v>44.138991280734047</v>
      </c>
      <c r="J29" s="9">
        <f t="shared" ref="J29" si="21">100-I29</f>
        <v>55.861008719265953</v>
      </c>
    </row>
    <row r="30" spans="1:10" ht="15" customHeight="1" x14ac:dyDescent="0.25">
      <c r="A30" s="1" t="s">
        <v>60</v>
      </c>
      <c r="B30" s="1" t="s">
        <v>11</v>
      </c>
      <c r="C30" s="1">
        <v>2</v>
      </c>
      <c r="D30">
        <v>0.57199999999999995</v>
      </c>
      <c r="E30" s="8" t="s">
        <v>127</v>
      </c>
      <c r="F30" s="8" t="s">
        <v>127</v>
      </c>
      <c r="G30" s="8" t="s">
        <v>127</v>
      </c>
      <c r="H30" s="8" t="s">
        <v>127</v>
      </c>
      <c r="I30" s="8" t="s">
        <v>127</v>
      </c>
      <c r="J30" s="8" t="s">
        <v>127</v>
      </c>
    </row>
    <row r="31" spans="1:10" ht="15" customHeight="1" x14ac:dyDescent="0.25">
      <c r="A31" s="1" t="s">
        <v>61</v>
      </c>
      <c r="B31" s="1" t="s">
        <v>11</v>
      </c>
      <c r="C31" s="1">
        <v>3</v>
      </c>
      <c r="D31">
        <v>0.58199999999999996</v>
      </c>
      <c r="E31" s="8" t="s">
        <v>127</v>
      </c>
      <c r="F31" s="8" t="s">
        <v>127</v>
      </c>
      <c r="G31" s="8" t="s">
        <v>127</v>
      </c>
      <c r="H31" s="8" t="s">
        <v>127</v>
      </c>
      <c r="I31" s="8" t="s">
        <v>127</v>
      </c>
      <c r="J31" s="8" t="s">
        <v>127</v>
      </c>
    </row>
    <row r="32" spans="1:10" ht="15" customHeight="1" x14ac:dyDescent="0.25">
      <c r="A32" s="1" t="s">
        <v>62</v>
      </c>
      <c r="B32" s="1" t="s">
        <v>12</v>
      </c>
      <c r="C32" s="1">
        <v>1</v>
      </c>
      <c r="D32">
        <v>0.71899999999999997</v>
      </c>
      <c r="E32" s="8">
        <f t="shared" ref="E32" si="22">AVERAGE(D32:D34)</f>
        <v>0.74266666666666659</v>
      </c>
      <c r="F32" s="8">
        <f t="shared" ref="F32" si="23">E32-$E$23</f>
        <v>0.6423333333333332</v>
      </c>
      <c r="G32" s="8">
        <f t="shared" ref="G32" si="24">(0.2213*(F32)^2)+(1.5287*(F32))-0.0145</f>
        <v>1.0587416008555555</v>
      </c>
      <c r="H32" s="8">
        <f t="shared" ref="H32" si="25">G32*3</f>
        <v>3.1762248025666664</v>
      </c>
      <c r="I32" s="9">
        <f t="shared" ref="I32" si="26">100/H32</f>
        <v>31.483917611622228</v>
      </c>
      <c r="J32" s="9">
        <f t="shared" ref="J32" si="27">100-I32</f>
        <v>68.516082388377768</v>
      </c>
    </row>
    <row r="33" spans="1:13" ht="15" customHeight="1" x14ac:dyDescent="0.25">
      <c r="A33" s="1" t="s">
        <v>63</v>
      </c>
      <c r="B33" s="1" t="s">
        <v>12</v>
      </c>
      <c r="C33" s="1">
        <v>2</v>
      </c>
      <c r="D33">
        <v>0.753</v>
      </c>
      <c r="E33" s="8" t="s">
        <v>127</v>
      </c>
      <c r="F33" s="8" t="s">
        <v>127</v>
      </c>
      <c r="G33" s="8" t="s">
        <v>127</v>
      </c>
      <c r="H33" s="8" t="s">
        <v>127</v>
      </c>
      <c r="I33" s="8" t="s">
        <v>127</v>
      </c>
      <c r="J33" s="8" t="s">
        <v>127</v>
      </c>
    </row>
    <row r="34" spans="1:13" ht="15" customHeight="1" x14ac:dyDescent="0.25">
      <c r="A34" s="1" t="s">
        <v>64</v>
      </c>
      <c r="B34" s="1" t="s">
        <v>12</v>
      </c>
      <c r="C34" s="1">
        <v>3</v>
      </c>
      <c r="D34">
        <v>0.75600000000000001</v>
      </c>
      <c r="E34" s="8" t="s">
        <v>127</v>
      </c>
      <c r="F34" s="8" t="s">
        <v>127</v>
      </c>
      <c r="G34" s="8" t="s">
        <v>127</v>
      </c>
      <c r="H34" s="8" t="s">
        <v>127</v>
      </c>
      <c r="I34" s="8" t="s">
        <v>127</v>
      </c>
      <c r="J34" s="8" t="s">
        <v>127</v>
      </c>
    </row>
    <row r="35" spans="1:13" ht="15" customHeight="1" x14ac:dyDescent="0.25">
      <c r="A35" s="1" t="s">
        <v>65</v>
      </c>
      <c r="B35" s="1" t="s">
        <v>13</v>
      </c>
      <c r="C35" s="1">
        <v>1</v>
      </c>
      <c r="D35">
        <v>0.96399999999999997</v>
      </c>
      <c r="E35" s="8">
        <f t="shared" ref="E35" si="28">AVERAGE(D35:D37)</f>
        <v>0.99799999999999989</v>
      </c>
      <c r="F35" s="8">
        <f t="shared" ref="F35" si="29">E35-$E$23</f>
        <v>0.8976666666666665</v>
      </c>
      <c r="G35" s="8">
        <f t="shared" ref="G35" si="30">(0.2213*(F35)^2)+(1.5287*(F35))-0.0145</f>
        <v>1.5360877781888886</v>
      </c>
      <c r="H35" s="8">
        <f t="shared" ref="H35" si="31">G35*3</f>
        <v>4.6082633345666659</v>
      </c>
      <c r="I35" s="9">
        <f t="shared" ref="I35" si="32">100/H35</f>
        <v>21.700148784879154</v>
      </c>
      <c r="J35" s="9">
        <f t="shared" ref="J35" si="33">100-I35</f>
        <v>78.299851215120839</v>
      </c>
    </row>
    <row r="36" spans="1:13" ht="15" customHeight="1" x14ac:dyDescent="0.25">
      <c r="A36" s="1" t="s">
        <v>66</v>
      </c>
      <c r="B36" s="1" t="s">
        <v>13</v>
      </c>
      <c r="C36" s="1">
        <v>2</v>
      </c>
      <c r="D36">
        <v>0.97699999999999998</v>
      </c>
      <c r="E36" s="8" t="s">
        <v>127</v>
      </c>
      <c r="F36" s="8" t="s">
        <v>127</v>
      </c>
      <c r="G36" s="8" t="s">
        <v>127</v>
      </c>
      <c r="H36" s="8" t="s">
        <v>127</v>
      </c>
      <c r="I36" s="8" t="s">
        <v>127</v>
      </c>
      <c r="J36" s="8" t="s">
        <v>127</v>
      </c>
    </row>
    <row r="37" spans="1:13" ht="15" customHeight="1" x14ac:dyDescent="0.25">
      <c r="A37" s="1" t="s">
        <v>67</v>
      </c>
      <c r="B37" s="1" t="s">
        <v>13</v>
      </c>
      <c r="C37" s="1">
        <v>3</v>
      </c>
      <c r="D37">
        <v>1.0529999999999999</v>
      </c>
      <c r="E37" s="8" t="s">
        <v>127</v>
      </c>
      <c r="F37" s="8" t="s">
        <v>127</v>
      </c>
      <c r="G37" s="8" t="s">
        <v>127</v>
      </c>
      <c r="H37" s="8" t="s">
        <v>127</v>
      </c>
      <c r="I37" s="8" t="s">
        <v>127</v>
      </c>
      <c r="J37" s="8" t="s">
        <v>127</v>
      </c>
    </row>
    <row r="38" spans="1:13" ht="15" customHeight="1" x14ac:dyDescent="0.25">
      <c r="A38" s="1" t="s">
        <v>68</v>
      </c>
      <c r="B38" s="1" t="s">
        <v>14</v>
      </c>
      <c r="C38" s="1">
        <v>1</v>
      </c>
      <c r="D38">
        <v>0.61899999999999999</v>
      </c>
      <c r="E38" s="8">
        <f t="shared" ref="E38" si="34">AVERAGE(D38:D40)</f>
        <v>0.59</v>
      </c>
      <c r="F38" s="8">
        <f t="shared" ref="F38" si="35">E38-$E$23</f>
        <v>0.48966666666666664</v>
      </c>
      <c r="G38" s="8">
        <f t="shared" ref="G38" si="36">(0.2213*(F38)^2)+(1.5287*(F38))-0.0145</f>
        <v>0.78711529658888879</v>
      </c>
      <c r="H38" s="8">
        <f t="shared" ref="H38" si="37">G38*3</f>
        <v>2.3613458897666666</v>
      </c>
      <c r="I38" s="9">
        <f t="shared" ref="I38" si="38">100/H38</f>
        <v>42.348730202283654</v>
      </c>
      <c r="J38" s="9">
        <f t="shared" ref="J38" si="39">100-I38</f>
        <v>57.651269797716346</v>
      </c>
    </row>
    <row r="39" spans="1:13" ht="15" customHeight="1" x14ac:dyDescent="0.25">
      <c r="A39" s="1" t="s">
        <v>69</v>
      </c>
      <c r="B39" s="1" t="s">
        <v>14</v>
      </c>
      <c r="C39" s="1">
        <v>2</v>
      </c>
      <c r="D39">
        <v>0.58099999999999996</v>
      </c>
      <c r="E39" s="8" t="s">
        <v>127</v>
      </c>
      <c r="F39" s="8" t="s">
        <v>127</v>
      </c>
      <c r="G39" s="8" t="s">
        <v>127</v>
      </c>
      <c r="H39" s="8" t="s">
        <v>127</v>
      </c>
      <c r="I39" s="8" t="s">
        <v>127</v>
      </c>
      <c r="J39" s="8" t="s">
        <v>127</v>
      </c>
      <c r="M39">
        <f>2.5*22</f>
        <v>55</v>
      </c>
    </row>
    <row r="40" spans="1:13" ht="15" customHeight="1" x14ac:dyDescent="0.25">
      <c r="A40" s="1" t="s">
        <v>70</v>
      </c>
      <c r="B40" s="1" t="s">
        <v>14</v>
      </c>
      <c r="C40" s="1">
        <v>3</v>
      </c>
      <c r="D40">
        <v>0.56999999999999995</v>
      </c>
      <c r="E40" s="8" t="s">
        <v>127</v>
      </c>
      <c r="F40" s="8" t="s">
        <v>127</v>
      </c>
      <c r="G40" s="8" t="s">
        <v>127</v>
      </c>
      <c r="H40" s="8" t="s">
        <v>127</v>
      </c>
      <c r="I40" s="8" t="s">
        <v>127</v>
      </c>
      <c r="J40" s="8" t="s">
        <v>127</v>
      </c>
    </row>
    <row r="41" spans="1:13" ht="15" customHeight="1" x14ac:dyDescent="0.25">
      <c r="A41" s="1" t="s">
        <v>71</v>
      </c>
      <c r="B41" s="1" t="s">
        <v>15</v>
      </c>
      <c r="C41" s="1">
        <v>1</v>
      </c>
      <c r="D41">
        <v>0.91100000000000003</v>
      </c>
      <c r="E41" s="8">
        <f t="shared" ref="E41" si="40">AVERAGE(D41:D43)</f>
        <v>0.95666666666666667</v>
      </c>
      <c r="F41" s="8">
        <f t="shared" ref="F41" si="41">E41-$E$23</f>
        <v>0.85633333333333328</v>
      </c>
      <c r="G41" s="8">
        <f t="shared" ref="G41" si="42">(0.2213*(F41)^2)+(1.5287*(F41))-0.0145</f>
        <v>1.4568575565888888</v>
      </c>
      <c r="H41" s="8">
        <f t="shared" ref="H41" si="43">G41*3</f>
        <v>4.3705726697666663</v>
      </c>
      <c r="I41" s="9">
        <f t="shared" ref="I41" si="44">100/H41</f>
        <v>22.880296829691826</v>
      </c>
      <c r="J41" s="9">
        <f t="shared" ref="J41" si="45">100-I41</f>
        <v>77.119703170308171</v>
      </c>
    </row>
    <row r="42" spans="1:13" ht="15" customHeight="1" x14ac:dyDescent="0.25">
      <c r="A42" s="1" t="s">
        <v>72</v>
      </c>
      <c r="B42" s="1" t="s">
        <v>15</v>
      </c>
      <c r="C42" s="1">
        <v>2</v>
      </c>
      <c r="D42">
        <v>0.98899999999999999</v>
      </c>
      <c r="E42" s="8" t="s">
        <v>127</v>
      </c>
      <c r="F42" s="8" t="s">
        <v>127</v>
      </c>
      <c r="G42" s="8" t="s">
        <v>127</v>
      </c>
      <c r="H42" s="8" t="s">
        <v>127</v>
      </c>
      <c r="I42" s="8" t="s">
        <v>127</v>
      </c>
      <c r="J42" s="8" t="s">
        <v>127</v>
      </c>
    </row>
    <row r="43" spans="1:13" ht="15" customHeight="1" x14ac:dyDescent="0.25">
      <c r="A43" s="1" t="s">
        <v>73</v>
      </c>
      <c r="B43" s="1" t="s">
        <v>15</v>
      </c>
      <c r="C43" s="1">
        <v>3</v>
      </c>
      <c r="D43">
        <v>0.97</v>
      </c>
      <c r="E43" s="8" t="s">
        <v>127</v>
      </c>
      <c r="F43" s="8" t="s">
        <v>127</v>
      </c>
      <c r="G43" s="8" t="s">
        <v>127</v>
      </c>
      <c r="H43" s="8" t="s">
        <v>127</v>
      </c>
      <c r="I43" s="8" t="s">
        <v>127</v>
      </c>
      <c r="J43" s="8" t="s">
        <v>127</v>
      </c>
    </row>
    <row r="44" spans="1:13" ht="15" customHeight="1" x14ac:dyDescent="0.25">
      <c r="A44" s="1" t="s">
        <v>74</v>
      </c>
      <c r="B44" s="1" t="s">
        <v>16</v>
      </c>
      <c r="C44" s="1">
        <v>1</v>
      </c>
      <c r="D44">
        <v>0.79900000000000004</v>
      </c>
      <c r="E44" s="8">
        <f t="shared" ref="E44" si="46">AVERAGE(D44:D46)</f>
        <v>0.79033333333333344</v>
      </c>
      <c r="F44" s="8">
        <f t="shared" ref="F44" si="47">E44-$E$23</f>
        <v>0.69000000000000006</v>
      </c>
      <c r="G44" s="8">
        <f t="shared" ref="G44" si="48">(0.2213*(F44)^2)+(1.5287*(F44))-0.0145</f>
        <v>1.1456639300000002</v>
      </c>
      <c r="H44" s="8">
        <f t="shared" ref="H44" si="49">G44*3</f>
        <v>3.4369917900000004</v>
      </c>
      <c r="I44" s="9">
        <f t="shared" ref="I44" si="50">100/H44</f>
        <v>29.0952106114865</v>
      </c>
      <c r="J44" s="9">
        <f t="shared" ref="J44" si="51">100-I44</f>
        <v>70.904789388513507</v>
      </c>
    </row>
    <row r="45" spans="1:13" ht="15" customHeight="1" x14ac:dyDescent="0.25">
      <c r="A45" s="1" t="s">
        <v>75</v>
      </c>
      <c r="B45" s="1" t="s">
        <v>16</v>
      </c>
      <c r="C45" s="1">
        <v>2</v>
      </c>
      <c r="D45">
        <v>0.78400000000000003</v>
      </c>
      <c r="E45" s="8" t="s">
        <v>127</v>
      </c>
      <c r="F45" s="8" t="s">
        <v>127</v>
      </c>
      <c r="G45" s="8" t="s">
        <v>127</v>
      </c>
      <c r="H45" s="8" t="s">
        <v>127</v>
      </c>
      <c r="I45" s="8" t="s">
        <v>127</v>
      </c>
      <c r="J45" s="8" t="s">
        <v>127</v>
      </c>
    </row>
    <row r="46" spans="1:13" ht="15" customHeight="1" x14ac:dyDescent="0.25">
      <c r="A46" s="1" t="s">
        <v>76</v>
      </c>
      <c r="B46" s="1" t="s">
        <v>16</v>
      </c>
      <c r="C46" s="1">
        <v>3</v>
      </c>
      <c r="D46">
        <v>0.78800000000000003</v>
      </c>
      <c r="E46" s="8" t="s">
        <v>127</v>
      </c>
      <c r="F46" s="8" t="s">
        <v>127</v>
      </c>
      <c r="G46" s="8" t="s">
        <v>127</v>
      </c>
      <c r="H46" s="8" t="s">
        <v>127</v>
      </c>
      <c r="I46" s="8" t="s">
        <v>127</v>
      </c>
      <c r="J46" s="8" t="s">
        <v>127</v>
      </c>
    </row>
    <row r="47" spans="1:13" ht="15" customHeight="1" x14ac:dyDescent="0.25">
      <c r="A47" s="1" t="s">
        <v>77</v>
      </c>
      <c r="B47" s="1" t="s">
        <v>17</v>
      </c>
      <c r="C47" s="1">
        <v>1</v>
      </c>
      <c r="D47">
        <v>0.84799999999999998</v>
      </c>
      <c r="E47" s="8">
        <f t="shared" ref="E47" si="52">AVERAGE(D47:D49)</f>
        <v>0.90666666666666662</v>
      </c>
      <c r="F47" s="8">
        <f t="shared" ref="F47" si="53">E47-$E$23</f>
        <v>0.80633333333333324</v>
      </c>
      <c r="G47" s="8">
        <f t="shared" ref="G47" si="54">(0.2213*(F47)^2)+(1.5287*(F47))-0.0145</f>
        <v>1.362025149922222</v>
      </c>
      <c r="H47" s="8">
        <f t="shared" ref="H47" si="55">G47*3</f>
        <v>4.0860754497666658</v>
      </c>
      <c r="I47" s="9">
        <f t="shared" ref="I47" si="56">100/H47</f>
        <v>24.473361108814199</v>
      </c>
      <c r="J47" s="9">
        <f t="shared" ref="J47" si="57">100-I47</f>
        <v>75.526638891185797</v>
      </c>
    </row>
    <row r="48" spans="1:13" ht="15" customHeight="1" x14ac:dyDescent="0.25">
      <c r="A48" s="1" t="s">
        <v>78</v>
      </c>
      <c r="B48" s="1" t="s">
        <v>17</v>
      </c>
      <c r="C48" s="1">
        <v>2</v>
      </c>
      <c r="D48">
        <v>0.89200000000000002</v>
      </c>
      <c r="E48" s="8" t="s">
        <v>127</v>
      </c>
      <c r="F48" s="8" t="s">
        <v>127</v>
      </c>
      <c r="G48" s="8" t="s">
        <v>127</v>
      </c>
      <c r="H48" s="8" t="s">
        <v>127</v>
      </c>
      <c r="I48" s="8" t="s">
        <v>127</v>
      </c>
      <c r="J48" s="8" t="s">
        <v>127</v>
      </c>
    </row>
    <row r="49" spans="1:10" ht="15" customHeight="1" x14ac:dyDescent="0.25">
      <c r="A49" s="1" t="s">
        <v>79</v>
      </c>
      <c r="B49" s="1" t="s">
        <v>17</v>
      </c>
      <c r="C49" s="1">
        <v>3</v>
      </c>
      <c r="D49">
        <v>0.98</v>
      </c>
      <c r="E49" s="8" t="s">
        <v>127</v>
      </c>
      <c r="F49" s="8" t="s">
        <v>127</v>
      </c>
      <c r="G49" s="8" t="s">
        <v>127</v>
      </c>
      <c r="H49" s="8" t="s">
        <v>127</v>
      </c>
      <c r="I49" s="8" t="s">
        <v>127</v>
      </c>
      <c r="J49" s="8" t="s">
        <v>127</v>
      </c>
    </row>
    <row r="50" spans="1:10" ht="15" customHeight="1" x14ac:dyDescent="0.25">
      <c r="A50" s="1" t="s">
        <v>80</v>
      </c>
      <c r="B50" s="1" t="s">
        <v>18</v>
      </c>
      <c r="C50" s="1">
        <v>1</v>
      </c>
      <c r="D50">
        <v>0.747</v>
      </c>
      <c r="E50" s="8">
        <f t="shared" ref="E50" si="58">AVERAGE(D50:D52)</f>
        <v>0.7503333333333333</v>
      </c>
      <c r="F50" s="8">
        <f t="shared" ref="F50" si="59">E50-$E$23</f>
        <v>0.64999999999999991</v>
      </c>
      <c r="G50" s="8">
        <f t="shared" ref="G50" si="60">(0.2213*(F50)^2)+(1.5287*(F50))-0.0145</f>
        <v>1.0726542499999998</v>
      </c>
      <c r="H50" s="8">
        <f t="shared" ref="H50" si="61">G50*3</f>
        <v>3.2179627499999994</v>
      </c>
      <c r="I50" s="9">
        <f t="shared" ref="I50" si="62">100/H50</f>
        <v>31.075561704373371</v>
      </c>
      <c r="J50" s="9">
        <f t="shared" ref="J50" si="63">100-I50</f>
        <v>68.924438295626629</v>
      </c>
    </row>
    <row r="51" spans="1:10" ht="15" customHeight="1" x14ac:dyDescent="0.25">
      <c r="A51" s="1" t="s">
        <v>81</v>
      </c>
      <c r="B51" s="1" t="s">
        <v>18</v>
      </c>
      <c r="C51" s="1">
        <v>2</v>
      </c>
      <c r="D51">
        <v>0.77100000000000002</v>
      </c>
      <c r="E51" s="8" t="s">
        <v>127</v>
      </c>
      <c r="F51" s="8" t="s">
        <v>127</v>
      </c>
      <c r="G51" s="8" t="s">
        <v>127</v>
      </c>
      <c r="H51" s="8" t="s">
        <v>127</v>
      </c>
      <c r="I51" s="8" t="s">
        <v>127</v>
      </c>
      <c r="J51" s="8" t="s">
        <v>127</v>
      </c>
    </row>
    <row r="52" spans="1:10" ht="15" customHeight="1" x14ac:dyDescent="0.25">
      <c r="A52" s="1" t="s">
        <v>82</v>
      </c>
      <c r="B52" s="1" t="s">
        <v>18</v>
      </c>
      <c r="C52" s="1">
        <v>3</v>
      </c>
      <c r="D52">
        <v>0.73299999999999998</v>
      </c>
      <c r="E52" s="8" t="s">
        <v>127</v>
      </c>
      <c r="F52" s="8" t="s">
        <v>127</v>
      </c>
      <c r="G52" s="8" t="s">
        <v>127</v>
      </c>
      <c r="H52" s="8" t="s">
        <v>127</v>
      </c>
      <c r="I52" s="8" t="s">
        <v>127</v>
      </c>
      <c r="J52" s="8" t="s">
        <v>127</v>
      </c>
    </row>
    <row r="53" spans="1:10" ht="15" customHeight="1" x14ac:dyDescent="0.25">
      <c r="A53" s="1" t="s">
        <v>83</v>
      </c>
      <c r="B53" s="1" t="s">
        <v>19</v>
      </c>
      <c r="C53" s="1">
        <v>1</v>
      </c>
      <c r="D53">
        <v>0.66</v>
      </c>
      <c r="E53" s="8">
        <f t="shared" ref="E53" si="64">AVERAGE(D53:D55)</f>
        <v>0.66200000000000003</v>
      </c>
      <c r="F53" s="8">
        <f t="shared" ref="F53" si="65">E53-$E$23</f>
        <v>0.56166666666666665</v>
      </c>
      <c r="G53" s="8">
        <f t="shared" ref="G53" si="66">(0.2213*(F53)^2)+(1.5287*(F53))-0.0145</f>
        <v>0.91393322138888888</v>
      </c>
      <c r="H53" s="8">
        <f t="shared" ref="H53" si="67">G53*3</f>
        <v>2.7417996641666669</v>
      </c>
      <c r="I53" s="9">
        <f t="shared" ref="I53" si="68">100/H53</f>
        <v>36.472394867840812</v>
      </c>
      <c r="J53" s="9">
        <f t="shared" ref="J53" si="69">100-I53</f>
        <v>63.527605132159188</v>
      </c>
    </row>
    <row r="54" spans="1:10" ht="15" customHeight="1" x14ac:dyDescent="0.25">
      <c r="A54" s="1" t="s">
        <v>84</v>
      </c>
      <c r="B54" s="1" t="s">
        <v>19</v>
      </c>
      <c r="C54" s="1">
        <v>2</v>
      </c>
      <c r="D54">
        <v>0.68100000000000005</v>
      </c>
      <c r="E54" s="8" t="s">
        <v>127</v>
      </c>
      <c r="F54" s="8" t="s">
        <v>127</v>
      </c>
      <c r="G54" s="8" t="s">
        <v>127</v>
      </c>
      <c r="H54" s="8" t="s">
        <v>127</v>
      </c>
      <c r="I54" s="8" t="s">
        <v>127</v>
      </c>
      <c r="J54" s="8" t="s">
        <v>127</v>
      </c>
    </row>
    <row r="55" spans="1:10" ht="15" customHeight="1" x14ac:dyDescent="0.25">
      <c r="A55" s="1" t="s">
        <v>85</v>
      </c>
      <c r="B55" s="1" t="s">
        <v>19</v>
      </c>
      <c r="C55" s="1">
        <v>3</v>
      </c>
      <c r="D55">
        <v>0.64500000000000002</v>
      </c>
      <c r="E55" s="8" t="s">
        <v>127</v>
      </c>
      <c r="F55" s="8" t="s">
        <v>127</v>
      </c>
      <c r="G55" s="8" t="s">
        <v>127</v>
      </c>
      <c r="H55" s="8" t="s">
        <v>127</v>
      </c>
      <c r="I55" s="8" t="s">
        <v>127</v>
      </c>
      <c r="J55" s="8" t="s">
        <v>127</v>
      </c>
    </row>
    <row r="56" spans="1:10" ht="15" customHeight="1" x14ac:dyDescent="0.25">
      <c r="A56" s="1" t="s">
        <v>86</v>
      </c>
      <c r="B56" s="1" t="s">
        <v>20</v>
      </c>
      <c r="C56" s="1">
        <v>1</v>
      </c>
      <c r="D56">
        <v>0.78500000000000003</v>
      </c>
      <c r="E56" s="8">
        <f t="shared" ref="E56" si="70">AVERAGE(D56:D58)</f>
        <v>0.78466666666666673</v>
      </c>
      <c r="F56" s="8">
        <f t="shared" ref="F56" si="71">E56-$E$23</f>
        <v>0.68433333333333335</v>
      </c>
      <c r="G56" s="8">
        <f t="shared" ref="G56" si="72">(0.2213*(F56)^2)+(1.5287*(F56))-0.0145</f>
        <v>1.1352778368555556</v>
      </c>
      <c r="H56" s="8">
        <f t="shared" ref="H56" si="73">G56*3</f>
        <v>3.4058335105666666</v>
      </c>
      <c r="I56" s="9">
        <f t="shared" ref="I56" si="74">100/H56</f>
        <v>29.361388244536322</v>
      </c>
      <c r="J56" s="9">
        <f t="shared" ref="J56" si="75">100-I56</f>
        <v>70.638611755463671</v>
      </c>
    </row>
    <row r="57" spans="1:10" ht="15" customHeight="1" x14ac:dyDescent="0.25">
      <c r="A57" s="1" t="s">
        <v>87</v>
      </c>
      <c r="B57" s="1" t="s">
        <v>20</v>
      </c>
      <c r="C57" s="1">
        <v>2</v>
      </c>
      <c r="D57">
        <v>0.76600000000000001</v>
      </c>
      <c r="E57" s="8" t="s">
        <v>127</v>
      </c>
      <c r="F57" s="8" t="s">
        <v>127</v>
      </c>
      <c r="G57" s="8" t="s">
        <v>127</v>
      </c>
      <c r="H57" s="8" t="s">
        <v>127</v>
      </c>
      <c r="I57" s="8" t="s">
        <v>127</v>
      </c>
      <c r="J57" s="8" t="s">
        <v>127</v>
      </c>
    </row>
    <row r="58" spans="1:10" ht="15" customHeight="1" x14ac:dyDescent="0.25">
      <c r="A58" s="1" t="s">
        <v>88</v>
      </c>
      <c r="B58" s="1" t="s">
        <v>20</v>
      </c>
      <c r="C58" s="1">
        <v>3</v>
      </c>
      <c r="D58">
        <v>0.80300000000000005</v>
      </c>
      <c r="E58" s="8" t="s">
        <v>127</v>
      </c>
      <c r="F58" s="8" t="s">
        <v>127</v>
      </c>
      <c r="G58" s="8" t="s">
        <v>127</v>
      </c>
      <c r="H58" s="8" t="s">
        <v>127</v>
      </c>
      <c r="I58" s="8" t="s">
        <v>127</v>
      </c>
      <c r="J58" s="8" t="s">
        <v>127</v>
      </c>
    </row>
    <row r="59" spans="1:10" ht="15" customHeight="1" x14ac:dyDescent="0.25">
      <c r="A59" s="1" t="s">
        <v>89</v>
      </c>
      <c r="B59" s="1" t="s">
        <v>21</v>
      </c>
      <c r="C59" s="1">
        <v>1</v>
      </c>
      <c r="D59">
        <v>0.80700000000000005</v>
      </c>
      <c r="E59" s="8">
        <f t="shared" ref="E59" si="76">AVERAGE(D59:D61)</f>
        <v>0.84433333333333327</v>
      </c>
      <c r="F59" s="8">
        <f t="shared" ref="F59" si="77">E59-$E$23</f>
        <v>0.74399999999999988</v>
      </c>
      <c r="G59" s="8">
        <f t="shared" ref="G59" si="78">(0.2213*(F59)^2)+(1.5287*(F59))-0.0145</f>
        <v>1.2453503167999997</v>
      </c>
      <c r="H59" s="8">
        <f t="shared" ref="H59" si="79">G59*3</f>
        <v>3.7360509503999992</v>
      </c>
      <c r="I59" s="9">
        <f t="shared" ref="I59" si="80">100/H59</f>
        <v>26.766230259598984</v>
      </c>
      <c r="J59" s="9">
        <f t="shared" ref="J59" si="81">100-I59</f>
        <v>73.233769740401016</v>
      </c>
    </row>
    <row r="60" spans="1:10" ht="15" customHeight="1" x14ac:dyDescent="0.25">
      <c r="A60" s="1" t="s">
        <v>90</v>
      </c>
      <c r="B60" s="1" t="s">
        <v>21</v>
      </c>
      <c r="C60" s="1">
        <v>2</v>
      </c>
      <c r="D60">
        <v>0.85599999999999998</v>
      </c>
      <c r="E60" s="8" t="s">
        <v>127</v>
      </c>
      <c r="F60" s="8" t="s">
        <v>127</v>
      </c>
      <c r="G60" s="8" t="s">
        <v>127</v>
      </c>
      <c r="H60" s="8" t="s">
        <v>127</v>
      </c>
      <c r="I60" s="8" t="s">
        <v>127</v>
      </c>
      <c r="J60" s="8" t="s">
        <v>127</v>
      </c>
    </row>
    <row r="61" spans="1:10" ht="15" customHeight="1" x14ac:dyDescent="0.25">
      <c r="A61" s="1" t="s">
        <v>91</v>
      </c>
      <c r="B61" s="1" t="s">
        <v>21</v>
      </c>
      <c r="C61" s="1">
        <v>3</v>
      </c>
      <c r="D61">
        <v>0.87</v>
      </c>
      <c r="E61" s="8" t="s">
        <v>127</v>
      </c>
      <c r="F61" s="8" t="s">
        <v>127</v>
      </c>
      <c r="G61" s="8" t="s">
        <v>127</v>
      </c>
      <c r="H61" s="8" t="s">
        <v>127</v>
      </c>
      <c r="I61" s="8" t="s">
        <v>127</v>
      </c>
      <c r="J61" s="8" t="s">
        <v>127</v>
      </c>
    </row>
    <row r="62" spans="1:10" ht="15" customHeight="1" x14ac:dyDescent="0.25">
      <c r="A62" s="1" t="s">
        <v>92</v>
      </c>
      <c r="B62" s="1" t="s">
        <v>22</v>
      </c>
      <c r="C62" s="1">
        <v>1</v>
      </c>
      <c r="D62">
        <v>0.82699999999999996</v>
      </c>
      <c r="E62" s="8">
        <f t="shared" ref="E62" si="82">AVERAGE(D62:D64)</f>
        <v>0.82866666666666677</v>
      </c>
      <c r="F62" s="8">
        <f t="shared" ref="F62" si="83">E62-$E$23</f>
        <v>0.72833333333333339</v>
      </c>
      <c r="G62" s="8">
        <f t="shared" ref="G62" si="84">(0.2213*(F62)^2)+(1.5287*(F62))-0.0145</f>
        <v>1.2162960547222221</v>
      </c>
      <c r="H62" s="8">
        <f t="shared" ref="H62" si="85">G62*3</f>
        <v>3.6488881641666664</v>
      </c>
      <c r="I62" s="9">
        <f t="shared" ref="I62" si="86">100/H62</f>
        <v>27.405608366415368</v>
      </c>
      <c r="J62" s="9">
        <f t="shared" ref="J62" si="87">100-I62</f>
        <v>72.594391633584635</v>
      </c>
    </row>
    <row r="63" spans="1:10" ht="15" customHeight="1" x14ac:dyDescent="0.25">
      <c r="A63" s="1" t="s">
        <v>93</v>
      </c>
      <c r="B63" s="1" t="s">
        <v>22</v>
      </c>
      <c r="C63" s="1">
        <v>2</v>
      </c>
      <c r="D63">
        <v>0.79700000000000004</v>
      </c>
      <c r="E63" s="8" t="s">
        <v>127</v>
      </c>
      <c r="F63" s="8" t="s">
        <v>127</v>
      </c>
      <c r="G63" s="8" t="s">
        <v>127</v>
      </c>
      <c r="H63" s="8" t="s">
        <v>127</v>
      </c>
      <c r="I63" s="8" t="s">
        <v>127</v>
      </c>
      <c r="J63" s="8" t="s">
        <v>127</v>
      </c>
    </row>
    <row r="64" spans="1:10" ht="15" customHeight="1" x14ac:dyDescent="0.25">
      <c r="A64" s="1" t="s">
        <v>94</v>
      </c>
      <c r="B64" s="1" t="s">
        <v>22</v>
      </c>
      <c r="C64" s="1">
        <v>3</v>
      </c>
      <c r="D64">
        <v>0.86199999999999999</v>
      </c>
      <c r="E64" s="8" t="s">
        <v>127</v>
      </c>
      <c r="F64" s="8" t="s">
        <v>127</v>
      </c>
      <c r="G64" s="8" t="s">
        <v>127</v>
      </c>
      <c r="H64" s="8" t="s">
        <v>127</v>
      </c>
      <c r="I64" s="8" t="s">
        <v>127</v>
      </c>
      <c r="J64" s="8" t="s">
        <v>127</v>
      </c>
    </row>
    <row r="65" spans="1:10" ht="15" customHeight="1" x14ac:dyDescent="0.25">
      <c r="A65" s="1" t="s">
        <v>95</v>
      </c>
      <c r="B65" s="1" t="s">
        <v>23</v>
      </c>
      <c r="C65" s="1">
        <v>1</v>
      </c>
      <c r="D65">
        <v>0.61699999999999999</v>
      </c>
      <c r="E65" s="8">
        <f t="shared" ref="E65" si="88">AVERAGE(D65:D67)</f>
        <v>0.64166666666666672</v>
      </c>
      <c r="F65" s="8">
        <f t="shared" ref="F65" si="89">E65-$E$23</f>
        <v>0.54133333333333333</v>
      </c>
      <c r="G65" s="8">
        <f t="shared" ref="G65" si="90">(0.2213*(F65)^2)+(1.5287*(F65))-0.0145</f>
        <v>0.87788641208888896</v>
      </c>
      <c r="H65" s="8">
        <f t="shared" ref="H65" si="91">G65*3</f>
        <v>2.6336592362666669</v>
      </c>
      <c r="I65" s="9">
        <f t="shared" ref="I65" si="92">100/H65</f>
        <v>37.96998435596953</v>
      </c>
      <c r="J65" s="9">
        <f t="shared" ref="J65" si="93">100-I65</f>
        <v>62.03001564403047</v>
      </c>
    </row>
    <row r="66" spans="1:10" ht="15" customHeight="1" x14ac:dyDescent="0.25">
      <c r="A66" s="1" t="s">
        <v>96</v>
      </c>
      <c r="B66" s="1" t="s">
        <v>23</v>
      </c>
      <c r="C66" s="1">
        <v>2</v>
      </c>
      <c r="D66">
        <v>0.65100000000000002</v>
      </c>
      <c r="E66" s="8" t="s">
        <v>127</v>
      </c>
      <c r="F66" s="8" t="s">
        <v>127</v>
      </c>
      <c r="G66" s="8" t="s">
        <v>127</v>
      </c>
      <c r="H66" s="8" t="s">
        <v>127</v>
      </c>
      <c r="I66" s="8" t="s">
        <v>127</v>
      </c>
      <c r="J66" s="8" t="s">
        <v>127</v>
      </c>
    </row>
    <row r="67" spans="1:10" ht="15" customHeight="1" x14ac:dyDescent="0.25">
      <c r="A67" s="1" t="s">
        <v>97</v>
      </c>
      <c r="B67" s="1" t="s">
        <v>23</v>
      </c>
      <c r="C67" s="1">
        <v>3</v>
      </c>
      <c r="D67">
        <v>0.65700000000000003</v>
      </c>
      <c r="E67" s="8" t="s">
        <v>127</v>
      </c>
      <c r="F67" s="8" t="s">
        <v>127</v>
      </c>
      <c r="G67" s="8" t="s">
        <v>127</v>
      </c>
      <c r="H67" s="8" t="s">
        <v>127</v>
      </c>
      <c r="I67" s="8" t="s">
        <v>127</v>
      </c>
      <c r="J67" s="8" t="s">
        <v>127</v>
      </c>
    </row>
    <row r="68" spans="1:10" ht="15" customHeight="1" x14ac:dyDescent="0.25">
      <c r="A68" s="1" t="s">
        <v>98</v>
      </c>
      <c r="B68" s="1" t="s">
        <v>24</v>
      </c>
      <c r="C68" s="1">
        <v>1</v>
      </c>
      <c r="D68">
        <v>0.97399999999999998</v>
      </c>
      <c r="E68" s="8">
        <f t="shared" ref="E68" si="94">AVERAGE(D68:D70)</f>
        <v>0.97933333333333328</v>
      </c>
      <c r="F68" s="8">
        <f t="shared" ref="F68" si="95">E68-$E$23</f>
        <v>0.87899999999999989</v>
      </c>
      <c r="G68" s="8">
        <f t="shared" ref="G68" si="96">(0.2213*(F68)^2)+(1.5287*(F68))-0.0145</f>
        <v>1.5002127532999998</v>
      </c>
      <c r="H68" s="8">
        <f t="shared" ref="H68" si="97">G68*3</f>
        <v>4.5006382598999997</v>
      </c>
      <c r="I68" s="9">
        <f t="shared" ref="I68" si="98">100/H68</f>
        <v>22.219070768469606</v>
      </c>
      <c r="J68" s="9">
        <f t="shared" ref="J68" si="99">100-I68</f>
        <v>77.780929231530394</v>
      </c>
    </row>
    <row r="69" spans="1:10" ht="15" customHeight="1" x14ac:dyDescent="0.25">
      <c r="A69" s="1" t="s">
        <v>99</v>
      </c>
      <c r="B69" s="1" t="s">
        <v>24</v>
      </c>
      <c r="C69" s="1">
        <v>2</v>
      </c>
      <c r="D69">
        <v>0.95399999999999996</v>
      </c>
      <c r="E69" s="8" t="s">
        <v>127</v>
      </c>
      <c r="F69" s="8" t="s">
        <v>127</v>
      </c>
      <c r="G69" s="8" t="s">
        <v>127</v>
      </c>
      <c r="H69" s="8" t="s">
        <v>127</v>
      </c>
      <c r="I69" s="8" t="s">
        <v>127</v>
      </c>
      <c r="J69" s="8" t="s">
        <v>127</v>
      </c>
    </row>
    <row r="70" spans="1:10" ht="15" customHeight="1" x14ac:dyDescent="0.25">
      <c r="A70" s="1" t="s">
        <v>100</v>
      </c>
      <c r="B70" s="1" t="s">
        <v>24</v>
      </c>
      <c r="C70" s="1">
        <v>3</v>
      </c>
      <c r="D70">
        <v>1.01</v>
      </c>
      <c r="E70" s="8" t="s">
        <v>127</v>
      </c>
      <c r="F70" s="8" t="s">
        <v>127</v>
      </c>
      <c r="G70" s="8" t="s">
        <v>127</v>
      </c>
      <c r="H70" s="8" t="s">
        <v>127</v>
      </c>
      <c r="I70" s="8" t="s">
        <v>127</v>
      </c>
      <c r="J70" s="8" t="s">
        <v>127</v>
      </c>
    </row>
    <row r="71" spans="1:10" ht="15" customHeight="1" x14ac:dyDescent="0.25">
      <c r="A71" s="1" t="s">
        <v>101</v>
      </c>
      <c r="B71" s="1" t="s">
        <v>25</v>
      </c>
      <c r="C71" s="1">
        <v>1</v>
      </c>
      <c r="D71">
        <v>0.93</v>
      </c>
      <c r="E71" s="8">
        <f t="shared" ref="E71" si="100">AVERAGE(D71:D73)</f>
        <v>0.99866666666666681</v>
      </c>
      <c r="F71" s="8">
        <f t="shared" ref="F71" si="101">E71-$E$23</f>
        <v>0.89833333333333343</v>
      </c>
      <c r="G71" s="8">
        <f t="shared" ref="G71" si="102">(0.2213*(F71)^2)+(1.5287*(F71))-0.0145</f>
        <v>1.537371881388889</v>
      </c>
      <c r="H71" s="8">
        <f t="shared" ref="H71" si="103">G71*3</f>
        <v>4.6121156441666669</v>
      </c>
      <c r="I71" s="9">
        <f t="shared" ref="I71" si="104">100/H71</f>
        <v>21.682023547366697</v>
      </c>
      <c r="J71" s="9">
        <f t="shared" ref="J71" si="105">100-I71</f>
        <v>78.317976452633303</v>
      </c>
    </row>
    <row r="72" spans="1:10" ht="15" customHeight="1" x14ac:dyDescent="0.25">
      <c r="A72" s="1" t="s">
        <v>102</v>
      </c>
      <c r="B72" s="1" t="s">
        <v>25</v>
      </c>
      <c r="C72" s="1">
        <v>2</v>
      </c>
      <c r="D72">
        <v>1.024</v>
      </c>
      <c r="E72" s="8" t="s">
        <v>127</v>
      </c>
      <c r="F72" s="8" t="s">
        <v>127</v>
      </c>
      <c r="G72" s="8" t="s">
        <v>127</v>
      </c>
      <c r="H72" s="8" t="s">
        <v>127</v>
      </c>
      <c r="I72" s="8" t="s">
        <v>127</v>
      </c>
      <c r="J72" s="8" t="s">
        <v>127</v>
      </c>
    </row>
    <row r="73" spans="1:10" ht="15" customHeight="1" x14ac:dyDescent="0.25">
      <c r="A73" s="1" t="s">
        <v>103</v>
      </c>
      <c r="B73" s="1" t="s">
        <v>25</v>
      </c>
      <c r="C73" s="1">
        <v>3</v>
      </c>
      <c r="D73">
        <v>1.042</v>
      </c>
      <c r="E73" s="8" t="s">
        <v>127</v>
      </c>
      <c r="F73" s="8" t="s">
        <v>127</v>
      </c>
      <c r="G73" s="8" t="s">
        <v>127</v>
      </c>
      <c r="H73" s="8" t="s">
        <v>127</v>
      </c>
      <c r="I73" s="8" t="s">
        <v>127</v>
      </c>
      <c r="J73" s="8" t="s">
        <v>127</v>
      </c>
    </row>
    <row r="74" spans="1:10" ht="15" customHeight="1" x14ac:dyDescent="0.25">
      <c r="A74" s="1" t="s">
        <v>104</v>
      </c>
      <c r="B74" s="1" t="s">
        <v>26</v>
      </c>
      <c r="C74" s="1">
        <v>1</v>
      </c>
      <c r="D74">
        <v>0.58899999999999997</v>
      </c>
      <c r="E74" s="8">
        <f t="shared" ref="E74" si="106">AVERAGE(D74:D76)</f>
        <v>0.57199999999999995</v>
      </c>
      <c r="F74" s="8">
        <f t="shared" ref="F74" si="107">E74-$E$23</f>
        <v>0.47166666666666662</v>
      </c>
      <c r="G74" s="8">
        <f t="shared" ref="G74" si="108">(0.2213*(F74)^2)+(1.5287*(F74))-0.0145</f>
        <v>0.75576932138888886</v>
      </c>
      <c r="H74" s="8">
        <f t="shared" ref="H74" si="109">G74*3</f>
        <v>2.2673079641666667</v>
      </c>
      <c r="I74" s="9">
        <f t="shared" ref="I74" si="110">100/H74</f>
        <v>44.105168587785691</v>
      </c>
      <c r="J74" s="9">
        <f t="shared" ref="J74" si="111">100-I74</f>
        <v>55.894831412214309</v>
      </c>
    </row>
    <row r="75" spans="1:10" ht="15" customHeight="1" x14ac:dyDescent="0.25">
      <c r="A75" s="1" t="s">
        <v>105</v>
      </c>
      <c r="B75" s="1" t="s">
        <v>26</v>
      </c>
      <c r="C75" s="1">
        <v>2</v>
      </c>
      <c r="D75">
        <v>0.57399999999999995</v>
      </c>
      <c r="E75" s="8" t="s">
        <v>127</v>
      </c>
      <c r="F75" s="8" t="s">
        <v>127</v>
      </c>
      <c r="G75" s="8" t="s">
        <v>127</v>
      </c>
      <c r="H75" s="8" t="s">
        <v>127</v>
      </c>
      <c r="I75" s="8" t="s">
        <v>127</v>
      </c>
      <c r="J75" s="8" t="s">
        <v>127</v>
      </c>
    </row>
    <row r="76" spans="1:10" ht="15" customHeight="1" x14ac:dyDescent="0.25">
      <c r="A76" s="1" t="s">
        <v>106</v>
      </c>
      <c r="B76" s="1" t="s">
        <v>26</v>
      </c>
      <c r="C76" s="1">
        <v>3</v>
      </c>
      <c r="D76">
        <v>0.55300000000000005</v>
      </c>
      <c r="E76" s="8" t="s">
        <v>127</v>
      </c>
      <c r="F76" s="8" t="s">
        <v>127</v>
      </c>
      <c r="G76" s="8" t="s">
        <v>127</v>
      </c>
      <c r="H76" s="8" t="s">
        <v>127</v>
      </c>
      <c r="I76" s="8" t="s">
        <v>127</v>
      </c>
      <c r="J76" s="8" t="s">
        <v>127</v>
      </c>
    </row>
    <row r="77" spans="1:10" ht="15" customHeight="1" x14ac:dyDescent="0.25">
      <c r="A77" s="1" t="s">
        <v>107</v>
      </c>
      <c r="B77" s="1" t="s">
        <v>27</v>
      </c>
      <c r="C77" s="1">
        <v>1</v>
      </c>
      <c r="D77">
        <v>0.95199999999999996</v>
      </c>
      <c r="E77" s="8">
        <f t="shared" ref="E77" si="112">AVERAGE(D77:D79)</f>
        <v>0.95466666666666666</v>
      </c>
      <c r="F77" s="8">
        <f t="shared" ref="F77" si="113">E77-$E$23</f>
        <v>0.85433333333333328</v>
      </c>
      <c r="G77" s="8">
        <f t="shared" ref="G77" si="114">(0.2213*(F77)^2)+(1.5287*(F77))-0.0145</f>
        <v>1.4530430155222223</v>
      </c>
      <c r="H77" s="8">
        <f t="shared" ref="H77" si="115">G77*3</f>
        <v>4.3591290465666663</v>
      </c>
      <c r="I77" s="9">
        <f t="shared" ref="I77" si="116">100/H77</f>
        <v>22.940362382426351</v>
      </c>
      <c r="J77" s="9">
        <f t="shared" ref="J77" si="117">100-I77</f>
        <v>77.059637617573657</v>
      </c>
    </row>
    <row r="78" spans="1:10" ht="15" customHeight="1" x14ac:dyDescent="0.25">
      <c r="A78" s="1" t="s">
        <v>108</v>
      </c>
      <c r="B78" s="1" t="s">
        <v>27</v>
      </c>
      <c r="C78" s="1">
        <v>2</v>
      </c>
      <c r="D78">
        <v>0.92</v>
      </c>
      <c r="E78" s="8" t="s">
        <v>127</v>
      </c>
      <c r="F78" s="8" t="s">
        <v>127</v>
      </c>
      <c r="G78" s="8" t="s">
        <v>127</v>
      </c>
      <c r="H78" s="8" t="s">
        <v>127</v>
      </c>
      <c r="I78" s="8" t="s">
        <v>127</v>
      </c>
      <c r="J78" s="8" t="s">
        <v>127</v>
      </c>
    </row>
    <row r="79" spans="1:10" ht="15" customHeight="1" x14ac:dyDescent="0.25">
      <c r="A79" s="1" t="s">
        <v>109</v>
      </c>
      <c r="B79" s="1" t="s">
        <v>27</v>
      </c>
      <c r="C79" s="1">
        <v>3</v>
      </c>
      <c r="D79">
        <v>0.99199999999999999</v>
      </c>
      <c r="E79" s="8" t="s">
        <v>127</v>
      </c>
      <c r="F79" s="8" t="s">
        <v>127</v>
      </c>
      <c r="G79" s="8" t="s">
        <v>127</v>
      </c>
      <c r="H79" s="8" t="s">
        <v>127</v>
      </c>
      <c r="I79" s="8" t="s">
        <v>127</v>
      </c>
      <c r="J79" s="8" t="s">
        <v>127</v>
      </c>
    </row>
    <row r="80" spans="1:10" ht="15" customHeight="1" x14ac:dyDescent="0.25">
      <c r="A80" s="1" t="s">
        <v>110</v>
      </c>
      <c r="B80" s="1" t="s">
        <v>28</v>
      </c>
      <c r="C80" s="1">
        <v>1</v>
      </c>
      <c r="D80">
        <v>0.94799999999999995</v>
      </c>
      <c r="E80" s="8">
        <f t="shared" ref="E80" si="118">AVERAGE(D80:D82)</f>
        <v>0.95733333333333326</v>
      </c>
      <c r="F80" s="8">
        <f t="shared" ref="F80" si="119">E80-$E$23</f>
        <v>0.85699999999999987</v>
      </c>
      <c r="G80" s="8">
        <f t="shared" ref="G80" si="120">(0.2213*(F80)^2)+(1.5287*(F80))-0.0145</f>
        <v>1.4581294636999997</v>
      </c>
      <c r="H80" s="8">
        <f t="shared" ref="H80" si="121">G80*3</f>
        <v>4.3743883910999992</v>
      </c>
      <c r="I80" s="9">
        <f t="shared" ref="I80" si="122">100/H80</f>
        <v>22.860338648359857</v>
      </c>
      <c r="J80" s="9">
        <f t="shared" ref="J80" si="123">100-I80</f>
        <v>77.139661351640143</v>
      </c>
    </row>
    <row r="81" spans="1:13" ht="15" customHeight="1" x14ac:dyDescent="0.25">
      <c r="A81" s="1" t="s">
        <v>111</v>
      </c>
      <c r="B81" s="1" t="s">
        <v>28</v>
      </c>
      <c r="C81" s="1">
        <v>2</v>
      </c>
      <c r="D81">
        <v>0.95599999999999996</v>
      </c>
      <c r="E81" s="8" t="s">
        <v>127</v>
      </c>
      <c r="F81" s="8" t="s">
        <v>127</v>
      </c>
      <c r="G81" s="8" t="s">
        <v>127</v>
      </c>
      <c r="H81" s="8" t="s">
        <v>127</v>
      </c>
      <c r="I81" s="8" t="s">
        <v>127</v>
      </c>
      <c r="J81" s="8" t="s">
        <v>127</v>
      </c>
    </row>
    <row r="82" spans="1:13" ht="15" customHeight="1" x14ac:dyDescent="0.25">
      <c r="A82" s="1" t="s">
        <v>112</v>
      </c>
      <c r="B82" s="1" t="s">
        <v>28</v>
      </c>
      <c r="C82" s="1">
        <v>3</v>
      </c>
      <c r="D82">
        <v>0.96799999999999997</v>
      </c>
      <c r="E82" s="8" t="s">
        <v>127</v>
      </c>
      <c r="F82" s="8" t="s">
        <v>127</v>
      </c>
      <c r="G82" s="8" t="s">
        <v>127</v>
      </c>
      <c r="H82" s="8" t="s">
        <v>127</v>
      </c>
      <c r="I82" s="8" t="s">
        <v>127</v>
      </c>
      <c r="J82" s="8" t="s">
        <v>127</v>
      </c>
    </row>
    <row r="83" spans="1:13" ht="15" customHeight="1" x14ac:dyDescent="0.25">
      <c r="A83" s="1" t="s">
        <v>113</v>
      </c>
      <c r="B83" s="1" t="s">
        <v>29</v>
      </c>
      <c r="C83" s="1">
        <v>1</v>
      </c>
      <c r="D83">
        <v>0.78900000000000003</v>
      </c>
      <c r="E83" s="8">
        <f t="shared" ref="E83" si="124">AVERAGE(D83:D85)</f>
        <v>0.80166666666666675</v>
      </c>
      <c r="F83" s="8">
        <f t="shared" ref="F83" si="125">E83-$E$23</f>
        <v>0.70133333333333336</v>
      </c>
      <c r="G83" s="8">
        <f t="shared" ref="G83" si="126">(0.2213*(F83)^2)+(1.5287*(F83))-0.0145</f>
        <v>1.1664787534222223</v>
      </c>
      <c r="H83" s="8">
        <f t="shared" ref="H83" si="127">G83*3</f>
        <v>3.4994362602666671</v>
      </c>
      <c r="I83" s="9">
        <f t="shared" ref="I83" si="128">100/H83</f>
        <v>28.576031269785069</v>
      </c>
      <c r="J83" s="9">
        <f t="shared" ref="J83" si="129">100-I83</f>
        <v>71.423968730214938</v>
      </c>
    </row>
    <row r="84" spans="1:13" ht="15" customHeight="1" x14ac:dyDescent="0.25">
      <c r="A84" s="1" t="s">
        <v>114</v>
      </c>
      <c r="B84" s="1" t="s">
        <v>29</v>
      </c>
      <c r="C84" s="1">
        <v>2</v>
      </c>
      <c r="D84">
        <v>0.77900000000000003</v>
      </c>
      <c r="E84" s="8" t="s">
        <v>127</v>
      </c>
      <c r="F84" s="8" t="s">
        <v>127</v>
      </c>
      <c r="G84" s="8" t="s">
        <v>127</v>
      </c>
      <c r="H84" s="8" t="s">
        <v>127</v>
      </c>
      <c r="I84" s="8" t="s">
        <v>127</v>
      </c>
      <c r="J84" s="8" t="s">
        <v>127</v>
      </c>
    </row>
    <row r="85" spans="1:13" ht="15" customHeight="1" x14ac:dyDescent="0.25">
      <c r="A85" s="1" t="s">
        <v>115</v>
      </c>
      <c r="B85" s="1" t="s">
        <v>29</v>
      </c>
      <c r="C85" s="1">
        <v>3</v>
      </c>
      <c r="D85">
        <v>0.83699999999999997</v>
      </c>
      <c r="E85" s="8" t="s">
        <v>127</v>
      </c>
      <c r="F85" s="8" t="s">
        <v>127</v>
      </c>
      <c r="G85" s="8" t="s">
        <v>127</v>
      </c>
      <c r="H85" s="8" t="s">
        <v>127</v>
      </c>
      <c r="I85" s="8" t="s">
        <v>127</v>
      </c>
      <c r="J85" s="8" t="s">
        <v>127</v>
      </c>
    </row>
    <row r="86" spans="1:13" ht="15" customHeight="1" x14ac:dyDescent="0.25">
      <c r="A86" s="1" t="s">
        <v>116</v>
      </c>
      <c r="B86" s="1" t="s">
        <v>30</v>
      </c>
      <c r="C86" s="1">
        <v>1</v>
      </c>
      <c r="D86">
        <v>0.90200000000000002</v>
      </c>
      <c r="E86" s="8">
        <f t="shared" ref="E86" si="130">AVERAGE(D86:D88)</f>
        <v>0.8889999999999999</v>
      </c>
      <c r="F86" s="8">
        <f t="shared" ref="F86" si="131">E86-$E$23</f>
        <v>0.78866666666666652</v>
      </c>
      <c r="G86" s="8">
        <f t="shared" ref="G86" si="132">(0.2213*(F86)^2)+(1.5287*(F86))-0.0145</f>
        <v>1.3287822514222218</v>
      </c>
      <c r="H86" s="8">
        <f t="shared" ref="H86" si="133">G86*3</f>
        <v>3.9863467542666653</v>
      </c>
      <c r="I86" s="9">
        <f t="shared" ref="I86" si="134">100/H86</f>
        <v>25.08562505079821</v>
      </c>
      <c r="J86" s="9">
        <f t="shared" ref="J86" si="135">100-I86</f>
        <v>74.914374949201786</v>
      </c>
    </row>
    <row r="87" spans="1:13" ht="15" customHeight="1" x14ac:dyDescent="0.25">
      <c r="A87" s="1" t="s">
        <v>117</v>
      </c>
      <c r="B87" s="1" t="s">
        <v>30</v>
      </c>
      <c r="C87" s="1">
        <v>2</v>
      </c>
      <c r="D87">
        <v>0.89300000000000002</v>
      </c>
      <c r="E87" s="8" t="s">
        <v>127</v>
      </c>
      <c r="F87" s="8" t="s">
        <v>127</v>
      </c>
      <c r="G87" s="8" t="s">
        <v>127</v>
      </c>
      <c r="H87" s="8" t="s">
        <v>127</v>
      </c>
      <c r="I87" s="8" t="s">
        <v>127</v>
      </c>
      <c r="J87" s="8" t="s">
        <v>127</v>
      </c>
    </row>
    <row r="88" spans="1:13" ht="15" customHeight="1" x14ac:dyDescent="0.25">
      <c r="A88" s="1" t="s">
        <v>118</v>
      </c>
      <c r="B88" s="1" t="s">
        <v>30</v>
      </c>
      <c r="C88" s="1">
        <v>3</v>
      </c>
      <c r="D88">
        <v>0.872</v>
      </c>
      <c r="E88" s="8" t="s">
        <v>127</v>
      </c>
      <c r="F88" s="8" t="s">
        <v>127</v>
      </c>
      <c r="G88" s="8" t="s">
        <v>127</v>
      </c>
      <c r="H88" s="8" t="s">
        <v>127</v>
      </c>
      <c r="I88" s="8" t="s">
        <v>127</v>
      </c>
      <c r="J88" s="8" t="s">
        <v>127</v>
      </c>
    </row>
    <row r="89" spans="1:13" ht="15" customHeight="1" x14ac:dyDescent="0.25">
      <c r="A89" s="1" t="s">
        <v>119</v>
      </c>
      <c r="B89" s="1" t="s">
        <v>31</v>
      </c>
      <c r="C89" s="1">
        <v>1</v>
      </c>
      <c r="D89">
        <v>1.095</v>
      </c>
      <c r="E89" s="8">
        <f t="shared" ref="E89" si="136">AVERAGE(D89:D91)</f>
        <v>1.1025</v>
      </c>
      <c r="F89" s="8">
        <f t="shared" ref="F89" si="137">E89-$E$23</f>
        <v>1.0021666666666667</v>
      </c>
      <c r="G89" s="8">
        <f t="shared" ref="G89" si="138">(0.2213*(F89)^2)+(1.5287*(F89))-0.0145</f>
        <v>1.7397721888805555</v>
      </c>
      <c r="H89" s="8">
        <f t="shared" ref="H89" si="139">G89*3</f>
        <v>5.2193165666416661</v>
      </c>
      <c r="I89" s="9">
        <f t="shared" ref="I89" si="140">100/H89</f>
        <v>19.159596610623741</v>
      </c>
      <c r="J89" s="9">
        <f t="shared" ref="J89" si="141">100-I89</f>
        <v>80.840403389376263</v>
      </c>
    </row>
    <row r="90" spans="1:13" ht="15" customHeight="1" x14ac:dyDescent="0.25">
      <c r="A90" s="1" t="s">
        <v>120</v>
      </c>
      <c r="B90" s="1" t="s">
        <v>31</v>
      </c>
      <c r="C90" s="1">
        <v>2</v>
      </c>
      <c r="D90">
        <v>1.1100000000000001</v>
      </c>
      <c r="E90" s="8" t="s">
        <v>127</v>
      </c>
      <c r="F90" s="8" t="s">
        <v>127</v>
      </c>
      <c r="G90" s="8" t="s">
        <v>127</v>
      </c>
      <c r="H90" s="8" t="s">
        <v>127</v>
      </c>
      <c r="I90" s="8" t="s">
        <v>127</v>
      </c>
      <c r="J90" s="8" t="s">
        <v>127</v>
      </c>
      <c r="M90">
        <f>22*5</f>
        <v>110</v>
      </c>
    </row>
    <row r="91" spans="1:13" ht="15" customHeight="1" x14ac:dyDescent="0.25">
      <c r="A91" s="1" t="s">
        <v>121</v>
      </c>
      <c r="B91" s="1" t="s">
        <v>31</v>
      </c>
      <c r="C91" s="1">
        <v>3</v>
      </c>
      <c r="D91" t="s">
        <v>122</v>
      </c>
      <c r="E91" s="8" t="s">
        <v>127</v>
      </c>
      <c r="F91" s="8" t="s">
        <v>127</v>
      </c>
      <c r="G91" s="8" t="s">
        <v>127</v>
      </c>
      <c r="H91" s="8" t="s">
        <v>127</v>
      </c>
      <c r="I91" s="8" t="s">
        <v>127</v>
      </c>
      <c r="J91" s="8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cols>
    <col min="1" max="1" width="17.7109375" customWidth="1"/>
    <col min="2" max="2" width="13.42578125" customWidth="1"/>
    <col min="3" max="3" width="18.140625" customWidth="1"/>
    <col min="4" max="4" width="19.42578125" customWidth="1"/>
  </cols>
  <sheetData>
    <row r="1" spans="1:4" ht="49.5" customHeight="1" x14ac:dyDescent="0.25">
      <c r="A1" s="10" t="s">
        <v>134</v>
      </c>
      <c r="B1" s="10" t="s">
        <v>135</v>
      </c>
      <c r="C1" s="10" t="s">
        <v>136</v>
      </c>
      <c r="D1" s="11" t="s">
        <v>137</v>
      </c>
    </row>
    <row r="2" spans="1:4" ht="16.5" x14ac:dyDescent="0.25">
      <c r="A2" s="12" t="s">
        <v>138</v>
      </c>
      <c r="B2" s="12">
        <v>1.5</v>
      </c>
      <c r="C2" s="12">
        <v>125</v>
      </c>
      <c r="D2" s="13" t="s">
        <v>139</v>
      </c>
    </row>
    <row r="3" spans="1:4" ht="16.5" x14ac:dyDescent="0.25">
      <c r="A3" s="12" t="s">
        <v>140</v>
      </c>
      <c r="B3" s="12">
        <v>1</v>
      </c>
      <c r="C3" s="12">
        <v>325</v>
      </c>
      <c r="D3" s="13" t="s">
        <v>141</v>
      </c>
    </row>
    <row r="4" spans="1:4" ht="16.5" x14ac:dyDescent="0.25">
      <c r="A4" s="12" t="s">
        <v>142</v>
      </c>
      <c r="B4" s="12">
        <v>0.75</v>
      </c>
      <c r="C4" s="12">
        <v>175</v>
      </c>
      <c r="D4" s="13" t="s">
        <v>143</v>
      </c>
    </row>
    <row r="5" spans="1:4" ht="16.5" x14ac:dyDescent="0.25">
      <c r="A5" s="12" t="s">
        <v>144</v>
      </c>
      <c r="B5" s="12">
        <v>0.5</v>
      </c>
      <c r="C5" s="12">
        <v>325</v>
      </c>
      <c r="D5" s="13" t="s">
        <v>145</v>
      </c>
    </row>
    <row r="6" spans="1:4" ht="16.5" x14ac:dyDescent="0.25">
      <c r="A6" s="12" t="s">
        <v>146</v>
      </c>
      <c r="B6" s="12">
        <v>0.25</v>
      </c>
      <c r="C6" s="12">
        <v>325</v>
      </c>
      <c r="D6" s="13" t="s">
        <v>147</v>
      </c>
    </row>
    <row r="7" spans="1:4" ht="16.5" x14ac:dyDescent="0.25">
      <c r="A7" s="12" t="s">
        <v>148</v>
      </c>
      <c r="B7" s="12">
        <v>0.125</v>
      </c>
      <c r="C7" s="12">
        <v>325</v>
      </c>
      <c r="D7" s="13" t="s">
        <v>149</v>
      </c>
    </row>
    <row r="8" spans="1:4" ht="16.5" x14ac:dyDescent="0.25">
      <c r="A8" s="12" t="s">
        <v>150</v>
      </c>
      <c r="B8" s="12">
        <v>2.5000000000000001E-2</v>
      </c>
      <c r="C8" s="12">
        <v>400</v>
      </c>
      <c r="D8" s="13" t="s">
        <v>151</v>
      </c>
    </row>
    <row r="9" spans="1:4" ht="16.5" x14ac:dyDescent="0.25">
      <c r="A9" s="12" t="s">
        <v>152</v>
      </c>
      <c r="B9" s="12">
        <v>0</v>
      </c>
      <c r="C9" s="12">
        <v>500</v>
      </c>
      <c r="D9" s="1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Elliott</dc:creator>
  <cp:lastModifiedBy>Rhonda Elliott</cp:lastModifiedBy>
  <cp:lastPrinted>2017-02-07T20:54:16Z</cp:lastPrinted>
  <dcterms:created xsi:type="dcterms:W3CDTF">2016-11-23T18:31:18Z</dcterms:created>
  <dcterms:modified xsi:type="dcterms:W3CDTF">2017-02-08T02:57:24Z</dcterms:modified>
</cp:coreProperties>
</file>