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Rhonda\Dropbox\Quilcene Experiments\2015experiments\"/>
    </mc:Choice>
  </mc:AlternateContent>
  <bookViews>
    <workbookView xWindow="-15" yWindow="-15" windowWidth="7695" windowHeight="5595"/>
  </bookViews>
  <sheets>
    <sheet name="Notes" sheetId="1" r:id="rId1"/>
    <sheet name="Sheet3" sheetId="10" r:id="rId2"/>
    <sheet name="Additional seed" sheetId="2" r:id="rId3"/>
    <sheet name="Prot and Hist samples" sheetId="6" r:id="rId4"/>
    <sheet name="Sheet1" sheetId="8" r:id="rId5"/>
    <sheet name="Sheet2" sheetId="9" r:id="rId6"/>
    <sheet name="Microcosm samples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7" i="10"/>
  <c r="J42" i="1"/>
  <c r="J33" i="1"/>
  <c r="F42" i="1"/>
  <c r="G33" i="1"/>
  <c r="N170" i="1" l="1"/>
  <c r="O169" i="1"/>
  <c r="Q169" i="1"/>
  <c r="O162" i="1" l="1"/>
  <c r="O163" i="1"/>
  <c r="O164" i="1"/>
  <c r="O165" i="1"/>
  <c r="O166" i="1"/>
  <c r="O168" i="1"/>
  <c r="O161" i="1"/>
  <c r="Q161" i="1"/>
  <c r="F9" i="2"/>
  <c r="Q162" i="1"/>
  <c r="Q163" i="1"/>
  <c r="Q164" i="1"/>
  <c r="Q165" i="1"/>
  <c r="Q166" i="1"/>
  <c r="Q167" i="1"/>
  <c r="Q168" i="1"/>
  <c r="P170" i="1"/>
  <c r="M170" i="1"/>
  <c r="G170" i="1"/>
  <c r="H170" i="1"/>
  <c r="I170" i="1"/>
  <c r="J170" i="1"/>
  <c r="K170" i="1"/>
  <c r="L170" i="1"/>
  <c r="F170" i="1"/>
  <c r="E170" i="1"/>
  <c r="F153" i="1"/>
  <c r="F152" i="1"/>
  <c r="F151" i="1"/>
  <c r="F150" i="1"/>
  <c r="F149" i="1"/>
  <c r="F148" i="1"/>
  <c r="F147" i="1"/>
  <c r="F146" i="1"/>
  <c r="F154" i="1" s="1"/>
  <c r="F145" i="1"/>
  <c r="F23" i="2"/>
  <c r="F22" i="2"/>
  <c r="F21" i="2"/>
  <c r="F20" i="2"/>
  <c r="F19" i="2"/>
  <c r="F18" i="2"/>
  <c r="F17" i="2"/>
  <c r="F16" i="2"/>
  <c r="F139" i="1"/>
  <c r="F138" i="1"/>
  <c r="F137" i="1"/>
  <c r="F136" i="1"/>
  <c r="F135" i="1"/>
  <c r="F134" i="1"/>
  <c r="F133" i="1"/>
  <c r="F132" i="1"/>
  <c r="F140" i="1" s="1"/>
  <c r="F126" i="1"/>
  <c r="F125" i="1"/>
  <c r="F124" i="1"/>
  <c r="F123" i="1"/>
  <c r="F122" i="1"/>
  <c r="F121" i="1"/>
  <c r="F120" i="1"/>
  <c r="F119" i="1"/>
  <c r="F113" i="1"/>
  <c r="F112" i="1"/>
  <c r="F111" i="1"/>
  <c r="F110" i="1"/>
  <c r="F109" i="1"/>
  <c r="F108" i="1"/>
  <c r="F107" i="1"/>
  <c r="F106" i="1"/>
  <c r="F114" i="1" s="1"/>
  <c r="F100" i="1"/>
  <c r="F99" i="1"/>
  <c r="F98" i="1"/>
  <c r="F97" i="1"/>
  <c r="F96" i="1"/>
  <c r="F95" i="1"/>
  <c r="F94" i="1"/>
  <c r="F93" i="1"/>
  <c r="F101" i="1" s="1"/>
  <c r="F87" i="1"/>
  <c r="F86" i="1"/>
  <c r="F85" i="1"/>
  <c r="F84" i="1"/>
  <c r="F83" i="1"/>
  <c r="F82" i="1"/>
  <c r="F81" i="1"/>
  <c r="F80" i="1"/>
  <c r="F74" i="1"/>
  <c r="F73" i="1"/>
  <c r="F72" i="1"/>
  <c r="F71" i="1"/>
  <c r="F70" i="1"/>
  <c r="F69" i="1"/>
  <c r="F68" i="1"/>
  <c r="F67" i="1"/>
  <c r="F75" i="1" s="1"/>
  <c r="F55" i="1"/>
  <c r="F56" i="1"/>
  <c r="F57" i="1"/>
  <c r="F58" i="1"/>
  <c r="F59" i="1"/>
  <c r="F60" i="1"/>
  <c r="F61" i="1"/>
  <c r="F54" i="1"/>
  <c r="F24" i="2"/>
  <c r="F127" i="1"/>
  <c r="F88" i="1"/>
  <c r="F62" i="1"/>
  <c r="F8" i="2"/>
  <c r="F7" i="2"/>
  <c r="F6" i="2"/>
  <c r="F10" i="2"/>
  <c r="F43" i="1"/>
  <c r="G36" i="1"/>
  <c r="H36" i="1" s="1"/>
  <c r="G35" i="1"/>
  <c r="G34" i="1"/>
  <c r="H34" i="1" s="1"/>
  <c r="G37" i="1"/>
  <c r="H40" i="1" s="1"/>
  <c r="F44" i="1"/>
  <c r="G44" i="1" s="1"/>
  <c r="H35" i="1"/>
  <c r="I34" i="1"/>
  <c r="I35" i="1"/>
  <c r="I36" i="1"/>
  <c r="I33" i="1"/>
  <c r="H33" i="1" l="1"/>
  <c r="H37" i="1" s="1"/>
</calcChain>
</file>

<file path=xl/sharedStrings.xml><?xml version="1.0" encoding="utf-8"?>
<sst xmlns="http://schemas.openxmlformats.org/spreadsheetml/2006/main" count="501" uniqueCount="230">
  <si>
    <t>Age</t>
  </si>
  <si>
    <t>Date</t>
  </si>
  <si>
    <t>Notes</t>
  </si>
  <si>
    <t>The goal is this experiment is to repeat the last experiment on a larger scale by using larger silos and to introduce a control of seed grown an ambient water from day 0.</t>
  </si>
  <si>
    <t xml:space="preserve">Again, we want to see at which day the 29C seed can move to ambient water and still retain a high survival rate. </t>
  </si>
  <si>
    <t>At day 5 we will screen all of the 29C seed and divide evenly again among the 8 silos. We will also screen the ambient control silo and put back.</t>
  </si>
  <si>
    <t>After this, we will then transfer one 29C silo to ambient water (in a separate tote to remove any potential contamination from the ambient control).</t>
  </si>
  <si>
    <t>We also are going to sample for proteomic studies and microcosm studies.</t>
  </si>
  <si>
    <t>Day 6</t>
  </si>
  <si>
    <t>Day 7</t>
  </si>
  <si>
    <t>Post-Screening</t>
  </si>
  <si>
    <t>Silo #</t>
  </si>
  <si>
    <t>29C control</t>
  </si>
  <si>
    <t>23C control</t>
  </si>
  <si>
    <t>Day 5 transfer</t>
  </si>
  <si>
    <t>Day 6 transfer</t>
  </si>
  <si>
    <t>Day 7 transfer</t>
  </si>
  <si>
    <t>Day 8 transfer</t>
  </si>
  <si>
    <t>Day 9 transfer</t>
  </si>
  <si>
    <t>Day 10 transfer</t>
  </si>
  <si>
    <t>Day 11 transfer</t>
  </si>
  <si>
    <t>Identification</t>
  </si>
  <si>
    <t>9/6/15-9/10/15</t>
  </si>
  <si>
    <t>For day 6-11, we will continue to transfer a silo daily to 23C. On the last day, we will then have 8 silos of ambient seed and one silo left of 29C seed.</t>
  </si>
  <si>
    <t>Change in experimental setup- We decided to move the ambient control to 23C because ambient water is too cold now (16C).</t>
  </si>
  <si>
    <t>Screening day (Day 5)</t>
  </si>
  <si>
    <t>Day 8</t>
  </si>
  <si>
    <t>Day 9</t>
  </si>
  <si>
    <t>Day 10</t>
  </si>
  <si>
    <t>Day 11</t>
  </si>
  <si>
    <t>Pre-screen (Day 0-4)</t>
  </si>
  <si>
    <t>16-23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</si>
  <si>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represents the day that silo moves from 29 to 23C</t>
    </r>
  </si>
  <si>
    <t>Control 23C silo did not seem to set very well- perhaps due to being in 16-18C for first two days.</t>
  </si>
  <si>
    <t>On transfer days, sampling will occur for the silo before the transfer.</t>
  </si>
  <si>
    <t>Bold represents sampling days (42 total samples)</t>
  </si>
  <si>
    <t>Number</t>
  </si>
  <si>
    <t>Contents</t>
  </si>
  <si>
    <t>23C control seed from Silo 9</t>
  </si>
  <si>
    <t>29C control seed from Silo 8</t>
  </si>
  <si>
    <t>Screened seed and combined all 29C.</t>
  </si>
  <si>
    <t>Size</t>
  </si>
  <si>
    <t>Volume (ml)</t>
  </si>
  <si>
    <t>Weight (g)</t>
  </si>
  <si>
    <t>Weight (g)/silo</t>
  </si>
  <si>
    <t>Estimate based on volume</t>
  </si>
  <si>
    <t>Seed/silo</t>
  </si>
  <si>
    <t>Conversion (seed/ml)</t>
  </si>
  <si>
    <t>6000?</t>
  </si>
  <si>
    <t>23C silo</t>
  </si>
  <si>
    <t>Redivided all 29C seed and put back in 8 silos.</t>
  </si>
  <si>
    <t xml:space="preserve">We sampled for proteomics and histology the two controls, 23 and 29c seed as well as the silo that was about to be transferred. </t>
  </si>
  <si>
    <t>29C seed before the transfer to 23C (Silo 1)</t>
  </si>
  <si>
    <t>29C seed before the transfer to 23C (Silo 2)</t>
  </si>
  <si>
    <t>23C seed after the transfer (Silo 1)</t>
  </si>
  <si>
    <t>29C seed before the transfer to 23C (Silo 3)</t>
  </si>
  <si>
    <t>29C seed before the transfer to 23C (Silo 4)</t>
  </si>
  <si>
    <t>29C seed before the transfer to 23C (Silo 5)</t>
  </si>
  <si>
    <t>29C seed before the transfer to 23C (Silo 6)</t>
  </si>
  <si>
    <t>23C seed after the transfer (Silo 2)</t>
  </si>
  <si>
    <t>23C seed after the transfer (Silo 3)</t>
  </si>
  <si>
    <t>23C seed after the transfer (Silo 4)</t>
  </si>
  <si>
    <t>23C seed after the transfer (Silo 5)</t>
  </si>
  <si>
    <t>23C seed after the transfer (Silo 6)</t>
  </si>
  <si>
    <t>Screened seed</t>
  </si>
  <si>
    <t>Seed/ml</t>
  </si>
  <si>
    <t>Put back in one silo in 29c.</t>
  </si>
  <si>
    <t>Started to see ciliates and dying seed in 23C control</t>
  </si>
  <si>
    <t>Screened all seed</t>
  </si>
  <si>
    <t>Silo #1 (Day 5 transfer)</t>
  </si>
  <si>
    <t>Volume</t>
  </si>
  <si>
    <t># of seed</t>
  </si>
  <si>
    <t>Silo #2 (Day 6 transfer)</t>
  </si>
  <si>
    <t>Silo #3 (Day 7 transfer)</t>
  </si>
  <si>
    <t>Silo #4 (Day 8 transfer)</t>
  </si>
  <si>
    <t>Silo #5 (Day 9 transfer)</t>
  </si>
  <si>
    <t>Silo #6 (Day 10 transfer)</t>
  </si>
  <si>
    <t>Silo #7 (Second Day 10 transfer)- Inaccurate initial seed count</t>
  </si>
  <si>
    <t>Silo #8 (29C control seed)</t>
  </si>
  <si>
    <t>Silo #9 (23C control seed)</t>
  </si>
  <si>
    <t>All dead.</t>
  </si>
  <si>
    <t>Summary table</t>
  </si>
  <si>
    <t>Silo</t>
  </si>
  <si>
    <t>Total</t>
  </si>
  <si>
    <t>NGH 29C incoming seawater/food</t>
  </si>
  <si>
    <t>Production 23C incoming seawater/food</t>
  </si>
  <si>
    <t>NGH 29C control silo effluent</t>
  </si>
  <si>
    <t>Production 23C control silo effluent</t>
  </si>
  <si>
    <t>Shallow intake (shed)</t>
  </si>
  <si>
    <t>Shallow post-carbonate</t>
  </si>
  <si>
    <t>NGH 29C silo effluent</t>
  </si>
  <si>
    <t>Production 23C silo effluent (of transferred silos)</t>
  </si>
  <si>
    <t>Production seed food resevoir</t>
  </si>
  <si>
    <t>NGH food</t>
  </si>
  <si>
    <t>NGH food resevooir</t>
  </si>
  <si>
    <t>NGH 29C seed incoming seawater/food</t>
  </si>
  <si>
    <t>NGH  29C effluent</t>
  </si>
  <si>
    <t>NGH 29C control seed silo #8</t>
  </si>
  <si>
    <t>Production 23C control seed silo #9</t>
  </si>
  <si>
    <t>Production 23C seed silo #1 (Day 5 transfer)</t>
  </si>
  <si>
    <t>Production 29C seed incoming seawater/food (conical)</t>
  </si>
  <si>
    <t>Production  29C effluent (conical)</t>
  </si>
  <si>
    <t>Production 23C incoming seawater/food (tote)</t>
  </si>
  <si>
    <t>Production 23C control seed silo #9 effluent</t>
  </si>
  <si>
    <t>Production 23C silo effluent (of transferred silos) tote</t>
  </si>
  <si>
    <t>weighted avg screen size</t>
  </si>
  <si>
    <t>Set 10M (236's and 224's) of P8 group among 9 silos, which is 1.1M in each. Eight of which are in 29C and one which is in ambient water.</t>
  </si>
  <si>
    <t>Set remainder of P8 larvae 3m (236's and 224's) in one big silo in production area AT 29c. Not part of experiment.</t>
  </si>
  <si>
    <t>7*</t>
  </si>
  <si>
    <t>* Silo #7 started out with a different number of seed as compared to the experimental silos. We just decided to move it also at Day 10. Percent survival cannot be calculated for this one.</t>
  </si>
  <si>
    <t>% survival from seed redistributed at day 5.</t>
  </si>
  <si>
    <t>cannot calculate</t>
  </si>
  <si>
    <t>Total % survival from total larvae set</t>
  </si>
  <si>
    <t xml:space="preserve">% survival from setters </t>
  </si>
  <si>
    <t>total % survival from setters</t>
  </si>
  <si>
    <t>Quantity</t>
  </si>
  <si>
    <t>Size (um)</t>
  </si>
  <si>
    <t>Group</t>
  </si>
  <si>
    <t>setting rate</t>
  </si>
  <si>
    <t>day 5 to 14 survival</t>
  </si>
  <si>
    <t>silo</t>
  </si>
  <si>
    <t>29C</t>
  </si>
  <si>
    <t>23C</t>
  </si>
  <si>
    <t>5 days at 29C</t>
  </si>
  <si>
    <t>6 days at 29C</t>
  </si>
  <si>
    <t>7 days at 29C</t>
  </si>
  <si>
    <t>8 days at 29C</t>
  </si>
  <si>
    <t>9 days at 29C</t>
  </si>
  <si>
    <t>10 days at 29C</t>
  </si>
  <si>
    <t>11 days at 29C</t>
  </si>
  <si>
    <t>exp 1</t>
  </si>
  <si>
    <t>exp 2</t>
  </si>
  <si>
    <t>29 C</t>
  </si>
  <si>
    <t>23 C</t>
  </si>
  <si>
    <t>high</t>
  </si>
  <si>
    <t>medium</t>
  </si>
  <si>
    <t>low</t>
  </si>
  <si>
    <t>very low</t>
  </si>
  <si>
    <t>% protozoan</t>
  </si>
  <si>
    <t>day5</t>
  </si>
  <si>
    <t>day 8</t>
  </si>
  <si>
    <t>day 10</t>
  </si>
  <si>
    <t>Silo 1 (#3)</t>
  </si>
  <si>
    <t>Silo 2</t>
  </si>
  <si>
    <t>Silo 3</t>
  </si>
  <si>
    <t>Silo 4</t>
  </si>
  <si>
    <t>Silo 5</t>
  </si>
  <si>
    <t>Silo 6</t>
  </si>
  <si>
    <t>Silo 2 (#6)</t>
  </si>
  <si>
    <t>Silo 9 (#50)</t>
  </si>
  <si>
    <t>Silo 9 (#1)</t>
  </si>
  <si>
    <t>Silo 8 (#2)</t>
  </si>
  <si>
    <t>Silo 8 (#51)</t>
  </si>
  <si>
    <t>Silo 1 (#52)</t>
  </si>
  <si>
    <t>Silo 2 (#53)</t>
  </si>
  <si>
    <t>Silo 3 (#54)</t>
  </si>
  <si>
    <t>Silo 4 (#55)</t>
  </si>
  <si>
    <t>Silo 5 (#56)</t>
  </si>
  <si>
    <t>Silo 6 (#57)</t>
  </si>
  <si>
    <t>Silo 8 (#43)</t>
  </si>
  <si>
    <t>Silo 1 (#44)</t>
  </si>
  <si>
    <t>Silo 2 (#45)</t>
  </si>
  <si>
    <t>Silo 3 (#46)</t>
  </si>
  <si>
    <t>Silo 4 (#47)</t>
  </si>
  <si>
    <t>Silo 5 (#48)</t>
  </si>
  <si>
    <t>Silo 6 (#49)</t>
  </si>
  <si>
    <t>Silo 8 (#35)</t>
  </si>
  <si>
    <t>Silo 1 (#36)</t>
  </si>
  <si>
    <t>Silo 2 (#37)</t>
  </si>
  <si>
    <t>Silo 3 (#38)</t>
  </si>
  <si>
    <t>Silo 4 (#39)</t>
  </si>
  <si>
    <t>Silo 5 (#40)</t>
  </si>
  <si>
    <t>Silo 6 (#41)</t>
  </si>
  <si>
    <t>Silo 9 (#34)</t>
  </si>
  <si>
    <t>Silo 6 (#28)</t>
  </si>
  <si>
    <t>Silo 8 (#27)</t>
  </si>
  <si>
    <t>Silo 1 (#29)</t>
  </si>
  <si>
    <t>Silo 2 (#30)</t>
  </si>
  <si>
    <t>Silo 3 (#31)</t>
  </si>
  <si>
    <t>Silo 4 (#32)</t>
  </si>
  <si>
    <t>Silo 5 (#33)</t>
  </si>
  <si>
    <t>Silo 9 (#26)</t>
  </si>
  <si>
    <t>Silo 5 (#21)</t>
  </si>
  <si>
    <t>Silo 8 (#20)</t>
  </si>
  <si>
    <t>Silo 1 (#22)</t>
  </si>
  <si>
    <t>Silo 2 (#23)</t>
  </si>
  <si>
    <t>Silo 3 (#24)</t>
  </si>
  <si>
    <t>Silo 4 (#25)</t>
  </si>
  <si>
    <t>Silo 9 (#19)</t>
  </si>
  <si>
    <t>Silo 4 (#15)</t>
  </si>
  <si>
    <t>Silo 8 (#14)</t>
  </si>
  <si>
    <t>Silo 1 (#16)</t>
  </si>
  <si>
    <t>Silo 2 (#17)</t>
  </si>
  <si>
    <t>Silo 3 (#18)</t>
  </si>
  <si>
    <t>Silo 9 (#13)</t>
  </si>
  <si>
    <t>Silo 3 (#10)</t>
  </si>
  <si>
    <t>Silo 8 (#9)</t>
  </si>
  <si>
    <t>Silo 1 (#11)</t>
  </si>
  <si>
    <t>Silo 2 (#12)</t>
  </si>
  <si>
    <t>Silo 9 (#8)</t>
  </si>
  <si>
    <t>Silo 9 (#4)</t>
  </si>
  <si>
    <t>Silo 1 (#7)</t>
  </si>
  <si>
    <t>Silo 8 (#5)</t>
  </si>
  <si>
    <t>Silo 9 (#42)</t>
  </si>
  <si>
    <t>9/11/2016 (Day 5 Post-Set)</t>
  </si>
  <si>
    <t>9/12/2016 (Day 6 Post-Set)</t>
  </si>
  <si>
    <t>9/13/2016 (Day 7 Post-Set)</t>
  </si>
  <si>
    <t>9/14/2016 (Day 8 Post-Set)</t>
  </si>
  <si>
    <t>9/15/2016 (Day 9 Post-Set)</t>
  </si>
  <si>
    <t>9/16/2016 (Day 10 Post-Set)</t>
  </si>
  <si>
    <t>9/17/2016 (Day 11 Post-Set)</t>
  </si>
  <si>
    <t>9/18/2016 (Day 12 Post-Set)</t>
  </si>
  <si>
    <t>9/20/2016 (Day 14 Post-Set)</t>
  </si>
  <si>
    <t>Proteomic sample identification key</t>
  </si>
  <si>
    <t>Silo 3-Day 7 transfer to 23C</t>
  </si>
  <si>
    <t>Silo 4-Day 8 transfer to 23C</t>
  </si>
  <si>
    <t>Silo 5-Day 9 transfer to 23C</t>
  </si>
  <si>
    <t>Silo 6-Day 10 transfer to 23C</t>
  </si>
  <si>
    <t>Silo 1-Day 5 transfer to 23C</t>
  </si>
  <si>
    <t>Silo 2-Day 6 transfer to 23C</t>
  </si>
  <si>
    <t>Silo 8-29C control</t>
  </si>
  <si>
    <t>Silo 9-23C control</t>
  </si>
  <si>
    <t>Treatment</t>
  </si>
  <si>
    <t>29C -all silos combined</t>
  </si>
  <si>
    <t>Weighted average screen size (um)</t>
  </si>
  <si>
    <t>Percent survival from eyed larvae (%)</t>
  </si>
  <si>
    <t>29C silos (#1-6, 8)</t>
  </si>
  <si>
    <t>23C Silo 9</t>
  </si>
  <si>
    <t># of oysters put back in each silo at Day 4</t>
  </si>
  <si>
    <t>Screen size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</si>
</sst>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4" fontId="0" fillId="0" borderId="0" xfId="0" applyNumberFormat="1"/>
    <xf numFmtId="0" fontId="0" fillId="0" borderId="1" xfId="0" applyFont="1" applyBorder="1"/>
    <xf numFmtId="14" fontId="0" fillId="0" borderId="1" xfId="0" applyNumberFormat="1" applyFont="1" applyBorder="1"/>
    <xf numFmtId="0" fontId="0" fillId="0" borderId="2" xfId="0" applyFont="1" applyBorder="1"/>
    <xf numFmtId="0" fontId="0" fillId="0" borderId="2" xfId="0" applyFont="1" applyBorder="1" applyAlignment="1">
      <alignment horizontal="right"/>
    </xf>
    <xf numFmtId="0" fontId="0" fillId="0" borderId="0" xfId="0" applyFont="1" applyBorder="1"/>
    <xf numFmtId="0" fontId="0" fillId="0" borderId="4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3" fontId="0" fillId="0" borderId="1" xfId="0" applyNumberFormat="1" applyBorder="1"/>
    <xf numFmtId="0" fontId="0" fillId="0" borderId="5" xfId="0" applyBorder="1"/>
    <xf numFmtId="3" fontId="0" fillId="0" borderId="2" xfId="0" applyNumberFormat="1" applyBorder="1"/>
    <xf numFmtId="0" fontId="0" fillId="0" borderId="6" xfId="0" applyBorder="1"/>
    <xf numFmtId="0" fontId="0" fillId="0" borderId="7" xfId="0" applyBorder="1"/>
    <xf numFmtId="3" fontId="2" fillId="0" borderId="0" xfId="0" applyNumberFormat="1" applyFont="1"/>
    <xf numFmtId="14" fontId="0" fillId="0" borderId="1" xfId="0" applyNumberFormat="1" applyBorder="1"/>
    <xf numFmtId="0" fontId="2" fillId="0" borderId="0" xfId="0" applyFont="1" applyAlignment="1">
      <alignment wrapText="1"/>
    </xf>
    <xf numFmtId="3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164" fontId="2" fillId="0" borderId="0" xfId="0" applyNumberFormat="1" applyFont="1"/>
    <xf numFmtId="0" fontId="0" fillId="0" borderId="1" xfId="0" applyBorder="1" applyAlignment="1">
      <alignment horizontal="right"/>
    </xf>
    <xf numFmtId="0" fontId="2" fillId="0" borderId="0" xfId="0" applyFont="1" applyFill="1" applyBorder="1" applyAlignment="1">
      <alignment wrapText="1"/>
    </xf>
    <xf numFmtId="0" fontId="0" fillId="2" borderId="22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3" xfId="0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7" xfId="0" applyFill="1" applyBorder="1"/>
    <xf numFmtId="0" fontId="0" fillId="3" borderId="12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16" fontId="0" fillId="0" borderId="2" xfId="0" applyNumberFormat="1" applyBorder="1" applyAlignment="1">
      <alignment wrapText="1"/>
    </xf>
    <xf numFmtId="14" fontId="0" fillId="0" borderId="0" xfId="0" applyNumberFormat="1" applyBorder="1"/>
    <xf numFmtId="0" fontId="2" fillId="0" borderId="0" xfId="0" applyFont="1" applyBorder="1"/>
    <xf numFmtId="0" fontId="0" fillId="0" borderId="1" xfId="0" applyBorder="1" applyAlignment="1">
      <alignment wrapText="1"/>
    </xf>
    <xf numFmtId="0" fontId="2" fillId="0" borderId="0" xfId="0" applyFont="1"/>
    <xf numFmtId="3" fontId="0" fillId="0" borderId="25" xfId="0" applyNumberFormat="1" applyFill="1" applyBorder="1"/>
    <xf numFmtId="3" fontId="0" fillId="0" borderId="0" xfId="0" applyNumberFormat="1" applyFill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3" borderId="2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0" borderId="26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/>
    <xf numFmtId="3" fontId="0" fillId="0" borderId="1" xfId="0" applyNumberFormat="1" applyFont="1" applyFill="1" applyBorder="1"/>
    <xf numFmtId="3" fontId="0" fillId="0" borderId="1" xfId="0" applyNumberFormat="1" applyFont="1" applyBorder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</a:t>
            </a:r>
            <a:r>
              <a:rPr lang="en-US" baseline="0"/>
              <a:t> Distribution of Oyster seed at Day 14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Notes!$D$161</c:f>
              <c:strCache>
                <c:ptCount val="1"/>
                <c:pt idx="0">
                  <c:v>Silo 1-Day 5 transfer to 23C</c:v>
                </c:pt>
              </c:strCache>
            </c:strRef>
          </c:tx>
          <c:invertIfNegative val="0"/>
          <c:cat>
            <c:numRef>
              <c:f>Notes!$E$160:$M$160</c:f>
              <c:numCache>
                <c:formatCode>General</c:formatCode>
                <c:ptCount val="9"/>
                <c:pt idx="0">
                  <c:v>450</c:v>
                </c:pt>
                <c:pt idx="1">
                  <c:v>710</c:v>
                </c:pt>
                <c:pt idx="2">
                  <c:v>1000</c:v>
                </c:pt>
                <c:pt idx="3">
                  <c:v>1320</c:v>
                </c:pt>
                <c:pt idx="4">
                  <c:v>1600</c:v>
                </c:pt>
                <c:pt idx="5">
                  <c:v>2000</c:v>
                </c:pt>
                <c:pt idx="6">
                  <c:v>2380</c:v>
                </c:pt>
                <c:pt idx="7">
                  <c:v>3000</c:v>
                </c:pt>
                <c:pt idx="8">
                  <c:v>4000</c:v>
                </c:pt>
              </c:numCache>
            </c:numRef>
          </c:cat>
          <c:val>
            <c:numRef>
              <c:f>Notes!$E$161:$M$161</c:f>
              <c:numCache>
                <c:formatCode>#,##0</c:formatCode>
                <c:ptCount val="9"/>
                <c:pt idx="0">
                  <c:v>28616</c:v>
                </c:pt>
                <c:pt idx="1">
                  <c:v>52000</c:v>
                </c:pt>
                <c:pt idx="2">
                  <c:v>59220</c:v>
                </c:pt>
                <c:pt idx="3">
                  <c:v>2296</c:v>
                </c:pt>
                <c:pt idx="4">
                  <c:v>72000</c:v>
                </c:pt>
                <c:pt idx="5">
                  <c:v>31350</c:v>
                </c:pt>
                <c:pt idx="6">
                  <c:v>15040</c:v>
                </c:pt>
                <c:pt idx="7">
                  <c:v>3200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9-4E96-A5D7-83F99B5A0352}"/>
            </c:ext>
          </c:extLst>
        </c:ser>
        <c:ser>
          <c:idx val="1"/>
          <c:order val="1"/>
          <c:tx>
            <c:strRef>
              <c:f>Notes!$D$162</c:f>
              <c:strCache>
                <c:ptCount val="1"/>
                <c:pt idx="0">
                  <c:v>Silo 2-Day 6 transfer to 23C</c:v>
                </c:pt>
              </c:strCache>
            </c:strRef>
          </c:tx>
          <c:invertIfNegative val="0"/>
          <c:val>
            <c:numRef>
              <c:f>Notes!$E$162:$M$162</c:f>
              <c:numCache>
                <c:formatCode>#,##0</c:formatCode>
                <c:ptCount val="9"/>
                <c:pt idx="0">
                  <c:v>28616</c:v>
                </c:pt>
                <c:pt idx="1">
                  <c:v>46000</c:v>
                </c:pt>
                <c:pt idx="2">
                  <c:v>40608</c:v>
                </c:pt>
                <c:pt idx="3">
                  <c:v>1312</c:v>
                </c:pt>
                <c:pt idx="4">
                  <c:v>82000</c:v>
                </c:pt>
                <c:pt idx="5">
                  <c:v>19475</c:v>
                </c:pt>
                <c:pt idx="6">
                  <c:v>12972</c:v>
                </c:pt>
                <c:pt idx="7">
                  <c:v>6400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9-4E96-A5D7-83F99B5A0352}"/>
            </c:ext>
          </c:extLst>
        </c:ser>
        <c:ser>
          <c:idx val="2"/>
          <c:order val="2"/>
          <c:tx>
            <c:strRef>
              <c:f>Notes!$D$163</c:f>
              <c:strCache>
                <c:ptCount val="1"/>
                <c:pt idx="0">
                  <c:v>Silo 3-Day 7 transfer to 23C</c:v>
                </c:pt>
              </c:strCache>
            </c:strRef>
          </c:tx>
          <c:invertIfNegative val="0"/>
          <c:val>
            <c:numRef>
              <c:f>Notes!$E$163:$M$163</c:f>
              <c:numCache>
                <c:formatCode>#,##0</c:formatCode>
                <c:ptCount val="9"/>
                <c:pt idx="0">
                  <c:v>39347</c:v>
                </c:pt>
                <c:pt idx="1">
                  <c:v>52000</c:v>
                </c:pt>
                <c:pt idx="2">
                  <c:v>38070</c:v>
                </c:pt>
                <c:pt idx="3">
                  <c:v>656</c:v>
                </c:pt>
                <c:pt idx="4">
                  <c:v>68000</c:v>
                </c:pt>
                <c:pt idx="5">
                  <c:v>19000</c:v>
                </c:pt>
                <c:pt idx="6">
                  <c:v>12690</c:v>
                </c:pt>
                <c:pt idx="7">
                  <c:v>3200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9-4E96-A5D7-83F99B5A0352}"/>
            </c:ext>
          </c:extLst>
        </c:ser>
        <c:ser>
          <c:idx val="3"/>
          <c:order val="3"/>
          <c:tx>
            <c:strRef>
              <c:f>Notes!$D$164</c:f>
              <c:strCache>
                <c:ptCount val="1"/>
                <c:pt idx="0">
                  <c:v>Silo 4-Day 8 transfer to 23C</c:v>
                </c:pt>
              </c:strCache>
            </c:strRef>
          </c:tx>
          <c:invertIfNegative val="0"/>
          <c:val>
            <c:numRef>
              <c:f>Notes!$E$164:$M$164</c:f>
              <c:numCache>
                <c:formatCode>#,##0</c:formatCode>
                <c:ptCount val="9"/>
                <c:pt idx="0">
                  <c:v>42924</c:v>
                </c:pt>
                <c:pt idx="1">
                  <c:v>68000</c:v>
                </c:pt>
                <c:pt idx="2">
                  <c:v>50760</c:v>
                </c:pt>
                <c:pt idx="3">
                  <c:v>1640</c:v>
                </c:pt>
                <c:pt idx="4">
                  <c:v>54000</c:v>
                </c:pt>
                <c:pt idx="5">
                  <c:v>9500</c:v>
                </c:pt>
                <c:pt idx="6">
                  <c:v>9400</c:v>
                </c:pt>
                <c:pt idx="7">
                  <c:v>3520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9-4E96-A5D7-83F99B5A0352}"/>
            </c:ext>
          </c:extLst>
        </c:ser>
        <c:ser>
          <c:idx val="4"/>
          <c:order val="4"/>
          <c:tx>
            <c:strRef>
              <c:f>Notes!$D$165</c:f>
              <c:strCache>
                <c:ptCount val="1"/>
                <c:pt idx="0">
                  <c:v>Silo 5-Day 9 transfer to 23C</c:v>
                </c:pt>
              </c:strCache>
            </c:strRef>
          </c:tx>
          <c:invertIfNegative val="0"/>
          <c:val>
            <c:numRef>
              <c:f>Notes!$E$165:$M$165</c:f>
              <c:numCache>
                <c:formatCode>#,##0</c:formatCode>
                <c:ptCount val="9"/>
                <c:pt idx="0">
                  <c:v>46501</c:v>
                </c:pt>
                <c:pt idx="1">
                  <c:v>50000</c:v>
                </c:pt>
                <c:pt idx="2">
                  <c:v>59220</c:v>
                </c:pt>
                <c:pt idx="3">
                  <c:v>1968</c:v>
                </c:pt>
                <c:pt idx="4">
                  <c:v>50000</c:v>
                </c:pt>
                <c:pt idx="5">
                  <c:v>12350</c:v>
                </c:pt>
                <c:pt idx="6">
                  <c:v>10810</c:v>
                </c:pt>
                <c:pt idx="7">
                  <c:v>2880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9-4E96-A5D7-83F99B5A0352}"/>
            </c:ext>
          </c:extLst>
        </c:ser>
        <c:ser>
          <c:idx val="5"/>
          <c:order val="5"/>
          <c:tx>
            <c:strRef>
              <c:f>Notes!$D$166</c:f>
              <c:strCache>
                <c:ptCount val="1"/>
                <c:pt idx="0">
                  <c:v>Silo 6-Day 10 transfer to 23C</c:v>
                </c:pt>
              </c:strCache>
            </c:strRef>
          </c:tx>
          <c:invertIfNegative val="0"/>
          <c:val>
            <c:numRef>
              <c:f>Notes!$E$166:$M$166</c:f>
              <c:numCache>
                <c:formatCode>#,##0</c:formatCode>
                <c:ptCount val="9"/>
                <c:pt idx="0">
                  <c:v>39347</c:v>
                </c:pt>
                <c:pt idx="1">
                  <c:v>60000</c:v>
                </c:pt>
                <c:pt idx="2">
                  <c:v>43992</c:v>
                </c:pt>
                <c:pt idx="3">
                  <c:v>656</c:v>
                </c:pt>
                <c:pt idx="4">
                  <c:v>60000</c:v>
                </c:pt>
                <c:pt idx="5">
                  <c:v>14250</c:v>
                </c:pt>
                <c:pt idx="6">
                  <c:v>13630</c:v>
                </c:pt>
                <c:pt idx="7">
                  <c:v>3520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9-4E96-A5D7-83F99B5A0352}"/>
            </c:ext>
          </c:extLst>
        </c:ser>
        <c:ser>
          <c:idx val="6"/>
          <c:order val="6"/>
          <c:tx>
            <c:strRef>
              <c:f>Notes!$D$168</c:f>
              <c:strCache>
                <c:ptCount val="1"/>
                <c:pt idx="0">
                  <c:v>Silo 8-29C control</c:v>
                </c:pt>
              </c:strCache>
            </c:strRef>
          </c:tx>
          <c:invertIfNegative val="0"/>
          <c:val>
            <c:numRef>
              <c:f>Notes!$E$168:$M$168</c:f>
              <c:numCache>
                <c:formatCode>#,##0</c:formatCode>
                <c:ptCount val="9"/>
                <c:pt idx="0">
                  <c:v>39347</c:v>
                </c:pt>
                <c:pt idx="1">
                  <c:v>48000</c:v>
                </c:pt>
                <c:pt idx="2">
                  <c:v>42300</c:v>
                </c:pt>
                <c:pt idx="3">
                  <c:v>656</c:v>
                </c:pt>
                <c:pt idx="4">
                  <c:v>54000</c:v>
                </c:pt>
                <c:pt idx="5">
                  <c:v>3325</c:v>
                </c:pt>
                <c:pt idx="6">
                  <c:v>19740</c:v>
                </c:pt>
                <c:pt idx="7">
                  <c:v>8000</c:v>
                </c:pt>
                <c:pt idx="8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59-4E96-A5D7-83F99B5A0352}"/>
            </c:ext>
          </c:extLst>
        </c:ser>
        <c:ser>
          <c:idx val="7"/>
          <c:order val="7"/>
          <c:tx>
            <c:v>Silo 9-23C control</c:v>
          </c:tx>
          <c:invertIfNegative val="0"/>
          <c:val>
            <c:numRef>
              <c:f>Notes!$E$169:$M$169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59-4E96-A5D7-83F99B5A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355512"/>
        <c:axId val="238351592"/>
      </c:barChart>
      <c:catAx>
        <c:axId val="23835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Screen size (um)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351592"/>
        <c:crosses val="autoZero"/>
        <c:auto val="1"/>
        <c:lblAlgn val="ctr"/>
        <c:lblOffset val="100"/>
        <c:noMultiLvlLbl val="0"/>
      </c:catAx>
      <c:valAx>
        <c:axId val="238351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oysters holding on screen 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835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and size comparison of seed transferred from 29C to 23C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Notes!$U$160</c:f>
              <c:strCache>
                <c:ptCount val="1"/>
                <c:pt idx="0">
                  <c:v>Size (um)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Notes!$S$161:$S$168</c:f>
              <c:strCache>
                <c:ptCount val="8"/>
                <c:pt idx="0">
                  <c:v>Silo 1-Day 5 transfer to 23C</c:v>
                </c:pt>
                <c:pt idx="1">
                  <c:v>Silo 2-Day 6 transfer to 23C</c:v>
                </c:pt>
                <c:pt idx="2">
                  <c:v>Silo 3-Day 7 transfer to 23C</c:v>
                </c:pt>
                <c:pt idx="3">
                  <c:v>Silo 4-Day 8 transfer to 23C</c:v>
                </c:pt>
                <c:pt idx="4">
                  <c:v>Silo 5-Day 9 transfer to 23C</c:v>
                </c:pt>
                <c:pt idx="5">
                  <c:v>Silo 6-Day 10 transfer to 23C</c:v>
                </c:pt>
                <c:pt idx="6">
                  <c:v>Silo 8-29C control</c:v>
                </c:pt>
                <c:pt idx="7">
                  <c:v>Silo 9-23C control</c:v>
                </c:pt>
              </c:strCache>
            </c:strRef>
          </c:cat>
          <c:val>
            <c:numRef>
              <c:f>Notes!$U$161:$U$168</c:f>
              <c:numCache>
                <c:formatCode>#,##0</c:formatCode>
                <c:ptCount val="8"/>
                <c:pt idx="0">
                  <c:v>1271.5781011823055</c:v>
                </c:pt>
                <c:pt idx="1">
                  <c:v>1297.9042307157631</c:v>
                </c:pt>
                <c:pt idx="2">
                  <c:v>1202.6127324940012</c:v>
                </c:pt>
                <c:pt idx="3">
                  <c:v>1079.7041844634277</c:v>
                </c:pt>
                <c:pt idx="4">
                  <c:v>1100.8946686119396</c:v>
                </c:pt>
                <c:pt idx="5">
                  <c:v>1158.3231164638162</c:v>
                </c:pt>
                <c:pt idx="6">
                  <c:v>1208.3480988610775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3-4B65-B381-0C5D65D3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352768"/>
        <c:axId val="216128504"/>
      </c:barChart>
      <c:scatterChart>
        <c:scatterStyle val="lineMarker"/>
        <c:varyColors val="0"/>
        <c:ser>
          <c:idx val="0"/>
          <c:order val="0"/>
          <c:tx>
            <c:v>Percent Survival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strRef>
              <c:f>Notes!$S$161:$S$168</c:f>
              <c:strCache>
                <c:ptCount val="8"/>
                <c:pt idx="0">
                  <c:v>Silo 1-Day 5 transfer to 23C</c:v>
                </c:pt>
                <c:pt idx="1">
                  <c:v>Silo 2-Day 6 transfer to 23C</c:v>
                </c:pt>
                <c:pt idx="2">
                  <c:v>Silo 3-Day 7 transfer to 23C</c:v>
                </c:pt>
                <c:pt idx="3">
                  <c:v>Silo 4-Day 8 transfer to 23C</c:v>
                </c:pt>
                <c:pt idx="4">
                  <c:v>Silo 5-Day 9 transfer to 23C</c:v>
                </c:pt>
                <c:pt idx="5">
                  <c:v>Silo 6-Day 10 transfer to 23C</c:v>
                </c:pt>
                <c:pt idx="6">
                  <c:v>Silo 8-29C control</c:v>
                </c:pt>
                <c:pt idx="7">
                  <c:v>Silo 9-23C control</c:v>
                </c:pt>
              </c:strCache>
            </c:strRef>
          </c:xVal>
          <c:yVal>
            <c:numRef>
              <c:f>Notes!$V$161:$V$168</c:f>
              <c:numCache>
                <c:formatCode>#,##0</c:formatCode>
                <c:ptCount val="8"/>
                <c:pt idx="0">
                  <c:v>102.67429229948648</c:v>
                </c:pt>
                <c:pt idx="1">
                  <c:v>92.419788750764056</c:v>
                </c:pt>
                <c:pt idx="2">
                  <c:v>90.698960105585684</c:v>
                </c:pt>
                <c:pt idx="3">
                  <c:v>93.338991563267697</c:v>
                </c:pt>
                <c:pt idx="4">
                  <c:v>90.997185160383566</c:v>
                </c:pt>
                <c:pt idx="5">
                  <c:v>91.645805188181555</c:v>
                </c:pt>
                <c:pt idx="6">
                  <c:v>84.023935869933382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3-4B65-B381-0C5D65D3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39336"/>
        <c:axId val="465437368"/>
      </c:scatterChart>
      <c:catAx>
        <c:axId val="2383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28504"/>
        <c:crosses val="autoZero"/>
        <c:auto val="1"/>
        <c:lblAlgn val="ctr"/>
        <c:lblOffset val="100"/>
        <c:noMultiLvlLbl val="0"/>
      </c:catAx>
      <c:valAx>
        <c:axId val="216128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ed average screen size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2768"/>
        <c:crosses val="autoZero"/>
        <c:crossBetween val="between"/>
      </c:valAx>
      <c:valAx>
        <c:axId val="465437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Survival from Day 5 screening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39336"/>
        <c:crosses val="max"/>
        <c:crossBetween val="midCat"/>
      </c:valAx>
      <c:valAx>
        <c:axId val="465439336"/>
        <c:scaling>
          <c:orientation val="minMax"/>
        </c:scaling>
        <c:delete val="1"/>
        <c:axPos val="b"/>
        <c:majorTickMark val="out"/>
        <c:minorTickMark val="none"/>
        <c:tickLblPos val="nextTo"/>
        <c:crossAx val="46543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and Survival of Oyster seed at Day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Notes!$M$32</c:f>
              <c:strCache>
                <c:ptCount val="1"/>
                <c:pt idx="0">
                  <c:v>Weighted average screen size (um)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Notes!$L$33:$L$34</c:f>
              <c:strCache>
                <c:ptCount val="2"/>
                <c:pt idx="0">
                  <c:v>29C -all silos combined</c:v>
                </c:pt>
                <c:pt idx="1">
                  <c:v>23C</c:v>
                </c:pt>
              </c:strCache>
            </c:strRef>
          </c:cat>
          <c:val>
            <c:numRef>
              <c:f>Notes!$M$33:$M$34</c:f>
              <c:numCache>
                <c:formatCode>General</c:formatCode>
                <c:ptCount val="2"/>
                <c:pt idx="0">
                  <c:v>559.5</c:v>
                </c:pt>
                <c:pt idx="1">
                  <c:v>362.9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9-40C8-9C26-38161087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8026704"/>
        <c:axId val="378027360"/>
      </c:barChart>
      <c:scatterChart>
        <c:scatterStyle val="lineMarker"/>
        <c:varyColors val="0"/>
        <c:ser>
          <c:idx val="1"/>
          <c:order val="1"/>
          <c:tx>
            <c:strRef>
              <c:f>Notes!$N$32</c:f>
              <c:strCache>
                <c:ptCount val="1"/>
                <c:pt idx="0">
                  <c:v>Percent survival from eyed larvae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Notes!$L$33:$L$34</c:f>
              <c:strCache>
                <c:ptCount val="2"/>
                <c:pt idx="0">
                  <c:v>29C -all silos combined</c:v>
                </c:pt>
                <c:pt idx="1">
                  <c:v>23C</c:v>
                </c:pt>
              </c:strCache>
            </c:strRef>
          </c:xVal>
          <c:yVal>
            <c:numRef>
              <c:f>Notes!$N$33:$N$34</c:f>
              <c:numCache>
                <c:formatCode>General</c:formatCode>
                <c:ptCount val="2"/>
                <c:pt idx="0">
                  <c:v>22.6</c:v>
                </c:pt>
                <c:pt idx="1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9-40C8-9C26-38161087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03952"/>
        <c:axId val="366403624"/>
      </c:scatterChart>
      <c:catAx>
        <c:axId val="3780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27360"/>
        <c:crosses val="autoZero"/>
        <c:auto val="1"/>
        <c:lblAlgn val="ctr"/>
        <c:lblOffset val="100"/>
        <c:noMultiLvlLbl val="0"/>
      </c:catAx>
      <c:valAx>
        <c:axId val="3780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</a:t>
                </a:r>
                <a:r>
                  <a:rPr lang="en-US" baseline="0"/>
                  <a:t> average screen size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26704"/>
        <c:crosses val="autoZero"/>
        <c:crossBetween val="between"/>
      </c:valAx>
      <c:valAx>
        <c:axId val="366403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Survival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03952"/>
        <c:crosses val="max"/>
        <c:crossBetween val="midCat"/>
      </c:valAx>
      <c:valAx>
        <c:axId val="366403952"/>
        <c:scaling>
          <c:orientation val="minMax"/>
        </c:scaling>
        <c:delete val="1"/>
        <c:axPos val="t"/>
        <c:majorTickMark val="out"/>
        <c:minorTickMark val="none"/>
        <c:tickLblPos val="nextTo"/>
        <c:crossAx val="3664036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 and Hist samples'!$F$87</c:f>
              <c:strCache>
                <c:ptCount val="1"/>
                <c:pt idx="0">
                  <c:v>setting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 and Hist samples'!$E$88:$E$96</c:f>
              <c:strCache>
                <c:ptCount val="9"/>
                <c:pt idx="0">
                  <c:v>5 days at 29C</c:v>
                </c:pt>
                <c:pt idx="1">
                  <c:v>6 days at 29C</c:v>
                </c:pt>
                <c:pt idx="2">
                  <c:v>7 days at 29C</c:v>
                </c:pt>
                <c:pt idx="3">
                  <c:v>8 days at 29C</c:v>
                </c:pt>
                <c:pt idx="4">
                  <c:v>9 days at 29C</c:v>
                </c:pt>
                <c:pt idx="5">
                  <c:v>10 days at 29C</c:v>
                </c:pt>
                <c:pt idx="6">
                  <c:v>11 days at 29C</c:v>
                </c:pt>
                <c:pt idx="7">
                  <c:v>29C</c:v>
                </c:pt>
                <c:pt idx="8">
                  <c:v>23C</c:v>
                </c:pt>
              </c:strCache>
            </c:strRef>
          </c:cat>
          <c:val>
            <c:numRef>
              <c:f>'Prot and Hist samples'!$F$88:$F$96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21</c:v>
                </c:pt>
                <c:pt idx="3">
                  <c:v>20</c:v>
                </c:pt>
                <c:pt idx="4">
                  <c:v>25</c:v>
                </c:pt>
                <c:pt idx="5">
                  <c:v>22</c:v>
                </c:pt>
                <c:pt idx="6">
                  <c:v>21</c:v>
                </c:pt>
                <c:pt idx="7">
                  <c:v>22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3-40D0-9B55-D3A8858D32CE}"/>
            </c:ext>
          </c:extLst>
        </c:ser>
        <c:ser>
          <c:idx val="1"/>
          <c:order val="1"/>
          <c:tx>
            <c:strRef>
              <c:f>'Prot and Hist samples'!$G$87</c:f>
              <c:strCache>
                <c:ptCount val="1"/>
                <c:pt idx="0">
                  <c:v>day 5 to 14 survival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 and Hist samples'!$E$88:$E$96</c:f>
              <c:strCache>
                <c:ptCount val="9"/>
                <c:pt idx="0">
                  <c:v>5 days at 29C</c:v>
                </c:pt>
                <c:pt idx="1">
                  <c:v>6 days at 29C</c:v>
                </c:pt>
                <c:pt idx="2">
                  <c:v>7 days at 29C</c:v>
                </c:pt>
                <c:pt idx="3">
                  <c:v>8 days at 29C</c:v>
                </c:pt>
                <c:pt idx="4">
                  <c:v>9 days at 29C</c:v>
                </c:pt>
                <c:pt idx="5">
                  <c:v>10 days at 29C</c:v>
                </c:pt>
                <c:pt idx="6">
                  <c:v>11 days at 29C</c:v>
                </c:pt>
                <c:pt idx="7">
                  <c:v>29C</c:v>
                </c:pt>
                <c:pt idx="8">
                  <c:v>23C</c:v>
                </c:pt>
              </c:strCache>
            </c:strRef>
          </c:cat>
          <c:val>
            <c:numRef>
              <c:f>'Prot and Hist samples'!$G$88:$G$96</c:f>
              <c:numCache>
                <c:formatCode>General</c:formatCode>
                <c:ptCount val="9"/>
                <c:pt idx="0">
                  <c:v>103</c:v>
                </c:pt>
                <c:pt idx="1">
                  <c:v>92</c:v>
                </c:pt>
                <c:pt idx="2">
                  <c:v>91</c:v>
                </c:pt>
                <c:pt idx="3">
                  <c:v>93</c:v>
                </c:pt>
                <c:pt idx="4">
                  <c:v>91</c:v>
                </c:pt>
                <c:pt idx="5">
                  <c:v>92</c:v>
                </c:pt>
                <c:pt idx="6">
                  <c:v>90</c:v>
                </c:pt>
                <c:pt idx="7">
                  <c:v>84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3-40D0-9B55-D3A8858D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133600"/>
        <c:axId val="216133992"/>
      </c:barChart>
      <c:catAx>
        <c:axId val="2161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33992"/>
        <c:crosses val="autoZero"/>
        <c:auto val="1"/>
        <c:lblAlgn val="ctr"/>
        <c:lblOffset val="100"/>
        <c:noMultiLvlLbl val="0"/>
      </c:catAx>
      <c:valAx>
        <c:axId val="21613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 and Hist samples'!$E$101</c:f>
              <c:strCache>
                <c:ptCount val="1"/>
                <c:pt idx="0">
                  <c:v>exp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 and Hist samples'!$F$100:$G$100</c:f>
              <c:strCache>
                <c:ptCount val="2"/>
                <c:pt idx="0">
                  <c:v>29 C</c:v>
                </c:pt>
                <c:pt idx="1">
                  <c:v>23 C</c:v>
                </c:pt>
              </c:strCache>
            </c:strRef>
          </c:cat>
          <c:val>
            <c:numRef>
              <c:f>'Prot and Hist samples'!$F$101:$G$101</c:f>
              <c:numCache>
                <c:formatCode>General</c:formatCode>
                <c:ptCount val="2"/>
                <c:pt idx="0">
                  <c:v>15.7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E-4F0F-91C0-9B329BC6E7B9}"/>
            </c:ext>
          </c:extLst>
        </c:ser>
        <c:ser>
          <c:idx val="1"/>
          <c:order val="1"/>
          <c:tx>
            <c:strRef>
              <c:f>'Prot and Hist samples'!$E$102</c:f>
              <c:strCache>
                <c:ptCount val="1"/>
                <c:pt idx="0">
                  <c:v>exp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 and Hist samples'!$F$100:$G$100</c:f>
              <c:strCache>
                <c:ptCount val="2"/>
                <c:pt idx="0">
                  <c:v>29 C</c:v>
                </c:pt>
                <c:pt idx="1">
                  <c:v>23 C</c:v>
                </c:pt>
              </c:strCache>
            </c:strRef>
          </c:cat>
          <c:val>
            <c:numRef>
              <c:f>'Prot and Hist samples'!$F$102:$G$102</c:f>
              <c:numCache>
                <c:formatCode>General</c:formatCode>
                <c:ptCount val="2"/>
                <c:pt idx="0">
                  <c:v>26.8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E-4F0F-91C0-9B329BC6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129288"/>
        <c:axId val="216129680"/>
      </c:barChart>
      <c:catAx>
        <c:axId val="2161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29680"/>
        <c:crosses val="autoZero"/>
        <c:auto val="1"/>
        <c:lblAlgn val="ctr"/>
        <c:lblOffset val="100"/>
        <c:noMultiLvlLbl val="0"/>
      </c:catAx>
      <c:valAx>
        <c:axId val="2161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survival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171</xdr:row>
      <xdr:rowOff>104775</xdr:rowOff>
    </xdr:from>
    <xdr:to>
      <xdr:col>11</xdr:col>
      <xdr:colOff>695325</xdr:colOff>
      <xdr:row>195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23809</xdr:colOff>
      <xdr:row>146</xdr:row>
      <xdr:rowOff>166686</xdr:rowOff>
    </xdr:from>
    <xdr:to>
      <xdr:col>38</xdr:col>
      <xdr:colOff>200024</xdr:colOff>
      <xdr:row>167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34</xdr:row>
      <xdr:rowOff>104774</xdr:rowOff>
    </xdr:from>
    <xdr:to>
      <xdr:col>15</xdr:col>
      <xdr:colOff>85725</xdr:colOff>
      <xdr:row>51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E190C-DFAD-4FB3-BB10-53637E20E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82</xdr:row>
      <xdr:rowOff>71437</xdr:rowOff>
    </xdr:from>
    <xdr:to>
      <xdr:col>15</xdr:col>
      <xdr:colOff>428625</xdr:colOff>
      <xdr:row>96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102</xdr:row>
      <xdr:rowOff>4762</xdr:rowOff>
    </xdr:from>
    <xdr:to>
      <xdr:col>15</xdr:col>
      <xdr:colOff>228600</xdr:colOff>
      <xdr:row>116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"/>
  <sheetViews>
    <sheetView tabSelected="1" topLeftCell="U149" workbookViewId="0">
      <selection activeCell="AN171" sqref="AN171"/>
    </sheetView>
  </sheetViews>
  <sheetFormatPr defaultRowHeight="15" x14ac:dyDescent="0.25"/>
  <cols>
    <col min="2" max="2" width="9.7109375" bestFit="1" customWidth="1"/>
    <col min="4" max="4" width="17.140625" customWidth="1"/>
    <col min="5" max="5" width="14.140625" customWidth="1"/>
    <col min="6" max="6" width="14.42578125" customWidth="1"/>
    <col min="7" max="7" width="12.7109375" customWidth="1"/>
    <col min="8" max="8" width="14.85546875" customWidth="1"/>
    <col min="9" max="9" width="13" customWidth="1"/>
    <col min="10" max="10" width="11" customWidth="1"/>
    <col min="11" max="11" width="12.7109375" customWidth="1"/>
    <col min="12" max="12" width="22.28515625" customWidth="1"/>
    <col min="13" max="13" width="37" customWidth="1"/>
    <col min="14" max="14" width="30.85546875" customWidth="1"/>
    <col min="15" max="15" width="18.42578125" customWidth="1"/>
    <col min="16" max="16" width="15.140625" customWidth="1"/>
    <col min="17" max="17" width="10.42578125" customWidth="1"/>
    <col min="19" max="19" width="17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>
        <v>0</v>
      </c>
      <c r="B2" s="1">
        <v>42253</v>
      </c>
      <c r="C2" t="s">
        <v>106</v>
      </c>
    </row>
    <row r="3" spans="1:12" x14ac:dyDescent="0.25">
      <c r="C3" t="s">
        <v>3</v>
      </c>
    </row>
    <row r="4" spans="1:12" x14ac:dyDescent="0.25">
      <c r="C4" t="s">
        <v>7</v>
      </c>
    </row>
    <row r="5" spans="1:12" x14ac:dyDescent="0.25">
      <c r="C5" t="s">
        <v>5</v>
      </c>
    </row>
    <row r="6" spans="1:12" x14ac:dyDescent="0.25">
      <c r="C6" t="s">
        <v>6</v>
      </c>
    </row>
    <row r="7" spans="1:12" x14ac:dyDescent="0.25">
      <c r="C7" t="s">
        <v>23</v>
      </c>
    </row>
    <row r="8" spans="1:12" x14ac:dyDescent="0.25">
      <c r="C8" t="s">
        <v>4</v>
      </c>
    </row>
    <row r="10" spans="1:12" x14ac:dyDescent="0.25">
      <c r="A10">
        <v>2</v>
      </c>
      <c r="B10" s="1">
        <v>42255</v>
      </c>
      <c r="C10" t="s">
        <v>24</v>
      </c>
    </row>
    <row r="12" spans="1:12" x14ac:dyDescent="0.25">
      <c r="C12" s="57" t="s">
        <v>11</v>
      </c>
      <c r="D12" s="57" t="s">
        <v>21</v>
      </c>
      <c r="E12" s="59" t="s">
        <v>30</v>
      </c>
      <c r="F12" s="59" t="s">
        <v>25</v>
      </c>
      <c r="G12" s="56" t="s">
        <v>10</v>
      </c>
      <c r="H12" s="56"/>
      <c r="I12" s="56"/>
      <c r="J12" s="56"/>
      <c r="K12" s="56"/>
      <c r="L12" s="56"/>
    </row>
    <row r="13" spans="1:12" ht="30" customHeight="1" x14ac:dyDescent="0.25">
      <c r="C13" s="58"/>
      <c r="D13" s="58"/>
      <c r="E13" s="60"/>
      <c r="F13" s="60"/>
      <c r="G13" s="2" t="s">
        <v>8</v>
      </c>
      <c r="H13" s="2" t="s">
        <v>9</v>
      </c>
      <c r="I13" s="2" t="s">
        <v>26</v>
      </c>
      <c r="J13" s="2" t="s">
        <v>27</v>
      </c>
      <c r="K13" s="2" t="s">
        <v>28</v>
      </c>
      <c r="L13" s="2" t="s">
        <v>29</v>
      </c>
    </row>
    <row r="14" spans="1:12" x14ac:dyDescent="0.25">
      <c r="C14" s="2"/>
      <c r="D14" s="2"/>
      <c r="E14" s="2" t="s">
        <v>22</v>
      </c>
      <c r="F14" s="3">
        <v>42258</v>
      </c>
      <c r="G14" s="3">
        <v>42259</v>
      </c>
      <c r="H14" s="3">
        <v>42260</v>
      </c>
      <c r="I14" s="3">
        <v>42261</v>
      </c>
      <c r="J14" s="3">
        <v>42262</v>
      </c>
      <c r="K14" s="3">
        <v>42263</v>
      </c>
      <c r="L14" s="3">
        <v>42264</v>
      </c>
    </row>
    <row r="15" spans="1:12" x14ac:dyDescent="0.25">
      <c r="C15" s="2">
        <v>1</v>
      </c>
      <c r="D15" s="2" t="s">
        <v>14</v>
      </c>
      <c r="E15" s="2">
        <v>29</v>
      </c>
      <c r="F15" s="10">
        <v>23</v>
      </c>
      <c r="G15" s="8">
        <v>23</v>
      </c>
      <c r="H15" s="8">
        <v>23</v>
      </c>
      <c r="I15" s="8">
        <v>23</v>
      </c>
      <c r="J15" s="8">
        <v>23</v>
      </c>
      <c r="K15" s="8">
        <v>23</v>
      </c>
      <c r="L15" s="8">
        <v>23</v>
      </c>
    </row>
    <row r="16" spans="1:12" x14ac:dyDescent="0.25">
      <c r="C16" s="2">
        <v>2</v>
      </c>
      <c r="D16" s="2" t="s">
        <v>15</v>
      </c>
      <c r="E16" s="2">
        <v>29</v>
      </c>
      <c r="F16" s="2">
        <v>29</v>
      </c>
      <c r="G16" s="10">
        <v>23</v>
      </c>
      <c r="H16" s="8">
        <v>23</v>
      </c>
      <c r="I16" s="8">
        <v>23</v>
      </c>
      <c r="J16" s="8">
        <v>23</v>
      </c>
      <c r="K16" s="8">
        <v>23</v>
      </c>
      <c r="L16" s="8">
        <v>23</v>
      </c>
    </row>
    <row r="17" spans="1:15" x14ac:dyDescent="0.25">
      <c r="C17" s="2">
        <v>3</v>
      </c>
      <c r="D17" s="2" t="s">
        <v>16</v>
      </c>
      <c r="E17" s="2">
        <v>29</v>
      </c>
      <c r="F17" s="2">
        <v>29</v>
      </c>
      <c r="G17" s="2">
        <v>29</v>
      </c>
      <c r="H17" s="10">
        <v>23</v>
      </c>
      <c r="I17" s="8">
        <v>23</v>
      </c>
      <c r="J17" s="8">
        <v>23</v>
      </c>
      <c r="K17" s="8">
        <v>23</v>
      </c>
      <c r="L17" s="8">
        <v>23</v>
      </c>
    </row>
    <row r="18" spans="1:15" x14ac:dyDescent="0.25">
      <c r="C18" s="2">
        <v>4</v>
      </c>
      <c r="D18" s="2" t="s">
        <v>17</v>
      </c>
      <c r="E18" s="2">
        <v>29</v>
      </c>
      <c r="F18" s="2">
        <v>29</v>
      </c>
      <c r="G18" s="2">
        <v>29</v>
      </c>
      <c r="H18" s="2">
        <v>29</v>
      </c>
      <c r="I18" s="10">
        <v>23</v>
      </c>
      <c r="J18" s="8">
        <v>23</v>
      </c>
      <c r="K18" s="8">
        <v>23</v>
      </c>
      <c r="L18" s="8">
        <v>23</v>
      </c>
    </row>
    <row r="19" spans="1:15" x14ac:dyDescent="0.25">
      <c r="C19" s="2">
        <v>5</v>
      </c>
      <c r="D19" s="2" t="s">
        <v>18</v>
      </c>
      <c r="E19" s="2">
        <v>29</v>
      </c>
      <c r="F19" s="2">
        <v>29</v>
      </c>
      <c r="G19" s="2">
        <v>29</v>
      </c>
      <c r="H19" s="2">
        <v>29</v>
      </c>
      <c r="I19" s="2">
        <v>29</v>
      </c>
      <c r="J19" s="10">
        <v>23</v>
      </c>
      <c r="K19" s="8">
        <v>23</v>
      </c>
      <c r="L19" s="8">
        <v>23</v>
      </c>
    </row>
    <row r="20" spans="1:15" x14ac:dyDescent="0.25">
      <c r="C20" s="2">
        <v>6</v>
      </c>
      <c r="D20" s="2" t="s">
        <v>19</v>
      </c>
      <c r="E20" s="2">
        <v>29</v>
      </c>
      <c r="F20" s="2">
        <v>29</v>
      </c>
      <c r="G20" s="2">
        <v>29</v>
      </c>
      <c r="H20" s="2">
        <v>29</v>
      </c>
      <c r="I20" s="2">
        <v>29</v>
      </c>
      <c r="J20" s="2">
        <v>29</v>
      </c>
      <c r="K20" s="10">
        <v>23</v>
      </c>
      <c r="L20" s="8">
        <v>23</v>
      </c>
    </row>
    <row r="21" spans="1:15" x14ac:dyDescent="0.25">
      <c r="C21" s="2">
        <v>7</v>
      </c>
      <c r="D21" s="2" t="s">
        <v>20</v>
      </c>
      <c r="E21" s="2">
        <v>29</v>
      </c>
      <c r="F21" s="2">
        <v>29</v>
      </c>
      <c r="G21" s="2">
        <v>29</v>
      </c>
      <c r="H21" s="2">
        <v>29</v>
      </c>
      <c r="I21" s="2">
        <v>29</v>
      </c>
      <c r="J21" s="2">
        <v>29</v>
      </c>
      <c r="K21" s="2">
        <v>29</v>
      </c>
      <c r="L21" s="10">
        <v>23</v>
      </c>
    </row>
    <row r="22" spans="1:15" x14ac:dyDescent="0.25">
      <c r="C22" s="2">
        <v>8</v>
      </c>
      <c r="D22" s="2" t="s">
        <v>12</v>
      </c>
      <c r="E22" s="2">
        <v>29</v>
      </c>
      <c r="F22" s="8">
        <v>29</v>
      </c>
      <c r="G22" s="8">
        <v>29</v>
      </c>
      <c r="H22" s="8">
        <v>29</v>
      </c>
      <c r="I22" s="8">
        <v>29</v>
      </c>
      <c r="J22" s="8">
        <v>29</v>
      </c>
      <c r="K22" s="8">
        <v>29</v>
      </c>
      <c r="L22" s="8">
        <v>29</v>
      </c>
    </row>
    <row r="23" spans="1:15" x14ac:dyDescent="0.25">
      <c r="C23" s="4">
        <v>9</v>
      </c>
      <c r="D23" s="4" t="s">
        <v>13</v>
      </c>
      <c r="E23" s="5" t="s">
        <v>31</v>
      </c>
      <c r="F23" s="9">
        <v>23</v>
      </c>
      <c r="G23" s="9">
        <v>23</v>
      </c>
      <c r="H23" s="9">
        <v>23</v>
      </c>
      <c r="I23" s="9">
        <v>23</v>
      </c>
      <c r="J23" s="9">
        <v>23</v>
      </c>
      <c r="K23" s="9">
        <v>23</v>
      </c>
      <c r="L23" s="9">
        <v>23</v>
      </c>
      <c r="N23" s="67"/>
      <c r="O23" s="67"/>
    </row>
    <row r="24" spans="1:15" x14ac:dyDescent="0.25"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5" x14ac:dyDescent="0.25">
      <c r="C25" s="6" t="s">
        <v>35</v>
      </c>
      <c r="E25" s="6"/>
      <c r="F25" s="6"/>
      <c r="G25" s="6"/>
      <c r="H25" s="6"/>
      <c r="I25" s="6"/>
      <c r="J25" s="6"/>
      <c r="K25" s="6"/>
      <c r="L25" s="6"/>
    </row>
    <row r="26" spans="1:15" x14ac:dyDescent="0.25">
      <c r="C26" s="6" t="s">
        <v>32</v>
      </c>
      <c r="E26" s="6"/>
      <c r="F26" s="6"/>
      <c r="G26" s="6"/>
      <c r="H26" s="6"/>
      <c r="I26" s="6"/>
      <c r="J26" s="6"/>
      <c r="K26" s="6"/>
      <c r="L26" s="6"/>
    </row>
    <row r="27" spans="1:15" x14ac:dyDescent="0.25">
      <c r="C27" s="6" t="s">
        <v>34</v>
      </c>
      <c r="E27" s="6"/>
      <c r="F27" s="6"/>
      <c r="G27" s="6"/>
      <c r="H27" s="6"/>
      <c r="I27" s="6"/>
      <c r="J27" s="6"/>
      <c r="K27" s="6"/>
      <c r="L27" s="6"/>
    </row>
    <row r="29" spans="1:15" x14ac:dyDescent="0.25">
      <c r="A29">
        <v>4</v>
      </c>
      <c r="B29" s="1">
        <v>42257</v>
      </c>
      <c r="C29" t="s">
        <v>33</v>
      </c>
    </row>
    <row r="31" spans="1:15" x14ac:dyDescent="0.25">
      <c r="C31" t="s">
        <v>40</v>
      </c>
    </row>
    <row r="32" spans="1:15" ht="47.25" customHeight="1" x14ac:dyDescent="0.25">
      <c r="C32" t="s">
        <v>41</v>
      </c>
      <c r="D32" t="s">
        <v>42</v>
      </c>
      <c r="E32" t="s">
        <v>43</v>
      </c>
      <c r="F32" s="11" t="s">
        <v>47</v>
      </c>
      <c r="G32" s="11" t="s">
        <v>45</v>
      </c>
      <c r="H32" t="s">
        <v>46</v>
      </c>
      <c r="I32" t="s">
        <v>44</v>
      </c>
      <c r="L32" t="s">
        <v>222</v>
      </c>
      <c r="M32" t="s">
        <v>224</v>
      </c>
      <c r="N32" t="s">
        <v>225</v>
      </c>
    </row>
    <row r="33" spans="3:14" x14ac:dyDescent="0.25">
      <c r="C33">
        <v>315</v>
      </c>
      <c r="D33">
        <v>80</v>
      </c>
      <c r="E33">
        <v>81</v>
      </c>
      <c r="F33" s="13">
        <v>5423</v>
      </c>
      <c r="G33" s="12">
        <f>D33*5423</f>
        <v>433840</v>
      </c>
      <c r="H33" s="12">
        <f>G33/8</f>
        <v>54230</v>
      </c>
      <c r="I33">
        <f>E33/8</f>
        <v>10.125</v>
      </c>
      <c r="J33">
        <f>(C33*G33+C34*G34+C35*G35+C36*G36)/G37</f>
        <v>559.49142838651539</v>
      </c>
      <c r="L33" t="s">
        <v>223</v>
      </c>
      <c r="M33">
        <v>559.5</v>
      </c>
      <c r="N33">
        <v>22.6</v>
      </c>
    </row>
    <row r="34" spans="3:14" x14ac:dyDescent="0.25">
      <c r="C34">
        <v>450</v>
      </c>
      <c r="D34">
        <v>225</v>
      </c>
      <c r="E34">
        <v>227</v>
      </c>
      <c r="F34">
        <v>3577</v>
      </c>
      <c r="G34" s="12">
        <f>D34*3577</f>
        <v>804825</v>
      </c>
      <c r="H34" s="12">
        <f t="shared" ref="H34:H36" si="0">G34/8</f>
        <v>100603.125</v>
      </c>
      <c r="I34">
        <f>E34/8</f>
        <v>28.375</v>
      </c>
      <c r="L34" t="s">
        <v>122</v>
      </c>
      <c r="M34">
        <v>362.9</v>
      </c>
      <c r="N34">
        <v>9.1999999999999993</v>
      </c>
    </row>
    <row r="35" spans="3:14" x14ac:dyDescent="0.25">
      <c r="C35">
        <v>710</v>
      </c>
      <c r="D35">
        <v>250</v>
      </c>
      <c r="E35">
        <v>272</v>
      </c>
      <c r="F35">
        <v>2000</v>
      </c>
      <c r="G35" s="12">
        <f>D35*2000</f>
        <v>500000</v>
      </c>
      <c r="H35" s="12">
        <f t="shared" si="0"/>
        <v>62500</v>
      </c>
      <c r="I35">
        <f>E35/8</f>
        <v>34</v>
      </c>
    </row>
    <row r="36" spans="3:14" x14ac:dyDescent="0.25">
      <c r="C36">
        <v>1000</v>
      </c>
      <c r="D36">
        <v>270</v>
      </c>
      <c r="E36">
        <v>180</v>
      </c>
      <c r="F36">
        <v>1000</v>
      </c>
      <c r="G36" s="12">
        <f>D36*1000</f>
        <v>270000</v>
      </c>
      <c r="H36" s="12">
        <f t="shared" si="0"/>
        <v>33750</v>
      </c>
      <c r="I36">
        <f>E36/8</f>
        <v>22.5</v>
      </c>
    </row>
    <row r="37" spans="3:14" x14ac:dyDescent="0.25">
      <c r="G37" s="12">
        <f>SUM(G33:G36)</f>
        <v>2008665</v>
      </c>
      <c r="H37" s="12">
        <f>SUM(H33:H36)</f>
        <v>251083.125</v>
      </c>
    </row>
    <row r="39" spans="3:14" x14ac:dyDescent="0.25">
      <c r="H39" t="s">
        <v>114</v>
      </c>
    </row>
    <row r="40" spans="3:14" x14ac:dyDescent="0.25">
      <c r="C40" t="s">
        <v>49</v>
      </c>
      <c r="H40">
        <f>G37/(8900000)*100</f>
        <v>22.56926966292135</v>
      </c>
    </row>
    <row r="41" spans="3:14" ht="45" x14ac:dyDescent="0.25">
      <c r="C41" t="s">
        <v>41</v>
      </c>
      <c r="D41" t="s">
        <v>42</v>
      </c>
      <c r="E41" s="11" t="s">
        <v>47</v>
      </c>
      <c r="F41" s="11" t="s">
        <v>45</v>
      </c>
    </row>
    <row r="42" spans="3:14" x14ac:dyDescent="0.25">
      <c r="C42">
        <v>315</v>
      </c>
      <c r="D42">
        <v>12</v>
      </c>
      <c r="E42" s="13">
        <v>5423</v>
      </c>
      <c r="F42">
        <f>D42*5423</f>
        <v>65076</v>
      </c>
      <c r="J42">
        <f>(C42*F42+C43*F43)/F44</f>
        <v>362.88439799297942</v>
      </c>
    </row>
    <row r="43" spans="3:14" x14ac:dyDescent="0.25">
      <c r="C43">
        <v>450</v>
      </c>
      <c r="D43">
        <v>10</v>
      </c>
      <c r="E43">
        <v>3577</v>
      </c>
      <c r="F43">
        <f>D43*3577</f>
        <v>35770</v>
      </c>
      <c r="G43" t="s">
        <v>113</v>
      </c>
    </row>
    <row r="44" spans="3:14" x14ac:dyDescent="0.25">
      <c r="F44" s="12">
        <f>SUM(F42:F43)</f>
        <v>100846</v>
      </c>
      <c r="G44">
        <f>F44/1100000*100</f>
        <v>9.1678181818181805</v>
      </c>
      <c r="H44" s="12"/>
    </row>
    <row r="46" spans="3:14" x14ac:dyDescent="0.25">
      <c r="C46" t="s">
        <v>50</v>
      </c>
    </row>
    <row r="47" spans="3:14" x14ac:dyDescent="0.25">
      <c r="C47" t="s">
        <v>51</v>
      </c>
    </row>
    <row r="49" spans="1:6" x14ac:dyDescent="0.25">
      <c r="A49">
        <v>10</v>
      </c>
      <c r="B49" s="1">
        <v>42263</v>
      </c>
      <c r="C49" t="s">
        <v>67</v>
      </c>
    </row>
    <row r="51" spans="1:6" x14ac:dyDescent="0.25">
      <c r="A51">
        <v>14</v>
      </c>
      <c r="B51" s="1">
        <v>42267</v>
      </c>
      <c r="C51" t="s">
        <v>68</v>
      </c>
    </row>
    <row r="52" spans="1:6" x14ac:dyDescent="0.25">
      <c r="C52" t="s">
        <v>69</v>
      </c>
    </row>
    <row r="53" spans="1:6" x14ac:dyDescent="0.25">
      <c r="C53" t="s">
        <v>41</v>
      </c>
      <c r="D53" t="s">
        <v>65</v>
      </c>
      <c r="E53" t="s">
        <v>70</v>
      </c>
      <c r="F53" t="s">
        <v>71</v>
      </c>
    </row>
    <row r="54" spans="1:6" x14ac:dyDescent="0.25">
      <c r="C54">
        <v>450</v>
      </c>
      <c r="D54">
        <v>3577</v>
      </c>
      <c r="E54">
        <v>8</v>
      </c>
      <c r="F54" s="12">
        <f>D54*E54</f>
        <v>28616</v>
      </c>
    </row>
    <row r="55" spans="1:6" x14ac:dyDescent="0.25">
      <c r="C55">
        <v>710</v>
      </c>
      <c r="D55">
        <v>2000</v>
      </c>
      <c r="E55">
        <v>26</v>
      </c>
      <c r="F55" s="12">
        <f t="shared" ref="F55:F61" si="1">D55*E55</f>
        <v>52000</v>
      </c>
    </row>
    <row r="56" spans="1:6" x14ac:dyDescent="0.25">
      <c r="C56">
        <v>1000</v>
      </c>
      <c r="D56">
        <v>846</v>
      </c>
      <c r="E56">
        <v>70</v>
      </c>
      <c r="F56" s="12">
        <f t="shared" si="1"/>
        <v>59220</v>
      </c>
    </row>
    <row r="57" spans="1:6" x14ac:dyDescent="0.25">
      <c r="C57">
        <v>1320</v>
      </c>
      <c r="D57">
        <v>328</v>
      </c>
      <c r="E57">
        <v>7</v>
      </c>
      <c r="F57" s="12">
        <f t="shared" si="1"/>
        <v>2296</v>
      </c>
    </row>
    <row r="58" spans="1:6" x14ac:dyDescent="0.25">
      <c r="C58">
        <v>1600</v>
      </c>
      <c r="D58">
        <v>200</v>
      </c>
      <c r="E58">
        <v>360</v>
      </c>
      <c r="F58" s="12">
        <f t="shared" si="1"/>
        <v>72000</v>
      </c>
    </row>
    <row r="59" spans="1:6" x14ac:dyDescent="0.25">
      <c r="C59">
        <v>2000</v>
      </c>
      <c r="D59">
        <v>95</v>
      </c>
      <c r="E59">
        <v>330</v>
      </c>
      <c r="F59" s="12">
        <f t="shared" si="1"/>
        <v>31350</v>
      </c>
    </row>
    <row r="60" spans="1:6" x14ac:dyDescent="0.25">
      <c r="C60">
        <v>2380</v>
      </c>
      <c r="D60">
        <v>47</v>
      </c>
      <c r="E60">
        <v>320</v>
      </c>
      <c r="F60" s="12">
        <f t="shared" si="1"/>
        <v>15040</v>
      </c>
    </row>
    <row r="61" spans="1:6" x14ac:dyDescent="0.25">
      <c r="C61">
        <v>3000</v>
      </c>
      <c r="D61">
        <v>32</v>
      </c>
      <c r="E61">
        <v>100</v>
      </c>
      <c r="F61" s="12">
        <f t="shared" si="1"/>
        <v>3200</v>
      </c>
    </row>
    <row r="62" spans="1:6" x14ac:dyDescent="0.25">
      <c r="F62" s="12">
        <f>SUM(F54:F61)</f>
        <v>263722</v>
      </c>
    </row>
    <row r="65" spans="3:6" x14ac:dyDescent="0.25">
      <c r="C65" t="s">
        <v>72</v>
      </c>
    </row>
    <row r="66" spans="3:6" x14ac:dyDescent="0.25">
      <c r="C66" t="s">
        <v>41</v>
      </c>
      <c r="D66" t="s">
        <v>65</v>
      </c>
      <c r="E66" t="s">
        <v>70</v>
      </c>
      <c r="F66" t="s">
        <v>71</v>
      </c>
    </row>
    <row r="67" spans="3:6" x14ac:dyDescent="0.25">
      <c r="C67">
        <v>450</v>
      </c>
      <c r="D67">
        <v>3577</v>
      </c>
      <c r="E67">
        <v>8</v>
      </c>
      <c r="F67" s="12">
        <f>D67*E67</f>
        <v>28616</v>
      </c>
    </row>
    <row r="68" spans="3:6" x14ac:dyDescent="0.25">
      <c r="C68">
        <v>710</v>
      </c>
      <c r="D68">
        <v>2000</v>
      </c>
      <c r="E68">
        <v>23</v>
      </c>
      <c r="F68" s="12">
        <f t="shared" ref="F68:F74" si="2">D68*E68</f>
        <v>46000</v>
      </c>
    </row>
    <row r="69" spans="3:6" x14ac:dyDescent="0.25">
      <c r="C69">
        <v>1000</v>
      </c>
      <c r="D69">
        <v>846</v>
      </c>
      <c r="E69">
        <v>48</v>
      </c>
      <c r="F69" s="12">
        <f t="shared" si="2"/>
        <v>40608</v>
      </c>
    </row>
    <row r="70" spans="3:6" x14ac:dyDescent="0.25">
      <c r="C70">
        <v>1320</v>
      </c>
      <c r="D70">
        <v>328</v>
      </c>
      <c r="E70">
        <v>4</v>
      </c>
      <c r="F70" s="12">
        <f t="shared" si="2"/>
        <v>1312</v>
      </c>
    </row>
    <row r="71" spans="3:6" x14ac:dyDescent="0.25">
      <c r="C71">
        <v>1600</v>
      </c>
      <c r="D71">
        <v>200</v>
      </c>
      <c r="E71">
        <v>410</v>
      </c>
      <c r="F71" s="12">
        <f t="shared" si="2"/>
        <v>82000</v>
      </c>
    </row>
    <row r="72" spans="3:6" x14ac:dyDescent="0.25">
      <c r="C72">
        <v>2000</v>
      </c>
      <c r="D72">
        <v>95</v>
      </c>
      <c r="E72">
        <v>205</v>
      </c>
      <c r="F72" s="12">
        <f t="shared" si="2"/>
        <v>19475</v>
      </c>
    </row>
    <row r="73" spans="3:6" x14ac:dyDescent="0.25">
      <c r="C73">
        <v>2380</v>
      </c>
      <c r="D73">
        <v>47</v>
      </c>
      <c r="E73">
        <v>276</v>
      </c>
      <c r="F73" s="12">
        <f t="shared" si="2"/>
        <v>12972</v>
      </c>
    </row>
    <row r="74" spans="3:6" x14ac:dyDescent="0.25">
      <c r="C74">
        <v>3000</v>
      </c>
      <c r="D74">
        <v>32</v>
      </c>
      <c r="E74">
        <v>200</v>
      </c>
      <c r="F74" s="12">
        <f t="shared" si="2"/>
        <v>6400</v>
      </c>
    </row>
    <row r="75" spans="3:6" x14ac:dyDescent="0.25">
      <c r="F75" s="12">
        <f>SUM(F67:F74)</f>
        <v>237383</v>
      </c>
    </row>
    <row r="78" spans="3:6" x14ac:dyDescent="0.25">
      <c r="C78" t="s">
        <v>73</v>
      </c>
    </row>
    <row r="79" spans="3:6" x14ac:dyDescent="0.25">
      <c r="C79" t="s">
        <v>41</v>
      </c>
      <c r="D79" t="s">
        <v>65</v>
      </c>
      <c r="E79" t="s">
        <v>70</v>
      </c>
      <c r="F79" t="s">
        <v>71</v>
      </c>
    </row>
    <row r="80" spans="3:6" x14ac:dyDescent="0.25">
      <c r="C80">
        <v>450</v>
      </c>
      <c r="D80">
        <v>3577</v>
      </c>
      <c r="E80">
        <v>11</v>
      </c>
      <c r="F80" s="12">
        <f>D80*E80</f>
        <v>39347</v>
      </c>
    </row>
    <row r="81" spans="3:6" x14ac:dyDescent="0.25">
      <c r="C81">
        <v>710</v>
      </c>
      <c r="D81">
        <v>2000</v>
      </c>
      <c r="E81">
        <v>26</v>
      </c>
      <c r="F81" s="12">
        <f t="shared" ref="F81:F87" si="3">D81*E81</f>
        <v>52000</v>
      </c>
    </row>
    <row r="82" spans="3:6" x14ac:dyDescent="0.25">
      <c r="C82">
        <v>1000</v>
      </c>
      <c r="D82">
        <v>846</v>
      </c>
      <c r="E82">
        <v>45</v>
      </c>
      <c r="F82" s="12">
        <f t="shared" si="3"/>
        <v>38070</v>
      </c>
    </row>
    <row r="83" spans="3:6" x14ac:dyDescent="0.25">
      <c r="C83">
        <v>1320</v>
      </c>
      <c r="D83">
        <v>328</v>
      </c>
      <c r="E83">
        <v>2</v>
      </c>
      <c r="F83" s="12">
        <f t="shared" si="3"/>
        <v>656</v>
      </c>
    </row>
    <row r="84" spans="3:6" x14ac:dyDescent="0.25">
      <c r="C84">
        <v>1600</v>
      </c>
      <c r="D84">
        <v>200</v>
      </c>
      <c r="E84">
        <v>340</v>
      </c>
      <c r="F84" s="12">
        <f t="shared" si="3"/>
        <v>68000</v>
      </c>
    </row>
    <row r="85" spans="3:6" x14ac:dyDescent="0.25">
      <c r="C85">
        <v>2000</v>
      </c>
      <c r="D85">
        <v>95</v>
      </c>
      <c r="E85">
        <v>200</v>
      </c>
      <c r="F85" s="12">
        <f t="shared" si="3"/>
        <v>19000</v>
      </c>
    </row>
    <row r="86" spans="3:6" x14ac:dyDescent="0.25">
      <c r="C86">
        <v>2380</v>
      </c>
      <c r="D86">
        <v>47</v>
      </c>
      <c r="E86">
        <v>270</v>
      </c>
      <c r="F86" s="12">
        <f t="shared" si="3"/>
        <v>12690</v>
      </c>
    </row>
    <row r="87" spans="3:6" x14ac:dyDescent="0.25">
      <c r="C87">
        <v>3000</v>
      </c>
      <c r="D87">
        <v>32</v>
      </c>
      <c r="E87">
        <v>100</v>
      </c>
      <c r="F87" s="12">
        <f t="shared" si="3"/>
        <v>3200</v>
      </c>
    </row>
    <row r="88" spans="3:6" x14ac:dyDescent="0.25">
      <c r="F88" s="12">
        <f>SUM(F80:F87)</f>
        <v>232963</v>
      </c>
    </row>
    <row r="91" spans="3:6" x14ac:dyDescent="0.25">
      <c r="C91" t="s">
        <v>74</v>
      </c>
    </row>
    <row r="92" spans="3:6" x14ac:dyDescent="0.25">
      <c r="C92" t="s">
        <v>41</v>
      </c>
      <c r="D92" t="s">
        <v>65</v>
      </c>
      <c r="E92" t="s">
        <v>70</v>
      </c>
      <c r="F92" t="s">
        <v>71</v>
      </c>
    </row>
    <row r="93" spans="3:6" x14ac:dyDescent="0.25">
      <c r="C93">
        <v>450</v>
      </c>
      <c r="D93">
        <v>3577</v>
      </c>
      <c r="E93">
        <v>12</v>
      </c>
      <c r="F93" s="12">
        <f>D93*E93</f>
        <v>42924</v>
      </c>
    </row>
    <row r="94" spans="3:6" x14ac:dyDescent="0.25">
      <c r="C94">
        <v>710</v>
      </c>
      <c r="D94">
        <v>2000</v>
      </c>
      <c r="E94">
        <v>34</v>
      </c>
      <c r="F94" s="12">
        <f t="shared" ref="F94:F100" si="4">D94*E94</f>
        <v>68000</v>
      </c>
    </row>
    <row r="95" spans="3:6" x14ac:dyDescent="0.25">
      <c r="C95">
        <v>1000</v>
      </c>
      <c r="D95">
        <v>846</v>
      </c>
      <c r="E95">
        <v>60</v>
      </c>
      <c r="F95" s="12">
        <f t="shared" si="4"/>
        <v>50760</v>
      </c>
    </row>
    <row r="96" spans="3:6" x14ac:dyDescent="0.25">
      <c r="C96">
        <v>1320</v>
      </c>
      <c r="D96">
        <v>328</v>
      </c>
      <c r="E96">
        <v>5</v>
      </c>
      <c r="F96" s="12">
        <f t="shared" si="4"/>
        <v>1640</v>
      </c>
    </row>
    <row r="97" spans="3:6" x14ac:dyDescent="0.25">
      <c r="C97">
        <v>1600</v>
      </c>
      <c r="D97">
        <v>200</v>
      </c>
      <c r="E97">
        <v>270</v>
      </c>
      <c r="F97" s="12">
        <f t="shared" si="4"/>
        <v>54000</v>
      </c>
    </row>
    <row r="98" spans="3:6" x14ac:dyDescent="0.25">
      <c r="C98">
        <v>2000</v>
      </c>
      <c r="D98">
        <v>95</v>
      </c>
      <c r="E98">
        <v>100</v>
      </c>
      <c r="F98" s="12">
        <f t="shared" si="4"/>
        <v>9500</v>
      </c>
    </row>
    <row r="99" spans="3:6" x14ac:dyDescent="0.25">
      <c r="C99">
        <v>2380</v>
      </c>
      <c r="D99">
        <v>47</v>
      </c>
      <c r="E99">
        <v>200</v>
      </c>
      <c r="F99" s="12">
        <f t="shared" si="4"/>
        <v>9400</v>
      </c>
    </row>
    <row r="100" spans="3:6" x14ac:dyDescent="0.25">
      <c r="C100">
        <v>3000</v>
      </c>
      <c r="D100">
        <v>32</v>
      </c>
      <c r="E100">
        <v>110</v>
      </c>
      <c r="F100" s="12">
        <f t="shared" si="4"/>
        <v>3520</v>
      </c>
    </row>
    <row r="101" spans="3:6" x14ac:dyDescent="0.25">
      <c r="F101" s="12">
        <f>SUM(F93:F100)</f>
        <v>239744</v>
      </c>
    </row>
    <row r="104" spans="3:6" x14ac:dyDescent="0.25">
      <c r="C104" t="s">
        <v>75</v>
      </c>
    </row>
    <row r="105" spans="3:6" x14ac:dyDescent="0.25">
      <c r="C105" t="s">
        <v>41</v>
      </c>
      <c r="D105" t="s">
        <v>65</v>
      </c>
      <c r="E105" t="s">
        <v>70</v>
      </c>
      <c r="F105" t="s">
        <v>71</v>
      </c>
    </row>
    <row r="106" spans="3:6" x14ac:dyDescent="0.25">
      <c r="C106">
        <v>450</v>
      </c>
      <c r="D106">
        <v>3577</v>
      </c>
      <c r="E106">
        <v>13</v>
      </c>
      <c r="F106" s="12">
        <f>D106*E106</f>
        <v>46501</v>
      </c>
    </row>
    <row r="107" spans="3:6" x14ac:dyDescent="0.25">
      <c r="C107">
        <v>710</v>
      </c>
      <c r="D107">
        <v>2000</v>
      </c>
      <c r="E107">
        <v>25</v>
      </c>
      <c r="F107" s="12">
        <f t="shared" ref="F107:F113" si="5">D107*E107</f>
        <v>50000</v>
      </c>
    </row>
    <row r="108" spans="3:6" x14ac:dyDescent="0.25">
      <c r="C108">
        <v>1000</v>
      </c>
      <c r="D108">
        <v>846</v>
      </c>
      <c r="E108">
        <v>70</v>
      </c>
      <c r="F108" s="12">
        <f t="shared" si="5"/>
        <v>59220</v>
      </c>
    </row>
    <row r="109" spans="3:6" x14ac:dyDescent="0.25">
      <c r="C109">
        <v>1320</v>
      </c>
      <c r="D109">
        <v>328</v>
      </c>
      <c r="E109">
        <v>6</v>
      </c>
      <c r="F109" s="12">
        <f t="shared" si="5"/>
        <v>1968</v>
      </c>
    </row>
    <row r="110" spans="3:6" x14ac:dyDescent="0.25">
      <c r="C110">
        <v>1600</v>
      </c>
      <c r="D110">
        <v>200</v>
      </c>
      <c r="E110">
        <v>250</v>
      </c>
      <c r="F110" s="12">
        <f t="shared" si="5"/>
        <v>50000</v>
      </c>
    </row>
    <row r="111" spans="3:6" x14ac:dyDescent="0.25">
      <c r="C111">
        <v>2000</v>
      </c>
      <c r="D111">
        <v>95</v>
      </c>
      <c r="E111">
        <v>130</v>
      </c>
      <c r="F111" s="12">
        <f t="shared" si="5"/>
        <v>12350</v>
      </c>
    </row>
    <row r="112" spans="3:6" x14ac:dyDescent="0.25">
      <c r="C112">
        <v>2380</v>
      </c>
      <c r="D112">
        <v>47</v>
      </c>
      <c r="E112">
        <v>230</v>
      </c>
      <c r="F112" s="12">
        <f t="shared" si="5"/>
        <v>10810</v>
      </c>
    </row>
    <row r="113" spans="3:6" x14ac:dyDescent="0.25">
      <c r="C113">
        <v>3000</v>
      </c>
      <c r="D113">
        <v>32</v>
      </c>
      <c r="E113">
        <v>90</v>
      </c>
      <c r="F113" s="12">
        <f t="shared" si="5"/>
        <v>2880</v>
      </c>
    </row>
    <row r="114" spans="3:6" x14ac:dyDescent="0.25">
      <c r="F114" s="12">
        <f>SUM(F106:F113)</f>
        <v>233729</v>
      </c>
    </row>
    <row r="117" spans="3:6" x14ac:dyDescent="0.25">
      <c r="C117" t="s">
        <v>76</v>
      </c>
    </row>
    <row r="118" spans="3:6" x14ac:dyDescent="0.25">
      <c r="C118" t="s">
        <v>41</v>
      </c>
      <c r="D118" t="s">
        <v>65</v>
      </c>
      <c r="E118" t="s">
        <v>70</v>
      </c>
      <c r="F118" t="s">
        <v>71</v>
      </c>
    </row>
    <row r="119" spans="3:6" x14ac:dyDescent="0.25">
      <c r="C119">
        <v>450</v>
      </c>
      <c r="D119">
        <v>3577</v>
      </c>
      <c r="E119">
        <v>11</v>
      </c>
      <c r="F119" s="12">
        <f>D119*E119</f>
        <v>39347</v>
      </c>
    </row>
    <row r="120" spans="3:6" x14ac:dyDescent="0.25">
      <c r="C120">
        <v>710</v>
      </c>
      <c r="D120">
        <v>2000</v>
      </c>
      <c r="E120">
        <v>30</v>
      </c>
      <c r="F120" s="12">
        <f t="shared" ref="F120:F126" si="6">D120*E120</f>
        <v>60000</v>
      </c>
    </row>
    <row r="121" spans="3:6" x14ac:dyDescent="0.25">
      <c r="C121">
        <v>1000</v>
      </c>
      <c r="D121">
        <v>846</v>
      </c>
      <c r="E121">
        <v>52</v>
      </c>
      <c r="F121" s="12">
        <f t="shared" si="6"/>
        <v>43992</v>
      </c>
    </row>
    <row r="122" spans="3:6" x14ac:dyDescent="0.25">
      <c r="C122">
        <v>1320</v>
      </c>
      <c r="D122">
        <v>328</v>
      </c>
      <c r="E122">
        <v>2</v>
      </c>
      <c r="F122" s="12">
        <f t="shared" si="6"/>
        <v>656</v>
      </c>
    </row>
    <row r="123" spans="3:6" x14ac:dyDescent="0.25">
      <c r="C123">
        <v>1600</v>
      </c>
      <c r="D123">
        <v>200</v>
      </c>
      <c r="E123">
        <v>300</v>
      </c>
      <c r="F123" s="12">
        <f t="shared" si="6"/>
        <v>60000</v>
      </c>
    </row>
    <row r="124" spans="3:6" x14ac:dyDescent="0.25">
      <c r="C124">
        <v>2000</v>
      </c>
      <c r="D124">
        <v>95</v>
      </c>
      <c r="E124">
        <v>150</v>
      </c>
      <c r="F124" s="12">
        <f t="shared" si="6"/>
        <v>14250</v>
      </c>
    </row>
    <row r="125" spans="3:6" x14ac:dyDescent="0.25">
      <c r="C125">
        <v>2380</v>
      </c>
      <c r="D125">
        <v>47</v>
      </c>
      <c r="E125">
        <v>290</v>
      </c>
      <c r="F125" s="12">
        <f t="shared" si="6"/>
        <v>13630</v>
      </c>
    </row>
    <row r="126" spans="3:6" x14ac:dyDescent="0.25">
      <c r="C126">
        <v>3000</v>
      </c>
      <c r="D126">
        <v>32</v>
      </c>
      <c r="E126">
        <v>110</v>
      </c>
      <c r="F126" s="12">
        <f t="shared" si="6"/>
        <v>3520</v>
      </c>
    </row>
    <row r="127" spans="3:6" x14ac:dyDescent="0.25">
      <c r="F127" s="12">
        <f>SUM(F119:F126)</f>
        <v>235395</v>
      </c>
    </row>
    <row r="130" spans="3:6" x14ac:dyDescent="0.25">
      <c r="C130" t="s">
        <v>77</v>
      </c>
    </row>
    <row r="131" spans="3:6" x14ac:dyDescent="0.25">
      <c r="C131" t="s">
        <v>41</v>
      </c>
      <c r="D131" t="s">
        <v>65</v>
      </c>
      <c r="E131" t="s">
        <v>70</v>
      </c>
      <c r="F131" t="s">
        <v>71</v>
      </c>
    </row>
    <row r="132" spans="3:6" x14ac:dyDescent="0.25">
      <c r="C132">
        <v>450</v>
      </c>
      <c r="D132">
        <v>3577</v>
      </c>
      <c r="E132">
        <v>11</v>
      </c>
      <c r="F132" s="12">
        <f>D132*E132</f>
        <v>39347</v>
      </c>
    </row>
    <row r="133" spans="3:6" x14ac:dyDescent="0.25">
      <c r="C133">
        <v>710</v>
      </c>
      <c r="D133">
        <v>2000</v>
      </c>
      <c r="E133">
        <v>25</v>
      </c>
      <c r="F133" s="12">
        <f t="shared" ref="F133:F139" si="7">D133*E133</f>
        <v>50000</v>
      </c>
    </row>
    <row r="134" spans="3:6" x14ac:dyDescent="0.25">
      <c r="C134">
        <v>1000</v>
      </c>
      <c r="D134">
        <v>846</v>
      </c>
      <c r="E134">
        <v>37</v>
      </c>
      <c r="F134" s="12">
        <f t="shared" si="7"/>
        <v>31302</v>
      </c>
    </row>
    <row r="135" spans="3:6" x14ac:dyDescent="0.25">
      <c r="C135">
        <v>1320</v>
      </c>
      <c r="D135">
        <v>328</v>
      </c>
      <c r="E135">
        <v>1</v>
      </c>
      <c r="F135" s="12">
        <f t="shared" si="7"/>
        <v>328</v>
      </c>
    </row>
    <row r="136" spans="3:6" x14ac:dyDescent="0.25">
      <c r="C136">
        <v>1600</v>
      </c>
      <c r="D136">
        <v>200</v>
      </c>
      <c r="E136">
        <v>250</v>
      </c>
      <c r="F136" s="12">
        <f t="shared" si="7"/>
        <v>50000</v>
      </c>
    </row>
    <row r="137" spans="3:6" x14ac:dyDescent="0.25">
      <c r="C137">
        <v>2000</v>
      </c>
      <c r="D137">
        <v>95</v>
      </c>
      <c r="E137">
        <v>100</v>
      </c>
      <c r="F137" s="12">
        <f t="shared" si="7"/>
        <v>9500</v>
      </c>
    </row>
    <row r="138" spans="3:6" x14ac:dyDescent="0.25">
      <c r="C138">
        <v>2380</v>
      </c>
      <c r="D138">
        <v>47</v>
      </c>
      <c r="E138">
        <v>220</v>
      </c>
      <c r="F138" s="12">
        <f t="shared" si="7"/>
        <v>10340</v>
      </c>
    </row>
    <row r="139" spans="3:6" x14ac:dyDescent="0.25">
      <c r="C139">
        <v>3000</v>
      </c>
      <c r="D139">
        <v>32</v>
      </c>
      <c r="E139">
        <v>90</v>
      </c>
      <c r="F139" s="12">
        <f t="shared" si="7"/>
        <v>2880</v>
      </c>
    </row>
    <row r="140" spans="3:6" x14ac:dyDescent="0.25">
      <c r="F140" s="12">
        <f>SUM(F132:F139)</f>
        <v>193697</v>
      </c>
    </row>
    <row r="143" spans="3:6" x14ac:dyDescent="0.25">
      <c r="C143" t="s">
        <v>78</v>
      </c>
    </row>
    <row r="144" spans="3:6" x14ac:dyDescent="0.25">
      <c r="C144" t="s">
        <v>41</v>
      </c>
      <c r="D144" t="s">
        <v>65</v>
      </c>
      <c r="E144" t="s">
        <v>70</v>
      </c>
      <c r="F144" t="s">
        <v>71</v>
      </c>
    </row>
    <row r="145" spans="3:21" x14ac:dyDescent="0.25">
      <c r="C145">
        <v>450</v>
      </c>
      <c r="D145">
        <v>3577</v>
      </c>
      <c r="E145">
        <v>11</v>
      </c>
      <c r="F145" s="12">
        <f>D145*E145</f>
        <v>39347</v>
      </c>
    </row>
    <row r="146" spans="3:21" x14ac:dyDescent="0.25">
      <c r="C146">
        <v>710</v>
      </c>
      <c r="D146">
        <v>2000</v>
      </c>
      <c r="E146">
        <v>24</v>
      </c>
      <c r="F146" s="12">
        <f t="shared" ref="F146:F153" si="8">D146*E146</f>
        <v>48000</v>
      </c>
    </row>
    <row r="147" spans="3:21" x14ac:dyDescent="0.25">
      <c r="C147">
        <v>1000</v>
      </c>
      <c r="D147">
        <v>846</v>
      </c>
      <c r="E147">
        <v>50</v>
      </c>
      <c r="F147" s="12">
        <f t="shared" si="8"/>
        <v>42300</v>
      </c>
    </row>
    <row r="148" spans="3:21" x14ac:dyDescent="0.25">
      <c r="C148">
        <v>1320</v>
      </c>
      <c r="D148">
        <v>328</v>
      </c>
      <c r="E148">
        <v>2</v>
      </c>
      <c r="F148" s="12">
        <f t="shared" si="8"/>
        <v>656</v>
      </c>
    </row>
    <row r="149" spans="3:21" x14ac:dyDescent="0.25">
      <c r="C149">
        <v>1600</v>
      </c>
      <c r="D149">
        <v>200</v>
      </c>
      <c r="E149">
        <v>270</v>
      </c>
      <c r="F149" s="12">
        <f t="shared" si="8"/>
        <v>54000</v>
      </c>
    </row>
    <row r="150" spans="3:21" x14ac:dyDescent="0.25">
      <c r="C150">
        <v>2000</v>
      </c>
      <c r="D150">
        <v>95</v>
      </c>
      <c r="E150">
        <v>35</v>
      </c>
      <c r="F150" s="12">
        <f t="shared" si="8"/>
        <v>3325</v>
      </c>
    </row>
    <row r="151" spans="3:21" x14ac:dyDescent="0.25">
      <c r="C151">
        <v>2380</v>
      </c>
      <c r="D151">
        <v>47</v>
      </c>
      <c r="E151">
        <v>420</v>
      </c>
      <c r="F151" s="12">
        <f t="shared" si="8"/>
        <v>19740</v>
      </c>
    </row>
    <row r="152" spans="3:21" x14ac:dyDescent="0.25">
      <c r="C152">
        <v>3000</v>
      </c>
      <c r="D152">
        <v>32</v>
      </c>
      <c r="E152">
        <v>250</v>
      </c>
      <c r="F152" s="12">
        <f t="shared" si="8"/>
        <v>8000</v>
      </c>
    </row>
    <row r="153" spans="3:21" x14ac:dyDescent="0.25">
      <c r="C153">
        <v>4000</v>
      </c>
      <c r="D153">
        <v>15</v>
      </c>
      <c r="E153">
        <v>30</v>
      </c>
      <c r="F153" s="12">
        <f t="shared" si="8"/>
        <v>450</v>
      </c>
    </row>
    <row r="154" spans="3:21" x14ac:dyDescent="0.25">
      <c r="F154" s="12">
        <f>SUM(F145:F153)</f>
        <v>215818</v>
      </c>
    </row>
    <row r="156" spans="3:21" x14ac:dyDescent="0.25">
      <c r="C156" t="s">
        <v>79</v>
      </c>
    </row>
    <row r="157" spans="3:21" x14ac:dyDescent="0.25">
      <c r="C157" t="s">
        <v>80</v>
      </c>
    </row>
    <row r="159" spans="3:21" x14ac:dyDescent="0.25">
      <c r="C159" t="s">
        <v>81</v>
      </c>
    </row>
    <row r="160" spans="3:21" ht="54.75" customHeight="1" x14ac:dyDescent="0.25">
      <c r="C160" s="8" t="s">
        <v>82</v>
      </c>
      <c r="D160" s="8" t="s">
        <v>21</v>
      </c>
      <c r="E160" s="8">
        <v>450</v>
      </c>
      <c r="F160" s="8">
        <v>710</v>
      </c>
      <c r="G160" s="8">
        <v>1000</v>
      </c>
      <c r="H160" s="8">
        <v>1320</v>
      </c>
      <c r="I160" s="8">
        <v>1600</v>
      </c>
      <c r="J160" s="8">
        <v>2000</v>
      </c>
      <c r="K160" s="8">
        <v>2380</v>
      </c>
      <c r="L160" s="8">
        <v>3000</v>
      </c>
      <c r="M160" s="8">
        <v>4000</v>
      </c>
      <c r="N160" s="8" t="s">
        <v>83</v>
      </c>
      <c r="O160" s="25" t="s">
        <v>110</v>
      </c>
      <c r="P160" s="22" t="s">
        <v>112</v>
      </c>
      <c r="Q160" s="22" t="s">
        <v>105</v>
      </c>
      <c r="S160" s="28" t="s">
        <v>117</v>
      </c>
      <c r="T160" s="28" t="s">
        <v>115</v>
      </c>
      <c r="U160" s="28" t="s">
        <v>116</v>
      </c>
    </row>
    <row r="161" spans="3:22" x14ac:dyDescent="0.25">
      <c r="C161" s="14">
        <v>1</v>
      </c>
      <c r="D161" s="14" t="s">
        <v>218</v>
      </c>
      <c r="E161" s="15">
        <v>28616</v>
      </c>
      <c r="F161" s="15">
        <v>52000</v>
      </c>
      <c r="G161" s="15">
        <v>59220</v>
      </c>
      <c r="H161" s="15">
        <v>2296</v>
      </c>
      <c r="I161" s="15">
        <v>72000</v>
      </c>
      <c r="J161" s="15">
        <v>31350</v>
      </c>
      <c r="K161" s="15">
        <v>15040</v>
      </c>
      <c r="L161" s="15">
        <v>3200</v>
      </c>
      <c r="M161" s="15">
        <v>0</v>
      </c>
      <c r="N161" s="15">
        <v>263722</v>
      </c>
      <c r="O161" s="23">
        <f>N161/256853*100</f>
        <v>102.67429229948648</v>
      </c>
      <c r="Q161" s="12">
        <f>(E$160*E161+F$160*F161+G$160*G161+H$160*H161+I$160*I161+J$160*J161+K$160*K161+L$160*L161+M$160*M161)/SUM(E161:M161)</f>
        <v>1271.5781011823055</v>
      </c>
      <c r="S161" s="14" t="s">
        <v>218</v>
      </c>
      <c r="T161" s="15">
        <v>263722</v>
      </c>
      <c r="U161" s="12">
        <v>1271.5781011823055</v>
      </c>
      <c r="V161" s="23">
        <v>102.67429229948648</v>
      </c>
    </row>
    <row r="162" spans="3:22" x14ac:dyDescent="0.25">
      <c r="C162" s="14">
        <v>2</v>
      </c>
      <c r="D162" s="14" t="s">
        <v>219</v>
      </c>
      <c r="E162" s="15">
        <v>28616</v>
      </c>
      <c r="F162" s="15">
        <v>46000</v>
      </c>
      <c r="G162" s="15">
        <v>40608</v>
      </c>
      <c r="H162" s="15">
        <v>1312</v>
      </c>
      <c r="I162" s="15">
        <v>82000</v>
      </c>
      <c r="J162" s="15">
        <v>19475</v>
      </c>
      <c r="K162" s="15">
        <v>12972</v>
      </c>
      <c r="L162" s="15">
        <v>6400</v>
      </c>
      <c r="M162" s="15">
        <v>0</v>
      </c>
      <c r="N162" s="15">
        <v>237383</v>
      </c>
      <c r="O162" s="23">
        <f t="shared" ref="O162:O169" si="9">N162/256853*100</f>
        <v>92.419788750764056</v>
      </c>
      <c r="Q162" s="12">
        <f t="shared" ref="Q162:Q169" si="10">(E$160*E162+F$160*F162+G$160*G162+H$160*H162+I$160*I162+J$160*J162+K$160*K162+L$160*L162+M$160*M162)/SUM(E162:M162)</f>
        <v>1297.9042307157631</v>
      </c>
      <c r="S162" s="14" t="s">
        <v>219</v>
      </c>
      <c r="T162" s="15">
        <v>237383</v>
      </c>
      <c r="U162" s="12">
        <v>1297.9042307157631</v>
      </c>
      <c r="V162" s="23">
        <v>92.419788750764056</v>
      </c>
    </row>
    <row r="163" spans="3:22" x14ac:dyDescent="0.25">
      <c r="C163" s="14">
        <v>3</v>
      </c>
      <c r="D163" s="14" t="s">
        <v>214</v>
      </c>
      <c r="E163" s="15">
        <v>39347</v>
      </c>
      <c r="F163" s="15">
        <v>52000</v>
      </c>
      <c r="G163" s="15">
        <v>38070</v>
      </c>
      <c r="H163" s="15">
        <v>656</v>
      </c>
      <c r="I163" s="15">
        <v>68000</v>
      </c>
      <c r="J163" s="15">
        <v>19000</v>
      </c>
      <c r="K163" s="15">
        <v>12690</v>
      </c>
      <c r="L163" s="15">
        <v>3200</v>
      </c>
      <c r="M163" s="15">
        <v>0</v>
      </c>
      <c r="N163" s="15">
        <v>232963</v>
      </c>
      <c r="O163" s="23">
        <f t="shared" si="9"/>
        <v>90.698960105585684</v>
      </c>
      <c r="Q163" s="12">
        <f t="shared" si="10"/>
        <v>1202.6127324940012</v>
      </c>
      <c r="S163" s="14" t="s">
        <v>214</v>
      </c>
      <c r="T163" s="15">
        <v>232963</v>
      </c>
      <c r="U163" s="12">
        <v>1202.6127324940012</v>
      </c>
      <c r="V163" s="23">
        <v>90.698960105585684</v>
      </c>
    </row>
    <row r="164" spans="3:22" x14ac:dyDescent="0.25">
      <c r="C164" s="14">
        <v>4</v>
      </c>
      <c r="D164" s="14" t="s">
        <v>215</v>
      </c>
      <c r="E164" s="15">
        <v>42924</v>
      </c>
      <c r="F164" s="15">
        <v>68000</v>
      </c>
      <c r="G164" s="15">
        <v>50760</v>
      </c>
      <c r="H164" s="15">
        <v>1640</v>
      </c>
      <c r="I164" s="15">
        <v>54000</v>
      </c>
      <c r="J164" s="15">
        <v>9500</v>
      </c>
      <c r="K164" s="15">
        <v>9400</v>
      </c>
      <c r="L164" s="15">
        <v>3520</v>
      </c>
      <c r="M164" s="15">
        <v>0</v>
      </c>
      <c r="N164" s="15">
        <v>239744</v>
      </c>
      <c r="O164" s="23">
        <f t="shared" si="9"/>
        <v>93.338991563267697</v>
      </c>
      <c r="Q164" s="12">
        <f t="shared" si="10"/>
        <v>1079.7041844634277</v>
      </c>
      <c r="S164" s="14" t="s">
        <v>215</v>
      </c>
      <c r="T164" s="15">
        <v>239744</v>
      </c>
      <c r="U164" s="12">
        <v>1079.7041844634277</v>
      </c>
      <c r="V164" s="23">
        <v>93.338991563267697</v>
      </c>
    </row>
    <row r="165" spans="3:22" x14ac:dyDescent="0.25">
      <c r="C165" s="14">
        <v>5</v>
      </c>
      <c r="D165" s="14" t="s">
        <v>216</v>
      </c>
      <c r="E165" s="15">
        <v>46501</v>
      </c>
      <c r="F165" s="15">
        <v>50000</v>
      </c>
      <c r="G165" s="15">
        <v>59220</v>
      </c>
      <c r="H165" s="15">
        <v>1968</v>
      </c>
      <c r="I165" s="15">
        <v>50000</v>
      </c>
      <c r="J165" s="15">
        <v>12350</v>
      </c>
      <c r="K165" s="15">
        <v>10810</v>
      </c>
      <c r="L165" s="15">
        <v>2880</v>
      </c>
      <c r="M165" s="15">
        <v>0</v>
      </c>
      <c r="N165" s="15">
        <v>233729</v>
      </c>
      <c r="O165" s="23">
        <f t="shared" si="9"/>
        <v>90.997185160383566</v>
      </c>
      <c r="Q165" s="12">
        <f t="shared" si="10"/>
        <v>1100.8946686119396</v>
      </c>
      <c r="S165" s="14" t="s">
        <v>216</v>
      </c>
      <c r="T165" s="15">
        <v>233729</v>
      </c>
      <c r="U165" s="12">
        <v>1100.8946686119396</v>
      </c>
      <c r="V165" s="23">
        <v>90.997185160383566</v>
      </c>
    </row>
    <row r="166" spans="3:22" x14ac:dyDescent="0.25">
      <c r="C166" s="14">
        <v>6</v>
      </c>
      <c r="D166" s="14" t="s">
        <v>217</v>
      </c>
      <c r="E166" s="15">
        <v>39347</v>
      </c>
      <c r="F166" s="15">
        <v>60000</v>
      </c>
      <c r="G166" s="15">
        <v>43992</v>
      </c>
      <c r="H166" s="15">
        <v>656</v>
      </c>
      <c r="I166" s="15">
        <v>60000</v>
      </c>
      <c r="J166" s="15">
        <v>14250</v>
      </c>
      <c r="K166" s="15">
        <v>13630</v>
      </c>
      <c r="L166" s="15">
        <v>3520</v>
      </c>
      <c r="M166" s="15">
        <v>0</v>
      </c>
      <c r="N166" s="15">
        <v>235395</v>
      </c>
      <c r="O166" s="23">
        <f t="shared" si="9"/>
        <v>91.645805188181555</v>
      </c>
      <c r="Q166" s="12">
        <f t="shared" si="10"/>
        <v>1158.3231164638162</v>
      </c>
      <c r="S166" s="14" t="s">
        <v>217</v>
      </c>
      <c r="T166" s="15">
        <v>235395</v>
      </c>
      <c r="U166" s="12">
        <v>1158.3231164638162</v>
      </c>
      <c r="V166" s="23">
        <v>91.645805188181555</v>
      </c>
    </row>
    <row r="167" spans="3:22" x14ac:dyDescent="0.25">
      <c r="C167" s="27" t="s">
        <v>108</v>
      </c>
      <c r="D167" s="14" t="s">
        <v>19</v>
      </c>
      <c r="E167" s="15">
        <v>39347</v>
      </c>
      <c r="F167" s="15">
        <v>50000</v>
      </c>
      <c r="G167" s="15">
        <v>31302</v>
      </c>
      <c r="H167" s="15">
        <v>328</v>
      </c>
      <c r="I167" s="15">
        <v>50000</v>
      </c>
      <c r="J167" s="15">
        <v>9500</v>
      </c>
      <c r="K167" s="15">
        <v>10340</v>
      </c>
      <c r="L167" s="15">
        <v>2880</v>
      </c>
      <c r="M167" s="15">
        <v>0</v>
      </c>
      <c r="N167" s="15">
        <v>193697</v>
      </c>
      <c r="O167" s="23" t="s">
        <v>111</v>
      </c>
      <c r="Q167" s="12">
        <f t="shared" si="10"/>
        <v>1121.288971951037</v>
      </c>
      <c r="S167" s="14" t="s">
        <v>220</v>
      </c>
      <c r="T167" s="17">
        <v>215818</v>
      </c>
      <c r="U167" s="12">
        <v>1208.3480988610775</v>
      </c>
      <c r="V167" s="23">
        <v>84.023935869933382</v>
      </c>
    </row>
    <row r="168" spans="3:22" x14ac:dyDescent="0.25">
      <c r="C168" s="14">
        <v>8</v>
      </c>
      <c r="D168" s="14" t="s">
        <v>220</v>
      </c>
      <c r="E168" s="17">
        <v>39347</v>
      </c>
      <c r="F168" s="17">
        <v>48000</v>
      </c>
      <c r="G168" s="17">
        <v>42300</v>
      </c>
      <c r="H168" s="17">
        <v>656</v>
      </c>
      <c r="I168" s="17">
        <v>54000</v>
      </c>
      <c r="J168" s="17">
        <v>3325</v>
      </c>
      <c r="K168" s="17">
        <v>19740</v>
      </c>
      <c r="L168" s="17">
        <v>8000</v>
      </c>
      <c r="M168" s="17">
        <v>450</v>
      </c>
      <c r="N168" s="17">
        <v>215818</v>
      </c>
      <c r="O168" s="23">
        <f t="shared" si="9"/>
        <v>84.023935869933382</v>
      </c>
      <c r="Q168" s="12">
        <f t="shared" si="10"/>
        <v>1208.3480988610775</v>
      </c>
      <c r="S168" s="16" t="s">
        <v>221</v>
      </c>
      <c r="T168" s="54">
        <v>0</v>
      </c>
      <c r="U168" s="12">
        <v>0</v>
      </c>
      <c r="V168" s="55">
        <v>0</v>
      </c>
    </row>
    <row r="169" spans="3:22" x14ac:dyDescent="0.25">
      <c r="C169" s="14">
        <v>9</v>
      </c>
      <c r="D169" s="16" t="s">
        <v>221</v>
      </c>
      <c r="E169" s="16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9">
        <v>0</v>
      </c>
      <c r="O169" s="55">
        <f t="shared" si="9"/>
        <v>0</v>
      </c>
      <c r="Q169" s="12" t="e">
        <f t="shared" si="10"/>
        <v>#DIV/0!</v>
      </c>
    </row>
    <row r="170" spans="3:22" x14ac:dyDescent="0.25">
      <c r="E170" s="12">
        <f>SUM(E161:E168)</f>
        <v>304045</v>
      </c>
      <c r="F170" s="12">
        <f>SUM(F161:F168)</f>
        <v>426000</v>
      </c>
      <c r="G170" s="12">
        <f t="shared" ref="G170:M170" si="11">SUM(G161:G168)</f>
        <v>365472</v>
      </c>
      <c r="H170" s="12">
        <f t="shared" si="11"/>
        <v>9512</v>
      </c>
      <c r="I170" s="12">
        <f t="shared" si="11"/>
        <v>490000</v>
      </c>
      <c r="J170" s="12">
        <f t="shared" si="11"/>
        <v>118750</v>
      </c>
      <c r="K170" s="12">
        <f t="shared" si="11"/>
        <v>104622</v>
      </c>
      <c r="L170" s="12">
        <f t="shared" si="11"/>
        <v>33600</v>
      </c>
      <c r="M170" s="12">
        <f t="shared" si="11"/>
        <v>450</v>
      </c>
      <c r="N170" s="20">
        <f>SUM(N161:N169)</f>
        <v>1852451</v>
      </c>
      <c r="O170" s="20"/>
      <c r="P170" s="26">
        <f>N170/10000000*100</f>
        <v>18.524509999999999</v>
      </c>
    </row>
    <row r="171" spans="3:22" x14ac:dyDescent="0.25">
      <c r="G171" s="12"/>
    </row>
    <row r="172" spans="3:22" x14ac:dyDescent="0.25">
      <c r="C172" t="s">
        <v>109</v>
      </c>
    </row>
  </sheetData>
  <mergeCells count="5">
    <mergeCell ref="G12:L12"/>
    <mergeCell ref="C12:C13"/>
    <mergeCell ref="D12:D13"/>
    <mergeCell ref="F12:F13"/>
    <mergeCell ref="E12:E1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17" sqref="H17"/>
    </sheetView>
  </sheetViews>
  <sheetFormatPr defaultRowHeight="15" x14ac:dyDescent="0.25"/>
  <cols>
    <col min="1" max="1" width="20.5703125" customWidth="1"/>
    <col min="2" max="2" width="17.5703125" customWidth="1"/>
    <col min="3" max="3" width="37" customWidth="1"/>
  </cols>
  <sheetData>
    <row r="1" spans="1:3" x14ac:dyDescent="0.25">
      <c r="A1" s="6"/>
      <c r="B1" s="6"/>
      <c r="C1" s="6"/>
    </row>
    <row r="2" spans="1:3" x14ac:dyDescent="0.25">
      <c r="A2" s="2" t="s">
        <v>222</v>
      </c>
      <c r="B2" s="2" t="s">
        <v>229</v>
      </c>
      <c r="C2" s="2" t="s">
        <v>228</v>
      </c>
    </row>
    <row r="3" spans="1:3" x14ac:dyDescent="0.25">
      <c r="A3" s="68" t="s">
        <v>226</v>
      </c>
      <c r="B3" s="69">
        <v>315</v>
      </c>
      <c r="C3" s="70">
        <v>54230</v>
      </c>
    </row>
    <row r="4" spans="1:3" x14ac:dyDescent="0.25">
      <c r="A4" s="68"/>
      <c r="B4" s="2">
        <v>450</v>
      </c>
      <c r="C4" s="71">
        <v>100603</v>
      </c>
    </row>
    <row r="5" spans="1:3" x14ac:dyDescent="0.25">
      <c r="A5" s="68"/>
      <c r="B5" s="2">
        <v>710</v>
      </c>
      <c r="C5" s="71">
        <v>62500</v>
      </c>
    </row>
    <row r="6" spans="1:3" x14ac:dyDescent="0.25">
      <c r="A6" s="68"/>
      <c r="B6" s="2">
        <v>1000</v>
      </c>
      <c r="C6" s="71">
        <v>33750</v>
      </c>
    </row>
    <row r="7" spans="1:3" x14ac:dyDescent="0.25">
      <c r="A7" s="68"/>
      <c r="B7" s="2" t="s">
        <v>83</v>
      </c>
      <c r="C7" s="72">
        <f>SUM(C3:C6)</f>
        <v>251083</v>
      </c>
    </row>
    <row r="8" spans="1:3" x14ac:dyDescent="0.25">
      <c r="A8" s="68" t="s">
        <v>227</v>
      </c>
      <c r="B8" s="2"/>
      <c r="C8" s="71"/>
    </row>
    <row r="9" spans="1:3" x14ac:dyDescent="0.25">
      <c r="A9" s="68"/>
      <c r="B9" s="2">
        <v>315</v>
      </c>
      <c r="C9" s="71">
        <v>65076</v>
      </c>
    </row>
    <row r="10" spans="1:3" x14ac:dyDescent="0.25">
      <c r="A10" s="68"/>
      <c r="B10" s="2">
        <v>450</v>
      </c>
      <c r="C10" s="71">
        <v>35770</v>
      </c>
    </row>
    <row r="11" spans="1:3" x14ac:dyDescent="0.25">
      <c r="A11" s="68"/>
      <c r="B11" s="14" t="s">
        <v>83</v>
      </c>
      <c r="C11" s="72">
        <f>SUM(C9:C10)</f>
        <v>100846</v>
      </c>
    </row>
  </sheetData>
  <mergeCells count="2">
    <mergeCell ref="A8:A11"/>
    <mergeCell ref="A3:A7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I14" sqref="I14"/>
    </sheetView>
  </sheetViews>
  <sheetFormatPr defaultRowHeight="15" x14ac:dyDescent="0.25"/>
  <cols>
    <col min="2" max="2" width="9.7109375" bestFit="1" customWidth="1"/>
    <col min="4" max="4" width="14.8554687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0</v>
      </c>
      <c r="B2" s="1">
        <v>42254</v>
      </c>
      <c r="C2" t="s">
        <v>107</v>
      </c>
    </row>
    <row r="4" spans="1:6" x14ac:dyDescent="0.25">
      <c r="A4">
        <v>5</v>
      </c>
      <c r="B4" s="1">
        <v>42259</v>
      </c>
      <c r="C4" t="s">
        <v>64</v>
      </c>
    </row>
    <row r="5" spans="1:6" ht="45" x14ac:dyDescent="0.25">
      <c r="C5" t="s">
        <v>41</v>
      </c>
      <c r="D5" t="s">
        <v>42</v>
      </c>
      <c r="E5" t="s">
        <v>65</v>
      </c>
      <c r="F5" s="11" t="s">
        <v>45</v>
      </c>
    </row>
    <row r="6" spans="1:6" x14ac:dyDescent="0.25">
      <c r="C6">
        <v>315</v>
      </c>
      <c r="D6">
        <v>19</v>
      </c>
      <c r="E6" t="s">
        <v>48</v>
      </c>
      <c r="F6" s="12">
        <f>D6*6000</f>
        <v>114000</v>
      </c>
    </row>
    <row r="7" spans="1:6" x14ac:dyDescent="0.25">
      <c r="C7">
        <v>450</v>
      </c>
      <c r="D7">
        <v>42</v>
      </c>
      <c r="E7">
        <v>3577</v>
      </c>
      <c r="F7" s="12">
        <f>D7*3577</f>
        <v>150234</v>
      </c>
    </row>
    <row r="8" spans="1:6" x14ac:dyDescent="0.25">
      <c r="C8">
        <v>710</v>
      </c>
      <c r="D8">
        <v>37</v>
      </c>
      <c r="E8">
        <v>2000</v>
      </c>
      <c r="F8" s="12">
        <f>D8*2000</f>
        <v>74000</v>
      </c>
    </row>
    <row r="9" spans="1:6" x14ac:dyDescent="0.25">
      <c r="C9">
        <v>1000</v>
      </c>
      <c r="D9">
        <v>15</v>
      </c>
      <c r="E9">
        <v>1000</v>
      </c>
      <c r="F9" s="12">
        <f>D9*1000</f>
        <v>15000</v>
      </c>
    </row>
    <row r="10" spans="1:6" x14ac:dyDescent="0.25">
      <c r="F10" s="12">
        <f>SUM(F6:F9)</f>
        <v>353234</v>
      </c>
    </row>
    <row r="12" spans="1:6" x14ac:dyDescent="0.25">
      <c r="C12" t="s">
        <v>66</v>
      </c>
    </row>
    <row r="14" spans="1:6" x14ac:dyDescent="0.25">
      <c r="A14">
        <v>13</v>
      </c>
      <c r="B14" s="1">
        <v>42267</v>
      </c>
      <c r="C14" t="s">
        <v>64</v>
      </c>
    </row>
    <row r="15" spans="1:6" x14ac:dyDescent="0.25">
      <c r="C15" t="s">
        <v>41</v>
      </c>
      <c r="D15" t="s">
        <v>65</v>
      </c>
      <c r="E15" t="s">
        <v>70</v>
      </c>
      <c r="F15" t="s">
        <v>71</v>
      </c>
    </row>
    <row r="16" spans="1:6" x14ac:dyDescent="0.25">
      <c r="C16">
        <v>450</v>
      </c>
      <c r="D16">
        <v>3577</v>
      </c>
      <c r="E16">
        <v>11</v>
      </c>
      <c r="F16" s="12">
        <f>D16*E16</f>
        <v>39347</v>
      </c>
    </row>
    <row r="17" spans="3:6" x14ac:dyDescent="0.25">
      <c r="C17">
        <v>710</v>
      </c>
      <c r="D17">
        <v>2000</v>
      </c>
      <c r="E17">
        <v>25</v>
      </c>
      <c r="F17" s="12">
        <f t="shared" ref="F17:F23" si="0">D17*E17</f>
        <v>50000</v>
      </c>
    </row>
    <row r="18" spans="3:6" x14ac:dyDescent="0.25">
      <c r="C18">
        <v>1000</v>
      </c>
      <c r="D18">
        <v>846</v>
      </c>
      <c r="E18">
        <v>50</v>
      </c>
      <c r="F18" s="12">
        <f t="shared" si="0"/>
        <v>42300</v>
      </c>
    </row>
    <row r="19" spans="3:6" x14ac:dyDescent="0.25">
      <c r="C19">
        <v>1320</v>
      </c>
      <c r="D19">
        <v>328</v>
      </c>
      <c r="E19">
        <v>4</v>
      </c>
      <c r="F19" s="12">
        <f t="shared" si="0"/>
        <v>1312</v>
      </c>
    </row>
    <row r="20" spans="3:6" x14ac:dyDescent="0.25">
      <c r="C20">
        <v>1600</v>
      </c>
      <c r="D20">
        <v>200</v>
      </c>
      <c r="E20">
        <v>330</v>
      </c>
      <c r="F20" s="12">
        <f t="shared" si="0"/>
        <v>66000</v>
      </c>
    </row>
    <row r="21" spans="3:6" x14ac:dyDescent="0.25">
      <c r="C21">
        <v>2000</v>
      </c>
      <c r="D21">
        <v>95</v>
      </c>
      <c r="E21">
        <v>160</v>
      </c>
      <c r="F21" s="12">
        <f t="shared" si="0"/>
        <v>15200</v>
      </c>
    </row>
    <row r="22" spans="3:6" x14ac:dyDescent="0.25">
      <c r="C22">
        <v>2380</v>
      </c>
      <c r="D22">
        <v>47</v>
      </c>
      <c r="E22">
        <v>280</v>
      </c>
      <c r="F22" s="12">
        <f t="shared" si="0"/>
        <v>13160</v>
      </c>
    </row>
    <row r="23" spans="3:6" x14ac:dyDescent="0.25">
      <c r="C23">
        <v>3000</v>
      </c>
      <c r="D23">
        <v>32</v>
      </c>
      <c r="E23">
        <v>90</v>
      </c>
      <c r="F23" s="12">
        <f t="shared" si="0"/>
        <v>2880</v>
      </c>
    </row>
    <row r="24" spans="3:6" x14ac:dyDescent="0.25">
      <c r="F24" s="12">
        <f>SUM(F16:F23)</f>
        <v>230199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sqref="A1:C58"/>
    </sheetView>
  </sheetViews>
  <sheetFormatPr defaultRowHeight="15" x14ac:dyDescent="0.25"/>
  <cols>
    <col min="2" max="2" width="14" customWidth="1"/>
    <col min="3" max="3" width="43.85546875" customWidth="1"/>
    <col min="5" max="5" width="21.28515625" customWidth="1"/>
  </cols>
  <sheetData>
    <row r="1" spans="1:11" x14ac:dyDescent="0.25">
      <c r="A1" s="14" t="s">
        <v>36</v>
      </c>
      <c r="B1" s="14" t="s">
        <v>1</v>
      </c>
      <c r="C1" s="14" t="s">
        <v>37</v>
      </c>
    </row>
    <row r="2" spans="1:11" x14ac:dyDescent="0.25">
      <c r="A2" s="14">
        <v>1</v>
      </c>
      <c r="B2" s="21">
        <v>42258</v>
      </c>
      <c r="C2" s="14" t="s">
        <v>38</v>
      </c>
    </row>
    <row r="3" spans="1:11" x14ac:dyDescent="0.25">
      <c r="A3" s="14">
        <v>2</v>
      </c>
      <c r="B3" s="21">
        <v>42258</v>
      </c>
      <c r="C3" s="14" t="s">
        <v>39</v>
      </c>
      <c r="G3" t="s">
        <v>134</v>
      </c>
      <c r="H3" t="s">
        <v>135</v>
      </c>
      <c r="I3" t="s">
        <v>136</v>
      </c>
      <c r="J3" t="s">
        <v>137</v>
      </c>
      <c r="K3" t="s">
        <v>138</v>
      </c>
    </row>
    <row r="4" spans="1:11" x14ac:dyDescent="0.25">
      <c r="A4" s="14">
        <v>3</v>
      </c>
      <c r="B4" s="21">
        <v>42258</v>
      </c>
      <c r="C4" s="14" t="s">
        <v>52</v>
      </c>
      <c r="F4">
        <v>1</v>
      </c>
      <c r="G4">
        <v>32</v>
      </c>
      <c r="H4">
        <v>36</v>
      </c>
      <c r="I4">
        <v>32</v>
      </c>
      <c r="J4">
        <v>0</v>
      </c>
      <c r="K4">
        <v>0</v>
      </c>
    </row>
    <row r="5" spans="1:11" x14ac:dyDescent="0.25">
      <c r="A5" s="14">
        <v>4</v>
      </c>
      <c r="B5" s="21">
        <v>42259</v>
      </c>
      <c r="C5" s="14" t="s">
        <v>38</v>
      </c>
      <c r="F5">
        <v>2</v>
      </c>
      <c r="G5">
        <v>4</v>
      </c>
      <c r="H5">
        <v>8</v>
      </c>
      <c r="I5">
        <v>28</v>
      </c>
      <c r="J5">
        <v>60</v>
      </c>
      <c r="K5">
        <v>0</v>
      </c>
    </row>
    <row r="6" spans="1:11" x14ac:dyDescent="0.25">
      <c r="A6" s="14">
        <v>5</v>
      </c>
      <c r="B6" s="21">
        <v>42259</v>
      </c>
      <c r="C6" s="14" t="s">
        <v>39</v>
      </c>
      <c r="F6">
        <v>3</v>
      </c>
      <c r="G6">
        <v>32</v>
      </c>
      <c r="H6">
        <v>16</v>
      </c>
      <c r="I6">
        <v>28</v>
      </c>
      <c r="J6">
        <v>24</v>
      </c>
      <c r="K6">
        <v>0</v>
      </c>
    </row>
    <row r="7" spans="1:11" x14ac:dyDescent="0.25">
      <c r="A7" s="14">
        <v>6</v>
      </c>
      <c r="B7" s="21">
        <v>42259</v>
      </c>
      <c r="C7" s="14" t="s">
        <v>53</v>
      </c>
      <c r="F7">
        <v>13</v>
      </c>
      <c r="G7">
        <v>48</v>
      </c>
      <c r="H7">
        <v>32</v>
      </c>
      <c r="I7">
        <v>16</v>
      </c>
      <c r="J7">
        <v>4</v>
      </c>
      <c r="K7">
        <v>44</v>
      </c>
    </row>
    <row r="8" spans="1:11" x14ac:dyDescent="0.25">
      <c r="A8" s="14">
        <v>7</v>
      </c>
      <c r="B8" s="21">
        <v>42259</v>
      </c>
      <c r="C8" s="14" t="s">
        <v>54</v>
      </c>
      <c r="F8">
        <v>14</v>
      </c>
      <c r="G8">
        <v>44</v>
      </c>
      <c r="H8">
        <v>36</v>
      </c>
      <c r="I8">
        <v>20</v>
      </c>
      <c r="J8">
        <v>0</v>
      </c>
      <c r="K8">
        <v>0</v>
      </c>
    </row>
    <row r="9" spans="1:11" x14ac:dyDescent="0.25">
      <c r="A9" s="14">
        <v>8</v>
      </c>
      <c r="B9" s="21">
        <v>42260</v>
      </c>
      <c r="C9" s="14" t="s">
        <v>38</v>
      </c>
      <c r="F9">
        <v>15</v>
      </c>
      <c r="G9">
        <v>36</v>
      </c>
      <c r="H9">
        <v>20</v>
      </c>
      <c r="I9">
        <v>20</v>
      </c>
      <c r="J9">
        <v>24</v>
      </c>
      <c r="K9">
        <v>0</v>
      </c>
    </row>
    <row r="10" spans="1:11" x14ac:dyDescent="0.25">
      <c r="A10" s="14">
        <v>9</v>
      </c>
      <c r="B10" s="21">
        <v>42260</v>
      </c>
      <c r="C10" s="14" t="s">
        <v>39</v>
      </c>
      <c r="F10">
        <v>16</v>
      </c>
      <c r="G10">
        <v>32</v>
      </c>
      <c r="H10">
        <v>28</v>
      </c>
      <c r="I10">
        <v>20</v>
      </c>
      <c r="J10">
        <v>20</v>
      </c>
      <c r="K10">
        <v>0</v>
      </c>
    </row>
    <row r="11" spans="1:11" x14ac:dyDescent="0.25">
      <c r="A11" s="14">
        <v>10</v>
      </c>
      <c r="B11" s="21">
        <v>42260</v>
      </c>
      <c r="C11" s="14" t="s">
        <v>55</v>
      </c>
      <c r="F11">
        <v>26</v>
      </c>
      <c r="G11">
        <v>36</v>
      </c>
      <c r="H11">
        <v>36</v>
      </c>
      <c r="I11">
        <v>28</v>
      </c>
      <c r="J11">
        <v>0</v>
      </c>
      <c r="K11">
        <v>56</v>
      </c>
    </row>
    <row r="12" spans="1:11" x14ac:dyDescent="0.25">
      <c r="A12" s="14">
        <v>11</v>
      </c>
      <c r="B12" s="21">
        <v>42260</v>
      </c>
      <c r="C12" s="14" t="s">
        <v>54</v>
      </c>
      <c r="F12">
        <v>27</v>
      </c>
      <c r="G12">
        <v>12</v>
      </c>
      <c r="H12">
        <v>40</v>
      </c>
      <c r="I12">
        <v>40</v>
      </c>
      <c r="J12">
        <v>8</v>
      </c>
      <c r="K12">
        <v>0</v>
      </c>
    </row>
    <row r="13" spans="1:11" x14ac:dyDescent="0.25">
      <c r="A13" s="14">
        <v>12</v>
      </c>
      <c r="B13" s="21">
        <v>42260</v>
      </c>
      <c r="C13" s="14" t="s">
        <v>59</v>
      </c>
      <c r="F13">
        <v>29</v>
      </c>
      <c r="G13">
        <v>88</v>
      </c>
      <c r="H13">
        <v>12</v>
      </c>
      <c r="I13">
        <v>0</v>
      </c>
      <c r="J13">
        <v>0</v>
      </c>
      <c r="K13">
        <v>0</v>
      </c>
    </row>
    <row r="14" spans="1:11" x14ac:dyDescent="0.25">
      <c r="A14" s="14">
        <v>13</v>
      </c>
      <c r="B14" s="21">
        <v>42261</v>
      </c>
      <c r="C14" s="14" t="s">
        <v>38</v>
      </c>
      <c r="F14">
        <v>32</v>
      </c>
      <c r="G14">
        <v>20</v>
      </c>
      <c r="H14">
        <v>24</v>
      </c>
      <c r="I14">
        <v>52</v>
      </c>
      <c r="J14">
        <v>4</v>
      </c>
      <c r="K14">
        <v>0</v>
      </c>
    </row>
    <row r="15" spans="1:11" x14ac:dyDescent="0.25">
      <c r="A15" s="14">
        <v>14</v>
      </c>
      <c r="B15" s="21">
        <v>42261</v>
      </c>
      <c r="C15" s="14" t="s">
        <v>39</v>
      </c>
    </row>
    <row r="16" spans="1:11" x14ac:dyDescent="0.25">
      <c r="A16" s="14">
        <v>15</v>
      </c>
      <c r="B16" s="21">
        <v>42261</v>
      </c>
      <c r="C16" s="14" t="s">
        <v>56</v>
      </c>
      <c r="H16" t="s">
        <v>121</v>
      </c>
      <c r="I16" t="s">
        <v>122</v>
      </c>
    </row>
    <row r="17" spans="1:9" x14ac:dyDescent="0.25">
      <c r="A17" s="14">
        <v>16</v>
      </c>
      <c r="B17" s="21">
        <v>42261</v>
      </c>
      <c r="C17" s="14" t="s">
        <v>54</v>
      </c>
      <c r="F17">
        <v>2</v>
      </c>
      <c r="G17" t="s">
        <v>139</v>
      </c>
      <c r="H17">
        <v>0</v>
      </c>
      <c r="I17">
        <v>0</v>
      </c>
    </row>
    <row r="18" spans="1:9" x14ac:dyDescent="0.25">
      <c r="A18" s="14">
        <v>17</v>
      </c>
      <c r="B18" s="21">
        <v>42261</v>
      </c>
      <c r="C18" s="14" t="s">
        <v>59</v>
      </c>
      <c r="F18">
        <v>14</v>
      </c>
      <c r="G18" t="s">
        <v>140</v>
      </c>
      <c r="H18">
        <v>0</v>
      </c>
      <c r="I18">
        <v>44</v>
      </c>
    </row>
    <row r="19" spans="1:9" x14ac:dyDescent="0.25">
      <c r="A19" s="14">
        <v>18</v>
      </c>
      <c r="B19" s="21">
        <v>42261</v>
      </c>
      <c r="C19" s="14" t="s">
        <v>60</v>
      </c>
      <c r="F19">
        <v>27</v>
      </c>
      <c r="G19" t="s">
        <v>141</v>
      </c>
      <c r="H19">
        <v>0</v>
      </c>
      <c r="I19">
        <v>56</v>
      </c>
    </row>
    <row r="20" spans="1:9" x14ac:dyDescent="0.25">
      <c r="A20" s="14">
        <v>19</v>
      </c>
      <c r="B20" s="21">
        <v>42262</v>
      </c>
      <c r="C20" s="14" t="s">
        <v>38</v>
      </c>
    </row>
    <row r="21" spans="1:9" x14ac:dyDescent="0.25">
      <c r="A21" s="14">
        <v>20</v>
      </c>
      <c r="B21" s="21">
        <v>42262</v>
      </c>
      <c r="C21" s="14" t="s">
        <v>39</v>
      </c>
    </row>
    <row r="22" spans="1:9" x14ac:dyDescent="0.25">
      <c r="A22" s="14">
        <v>21</v>
      </c>
      <c r="B22" s="21">
        <v>42262</v>
      </c>
      <c r="C22" s="14" t="s">
        <v>57</v>
      </c>
    </row>
    <row r="23" spans="1:9" x14ac:dyDescent="0.25">
      <c r="A23" s="14">
        <v>22</v>
      </c>
      <c r="B23" s="21">
        <v>42262</v>
      </c>
      <c r="C23" s="14" t="s">
        <v>54</v>
      </c>
    </row>
    <row r="24" spans="1:9" x14ac:dyDescent="0.25">
      <c r="A24" s="14">
        <v>23</v>
      </c>
      <c r="B24" s="21">
        <v>42262</v>
      </c>
      <c r="C24" s="14" t="s">
        <v>59</v>
      </c>
    </row>
    <row r="25" spans="1:9" x14ac:dyDescent="0.25">
      <c r="A25" s="14">
        <v>24</v>
      </c>
      <c r="B25" s="21">
        <v>42262</v>
      </c>
      <c r="C25" s="14" t="s">
        <v>60</v>
      </c>
    </row>
    <row r="26" spans="1:9" x14ac:dyDescent="0.25">
      <c r="A26" s="14">
        <v>25</v>
      </c>
      <c r="B26" s="21">
        <v>42262</v>
      </c>
      <c r="C26" s="14" t="s">
        <v>61</v>
      </c>
    </row>
    <row r="27" spans="1:9" x14ac:dyDescent="0.25">
      <c r="A27" s="14">
        <v>26</v>
      </c>
      <c r="B27" s="21">
        <v>42263</v>
      </c>
      <c r="C27" s="14" t="s">
        <v>38</v>
      </c>
    </row>
    <row r="28" spans="1:9" x14ac:dyDescent="0.25">
      <c r="A28" s="14">
        <v>27</v>
      </c>
      <c r="B28" s="21">
        <v>42263</v>
      </c>
      <c r="C28" s="14" t="s">
        <v>39</v>
      </c>
    </row>
    <row r="29" spans="1:9" x14ac:dyDescent="0.25">
      <c r="A29" s="14">
        <v>28</v>
      </c>
      <c r="B29" s="21">
        <v>42263</v>
      </c>
      <c r="C29" s="14" t="s">
        <v>58</v>
      </c>
    </row>
    <row r="30" spans="1:9" x14ac:dyDescent="0.25">
      <c r="A30" s="14">
        <v>29</v>
      </c>
      <c r="B30" s="21">
        <v>42263</v>
      </c>
      <c r="C30" s="14" t="s">
        <v>54</v>
      </c>
    </row>
    <row r="31" spans="1:9" x14ac:dyDescent="0.25">
      <c r="A31" s="14">
        <v>30</v>
      </c>
      <c r="B31" s="21">
        <v>42263</v>
      </c>
      <c r="C31" s="14" t="s">
        <v>59</v>
      </c>
    </row>
    <row r="32" spans="1:9" x14ac:dyDescent="0.25">
      <c r="A32" s="14">
        <v>31</v>
      </c>
      <c r="B32" s="21">
        <v>42263</v>
      </c>
      <c r="C32" s="14" t="s">
        <v>60</v>
      </c>
    </row>
    <row r="33" spans="1:3" x14ac:dyDescent="0.25">
      <c r="A33" s="14">
        <v>32</v>
      </c>
      <c r="B33" s="21">
        <v>42263</v>
      </c>
      <c r="C33" s="14" t="s">
        <v>61</v>
      </c>
    </row>
    <row r="34" spans="1:3" x14ac:dyDescent="0.25">
      <c r="A34" s="14">
        <v>33</v>
      </c>
      <c r="B34" s="21">
        <v>42263</v>
      </c>
      <c r="C34" s="14" t="s">
        <v>62</v>
      </c>
    </row>
    <row r="35" spans="1:3" x14ac:dyDescent="0.25">
      <c r="A35" s="14">
        <v>34</v>
      </c>
      <c r="B35" s="21">
        <v>42264</v>
      </c>
      <c r="C35" s="14" t="s">
        <v>38</v>
      </c>
    </row>
    <row r="36" spans="1:3" x14ac:dyDescent="0.25">
      <c r="A36" s="14">
        <v>35</v>
      </c>
      <c r="B36" s="21">
        <v>42264</v>
      </c>
      <c r="C36" s="14" t="s">
        <v>39</v>
      </c>
    </row>
    <row r="37" spans="1:3" x14ac:dyDescent="0.25">
      <c r="A37" s="14">
        <v>36</v>
      </c>
      <c r="B37" s="21">
        <v>42264</v>
      </c>
      <c r="C37" s="14" t="s">
        <v>54</v>
      </c>
    </row>
    <row r="38" spans="1:3" x14ac:dyDescent="0.25">
      <c r="A38" s="14">
        <v>37</v>
      </c>
      <c r="B38" s="21">
        <v>42264</v>
      </c>
      <c r="C38" s="14" t="s">
        <v>59</v>
      </c>
    </row>
    <row r="39" spans="1:3" x14ac:dyDescent="0.25">
      <c r="A39" s="14">
        <v>38</v>
      </c>
      <c r="B39" s="21">
        <v>42264</v>
      </c>
      <c r="C39" s="14" t="s">
        <v>60</v>
      </c>
    </row>
    <row r="40" spans="1:3" x14ac:dyDescent="0.25">
      <c r="A40" s="14">
        <v>39</v>
      </c>
      <c r="B40" s="21">
        <v>42264</v>
      </c>
      <c r="C40" s="14" t="s">
        <v>61</v>
      </c>
    </row>
    <row r="41" spans="1:3" x14ac:dyDescent="0.25">
      <c r="A41" s="14">
        <v>40</v>
      </c>
      <c r="B41" s="21">
        <v>42264</v>
      </c>
      <c r="C41" s="14" t="s">
        <v>62</v>
      </c>
    </row>
    <row r="42" spans="1:3" x14ac:dyDescent="0.25">
      <c r="A42" s="14">
        <v>41</v>
      </c>
      <c r="B42" s="21">
        <v>42264</v>
      </c>
      <c r="C42" s="14" t="s">
        <v>63</v>
      </c>
    </row>
    <row r="43" spans="1:3" x14ac:dyDescent="0.25">
      <c r="A43" s="14">
        <v>42</v>
      </c>
      <c r="B43" s="21">
        <v>42265</v>
      </c>
      <c r="C43" s="14" t="s">
        <v>38</v>
      </c>
    </row>
    <row r="44" spans="1:3" x14ac:dyDescent="0.25">
      <c r="A44" s="14">
        <v>43</v>
      </c>
      <c r="B44" s="21">
        <v>42265</v>
      </c>
      <c r="C44" s="14" t="s">
        <v>39</v>
      </c>
    </row>
    <row r="45" spans="1:3" x14ac:dyDescent="0.25">
      <c r="A45" s="14">
        <v>44</v>
      </c>
      <c r="B45" s="21">
        <v>42265</v>
      </c>
      <c r="C45" s="14" t="s">
        <v>54</v>
      </c>
    </row>
    <row r="46" spans="1:3" x14ac:dyDescent="0.25">
      <c r="A46" s="14">
        <v>45</v>
      </c>
      <c r="B46" s="21">
        <v>42265</v>
      </c>
      <c r="C46" s="14" t="s">
        <v>59</v>
      </c>
    </row>
    <row r="47" spans="1:3" x14ac:dyDescent="0.25">
      <c r="A47" s="14">
        <v>46</v>
      </c>
      <c r="B47" s="21">
        <v>42265</v>
      </c>
      <c r="C47" s="14" t="s">
        <v>60</v>
      </c>
    </row>
    <row r="48" spans="1:3" x14ac:dyDescent="0.25">
      <c r="A48" s="14">
        <v>47</v>
      </c>
      <c r="B48" s="21">
        <v>42265</v>
      </c>
      <c r="C48" s="14" t="s">
        <v>61</v>
      </c>
    </row>
    <row r="49" spans="1:3" x14ac:dyDescent="0.25">
      <c r="A49" s="14">
        <v>48</v>
      </c>
      <c r="B49" s="21">
        <v>42265</v>
      </c>
      <c r="C49" s="14" t="s">
        <v>62</v>
      </c>
    </row>
    <row r="50" spans="1:3" x14ac:dyDescent="0.25">
      <c r="A50" s="14">
        <v>49</v>
      </c>
      <c r="B50" s="21">
        <v>42265</v>
      </c>
      <c r="C50" s="14" t="s">
        <v>63</v>
      </c>
    </row>
    <row r="51" spans="1:3" x14ac:dyDescent="0.25">
      <c r="A51" s="14">
        <v>50</v>
      </c>
      <c r="B51" s="21">
        <v>42267</v>
      </c>
      <c r="C51" s="14" t="s">
        <v>38</v>
      </c>
    </row>
    <row r="52" spans="1:3" x14ac:dyDescent="0.25">
      <c r="A52" s="14">
        <v>51</v>
      </c>
      <c r="B52" s="21">
        <v>42267</v>
      </c>
      <c r="C52" s="14" t="s">
        <v>39</v>
      </c>
    </row>
    <row r="53" spans="1:3" x14ac:dyDescent="0.25">
      <c r="A53" s="14">
        <v>52</v>
      </c>
      <c r="B53" s="21">
        <v>42267</v>
      </c>
      <c r="C53" s="14" t="s">
        <v>54</v>
      </c>
    </row>
    <row r="54" spans="1:3" x14ac:dyDescent="0.25">
      <c r="A54" s="14">
        <v>53</v>
      </c>
      <c r="B54" s="21">
        <v>42267</v>
      </c>
      <c r="C54" s="14" t="s">
        <v>59</v>
      </c>
    </row>
    <row r="55" spans="1:3" x14ac:dyDescent="0.25">
      <c r="A55" s="14">
        <v>54</v>
      </c>
      <c r="B55" s="21">
        <v>42267</v>
      </c>
      <c r="C55" s="14" t="s">
        <v>60</v>
      </c>
    </row>
    <row r="56" spans="1:3" x14ac:dyDescent="0.25">
      <c r="A56" s="14">
        <v>55</v>
      </c>
      <c r="B56" s="21">
        <v>42267</v>
      </c>
      <c r="C56" s="14" t="s">
        <v>61</v>
      </c>
    </row>
    <row r="57" spans="1:3" x14ac:dyDescent="0.25">
      <c r="A57" s="14">
        <v>56</v>
      </c>
      <c r="B57" s="21">
        <v>42267</v>
      </c>
      <c r="C57" s="14" t="s">
        <v>62</v>
      </c>
    </row>
    <row r="58" spans="1:3" x14ac:dyDescent="0.25">
      <c r="A58" s="14">
        <v>57</v>
      </c>
      <c r="B58" s="21">
        <v>42267</v>
      </c>
      <c r="C58" s="14" t="s">
        <v>63</v>
      </c>
    </row>
    <row r="87" spans="5:7" x14ac:dyDescent="0.25">
      <c r="E87" t="s">
        <v>120</v>
      </c>
      <c r="F87" t="s">
        <v>118</v>
      </c>
      <c r="G87" t="s">
        <v>119</v>
      </c>
    </row>
    <row r="88" spans="5:7" x14ac:dyDescent="0.25">
      <c r="E88" t="s">
        <v>123</v>
      </c>
      <c r="F88">
        <v>21</v>
      </c>
      <c r="G88">
        <v>103</v>
      </c>
    </row>
    <row r="89" spans="5:7" x14ac:dyDescent="0.25">
      <c r="E89" t="s">
        <v>124</v>
      </c>
      <c r="F89">
        <v>24</v>
      </c>
      <c r="G89">
        <v>92</v>
      </c>
    </row>
    <row r="90" spans="5:7" x14ac:dyDescent="0.25">
      <c r="E90" t="s">
        <v>125</v>
      </c>
      <c r="F90">
        <v>21</v>
      </c>
      <c r="G90">
        <v>91</v>
      </c>
    </row>
    <row r="91" spans="5:7" x14ac:dyDescent="0.25">
      <c r="E91" t="s">
        <v>126</v>
      </c>
      <c r="F91">
        <v>20</v>
      </c>
      <c r="G91">
        <v>93</v>
      </c>
    </row>
    <row r="92" spans="5:7" x14ac:dyDescent="0.25">
      <c r="E92" t="s">
        <v>127</v>
      </c>
      <c r="F92">
        <v>25</v>
      </c>
      <c r="G92">
        <v>91</v>
      </c>
    </row>
    <row r="93" spans="5:7" x14ac:dyDescent="0.25">
      <c r="E93" t="s">
        <v>128</v>
      </c>
      <c r="F93">
        <v>22</v>
      </c>
      <c r="G93">
        <v>92</v>
      </c>
    </row>
    <row r="94" spans="5:7" x14ac:dyDescent="0.25">
      <c r="E94" t="s">
        <v>129</v>
      </c>
      <c r="F94">
        <v>21</v>
      </c>
      <c r="G94">
        <v>90</v>
      </c>
    </row>
    <row r="95" spans="5:7" x14ac:dyDescent="0.25">
      <c r="E95" t="s">
        <v>121</v>
      </c>
      <c r="F95">
        <v>22</v>
      </c>
      <c r="G95">
        <v>84</v>
      </c>
    </row>
    <row r="96" spans="5:7" x14ac:dyDescent="0.25">
      <c r="E96" t="s">
        <v>122</v>
      </c>
      <c r="F96">
        <v>10</v>
      </c>
      <c r="G96">
        <v>1</v>
      </c>
    </row>
    <row r="100" spans="5:7" x14ac:dyDescent="0.25">
      <c r="F100" t="s">
        <v>132</v>
      </c>
      <c r="G100" t="s">
        <v>133</v>
      </c>
    </row>
    <row r="101" spans="5:7" x14ac:dyDescent="0.25">
      <c r="E101" t="s">
        <v>130</v>
      </c>
      <c r="F101">
        <v>15.7</v>
      </c>
      <c r="G101">
        <v>1</v>
      </c>
    </row>
    <row r="102" spans="5:7" x14ac:dyDescent="0.25">
      <c r="E102" t="s">
        <v>131</v>
      </c>
      <c r="F102">
        <v>26.8</v>
      </c>
      <c r="G10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8" workbookViewId="0">
      <selection activeCell="A19" sqref="A19:E77"/>
    </sheetView>
  </sheetViews>
  <sheetFormatPr defaultRowHeight="15" x14ac:dyDescent="0.25"/>
  <cols>
    <col min="2" max="2" width="13" customWidth="1"/>
    <col min="3" max="3" width="12.5703125" customWidth="1"/>
    <col min="4" max="4" width="12.42578125" customWidth="1"/>
    <col min="5" max="5" width="12.28515625" customWidth="1"/>
    <col min="6" max="6" width="12" customWidth="1"/>
    <col min="7" max="7" width="12.28515625" customWidth="1"/>
    <col min="8" max="8" width="12" customWidth="1"/>
    <col min="9" max="9" width="13.42578125" customWidth="1"/>
    <col min="10" max="10" width="12.42578125" customWidth="1"/>
  </cols>
  <sheetData>
    <row r="1" spans="1:10" x14ac:dyDescent="0.25">
      <c r="A1" s="53" t="s">
        <v>213</v>
      </c>
    </row>
    <row r="3" spans="1:10" s="11" customFormat="1" ht="45.75" thickBot="1" x14ac:dyDescent="0.3">
      <c r="A3" s="52"/>
      <c r="B3" s="49" t="s">
        <v>204</v>
      </c>
      <c r="C3" s="49" t="s">
        <v>205</v>
      </c>
      <c r="D3" s="49" t="s">
        <v>206</v>
      </c>
      <c r="E3" s="49" t="s">
        <v>207</v>
      </c>
      <c r="F3" s="49" t="s">
        <v>208</v>
      </c>
      <c r="G3" s="49" t="s">
        <v>209</v>
      </c>
      <c r="H3" s="49" t="s">
        <v>210</v>
      </c>
      <c r="I3" s="49" t="s">
        <v>211</v>
      </c>
      <c r="J3" s="49" t="s">
        <v>212</v>
      </c>
    </row>
    <row r="4" spans="1:10" x14ac:dyDescent="0.25">
      <c r="A4" s="61" t="s">
        <v>121</v>
      </c>
      <c r="B4" s="39" t="s">
        <v>142</v>
      </c>
      <c r="C4" s="40"/>
      <c r="D4" s="40"/>
      <c r="E4" s="40"/>
      <c r="F4" s="40"/>
      <c r="G4" s="40"/>
      <c r="H4" s="40"/>
      <c r="I4" s="40"/>
      <c r="J4" s="41"/>
    </row>
    <row r="5" spans="1:10" x14ac:dyDescent="0.25">
      <c r="A5" s="62"/>
      <c r="B5" s="42" t="s">
        <v>143</v>
      </c>
      <c r="C5" s="43" t="s">
        <v>148</v>
      </c>
      <c r="D5" s="44"/>
      <c r="E5" s="44"/>
      <c r="F5" s="44"/>
      <c r="G5" s="44"/>
      <c r="H5" s="44"/>
      <c r="I5" s="44"/>
      <c r="J5" s="45"/>
    </row>
    <row r="6" spans="1:10" x14ac:dyDescent="0.25">
      <c r="A6" s="62"/>
      <c r="B6" s="42" t="s">
        <v>144</v>
      </c>
      <c r="C6" s="43" t="s">
        <v>144</v>
      </c>
      <c r="D6" s="43" t="s">
        <v>195</v>
      </c>
      <c r="E6" s="44"/>
      <c r="F6" s="44"/>
      <c r="G6" s="44"/>
      <c r="H6" s="44"/>
      <c r="I6" s="44"/>
      <c r="J6" s="45"/>
    </row>
    <row r="7" spans="1:10" x14ac:dyDescent="0.25">
      <c r="A7" s="62"/>
      <c r="B7" s="42" t="s">
        <v>145</v>
      </c>
      <c r="C7" s="43" t="s">
        <v>145</v>
      </c>
      <c r="D7" s="43" t="s">
        <v>145</v>
      </c>
      <c r="E7" s="43" t="s">
        <v>189</v>
      </c>
      <c r="F7" s="44"/>
      <c r="G7" s="44"/>
      <c r="H7" s="44"/>
      <c r="I7" s="44"/>
      <c r="J7" s="45"/>
    </row>
    <row r="8" spans="1:10" x14ac:dyDescent="0.25">
      <c r="A8" s="62"/>
      <c r="B8" s="42" t="s">
        <v>146</v>
      </c>
      <c r="C8" s="43" t="s">
        <v>146</v>
      </c>
      <c r="D8" s="43" t="s">
        <v>146</v>
      </c>
      <c r="E8" s="43" t="s">
        <v>146</v>
      </c>
      <c r="F8" s="43" t="s">
        <v>182</v>
      </c>
      <c r="G8" s="44"/>
      <c r="H8" s="44"/>
      <c r="I8" s="44"/>
      <c r="J8" s="45"/>
    </row>
    <row r="9" spans="1:10" x14ac:dyDescent="0.25">
      <c r="A9" s="62"/>
      <c r="B9" s="42" t="s">
        <v>147</v>
      </c>
      <c r="C9" s="43" t="s">
        <v>147</v>
      </c>
      <c r="D9" s="43" t="s">
        <v>147</v>
      </c>
      <c r="E9" s="43" t="s">
        <v>147</v>
      </c>
      <c r="F9" s="43" t="s">
        <v>147</v>
      </c>
      <c r="G9" s="43" t="s">
        <v>174</v>
      </c>
      <c r="H9" s="44"/>
      <c r="I9" s="44"/>
      <c r="J9" s="45"/>
    </row>
    <row r="10" spans="1:10" ht="15.75" thickBot="1" x14ac:dyDescent="0.3">
      <c r="A10" s="63"/>
      <c r="B10" s="46" t="s">
        <v>151</v>
      </c>
      <c r="C10" s="47" t="s">
        <v>202</v>
      </c>
      <c r="D10" s="47" t="s">
        <v>196</v>
      </c>
      <c r="E10" s="47" t="s">
        <v>190</v>
      </c>
      <c r="F10" s="47" t="s">
        <v>183</v>
      </c>
      <c r="G10" s="47" t="s">
        <v>175</v>
      </c>
      <c r="H10" s="47" t="s">
        <v>166</v>
      </c>
      <c r="I10" s="47" t="s">
        <v>159</v>
      </c>
      <c r="J10" s="48" t="s">
        <v>152</v>
      </c>
    </row>
    <row r="11" spans="1:10" x14ac:dyDescent="0.25">
      <c r="A11" s="64" t="s">
        <v>122</v>
      </c>
      <c r="B11" s="29"/>
      <c r="C11" s="30" t="s">
        <v>201</v>
      </c>
      <c r="D11" s="30" t="s">
        <v>197</v>
      </c>
      <c r="E11" s="30" t="s">
        <v>191</v>
      </c>
      <c r="F11" s="30" t="s">
        <v>184</v>
      </c>
      <c r="G11" s="30" t="s">
        <v>176</v>
      </c>
      <c r="H11" s="30" t="s">
        <v>167</v>
      </c>
      <c r="I11" s="30" t="s">
        <v>160</v>
      </c>
      <c r="J11" s="31" t="s">
        <v>153</v>
      </c>
    </row>
    <row r="12" spans="1:10" x14ac:dyDescent="0.25">
      <c r="A12" s="65"/>
      <c r="B12" s="32"/>
      <c r="C12" s="33"/>
      <c r="D12" s="34" t="s">
        <v>198</v>
      </c>
      <c r="E12" s="34" t="s">
        <v>192</v>
      </c>
      <c r="F12" s="34" t="s">
        <v>185</v>
      </c>
      <c r="G12" s="34" t="s">
        <v>177</v>
      </c>
      <c r="H12" s="34" t="s">
        <v>168</v>
      </c>
      <c r="I12" s="34" t="s">
        <v>161</v>
      </c>
      <c r="J12" s="35" t="s">
        <v>154</v>
      </c>
    </row>
    <row r="13" spans="1:10" x14ac:dyDescent="0.25">
      <c r="A13" s="65"/>
      <c r="B13" s="32"/>
      <c r="C13" s="33"/>
      <c r="D13" s="33"/>
      <c r="E13" s="34" t="s">
        <v>193</v>
      </c>
      <c r="F13" s="34" t="s">
        <v>186</v>
      </c>
      <c r="G13" s="34" t="s">
        <v>178</v>
      </c>
      <c r="H13" s="34" t="s">
        <v>169</v>
      </c>
      <c r="I13" s="34" t="s">
        <v>162</v>
      </c>
      <c r="J13" s="35" t="s">
        <v>155</v>
      </c>
    </row>
    <row r="14" spans="1:10" x14ac:dyDescent="0.25">
      <c r="A14" s="65"/>
      <c r="B14" s="32"/>
      <c r="C14" s="33"/>
      <c r="D14" s="33"/>
      <c r="E14" s="33"/>
      <c r="F14" s="34" t="s">
        <v>187</v>
      </c>
      <c r="G14" s="34" t="s">
        <v>179</v>
      </c>
      <c r="H14" s="34" t="s">
        <v>170</v>
      </c>
      <c r="I14" s="34" t="s">
        <v>163</v>
      </c>
      <c r="J14" s="35" t="s">
        <v>156</v>
      </c>
    </row>
    <row r="15" spans="1:10" x14ac:dyDescent="0.25">
      <c r="A15" s="65"/>
      <c r="B15" s="32"/>
      <c r="C15" s="33"/>
      <c r="D15" s="33"/>
      <c r="E15" s="33"/>
      <c r="F15" s="33"/>
      <c r="G15" s="34" t="s">
        <v>180</v>
      </c>
      <c r="H15" s="34" t="s">
        <v>171</v>
      </c>
      <c r="I15" s="34" t="s">
        <v>164</v>
      </c>
      <c r="J15" s="35" t="s">
        <v>157</v>
      </c>
    </row>
    <row r="16" spans="1:10" x14ac:dyDescent="0.25">
      <c r="A16" s="65"/>
      <c r="B16" s="32"/>
      <c r="C16" s="33"/>
      <c r="D16" s="33"/>
      <c r="E16" s="33"/>
      <c r="F16" s="33"/>
      <c r="G16" s="33"/>
      <c r="H16" s="34" t="s">
        <v>172</v>
      </c>
      <c r="I16" s="34" t="s">
        <v>165</v>
      </c>
      <c r="J16" s="35" t="s">
        <v>158</v>
      </c>
    </row>
    <row r="17" spans="1:10" ht="15.75" thickBot="1" x14ac:dyDescent="0.3">
      <c r="A17" s="66"/>
      <c r="B17" s="36" t="s">
        <v>150</v>
      </c>
      <c r="C17" s="37" t="s">
        <v>200</v>
      </c>
      <c r="D17" s="37" t="s">
        <v>199</v>
      </c>
      <c r="E17" s="37" t="s">
        <v>194</v>
      </c>
      <c r="F17" s="37" t="s">
        <v>188</v>
      </c>
      <c r="G17" s="37" t="s">
        <v>181</v>
      </c>
      <c r="H17" s="37" t="s">
        <v>173</v>
      </c>
      <c r="I17" s="37" t="s">
        <v>203</v>
      </c>
      <c r="J17" s="38" t="s">
        <v>149</v>
      </c>
    </row>
    <row r="19" spans="1:10" x14ac:dyDescent="0.25">
      <c r="A19" s="51" t="s">
        <v>36</v>
      </c>
      <c r="B19" s="51" t="s">
        <v>1</v>
      </c>
      <c r="C19" s="51" t="s">
        <v>37</v>
      </c>
      <c r="D19" s="24"/>
    </row>
    <row r="20" spans="1:10" x14ac:dyDescent="0.25">
      <c r="A20" s="24">
        <v>1</v>
      </c>
      <c r="B20" s="50">
        <v>42258</v>
      </c>
      <c r="C20" s="24" t="s">
        <v>38</v>
      </c>
      <c r="D20" s="24"/>
    </row>
    <row r="21" spans="1:10" x14ac:dyDescent="0.25">
      <c r="A21" s="24">
        <v>2</v>
      </c>
      <c r="B21" s="50">
        <v>42258</v>
      </c>
      <c r="C21" s="24" t="s">
        <v>39</v>
      </c>
      <c r="D21" s="24"/>
    </row>
    <row r="22" spans="1:10" x14ac:dyDescent="0.25">
      <c r="A22" s="24">
        <v>3</v>
      </c>
      <c r="B22" s="50">
        <v>42258</v>
      </c>
      <c r="C22" s="24" t="s">
        <v>52</v>
      </c>
      <c r="D22" s="24"/>
    </row>
    <row r="23" spans="1:10" x14ac:dyDescent="0.25">
      <c r="A23" s="24">
        <v>4</v>
      </c>
      <c r="B23" s="50">
        <v>42259</v>
      </c>
      <c r="C23" s="24" t="s">
        <v>38</v>
      </c>
      <c r="D23" s="24"/>
    </row>
    <row r="24" spans="1:10" x14ac:dyDescent="0.25">
      <c r="A24" s="24">
        <v>5</v>
      </c>
      <c r="B24" s="50">
        <v>42259</v>
      </c>
      <c r="C24" s="24" t="s">
        <v>39</v>
      </c>
      <c r="D24" s="24"/>
    </row>
    <row r="25" spans="1:10" x14ac:dyDescent="0.25">
      <c r="A25" s="24">
        <v>6</v>
      </c>
      <c r="B25" s="50">
        <v>42259</v>
      </c>
      <c r="C25" s="24" t="s">
        <v>53</v>
      </c>
      <c r="D25" s="24"/>
    </row>
    <row r="26" spans="1:10" x14ac:dyDescent="0.25">
      <c r="A26" s="24">
        <v>7</v>
      </c>
      <c r="B26" s="50">
        <v>42259</v>
      </c>
      <c r="C26" s="24" t="s">
        <v>54</v>
      </c>
      <c r="D26" s="24"/>
    </row>
    <row r="27" spans="1:10" x14ac:dyDescent="0.25">
      <c r="A27" s="24">
        <v>8</v>
      </c>
      <c r="B27" s="50">
        <v>42260</v>
      </c>
      <c r="C27" s="24" t="s">
        <v>38</v>
      </c>
      <c r="D27" s="24"/>
    </row>
    <row r="28" spans="1:10" x14ac:dyDescent="0.25">
      <c r="A28" s="24">
        <v>9</v>
      </c>
      <c r="B28" s="50">
        <v>42260</v>
      </c>
      <c r="C28" s="24" t="s">
        <v>39</v>
      </c>
      <c r="D28" s="24"/>
    </row>
    <row r="29" spans="1:10" x14ac:dyDescent="0.25">
      <c r="A29" s="24">
        <v>10</v>
      </c>
      <c r="B29" s="50">
        <v>42260</v>
      </c>
      <c r="C29" s="24" t="s">
        <v>55</v>
      </c>
      <c r="D29" s="24"/>
    </row>
    <row r="30" spans="1:10" x14ac:dyDescent="0.25">
      <c r="A30" s="24">
        <v>11</v>
      </c>
      <c r="B30" s="50">
        <v>42260</v>
      </c>
      <c r="C30" s="24" t="s">
        <v>54</v>
      </c>
      <c r="D30" s="24"/>
    </row>
    <row r="31" spans="1:10" x14ac:dyDescent="0.25">
      <c r="A31" s="24">
        <v>12</v>
      </c>
      <c r="B31" s="50">
        <v>42260</v>
      </c>
      <c r="C31" s="24" t="s">
        <v>59</v>
      </c>
      <c r="D31" s="24"/>
    </row>
    <row r="32" spans="1:10" x14ac:dyDescent="0.25">
      <c r="A32" s="24">
        <v>13</v>
      </c>
      <c r="B32" s="50">
        <v>42261</v>
      </c>
      <c r="C32" s="24" t="s">
        <v>38</v>
      </c>
      <c r="D32" s="24"/>
    </row>
    <row r="33" spans="1:4" x14ac:dyDescent="0.25">
      <c r="A33" s="24">
        <v>14</v>
      </c>
      <c r="B33" s="50">
        <v>42261</v>
      </c>
      <c r="C33" s="24" t="s">
        <v>39</v>
      </c>
      <c r="D33" s="24"/>
    </row>
    <row r="34" spans="1:4" x14ac:dyDescent="0.25">
      <c r="A34" s="24">
        <v>15</v>
      </c>
      <c r="B34" s="50">
        <v>42261</v>
      </c>
      <c r="C34" s="24" t="s">
        <v>56</v>
      </c>
      <c r="D34" s="24"/>
    </row>
    <row r="35" spans="1:4" x14ac:dyDescent="0.25">
      <c r="A35" s="24">
        <v>16</v>
      </c>
      <c r="B35" s="50">
        <v>42261</v>
      </c>
      <c r="C35" s="24" t="s">
        <v>54</v>
      </c>
      <c r="D35" s="24"/>
    </row>
    <row r="36" spans="1:4" x14ac:dyDescent="0.25">
      <c r="A36" s="24">
        <v>17</v>
      </c>
      <c r="B36" s="50">
        <v>42261</v>
      </c>
      <c r="C36" s="24" t="s">
        <v>59</v>
      </c>
      <c r="D36" s="24"/>
    </row>
    <row r="37" spans="1:4" x14ac:dyDescent="0.25">
      <c r="A37" s="24">
        <v>18</v>
      </c>
      <c r="B37" s="50">
        <v>42261</v>
      </c>
      <c r="C37" s="24" t="s">
        <v>60</v>
      </c>
      <c r="D37" s="24"/>
    </row>
    <row r="38" spans="1:4" x14ac:dyDescent="0.25">
      <c r="A38" s="24">
        <v>19</v>
      </c>
      <c r="B38" s="50">
        <v>42262</v>
      </c>
      <c r="C38" s="24" t="s">
        <v>38</v>
      </c>
      <c r="D38" s="24"/>
    </row>
    <row r="39" spans="1:4" x14ac:dyDescent="0.25">
      <c r="A39" s="24">
        <v>20</v>
      </c>
      <c r="B39" s="50">
        <v>42262</v>
      </c>
      <c r="C39" s="24" t="s">
        <v>39</v>
      </c>
      <c r="D39" s="24"/>
    </row>
    <row r="40" spans="1:4" x14ac:dyDescent="0.25">
      <c r="A40" s="24">
        <v>21</v>
      </c>
      <c r="B40" s="50">
        <v>42262</v>
      </c>
      <c r="C40" s="24" t="s">
        <v>57</v>
      </c>
      <c r="D40" s="24"/>
    </row>
    <row r="41" spans="1:4" x14ac:dyDescent="0.25">
      <c r="A41" s="24">
        <v>22</v>
      </c>
      <c r="B41" s="50">
        <v>42262</v>
      </c>
      <c r="C41" s="24" t="s">
        <v>54</v>
      </c>
      <c r="D41" s="24"/>
    </row>
    <row r="42" spans="1:4" x14ac:dyDescent="0.25">
      <c r="A42" s="24">
        <v>23</v>
      </c>
      <c r="B42" s="50">
        <v>42262</v>
      </c>
      <c r="C42" s="24" t="s">
        <v>59</v>
      </c>
      <c r="D42" s="24"/>
    </row>
    <row r="43" spans="1:4" x14ac:dyDescent="0.25">
      <c r="A43" s="24">
        <v>24</v>
      </c>
      <c r="B43" s="50">
        <v>42262</v>
      </c>
      <c r="C43" s="24" t="s">
        <v>60</v>
      </c>
      <c r="D43" s="24"/>
    </row>
    <row r="44" spans="1:4" x14ac:dyDescent="0.25">
      <c r="A44" s="24">
        <v>25</v>
      </c>
      <c r="B44" s="50">
        <v>42262</v>
      </c>
      <c r="C44" s="24" t="s">
        <v>61</v>
      </c>
      <c r="D44" s="24"/>
    </row>
    <row r="45" spans="1:4" x14ac:dyDescent="0.25">
      <c r="A45" s="24">
        <v>26</v>
      </c>
      <c r="B45" s="50">
        <v>42263</v>
      </c>
      <c r="C45" s="24" t="s">
        <v>38</v>
      </c>
      <c r="D45" s="24"/>
    </row>
    <row r="46" spans="1:4" x14ac:dyDescent="0.25">
      <c r="A46" s="24">
        <v>27</v>
      </c>
      <c r="B46" s="50">
        <v>42263</v>
      </c>
      <c r="C46" s="24" t="s">
        <v>39</v>
      </c>
      <c r="D46" s="24"/>
    </row>
    <row r="47" spans="1:4" x14ac:dyDescent="0.25">
      <c r="A47" s="24">
        <v>28</v>
      </c>
      <c r="B47" s="50">
        <v>42263</v>
      </c>
      <c r="C47" s="24" t="s">
        <v>58</v>
      </c>
      <c r="D47" s="24"/>
    </row>
    <row r="48" spans="1:4" x14ac:dyDescent="0.25">
      <c r="A48" s="24">
        <v>29</v>
      </c>
      <c r="B48" s="50">
        <v>42263</v>
      </c>
      <c r="C48" s="24" t="s">
        <v>54</v>
      </c>
      <c r="D48" s="24"/>
    </row>
    <row r="49" spans="1:4" x14ac:dyDescent="0.25">
      <c r="A49" s="24">
        <v>30</v>
      </c>
      <c r="B49" s="50">
        <v>42263</v>
      </c>
      <c r="C49" s="24" t="s">
        <v>59</v>
      </c>
      <c r="D49" s="24"/>
    </row>
    <row r="50" spans="1:4" x14ac:dyDescent="0.25">
      <c r="A50" s="24">
        <v>31</v>
      </c>
      <c r="B50" s="50">
        <v>42263</v>
      </c>
      <c r="C50" s="24" t="s">
        <v>60</v>
      </c>
      <c r="D50" s="24"/>
    </row>
    <row r="51" spans="1:4" x14ac:dyDescent="0.25">
      <c r="A51" s="24">
        <v>32</v>
      </c>
      <c r="B51" s="50">
        <v>42263</v>
      </c>
      <c r="C51" s="24" t="s">
        <v>61</v>
      </c>
      <c r="D51" s="24"/>
    </row>
    <row r="52" spans="1:4" x14ac:dyDescent="0.25">
      <c r="A52" s="24">
        <v>33</v>
      </c>
      <c r="B52" s="50">
        <v>42263</v>
      </c>
      <c r="C52" s="24" t="s">
        <v>62</v>
      </c>
      <c r="D52" s="24"/>
    </row>
    <row r="53" spans="1:4" x14ac:dyDescent="0.25">
      <c r="A53" s="24">
        <v>34</v>
      </c>
      <c r="B53" s="50">
        <v>42264</v>
      </c>
      <c r="C53" s="24" t="s">
        <v>38</v>
      </c>
      <c r="D53" s="24"/>
    </row>
    <row r="54" spans="1:4" x14ac:dyDescent="0.25">
      <c r="A54" s="24">
        <v>35</v>
      </c>
      <c r="B54" s="50">
        <v>42264</v>
      </c>
      <c r="C54" s="24" t="s">
        <v>39</v>
      </c>
      <c r="D54" s="24"/>
    </row>
    <row r="55" spans="1:4" x14ac:dyDescent="0.25">
      <c r="A55" s="24">
        <v>36</v>
      </c>
      <c r="B55" s="50">
        <v>42264</v>
      </c>
      <c r="C55" s="24" t="s">
        <v>54</v>
      </c>
      <c r="D55" s="24"/>
    </row>
    <row r="56" spans="1:4" x14ac:dyDescent="0.25">
      <c r="A56" s="24">
        <v>37</v>
      </c>
      <c r="B56" s="50">
        <v>42264</v>
      </c>
      <c r="C56" s="24" t="s">
        <v>59</v>
      </c>
      <c r="D56" s="24"/>
    </row>
    <row r="57" spans="1:4" x14ac:dyDescent="0.25">
      <c r="A57" s="24">
        <v>38</v>
      </c>
      <c r="B57" s="50">
        <v>42264</v>
      </c>
      <c r="C57" s="24" t="s">
        <v>60</v>
      </c>
      <c r="D57" s="24"/>
    </row>
    <row r="58" spans="1:4" x14ac:dyDescent="0.25">
      <c r="A58" s="24">
        <v>39</v>
      </c>
      <c r="B58" s="50">
        <v>42264</v>
      </c>
      <c r="C58" s="24" t="s">
        <v>61</v>
      </c>
      <c r="D58" s="24"/>
    </row>
    <row r="59" spans="1:4" x14ac:dyDescent="0.25">
      <c r="A59" s="24">
        <v>40</v>
      </c>
      <c r="B59" s="50">
        <v>42264</v>
      </c>
      <c r="C59" s="24" t="s">
        <v>62</v>
      </c>
      <c r="D59" s="24"/>
    </row>
    <row r="60" spans="1:4" x14ac:dyDescent="0.25">
      <c r="A60" s="24">
        <v>41</v>
      </c>
      <c r="B60" s="50">
        <v>42264</v>
      </c>
      <c r="C60" s="24" t="s">
        <v>63</v>
      </c>
      <c r="D60" s="24"/>
    </row>
    <row r="61" spans="1:4" x14ac:dyDescent="0.25">
      <c r="A61" s="24">
        <v>42</v>
      </c>
      <c r="B61" s="50">
        <v>42265</v>
      </c>
      <c r="C61" s="24" t="s">
        <v>38</v>
      </c>
      <c r="D61" s="24"/>
    </row>
    <row r="62" spans="1:4" x14ac:dyDescent="0.25">
      <c r="A62" s="24">
        <v>43</v>
      </c>
      <c r="B62" s="50">
        <v>42265</v>
      </c>
      <c r="C62" s="24" t="s">
        <v>39</v>
      </c>
      <c r="D62" s="24"/>
    </row>
    <row r="63" spans="1:4" x14ac:dyDescent="0.25">
      <c r="A63" s="24">
        <v>44</v>
      </c>
      <c r="B63" s="50">
        <v>42265</v>
      </c>
      <c r="C63" s="24" t="s">
        <v>54</v>
      </c>
      <c r="D63" s="24"/>
    </row>
    <row r="64" spans="1:4" x14ac:dyDescent="0.25">
      <c r="A64" s="24">
        <v>45</v>
      </c>
      <c r="B64" s="50">
        <v>42265</v>
      </c>
      <c r="C64" s="24" t="s">
        <v>59</v>
      </c>
      <c r="D64" s="24"/>
    </row>
    <row r="65" spans="1:4" x14ac:dyDescent="0.25">
      <c r="A65" s="24">
        <v>46</v>
      </c>
      <c r="B65" s="50">
        <v>42265</v>
      </c>
      <c r="C65" s="24" t="s">
        <v>60</v>
      </c>
      <c r="D65" s="24"/>
    </row>
    <row r="66" spans="1:4" x14ac:dyDescent="0.25">
      <c r="A66" s="24">
        <v>47</v>
      </c>
      <c r="B66" s="50">
        <v>42265</v>
      </c>
      <c r="C66" s="24" t="s">
        <v>61</v>
      </c>
      <c r="D66" s="24"/>
    </row>
    <row r="67" spans="1:4" x14ac:dyDescent="0.25">
      <c r="A67" s="24">
        <v>48</v>
      </c>
      <c r="B67" s="50">
        <v>42265</v>
      </c>
      <c r="C67" s="24" t="s">
        <v>62</v>
      </c>
      <c r="D67" s="24"/>
    </row>
    <row r="68" spans="1:4" x14ac:dyDescent="0.25">
      <c r="A68" s="24">
        <v>49</v>
      </c>
      <c r="B68" s="50">
        <v>42265</v>
      </c>
      <c r="C68" s="24" t="s">
        <v>63</v>
      </c>
      <c r="D68" s="24"/>
    </row>
    <row r="69" spans="1:4" x14ac:dyDescent="0.25">
      <c r="A69" s="24">
        <v>50</v>
      </c>
      <c r="B69" s="50">
        <v>42267</v>
      </c>
      <c r="C69" s="24" t="s">
        <v>38</v>
      </c>
      <c r="D69" s="24"/>
    </row>
    <row r="70" spans="1:4" x14ac:dyDescent="0.25">
      <c r="A70" s="24">
        <v>51</v>
      </c>
      <c r="B70" s="50">
        <v>42267</v>
      </c>
      <c r="C70" s="24" t="s">
        <v>39</v>
      </c>
      <c r="D70" s="24"/>
    </row>
    <row r="71" spans="1:4" x14ac:dyDescent="0.25">
      <c r="A71" s="24">
        <v>52</v>
      </c>
      <c r="B71" s="50">
        <v>42267</v>
      </c>
      <c r="C71" s="24" t="s">
        <v>54</v>
      </c>
      <c r="D71" s="24"/>
    </row>
    <row r="72" spans="1:4" x14ac:dyDescent="0.25">
      <c r="A72" s="24">
        <v>53</v>
      </c>
      <c r="B72" s="50">
        <v>42267</v>
      </c>
      <c r="C72" s="24" t="s">
        <v>59</v>
      </c>
      <c r="D72" s="24"/>
    </row>
    <row r="73" spans="1:4" x14ac:dyDescent="0.25">
      <c r="A73" s="24">
        <v>54</v>
      </c>
      <c r="B73" s="50">
        <v>42267</v>
      </c>
      <c r="C73" s="24" t="s">
        <v>60</v>
      </c>
      <c r="D73" s="24"/>
    </row>
    <row r="74" spans="1:4" x14ac:dyDescent="0.25">
      <c r="A74" s="24">
        <v>55</v>
      </c>
      <c r="B74" s="50">
        <v>42267</v>
      </c>
      <c r="C74" s="24" t="s">
        <v>61</v>
      </c>
      <c r="D74" s="24"/>
    </row>
    <row r="75" spans="1:4" x14ac:dyDescent="0.25">
      <c r="A75" s="24">
        <v>56</v>
      </c>
      <c r="B75" s="50">
        <v>42267</v>
      </c>
      <c r="C75" s="24" t="s">
        <v>62</v>
      </c>
      <c r="D75" s="24"/>
    </row>
    <row r="76" spans="1:4" x14ac:dyDescent="0.25">
      <c r="A76" s="24">
        <v>57</v>
      </c>
      <c r="B76" s="50">
        <v>42267</v>
      </c>
      <c r="C76" s="24" t="s">
        <v>63</v>
      </c>
      <c r="D76" s="24"/>
    </row>
    <row r="77" spans="1:4" x14ac:dyDescent="0.25">
      <c r="A77" s="24"/>
      <c r="B77" s="24"/>
      <c r="C77" s="24"/>
      <c r="D77" s="24"/>
    </row>
    <row r="78" spans="1:4" x14ac:dyDescent="0.25">
      <c r="A78" s="24"/>
      <c r="B78" s="24"/>
      <c r="C78" s="24"/>
      <c r="D78" s="24"/>
    </row>
    <row r="79" spans="1:4" x14ac:dyDescent="0.25">
      <c r="A79" s="24"/>
      <c r="B79" s="24"/>
      <c r="C79" s="24"/>
      <c r="D79" s="24"/>
    </row>
    <row r="80" spans="1:4" x14ac:dyDescent="0.25">
      <c r="A80" s="24"/>
      <c r="B80" s="24"/>
      <c r="C80" s="24"/>
      <c r="D80" s="24"/>
    </row>
    <row r="81" spans="1:4" x14ac:dyDescent="0.25">
      <c r="A81" s="24"/>
      <c r="B81" s="24"/>
      <c r="C81" s="24"/>
      <c r="D81" s="24"/>
    </row>
    <row r="82" spans="1:4" x14ac:dyDescent="0.25">
      <c r="A82" s="24"/>
      <c r="B82" s="24"/>
      <c r="C82" s="24"/>
      <c r="D82" s="24"/>
    </row>
  </sheetData>
  <mergeCells count="2">
    <mergeCell ref="A4:A10"/>
    <mergeCell ref="A11:A17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sqref="A1:C58"/>
    </sheetView>
  </sheetViews>
  <sheetFormatPr defaultRowHeight="15" x14ac:dyDescent="0.25"/>
  <cols>
    <col min="2" max="2" width="13.85546875" customWidth="1"/>
    <col min="3" max="3" width="50.85546875" customWidth="1"/>
  </cols>
  <sheetData>
    <row r="1" spans="1:4" x14ac:dyDescent="0.25">
      <c r="A1" s="8" t="s">
        <v>36</v>
      </c>
      <c r="B1" s="8" t="s">
        <v>1</v>
      </c>
      <c r="C1" s="8" t="s">
        <v>37</v>
      </c>
      <c r="D1" s="24"/>
    </row>
    <row r="2" spans="1:4" x14ac:dyDescent="0.25">
      <c r="A2" s="14">
        <v>1</v>
      </c>
      <c r="B2" s="21">
        <v>42258</v>
      </c>
      <c r="C2" s="14" t="s">
        <v>38</v>
      </c>
      <c r="D2" s="24"/>
    </row>
    <row r="3" spans="1:4" x14ac:dyDescent="0.25">
      <c r="A3" s="14">
        <v>2</v>
      </c>
      <c r="B3" s="21">
        <v>42258</v>
      </c>
      <c r="C3" s="14" t="s">
        <v>39</v>
      </c>
      <c r="D3" s="24"/>
    </row>
    <row r="4" spans="1:4" x14ac:dyDescent="0.25">
      <c r="A4" s="14">
        <v>3</v>
      </c>
      <c r="B4" s="21">
        <v>42258</v>
      </c>
      <c r="C4" s="14" t="s">
        <v>52</v>
      </c>
      <c r="D4" s="24"/>
    </row>
    <row r="5" spans="1:4" x14ac:dyDescent="0.25">
      <c r="A5" s="14">
        <v>4</v>
      </c>
      <c r="B5" s="21">
        <v>42259</v>
      </c>
      <c r="C5" s="14" t="s">
        <v>38</v>
      </c>
      <c r="D5" s="24"/>
    </row>
    <row r="6" spans="1:4" x14ac:dyDescent="0.25">
      <c r="A6" s="14">
        <v>5</v>
      </c>
      <c r="B6" s="21">
        <v>42259</v>
      </c>
      <c r="C6" s="14" t="s">
        <v>39</v>
      </c>
      <c r="D6" s="24"/>
    </row>
    <row r="7" spans="1:4" x14ac:dyDescent="0.25">
      <c r="A7" s="14">
        <v>6</v>
      </c>
      <c r="B7" s="21">
        <v>42259</v>
      </c>
      <c r="C7" s="14" t="s">
        <v>53</v>
      </c>
      <c r="D7" s="24"/>
    </row>
    <row r="8" spans="1:4" x14ac:dyDescent="0.25">
      <c r="A8" s="14">
        <v>7</v>
      </c>
      <c r="B8" s="21">
        <v>42259</v>
      </c>
      <c r="C8" s="14" t="s">
        <v>54</v>
      </c>
      <c r="D8" s="24"/>
    </row>
    <row r="9" spans="1:4" x14ac:dyDescent="0.25">
      <c r="A9" s="14">
        <v>8</v>
      </c>
      <c r="B9" s="21">
        <v>42260</v>
      </c>
      <c r="C9" s="14" t="s">
        <v>38</v>
      </c>
      <c r="D9" s="24"/>
    </row>
    <row r="10" spans="1:4" x14ac:dyDescent="0.25">
      <c r="A10" s="14">
        <v>9</v>
      </c>
      <c r="B10" s="21">
        <v>42260</v>
      </c>
      <c r="C10" s="14" t="s">
        <v>39</v>
      </c>
      <c r="D10" s="24"/>
    </row>
    <row r="11" spans="1:4" x14ac:dyDescent="0.25">
      <c r="A11" s="14">
        <v>10</v>
      </c>
      <c r="B11" s="21">
        <v>42260</v>
      </c>
      <c r="C11" s="14" t="s">
        <v>55</v>
      </c>
      <c r="D11" s="24"/>
    </row>
    <row r="12" spans="1:4" x14ac:dyDescent="0.25">
      <c r="A12" s="14">
        <v>11</v>
      </c>
      <c r="B12" s="21">
        <v>42260</v>
      </c>
      <c r="C12" s="14" t="s">
        <v>54</v>
      </c>
      <c r="D12" s="24"/>
    </row>
    <row r="13" spans="1:4" x14ac:dyDescent="0.25">
      <c r="A13" s="14">
        <v>12</v>
      </c>
      <c r="B13" s="21">
        <v>42260</v>
      </c>
      <c r="C13" s="14" t="s">
        <v>59</v>
      </c>
      <c r="D13" s="24"/>
    </row>
    <row r="14" spans="1:4" x14ac:dyDescent="0.25">
      <c r="A14" s="14">
        <v>13</v>
      </c>
      <c r="B14" s="21">
        <v>42261</v>
      </c>
      <c r="C14" s="14" t="s">
        <v>38</v>
      </c>
      <c r="D14" s="24"/>
    </row>
    <row r="15" spans="1:4" x14ac:dyDescent="0.25">
      <c r="A15" s="14">
        <v>14</v>
      </c>
      <c r="B15" s="21">
        <v>42261</v>
      </c>
      <c r="C15" s="14" t="s">
        <v>39</v>
      </c>
      <c r="D15" s="24"/>
    </row>
    <row r="16" spans="1:4" x14ac:dyDescent="0.25">
      <c r="A16" s="14">
        <v>15</v>
      </c>
      <c r="B16" s="21">
        <v>42261</v>
      </c>
      <c r="C16" s="14" t="s">
        <v>56</v>
      </c>
      <c r="D16" s="24"/>
    </row>
    <row r="17" spans="1:4" x14ac:dyDescent="0.25">
      <c r="A17" s="14">
        <v>16</v>
      </c>
      <c r="B17" s="21">
        <v>42261</v>
      </c>
      <c r="C17" s="14" t="s">
        <v>54</v>
      </c>
      <c r="D17" s="24"/>
    </row>
    <row r="18" spans="1:4" x14ac:dyDescent="0.25">
      <c r="A18" s="14">
        <v>17</v>
      </c>
      <c r="B18" s="21">
        <v>42261</v>
      </c>
      <c r="C18" s="14" t="s">
        <v>59</v>
      </c>
      <c r="D18" s="24"/>
    </row>
    <row r="19" spans="1:4" x14ac:dyDescent="0.25">
      <c r="A19" s="14">
        <v>18</v>
      </c>
      <c r="B19" s="21">
        <v>42261</v>
      </c>
      <c r="C19" s="14" t="s">
        <v>60</v>
      </c>
      <c r="D19" s="24"/>
    </row>
    <row r="20" spans="1:4" x14ac:dyDescent="0.25">
      <c r="A20" s="14">
        <v>19</v>
      </c>
      <c r="B20" s="21">
        <v>42262</v>
      </c>
      <c r="C20" s="14" t="s">
        <v>38</v>
      </c>
      <c r="D20" s="24"/>
    </row>
    <row r="21" spans="1:4" x14ac:dyDescent="0.25">
      <c r="A21" s="14">
        <v>20</v>
      </c>
      <c r="B21" s="21">
        <v>42262</v>
      </c>
      <c r="C21" s="14" t="s">
        <v>39</v>
      </c>
      <c r="D21" s="24"/>
    </row>
    <row r="22" spans="1:4" x14ac:dyDescent="0.25">
      <c r="A22" s="14">
        <v>21</v>
      </c>
      <c r="B22" s="21">
        <v>42262</v>
      </c>
      <c r="C22" s="14" t="s">
        <v>57</v>
      </c>
      <c r="D22" s="24"/>
    </row>
    <row r="23" spans="1:4" x14ac:dyDescent="0.25">
      <c r="A23" s="14">
        <v>22</v>
      </c>
      <c r="B23" s="21">
        <v>42262</v>
      </c>
      <c r="C23" s="14" t="s">
        <v>54</v>
      </c>
      <c r="D23" s="24"/>
    </row>
    <row r="24" spans="1:4" x14ac:dyDescent="0.25">
      <c r="A24" s="14">
        <v>23</v>
      </c>
      <c r="B24" s="21">
        <v>42262</v>
      </c>
      <c r="C24" s="14" t="s">
        <v>59</v>
      </c>
      <c r="D24" s="24"/>
    </row>
    <row r="25" spans="1:4" x14ac:dyDescent="0.25">
      <c r="A25" s="14">
        <v>24</v>
      </c>
      <c r="B25" s="21">
        <v>42262</v>
      </c>
      <c r="C25" s="14" t="s">
        <v>60</v>
      </c>
      <c r="D25" s="24"/>
    </row>
    <row r="26" spans="1:4" x14ac:dyDescent="0.25">
      <c r="A26" s="14">
        <v>25</v>
      </c>
      <c r="B26" s="21">
        <v>42262</v>
      </c>
      <c r="C26" s="14" t="s">
        <v>61</v>
      </c>
      <c r="D26" s="24"/>
    </row>
    <row r="27" spans="1:4" x14ac:dyDescent="0.25">
      <c r="A27" s="14">
        <v>26</v>
      </c>
      <c r="B27" s="21">
        <v>42263</v>
      </c>
      <c r="C27" s="14" t="s">
        <v>38</v>
      </c>
      <c r="D27" s="24"/>
    </row>
    <row r="28" spans="1:4" x14ac:dyDescent="0.25">
      <c r="A28" s="14">
        <v>27</v>
      </c>
      <c r="B28" s="21">
        <v>42263</v>
      </c>
      <c r="C28" s="14" t="s">
        <v>39</v>
      </c>
      <c r="D28" s="24"/>
    </row>
    <row r="29" spans="1:4" x14ac:dyDescent="0.25">
      <c r="A29" s="14">
        <v>28</v>
      </c>
      <c r="B29" s="21">
        <v>42263</v>
      </c>
      <c r="C29" s="14" t="s">
        <v>58</v>
      </c>
      <c r="D29" s="24"/>
    </row>
    <row r="30" spans="1:4" x14ac:dyDescent="0.25">
      <c r="A30" s="14">
        <v>29</v>
      </c>
      <c r="B30" s="21">
        <v>42263</v>
      </c>
      <c r="C30" s="14" t="s">
        <v>54</v>
      </c>
      <c r="D30" s="24"/>
    </row>
    <row r="31" spans="1:4" x14ac:dyDescent="0.25">
      <c r="A31" s="14">
        <v>30</v>
      </c>
      <c r="B31" s="21">
        <v>42263</v>
      </c>
      <c r="C31" s="14" t="s">
        <v>59</v>
      </c>
      <c r="D31" s="24"/>
    </row>
    <row r="32" spans="1:4" x14ac:dyDescent="0.25">
      <c r="A32" s="14">
        <v>31</v>
      </c>
      <c r="B32" s="21">
        <v>42263</v>
      </c>
      <c r="C32" s="14" t="s">
        <v>60</v>
      </c>
      <c r="D32" s="24"/>
    </row>
    <row r="33" spans="1:4" x14ac:dyDescent="0.25">
      <c r="A33" s="14">
        <v>32</v>
      </c>
      <c r="B33" s="21">
        <v>42263</v>
      </c>
      <c r="C33" s="14" t="s">
        <v>61</v>
      </c>
      <c r="D33" s="24"/>
    </row>
    <row r="34" spans="1:4" x14ac:dyDescent="0.25">
      <c r="A34" s="14">
        <v>33</v>
      </c>
      <c r="B34" s="21">
        <v>42263</v>
      </c>
      <c r="C34" s="14" t="s">
        <v>62</v>
      </c>
      <c r="D34" s="24"/>
    </row>
    <row r="35" spans="1:4" x14ac:dyDescent="0.25">
      <c r="A35" s="14">
        <v>34</v>
      </c>
      <c r="B35" s="21">
        <v>42264</v>
      </c>
      <c r="C35" s="14" t="s">
        <v>38</v>
      </c>
      <c r="D35" s="24"/>
    </row>
    <row r="36" spans="1:4" x14ac:dyDescent="0.25">
      <c r="A36" s="14">
        <v>35</v>
      </c>
      <c r="B36" s="21">
        <v>42264</v>
      </c>
      <c r="C36" s="14" t="s">
        <v>39</v>
      </c>
      <c r="D36" s="24"/>
    </row>
    <row r="37" spans="1:4" x14ac:dyDescent="0.25">
      <c r="A37" s="14">
        <v>36</v>
      </c>
      <c r="B37" s="21">
        <v>42264</v>
      </c>
      <c r="C37" s="14" t="s">
        <v>54</v>
      </c>
      <c r="D37" s="24"/>
    </row>
    <row r="38" spans="1:4" x14ac:dyDescent="0.25">
      <c r="A38" s="14">
        <v>37</v>
      </c>
      <c r="B38" s="21">
        <v>42264</v>
      </c>
      <c r="C38" s="14" t="s">
        <v>59</v>
      </c>
      <c r="D38" s="24"/>
    </row>
    <row r="39" spans="1:4" x14ac:dyDescent="0.25">
      <c r="A39" s="14">
        <v>38</v>
      </c>
      <c r="B39" s="21">
        <v>42264</v>
      </c>
      <c r="C39" s="14" t="s">
        <v>60</v>
      </c>
      <c r="D39" s="24"/>
    </row>
    <row r="40" spans="1:4" x14ac:dyDescent="0.25">
      <c r="A40" s="14">
        <v>39</v>
      </c>
      <c r="B40" s="21">
        <v>42264</v>
      </c>
      <c r="C40" s="14" t="s">
        <v>61</v>
      </c>
      <c r="D40" s="24"/>
    </row>
    <row r="41" spans="1:4" x14ac:dyDescent="0.25">
      <c r="A41" s="14">
        <v>40</v>
      </c>
      <c r="B41" s="21">
        <v>42264</v>
      </c>
      <c r="C41" s="14" t="s">
        <v>62</v>
      </c>
      <c r="D41" s="24"/>
    </row>
    <row r="42" spans="1:4" x14ac:dyDescent="0.25">
      <c r="A42" s="14">
        <v>41</v>
      </c>
      <c r="B42" s="21">
        <v>42264</v>
      </c>
      <c r="C42" s="14" t="s">
        <v>63</v>
      </c>
      <c r="D42" s="24"/>
    </row>
    <row r="43" spans="1:4" x14ac:dyDescent="0.25">
      <c r="A43" s="14">
        <v>42</v>
      </c>
      <c r="B43" s="21">
        <v>42265</v>
      </c>
      <c r="C43" s="14" t="s">
        <v>38</v>
      </c>
      <c r="D43" s="24"/>
    </row>
    <row r="44" spans="1:4" x14ac:dyDescent="0.25">
      <c r="A44" s="14">
        <v>43</v>
      </c>
      <c r="B44" s="21">
        <v>42265</v>
      </c>
      <c r="C44" s="14" t="s">
        <v>39</v>
      </c>
      <c r="D44" s="24"/>
    </row>
    <row r="45" spans="1:4" x14ac:dyDescent="0.25">
      <c r="A45" s="14">
        <v>44</v>
      </c>
      <c r="B45" s="21">
        <v>42265</v>
      </c>
      <c r="C45" s="14" t="s">
        <v>54</v>
      </c>
      <c r="D45" s="24"/>
    </row>
    <row r="46" spans="1:4" x14ac:dyDescent="0.25">
      <c r="A46" s="14">
        <v>45</v>
      </c>
      <c r="B46" s="21">
        <v>42265</v>
      </c>
      <c r="C46" s="14" t="s">
        <v>59</v>
      </c>
      <c r="D46" s="24"/>
    </row>
    <row r="47" spans="1:4" x14ac:dyDescent="0.25">
      <c r="A47" s="14">
        <v>46</v>
      </c>
      <c r="B47" s="21">
        <v>42265</v>
      </c>
      <c r="C47" s="14" t="s">
        <v>60</v>
      </c>
      <c r="D47" s="24"/>
    </row>
    <row r="48" spans="1:4" x14ac:dyDescent="0.25">
      <c r="A48" s="14">
        <v>47</v>
      </c>
      <c r="B48" s="21">
        <v>42265</v>
      </c>
      <c r="C48" s="14" t="s">
        <v>61</v>
      </c>
      <c r="D48" s="24"/>
    </row>
    <row r="49" spans="1:4" x14ac:dyDescent="0.25">
      <c r="A49" s="14">
        <v>48</v>
      </c>
      <c r="B49" s="21">
        <v>42265</v>
      </c>
      <c r="C49" s="14" t="s">
        <v>62</v>
      </c>
      <c r="D49" s="24"/>
    </row>
    <row r="50" spans="1:4" x14ac:dyDescent="0.25">
      <c r="A50" s="14">
        <v>49</v>
      </c>
      <c r="B50" s="21">
        <v>42265</v>
      </c>
      <c r="C50" s="14" t="s">
        <v>63</v>
      </c>
      <c r="D50" s="24"/>
    </row>
    <row r="51" spans="1:4" x14ac:dyDescent="0.25">
      <c r="A51" s="14">
        <v>50</v>
      </c>
      <c r="B51" s="21">
        <v>42267</v>
      </c>
      <c r="C51" s="14" t="s">
        <v>38</v>
      </c>
      <c r="D51" s="24"/>
    </row>
    <row r="52" spans="1:4" x14ac:dyDescent="0.25">
      <c r="A52" s="14">
        <v>51</v>
      </c>
      <c r="B52" s="21">
        <v>42267</v>
      </c>
      <c r="C52" s="14" t="s">
        <v>39</v>
      </c>
      <c r="D52" s="24"/>
    </row>
    <row r="53" spans="1:4" x14ac:dyDescent="0.25">
      <c r="A53" s="14">
        <v>52</v>
      </c>
      <c r="B53" s="21">
        <v>42267</v>
      </c>
      <c r="C53" s="14" t="s">
        <v>54</v>
      </c>
      <c r="D53" s="24"/>
    </row>
    <row r="54" spans="1:4" x14ac:dyDescent="0.25">
      <c r="A54" s="14">
        <v>53</v>
      </c>
      <c r="B54" s="21">
        <v>42267</v>
      </c>
      <c r="C54" s="14" t="s">
        <v>59</v>
      </c>
      <c r="D54" s="24"/>
    </row>
    <row r="55" spans="1:4" x14ac:dyDescent="0.25">
      <c r="A55" s="14">
        <v>54</v>
      </c>
      <c r="B55" s="21">
        <v>42267</v>
      </c>
      <c r="C55" s="14" t="s">
        <v>60</v>
      </c>
      <c r="D55" s="24"/>
    </row>
    <row r="56" spans="1:4" x14ac:dyDescent="0.25">
      <c r="A56" s="14">
        <v>55</v>
      </c>
      <c r="B56" s="21">
        <v>42267</v>
      </c>
      <c r="C56" s="14" t="s">
        <v>61</v>
      </c>
      <c r="D56" s="24"/>
    </row>
    <row r="57" spans="1:4" x14ac:dyDescent="0.25">
      <c r="A57" s="14">
        <v>56</v>
      </c>
      <c r="B57" s="21">
        <v>42267</v>
      </c>
      <c r="C57" s="14" t="s">
        <v>62</v>
      </c>
      <c r="D57" s="24"/>
    </row>
    <row r="58" spans="1:4" x14ac:dyDescent="0.25">
      <c r="A58" s="14">
        <v>57</v>
      </c>
      <c r="B58" s="21">
        <v>42267</v>
      </c>
      <c r="C58" s="14" t="s">
        <v>63</v>
      </c>
      <c r="D58" s="24"/>
    </row>
    <row r="59" spans="1:4" x14ac:dyDescent="0.25">
      <c r="A59" s="24"/>
      <c r="B59" s="24"/>
      <c r="C59" s="24"/>
      <c r="D59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N19" sqref="N19"/>
    </sheetView>
  </sheetViews>
  <sheetFormatPr defaultRowHeight="15" x14ac:dyDescent="0.25"/>
  <cols>
    <col min="2" max="2" width="11" customWidth="1"/>
  </cols>
  <sheetData>
    <row r="1" spans="1:3" x14ac:dyDescent="0.25">
      <c r="A1" t="s">
        <v>36</v>
      </c>
      <c r="B1" t="s">
        <v>1</v>
      </c>
      <c r="C1" t="s">
        <v>37</v>
      </c>
    </row>
    <row r="2" spans="1:3" x14ac:dyDescent="0.25">
      <c r="A2">
        <v>1</v>
      </c>
      <c r="B2" s="1">
        <v>42259</v>
      </c>
      <c r="C2" t="s">
        <v>84</v>
      </c>
    </row>
    <row r="3" spans="1:3" x14ac:dyDescent="0.25">
      <c r="A3">
        <v>2</v>
      </c>
      <c r="B3" s="1">
        <v>42259</v>
      </c>
      <c r="C3" t="s">
        <v>85</v>
      </c>
    </row>
    <row r="4" spans="1:3" x14ac:dyDescent="0.25">
      <c r="A4">
        <v>3</v>
      </c>
      <c r="B4" s="1">
        <v>42259</v>
      </c>
      <c r="C4" t="s">
        <v>86</v>
      </c>
    </row>
    <row r="5" spans="1:3" x14ac:dyDescent="0.25">
      <c r="A5">
        <v>4</v>
      </c>
      <c r="B5" s="1">
        <v>42259</v>
      </c>
      <c r="C5" t="s">
        <v>87</v>
      </c>
    </row>
    <row r="6" spans="1:3" x14ac:dyDescent="0.25">
      <c r="A6">
        <v>5</v>
      </c>
      <c r="B6" s="1">
        <v>42259</v>
      </c>
      <c r="C6" t="s">
        <v>88</v>
      </c>
    </row>
    <row r="7" spans="1:3" x14ac:dyDescent="0.25">
      <c r="A7">
        <v>6</v>
      </c>
      <c r="B7" s="1">
        <v>42261</v>
      </c>
      <c r="C7" t="s">
        <v>88</v>
      </c>
    </row>
    <row r="8" spans="1:3" x14ac:dyDescent="0.25">
      <c r="A8">
        <v>7</v>
      </c>
      <c r="B8" s="1">
        <v>42261</v>
      </c>
      <c r="C8" t="s">
        <v>89</v>
      </c>
    </row>
    <row r="9" spans="1:3" x14ac:dyDescent="0.25">
      <c r="A9">
        <v>8</v>
      </c>
      <c r="B9" s="1">
        <v>42261</v>
      </c>
      <c r="C9" t="s">
        <v>84</v>
      </c>
    </row>
    <row r="10" spans="1:3" x14ac:dyDescent="0.25">
      <c r="A10">
        <v>9</v>
      </c>
      <c r="B10" s="1">
        <v>42261</v>
      </c>
      <c r="C10" t="s">
        <v>90</v>
      </c>
    </row>
    <row r="11" spans="1:3" x14ac:dyDescent="0.25">
      <c r="A11">
        <v>10</v>
      </c>
      <c r="B11" s="1">
        <v>42261</v>
      </c>
      <c r="C11" t="s">
        <v>85</v>
      </c>
    </row>
    <row r="12" spans="1:3" x14ac:dyDescent="0.25">
      <c r="A12">
        <v>11</v>
      </c>
      <c r="B12" s="1">
        <v>42261</v>
      </c>
      <c r="C12" t="s">
        <v>91</v>
      </c>
    </row>
    <row r="13" spans="1:3" x14ac:dyDescent="0.25">
      <c r="A13">
        <v>12</v>
      </c>
      <c r="B13" s="1">
        <v>42261</v>
      </c>
      <c r="C13" t="s">
        <v>87</v>
      </c>
    </row>
    <row r="14" spans="1:3" x14ac:dyDescent="0.25">
      <c r="A14">
        <v>13</v>
      </c>
      <c r="B14" s="1">
        <v>42262</v>
      </c>
      <c r="C14" t="s">
        <v>88</v>
      </c>
    </row>
    <row r="15" spans="1:3" x14ac:dyDescent="0.25">
      <c r="A15">
        <v>14</v>
      </c>
      <c r="B15" s="1">
        <v>42262</v>
      </c>
      <c r="C15" t="s">
        <v>89</v>
      </c>
    </row>
    <row r="16" spans="1:3" x14ac:dyDescent="0.25">
      <c r="A16">
        <v>15</v>
      </c>
      <c r="B16" s="1">
        <v>42262</v>
      </c>
      <c r="C16" t="s">
        <v>92</v>
      </c>
    </row>
    <row r="17" spans="1:3" x14ac:dyDescent="0.25">
      <c r="A17">
        <v>16</v>
      </c>
      <c r="B17" s="1">
        <v>42262</v>
      </c>
      <c r="C17" t="s">
        <v>93</v>
      </c>
    </row>
    <row r="18" spans="1:3" x14ac:dyDescent="0.25">
      <c r="A18">
        <v>17</v>
      </c>
      <c r="B18" s="1">
        <v>42262</v>
      </c>
      <c r="C18" t="s">
        <v>84</v>
      </c>
    </row>
    <row r="19" spans="1:3" x14ac:dyDescent="0.25">
      <c r="A19">
        <v>18</v>
      </c>
      <c r="B19" s="1">
        <v>42262</v>
      </c>
      <c r="C19" t="s">
        <v>90</v>
      </c>
    </row>
    <row r="20" spans="1:3" x14ac:dyDescent="0.25">
      <c r="A20">
        <v>19</v>
      </c>
      <c r="B20" s="1">
        <v>42262</v>
      </c>
      <c r="C20" t="s">
        <v>85</v>
      </c>
    </row>
    <row r="21" spans="1:3" x14ac:dyDescent="0.25">
      <c r="A21">
        <v>20</v>
      </c>
      <c r="B21" s="1">
        <v>42262</v>
      </c>
      <c r="C21" t="s">
        <v>91</v>
      </c>
    </row>
    <row r="22" spans="1:3" x14ac:dyDescent="0.25">
      <c r="A22">
        <v>21</v>
      </c>
      <c r="B22" s="1">
        <v>42262</v>
      </c>
      <c r="C22" t="s">
        <v>87</v>
      </c>
    </row>
    <row r="23" spans="1:3" x14ac:dyDescent="0.25">
      <c r="A23">
        <v>22</v>
      </c>
      <c r="B23" s="1">
        <v>42263</v>
      </c>
      <c r="C23" t="s">
        <v>88</v>
      </c>
    </row>
    <row r="24" spans="1:3" x14ac:dyDescent="0.25">
      <c r="A24">
        <v>23</v>
      </c>
      <c r="B24" s="1">
        <v>42263</v>
      </c>
      <c r="C24" t="s">
        <v>94</v>
      </c>
    </row>
    <row r="25" spans="1:3" x14ac:dyDescent="0.25">
      <c r="A25">
        <v>24</v>
      </c>
      <c r="B25" s="1">
        <v>42263</v>
      </c>
      <c r="C25" t="s">
        <v>95</v>
      </c>
    </row>
    <row r="26" spans="1:3" x14ac:dyDescent="0.25">
      <c r="A26">
        <v>25</v>
      </c>
      <c r="B26" s="1">
        <v>42263</v>
      </c>
      <c r="C26" t="s">
        <v>96</v>
      </c>
    </row>
    <row r="27" spans="1:3" x14ac:dyDescent="0.25">
      <c r="A27">
        <v>26</v>
      </c>
      <c r="B27" s="1">
        <v>42263</v>
      </c>
      <c r="C27" t="s">
        <v>97</v>
      </c>
    </row>
    <row r="28" spans="1:3" x14ac:dyDescent="0.25">
      <c r="A28">
        <v>27</v>
      </c>
      <c r="B28" s="1">
        <v>42263</v>
      </c>
      <c r="C28" t="s">
        <v>92</v>
      </c>
    </row>
    <row r="29" spans="1:3" x14ac:dyDescent="0.25">
      <c r="A29">
        <v>28</v>
      </c>
      <c r="B29" s="1">
        <v>42263</v>
      </c>
      <c r="C29" t="s">
        <v>85</v>
      </c>
    </row>
    <row r="30" spans="1:3" x14ac:dyDescent="0.25">
      <c r="A30">
        <v>29</v>
      </c>
      <c r="B30" s="1">
        <v>42263</v>
      </c>
      <c r="C30" t="s">
        <v>98</v>
      </c>
    </row>
    <row r="31" spans="1:3" x14ac:dyDescent="0.25">
      <c r="A31">
        <v>30</v>
      </c>
      <c r="B31" s="1">
        <v>42263</v>
      </c>
      <c r="C31" t="s">
        <v>91</v>
      </c>
    </row>
    <row r="32" spans="1:3" x14ac:dyDescent="0.25">
      <c r="A32">
        <v>31</v>
      </c>
      <c r="B32" s="1">
        <v>42263</v>
      </c>
      <c r="C32" t="s">
        <v>99</v>
      </c>
    </row>
    <row r="33" spans="1:3" x14ac:dyDescent="0.25">
      <c r="A33">
        <v>32</v>
      </c>
      <c r="B33" s="1">
        <v>42264</v>
      </c>
      <c r="C33" t="s">
        <v>88</v>
      </c>
    </row>
    <row r="34" spans="1:3" x14ac:dyDescent="0.25">
      <c r="A34">
        <v>33</v>
      </c>
      <c r="B34" s="1">
        <v>42264</v>
      </c>
      <c r="C34" t="s">
        <v>92</v>
      </c>
    </row>
    <row r="35" spans="1:3" x14ac:dyDescent="0.25">
      <c r="A35">
        <v>34</v>
      </c>
      <c r="B35" s="1">
        <v>42264</v>
      </c>
      <c r="C35" t="s">
        <v>100</v>
      </c>
    </row>
    <row r="36" spans="1:3" x14ac:dyDescent="0.25">
      <c r="A36">
        <v>35</v>
      </c>
      <c r="B36" s="1">
        <v>42264</v>
      </c>
      <c r="C36" t="s">
        <v>101</v>
      </c>
    </row>
    <row r="37" spans="1:3" x14ac:dyDescent="0.25">
      <c r="A37">
        <v>36</v>
      </c>
      <c r="B37" s="1">
        <v>42264</v>
      </c>
      <c r="C37" t="s">
        <v>102</v>
      </c>
    </row>
    <row r="38" spans="1:3" x14ac:dyDescent="0.25">
      <c r="A38">
        <v>37</v>
      </c>
      <c r="B38" s="1">
        <v>42264</v>
      </c>
      <c r="C38" t="s">
        <v>103</v>
      </c>
    </row>
    <row r="39" spans="1:3" x14ac:dyDescent="0.25">
      <c r="A39">
        <v>38</v>
      </c>
      <c r="B39" s="1">
        <v>42264</v>
      </c>
      <c r="C39" t="s">
        <v>104</v>
      </c>
    </row>
    <row r="40" spans="1:3" x14ac:dyDescent="0.25">
      <c r="A40">
        <v>39</v>
      </c>
      <c r="B40" s="1">
        <v>42265</v>
      </c>
      <c r="C40" t="s">
        <v>88</v>
      </c>
    </row>
    <row r="41" spans="1:3" x14ac:dyDescent="0.25">
      <c r="A41">
        <v>40</v>
      </c>
      <c r="B41" s="1">
        <v>42265</v>
      </c>
      <c r="C41" t="s">
        <v>92</v>
      </c>
    </row>
    <row r="42" spans="1:3" x14ac:dyDescent="0.25">
      <c r="A42">
        <v>41</v>
      </c>
      <c r="B42" s="1">
        <v>42265</v>
      </c>
      <c r="C42" t="s">
        <v>100</v>
      </c>
    </row>
    <row r="43" spans="1:3" x14ac:dyDescent="0.25">
      <c r="A43">
        <v>42</v>
      </c>
      <c r="B43" s="1">
        <v>42265</v>
      </c>
      <c r="C43" t="s">
        <v>101</v>
      </c>
    </row>
    <row r="44" spans="1:3" x14ac:dyDescent="0.25">
      <c r="A44">
        <v>43</v>
      </c>
      <c r="B44" s="1">
        <v>42265</v>
      </c>
      <c r="C44" t="s">
        <v>102</v>
      </c>
    </row>
    <row r="45" spans="1:3" x14ac:dyDescent="0.25">
      <c r="A45">
        <v>44</v>
      </c>
      <c r="B45" s="1">
        <v>42265</v>
      </c>
      <c r="C45" t="s">
        <v>103</v>
      </c>
    </row>
    <row r="46" spans="1:3" x14ac:dyDescent="0.25">
      <c r="A46">
        <v>45</v>
      </c>
      <c r="B46" s="1">
        <v>42265</v>
      </c>
      <c r="C46" t="s">
        <v>104</v>
      </c>
    </row>
    <row r="47" spans="1:3" x14ac:dyDescent="0.25">
      <c r="A47">
        <v>46</v>
      </c>
      <c r="B47" s="1">
        <v>42267</v>
      </c>
      <c r="C47" t="s">
        <v>88</v>
      </c>
    </row>
    <row r="48" spans="1:3" x14ac:dyDescent="0.25">
      <c r="A48">
        <v>47</v>
      </c>
      <c r="B48" s="1">
        <v>42267</v>
      </c>
      <c r="C48" t="s">
        <v>92</v>
      </c>
    </row>
    <row r="49" spans="1:3" x14ac:dyDescent="0.25">
      <c r="A49">
        <v>48</v>
      </c>
      <c r="B49" s="1">
        <v>42267</v>
      </c>
      <c r="C49" t="s">
        <v>100</v>
      </c>
    </row>
    <row r="50" spans="1:3" x14ac:dyDescent="0.25">
      <c r="A50">
        <v>49</v>
      </c>
      <c r="B50" s="1">
        <v>42267</v>
      </c>
      <c r="C50" t="s">
        <v>101</v>
      </c>
    </row>
    <row r="51" spans="1:3" x14ac:dyDescent="0.25">
      <c r="A51">
        <v>50</v>
      </c>
      <c r="B51" s="1">
        <v>42267</v>
      </c>
      <c r="C51" t="s">
        <v>102</v>
      </c>
    </row>
    <row r="52" spans="1:3" x14ac:dyDescent="0.25">
      <c r="A52">
        <v>51</v>
      </c>
      <c r="B52" s="1">
        <v>42267</v>
      </c>
      <c r="C52" t="s">
        <v>103</v>
      </c>
    </row>
    <row r="53" spans="1:3" x14ac:dyDescent="0.25">
      <c r="A53">
        <v>52</v>
      </c>
      <c r="B53" s="1">
        <v>42267</v>
      </c>
      <c r="C53" t="s">
        <v>104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Sheet3</vt:lpstr>
      <vt:lpstr>Additional seed</vt:lpstr>
      <vt:lpstr>Prot and Hist samples</vt:lpstr>
      <vt:lpstr>Sheet1</vt:lpstr>
      <vt:lpstr>Sheet2</vt:lpstr>
      <vt:lpstr>Microcosm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 Elliott</dc:creator>
  <cp:lastModifiedBy>Rhonda</cp:lastModifiedBy>
  <cp:lastPrinted>2015-10-20T19:21:56Z</cp:lastPrinted>
  <dcterms:created xsi:type="dcterms:W3CDTF">2015-09-07T21:38:46Z</dcterms:created>
  <dcterms:modified xsi:type="dcterms:W3CDTF">2017-07-15T17:07:03Z</dcterms:modified>
</cp:coreProperties>
</file>