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info-erettsegi felkeszito\excel\01.26\"/>
    </mc:Choice>
  </mc:AlternateContent>
  <xr:revisionPtr revIDLastSave="0" documentId="13_ncr:1_{13DA1CD4-DF36-46E7-8DEF-517EB38D2200}" xr6:coauthVersionLast="47" xr6:coauthVersionMax="47" xr10:uidLastSave="{00000000-0000-0000-0000-000000000000}"/>
  <bookViews>
    <workbookView xWindow="-120" yWindow="-120" windowWidth="38640" windowHeight="15840" activeTab="4" xr2:uid="{00000000-000D-0000-FFFF-FFFF00000000}"/>
  </bookViews>
  <sheets>
    <sheet name="KERES (vektoros)" sheetId="1" r:id="rId1"/>
    <sheet name="FKERES (pontos)" sheetId="2" r:id="rId2"/>
    <sheet name="KERES és FKERES" sheetId="3" r:id="rId3"/>
    <sheet name="FKERES (megközelítő)" sheetId="4" r:id="rId4"/>
    <sheet name="VKER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6" l="1"/>
  <c r="C8" i="6"/>
  <c r="C7" i="6"/>
  <c r="K4" i="4"/>
  <c r="C13" i="4"/>
  <c r="C5" i="4"/>
  <c r="C6" i="4"/>
  <c r="C7" i="4"/>
  <c r="C8" i="4"/>
  <c r="C9" i="4"/>
  <c r="C10" i="4"/>
  <c r="C11" i="4"/>
  <c r="C12" i="4"/>
  <c r="C4" i="4"/>
  <c r="H4" i="3"/>
  <c r="H3" i="3"/>
  <c r="H2" i="3"/>
  <c r="G4" i="3"/>
  <c r="G3" i="3"/>
  <c r="G2" i="3"/>
  <c r="L10" i="2"/>
  <c r="L11" i="2"/>
  <c r="L12" i="2"/>
  <c r="L13" i="2"/>
  <c r="L9" i="2"/>
  <c r="K10" i="2"/>
  <c r="K11" i="2"/>
  <c r="K12" i="2"/>
  <c r="K13" i="2"/>
  <c r="K9" i="2"/>
  <c r="J10" i="2"/>
  <c r="J11" i="2"/>
  <c r="J12" i="2"/>
  <c r="J13" i="2"/>
  <c r="J9" i="2"/>
  <c r="J2" i="2"/>
  <c r="L3" i="2"/>
  <c r="L4" i="2"/>
  <c r="L5" i="2"/>
  <c r="L6" i="2"/>
  <c r="L2" i="2"/>
  <c r="K3" i="2"/>
  <c r="K4" i="2"/>
  <c r="K5" i="2"/>
  <c r="K6" i="2"/>
  <c r="K2" i="2"/>
  <c r="J3" i="2"/>
  <c r="J4" i="2"/>
  <c r="J5" i="2"/>
  <c r="J6" i="2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<sst xmlns="http://schemas.openxmlformats.org/spreadsheetml/2006/main" count="223" uniqueCount="133">
  <si>
    <t>Tanuló neve</t>
  </si>
  <si>
    <t>Tantárgy</t>
  </si>
  <si>
    <t>Érdemjegy</t>
  </si>
  <si>
    <t>Érdemjegy
szövegesen</t>
  </si>
  <si>
    <t>Tanár
neve</t>
  </si>
  <si>
    <t>Érdemjegyek</t>
  </si>
  <si>
    <t>Ambrus Péter</t>
  </si>
  <si>
    <t>történelem</t>
  </si>
  <si>
    <t>elégtelen</t>
  </si>
  <si>
    <t>Balogh Miklós</t>
  </si>
  <si>
    <t>matematika</t>
  </si>
  <si>
    <t>elégséges</t>
  </si>
  <si>
    <t>Hegedűs István</t>
  </si>
  <si>
    <t>angol</t>
  </si>
  <si>
    <t>közepes</t>
  </si>
  <si>
    <t>Jakab Krisztina</t>
  </si>
  <si>
    <t>fizika</t>
  </si>
  <si>
    <t>jó</t>
  </si>
  <si>
    <t>Kiss Endre</t>
  </si>
  <si>
    <t>jeles</t>
  </si>
  <si>
    <t>Kovács Árpád</t>
  </si>
  <si>
    <t>Labancz József</t>
  </si>
  <si>
    <t>Tanárok</t>
  </si>
  <si>
    <t>Molnár Anna</t>
  </si>
  <si>
    <t>biológia</t>
  </si>
  <si>
    <t>Nagy Béla</t>
  </si>
  <si>
    <t>Varga Éva</t>
  </si>
  <si>
    <t>Tóth Zsuzsanna</t>
  </si>
  <si>
    <t>Szabó Ilona</t>
  </si>
  <si>
    <t>Lengyel Erika</t>
  </si>
  <si>
    <t>Fehér András</t>
  </si>
  <si>
    <t>Benke Gabriella</t>
  </si>
  <si>
    <t>Rendszám</t>
  </si>
  <si>
    <t>Típus</t>
  </si>
  <si>
    <t>Évjárat</t>
  </si>
  <si>
    <t>Üzemanyag</t>
  </si>
  <si>
    <r>
      <t>Henger-
űrtartalom (cm</t>
    </r>
    <r>
      <rPr>
        <vertAlign val="super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>)</t>
    </r>
  </si>
  <si>
    <t>Kilométeróra
állása
(km)</t>
  </si>
  <si>
    <t>Vételár
(Ft)</t>
  </si>
  <si>
    <t>Kilométer</t>
  </si>
  <si>
    <t>LZO-485</t>
  </si>
  <si>
    <t>KAI-540</t>
  </si>
  <si>
    <t>HZQ-984</t>
  </si>
  <si>
    <t>Audi A4</t>
  </si>
  <si>
    <t>Benzin</t>
  </si>
  <si>
    <t>JTI-123</t>
  </si>
  <si>
    <t>Ford Fiesta</t>
  </si>
  <si>
    <t>KBI-110</t>
  </si>
  <si>
    <t>KSO-557</t>
  </si>
  <si>
    <t>Honda Civic</t>
  </si>
  <si>
    <t>JBO-765</t>
  </si>
  <si>
    <t>JYI-121</t>
  </si>
  <si>
    <t>Opel Astra H</t>
  </si>
  <si>
    <t>Dízel</t>
  </si>
  <si>
    <t>Peugeot 407</t>
  </si>
  <si>
    <t>Hengerűr.</t>
  </si>
  <si>
    <t>Vételár</t>
  </si>
  <si>
    <t>KPQ-035</t>
  </si>
  <si>
    <t>Skoda Octavia</t>
  </si>
  <si>
    <t>Suzuki Swift</t>
  </si>
  <si>
    <t>Toyota Corolla</t>
  </si>
  <si>
    <t>LKO-301</t>
  </si>
  <si>
    <t>VW Passat</t>
  </si>
  <si>
    <t>Név</t>
  </si>
  <si>
    <t>Születési idő</t>
  </si>
  <si>
    <t>Lakhely</t>
  </si>
  <si>
    <t>Telefonszám</t>
  </si>
  <si>
    <t>KERES
függvény</t>
  </si>
  <si>
    <t>FKERES
függvény</t>
  </si>
  <si>
    <t>Budapest</t>
  </si>
  <si>
    <t>06-30-123-3456</t>
  </si>
  <si>
    <t>Kovács Árpád születési ideje</t>
  </si>
  <si>
    <t>Székesfehérvár</t>
  </si>
  <si>
    <t>06-20-234-5678</t>
  </si>
  <si>
    <t>Molnár Anna telefonszáma</t>
  </si>
  <si>
    <t>Pécs</t>
  </si>
  <si>
    <t>06-70-345-6789</t>
  </si>
  <si>
    <t>Jakab Krisztina lakhelye</t>
  </si>
  <si>
    <t>06-20-456-7890</t>
  </si>
  <si>
    <t>Esztergom</t>
  </si>
  <si>
    <t>06-30-567-8901</t>
  </si>
  <si>
    <t>Kecskemét</t>
  </si>
  <si>
    <t>06-30-678-9012</t>
  </si>
  <si>
    <t>Győr</t>
  </si>
  <si>
    <t>06-70-789-0123</t>
  </si>
  <si>
    <t>Szeged</t>
  </si>
  <si>
    <t>06-20-890-1234</t>
  </si>
  <si>
    <t>Miskolc</t>
  </si>
  <si>
    <t>06-70-901-2345</t>
  </si>
  <si>
    <t>Szombathely</t>
  </si>
  <si>
    <t>06-30-012-3456</t>
  </si>
  <si>
    <t>Pontszám</t>
  </si>
  <si>
    <t>Eredmény</t>
  </si>
  <si>
    <t>Ponthatárok</t>
  </si>
  <si>
    <t>Melyik autót tudom
megvenni?</t>
  </si>
  <si>
    <t>Megye</t>
  </si>
  <si>
    <t>Bács-Kiskun</t>
  </si>
  <si>
    <t>Baranya</t>
  </si>
  <si>
    <t>Békés</t>
  </si>
  <si>
    <t>Borsod-Abaúj-Zemplén</t>
  </si>
  <si>
    <t>Budapest főváros</t>
  </si>
  <si>
    <t>Csongrád</t>
  </si>
  <si>
    <t>Fejér</t>
  </si>
  <si>
    <t>Győr-Moson-Sopron</t>
  </si>
  <si>
    <t>Hajdú-Bihar</t>
  </si>
  <si>
    <t>Heves</t>
  </si>
  <si>
    <t>Jász-Nagykun-Szolnok</t>
  </si>
  <si>
    <t>Komárom-Esztergom</t>
  </si>
  <si>
    <t>Nógrád</t>
  </si>
  <si>
    <t>Pest</t>
  </si>
  <si>
    <t>Somogy</t>
  </si>
  <si>
    <t>Szabolcs-Szatmár-Bereg</t>
  </si>
  <si>
    <t>Tolna</t>
  </si>
  <si>
    <t>Vas</t>
  </si>
  <si>
    <t>Veszprém</t>
  </si>
  <si>
    <t>Zala</t>
  </si>
  <si>
    <t>Székhely</t>
  </si>
  <si>
    <t>Békéscsaba</t>
  </si>
  <si>
    <t>Debrecen</t>
  </si>
  <si>
    <t>Eger</t>
  </si>
  <si>
    <t>Szolnok</t>
  </si>
  <si>
    <t>Tatabánya</t>
  </si>
  <si>
    <t>Salgótarján</t>
  </si>
  <si>
    <t>Kaposvár</t>
  </si>
  <si>
    <t>Nyíregyháza</t>
  </si>
  <si>
    <t>Szekszárd</t>
  </si>
  <si>
    <t>Zalaegerszeg</t>
  </si>
  <si>
    <t>Népesség (fő)</t>
  </si>
  <si>
    <r>
      <t>Terület (km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</si>
  <si>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t>Heves megye székhelye</t>
  </si>
  <si>
    <t>Fejér megye népessége (fő)</t>
  </si>
  <si>
    <r>
      <t>Pest megye területe (km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)</t>
    </r>
  </si>
  <si>
    <t>Ha van ennyi pénzem?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</si>
</sst>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Ft&quot;_-;\-* #,##0.00\ &quot;Ft&quot;_-;_-* &quot;-&quot;??\ &quot;Ft&quot;_-;_-@_-"/>
    <numFmt numFmtId="165" formatCode="_-* #,##0\ &quot;Ft&quot;_-;\-* #,##0\ &quot;Ft&quot;_-;_-* &quot;-&quot;??\ &quot;Ft&quot;_-;_-@_-"/>
    <numFmt numFmtId="167" formatCode="0&quot; km&quot;"/>
    <numFmt numFmtId="168" formatCode="0&quot; cm3&quot;"/>
  </numFmts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center"/>
    </xf>
    <xf numFmtId="165" fontId="0" fillId="0" borderId="1" xfId="1" applyNumberFormat="1" applyFont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167" fontId="0" fillId="0" borderId="1" xfId="0" applyNumberFormat="1" applyBorder="1"/>
    <xf numFmtId="168" fontId="0" fillId="0" borderId="1" xfId="0" applyNumberFormat="1" applyBorder="1"/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opLeftCell="B1" zoomScale="130" zoomScaleNormal="130" workbookViewId="0">
      <selection activeCell="E6" sqref="E6"/>
    </sheetView>
  </sheetViews>
  <sheetFormatPr defaultColWidth="14.7109375" defaultRowHeight="15" x14ac:dyDescent="0.25"/>
  <cols>
    <col min="4" max="4" width="32" bestFit="1" customWidth="1"/>
  </cols>
  <sheetData>
    <row r="1" spans="1:8" ht="30" customHeight="1" x14ac:dyDescent="0.25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G1" s="18" t="s">
        <v>5</v>
      </c>
      <c r="H1" s="18"/>
    </row>
    <row r="2" spans="1:8" x14ac:dyDescent="0.25">
      <c r="A2" s="1" t="s">
        <v>6</v>
      </c>
      <c r="B2" s="1" t="s">
        <v>7</v>
      </c>
      <c r="C2" s="2">
        <v>4</v>
      </c>
      <c r="D2" s="2" t="str">
        <f>INDEX($H$2:$H$6,MATCH(C2,$G$2:$G$6,0))</f>
        <v>jó</v>
      </c>
      <c r="E2" s="1" t="str">
        <f>INDEX($H$10:$H$14,MATCH(B2,$G$10:$G$14,0))</f>
        <v>Benke Gabriella</v>
      </c>
      <c r="G2" s="2">
        <v>1</v>
      </c>
      <c r="H2" s="2" t="s">
        <v>8</v>
      </c>
    </row>
    <row r="3" spans="1:8" x14ac:dyDescent="0.25">
      <c r="A3" s="1" t="s">
        <v>9</v>
      </c>
      <c r="B3" s="1" t="s">
        <v>10</v>
      </c>
      <c r="C3" s="2">
        <v>2</v>
      </c>
      <c r="D3" s="2" t="str">
        <f t="shared" ref="D3:D11" si="0">INDEX($H$2:$H$6,MATCH(C3,$G$2:$G$6,0))</f>
        <v>elégséges</v>
      </c>
      <c r="E3" s="1" t="str">
        <f t="shared" ref="E3:E11" si="1">INDEX($H$10:$H$14,MATCH(B3,$G$10:$G$14,0))</f>
        <v>Fehér András</v>
      </c>
      <c r="G3" s="2">
        <v>2</v>
      </c>
      <c r="H3" s="2" t="s">
        <v>11</v>
      </c>
    </row>
    <row r="4" spans="1:8" x14ac:dyDescent="0.25">
      <c r="A4" s="1" t="s">
        <v>12</v>
      </c>
      <c r="B4" s="1" t="s">
        <v>13</v>
      </c>
      <c r="C4" s="2">
        <v>3</v>
      </c>
      <c r="D4" s="2" t="str">
        <f t="shared" si="0"/>
        <v>közepes</v>
      </c>
      <c r="E4" s="1" t="str">
        <f t="shared" si="1"/>
        <v>Varga Éva</v>
      </c>
      <c r="G4" s="2">
        <v>3</v>
      </c>
      <c r="H4" s="2" t="s">
        <v>14</v>
      </c>
    </row>
    <row r="5" spans="1:8" x14ac:dyDescent="0.25">
      <c r="A5" s="1" t="s">
        <v>15</v>
      </c>
      <c r="B5" s="1" t="s">
        <v>16</v>
      </c>
      <c r="C5" s="2">
        <v>3</v>
      </c>
      <c r="D5" s="2" t="str">
        <f t="shared" si="0"/>
        <v>közepes</v>
      </c>
      <c r="E5" s="1" t="str">
        <f t="shared" si="1"/>
        <v>Lengyel Erika</v>
      </c>
      <c r="G5" s="2">
        <v>4</v>
      </c>
      <c r="H5" s="2" t="s">
        <v>17</v>
      </c>
    </row>
    <row r="6" spans="1:8" x14ac:dyDescent="0.25">
      <c r="A6" s="1" t="s">
        <v>18</v>
      </c>
      <c r="B6" s="1" t="s">
        <v>10</v>
      </c>
      <c r="C6" s="2">
        <v>3</v>
      </c>
      <c r="D6" s="2" t="str">
        <f t="shared" si="0"/>
        <v>közepes</v>
      </c>
      <c r="E6" s="1" t="str">
        <f t="shared" si="1"/>
        <v>Fehér András</v>
      </c>
      <c r="G6" s="2">
        <v>5</v>
      </c>
      <c r="H6" s="2" t="s">
        <v>19</v>
      </c>
    </row>
    <row r="7" spans="1:8" x14ac:dyDescent="0.25">
      <c r="A7" s="1" t="s">
        <v>20</v>
      </c>
      <c r="B7" s="1" t="s">
        <v>13</v>
      </c>
      <c r="C7" s="2">
        <v>4</v>
      </c>
      <c r="D7" s="2" t="str">
        <f t="shared" si="0"/>
        <v>jó</v>
      </c>
      <c r="E7" s="1" t="str">
        <f t="shared" si="1"/>
        <v>Varga Éva</v>
      </c>
    </row>
    <row r="8" spans="1:8" x14ac:dyDescent="0.25">
      <c r="A8" s="1" t="s">
        <v>21</v>
      </c>
      <c r="B8" s="1" t="s">
        <v>7</v>
      </c>
      <c r="C8" s="2">
        <v>4</v>
      </c>
      <c r="D8" s="2" t="str">
        <f t="shared" si="0"/>
        <v>jó</v>
      </c>
      <c r="E8" s="1" t="str">
        <f t="shared" si="1"/>
        <v>Benke Gabriella</v>
      </c>
      <c r="G8" s="19" t="s">
        <v>22</v>
      </c>
      <c r="H8" s="20"/>
    </row>
    <row r="9" spans="1:8" x14ac:dyDescent="0.25">
      <c r="A9" s="1" t="s">
        <v>23</v>
      </c>
      <c r="B9" s="1" t="s">
        <v>24</v>
      </c>
      <c r="C9" s="2">
        <v>4</v>
      </c>
      <c r="D9" s="2" t="str">
        <f t="shared" si="0"/>
        <v>jó</v>
      </c>
      <c r="E9" s="1" t="str">
        <f t="shared" si="1"/>
        <v>Szabó Ilona</v>
      </c>
      <c r="G9" s="21"/>
      <c r="H9" s="22"/>
    </row>
    <row r="10" spans="1:8" x14ac:dyDescent="0.25">
      <c r="A10" s="1" t="s">
        <v>25</v>
      </c>
      <c r="B10" s="1" t="s">
        <v>10</v>
      </c>
      <c r="C10" s="2">
        <v>5</v>
      </c>
      <c r="D10" s="2" t="str">
        <f t="shared" si="0"/>
        <v>jeles</v>
      </c>
      <c r="E10" s="1" t="str">
        <f t="shared" si="1"/>
        <v>Fehér András</v>
      </c>
      <c r="G10" s="1" t="s">
        <v>13</v>
      </c>
      <c r="H10" s="1" t="s">
        <v>26</v>
      </c>
    </row>
    <row r="11" spans="1:8" x14ac:dyDescent="0.25">
      <c r="A11" s="1" t="s">
        <v>27</v>
      </c>
      <c r="B11" s="1" t="s">
        <v>16</v>
      </c>
      <c r="C11" s="2">
        <v>5</v>
      </c>
      <c r="D11" s="2" t="str">
        <f t="shared" si="0"/>
        <v>jeles</v>
      </c>
      <c r="E11" s="1" t="str">
        <f t="shared" si="1"/>
        <v>Lengyel Erika</v>
      </c>
      <c r="G11" s="1" t="s">
        <v>24</v>
      </c>
      <c r="H11" s="1" t="s">
        <v>28</v>
      </c>
    </row>
    <row r="12" spans="1:8" x14ac:dyDescent="0.25">
      <c r="G12" s="1" t="s">
        <v>16</v>
      </c>
      <c r="H12" s="1" t="s">
        <v>29</v>
      </c>
    </row>
    <row r="13" spans="1:8" x14ac:dyDescent="0.25">
      <c r="G13" s="1" t="s">
        <v>10</v>
      </c>
      <c r="H13" s="1" t="s">
        <v>30</v>
      </c>
    </row>
    <row r="14" spans="1:8" x14ac:dyDescent="0.25">
      <c r="G14" s="1" t="s">
        <v>7</v>
      </c>
      <c r="H14" s="1" t="s">
        <v>31</v>
      </c>
    </row>
  </sheetData>
  <sortState xmlns:xlrd2="http://schemas.microsoft.com/office/spreadsheetml/2017/richdata2" ref="G2:H6">
    <sortCondition ref="G2"/>
  </sortState>
  <mergeCells count="2">
    <mergeCell ref="G1:H1"/>
    <mergeCell ref="G8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zoomScale="130" zoomScaleNormal="130" workbookViewId="0">
      <selection activeCell="E21" sqref="E21"/>
    </sheetView>
  </sheetViews>
  <sheetFormatPr defaultColWidth="10.7109375" defaultRowHeight="15" x14ac:dyDescent="0.25"/>
  <cols>
    <col min="2" max="2" width="13.7109375" customWidth="1"/>
    <col min="6" max="6" width="12.7109375" customWidth="1"/>
    <col min="7" max="7" width="10.7109375" customWidth="1"/>
    <col min="10" max="10" width="13.7109375" customWidth="1"/>
    <col min="12" max="12" width="13.7109375" customWidth="1"/>
  </cols>
  <sheetData>
    <row r="1" spans="1:12" x14ac:dyDescent="0.25">
      <c r="A1" s="23" t="s">
        <v>32</v>
      </c>
      <c r="B1" s="23" t="s">
        <v>33</v>
      </c>
      <c r="C1" s="23" t="s">
        <v>34</v>
      </c>
      <c r="D1" s="23" t="s">
        <v>35</v>
      </c>
      <c r="E1" s="24" t="s">
        <v>36</v>
      </c>
      <c r="F1" s="24" t="s">
        <v>37</v>
      </c>
      <c r="G1" s="24" t="s">
        <v>38</v>
      </c>
      <c r="I1" s="4" t="s">
        <v>32</v>
      </c>
      <c r="J1" s="4" t="s">
        <v>33</v>
      </c>
      <c r="K1" s="4" t="s">
        <v>34</v>
      </c>
      <c r="L1" s="4" t="s">
        <v>39</v>
      </c>
    </row>
    <row r="2" spans="1:12" x14ac:dyDescent="0.25">
      <c r="A2" s="23"/>
      <c r="B2" s="23"/>
      <c r="C2" s="23"/>
      <c r="D2" s="23"/>
      <c r="E2" s="24"/>
      <c r="F2" s="24"/>
      <c r="G2" s="24"/>
      <c r="I2" s="1" t="s">
        <v>40</v>
      </c>
      <c r="J2" s="1" t="str">
        <f>INDEX($B$4:$B$13,MATCH(I2,$A$4:$A$13,0))</f>
        <v>Peugeot 407</v>
      </c>
      <c r="K2" s="1">
        <f>INDEX($C$4:$C$13,MATCH(I2,$A$4:$A$13,0))</f>
        <v>2008</v>
      </c>
      <c r="L2" s="30">
        <f>INDEX($F$4:$F$13,MATCH(I2,$A$4:$A$13,0))</f>
        <v>165000</v>
      </c>
    </row>
    <row r="3" spans="1:12" x14ac:dyDescent="0.25">
      <c r="A3" s="23"/>
      <c r="B3" s="23"/>
      <c r="C3" s="23"/>
      <c r="D3" s="23"/>
      <c r="E3" s="24"/>
      <c r="F3" s="24"/>
      <c r="G3" s="24"/>
      <c r="I3" s="1" t="s">
        <v>41</v>
      </c>
      <c r="J3" s="1" t="str">
        <f t="shared" ref="J3:J6" si="0">INDEX($B$4:$B$13,MATCH(I3,$A$4:$A$13,0))</f>
        <v>Toyota Corolla</v>
      </c>
      <c r="K3" s="1">
        <f t="shared" ref="K3:K6" si="1">INDEX($C$4:$C$13,MATCH(I3,$A$4:$A$13,0))</f>
        <v>2005</v>
      </c>
      <c r="L3" s="30">
        <f t="shared" ref="L3:L6" si="2">INDEX($F$4:$F$13,MATCH(I3,$A$4:$A$13,0))</f>
        <v>110000</v>
      </c>
    </row>
    <row r="4" spans="1:12" x14ac:dyDescent="0.25">
      <c r="A4" s="1" t="s">
        <v>42</v>
      </c>
      <c r="B4" s="1" t="s">
        <v>43</v>
      </c>
      <c r="C4" s="2">
        <v>2002</v>
      </c>
      <c r="D4" s="2" t="s">
        <v>44</v>
      </c>
      <c r="E4" s="2">
        <v>1595</v>
      </c>
      <c r="F4" s="3">
        <v>250000</v>
      </c>
      <c r="G4" s="3">
        <v>1390000</v>
      </c>
      <c r="I4" s="1" t="s">
        <v>45</v>
      </c>
      <c r="J4" s="1" t="str">
        <f t="shared" si="0"/>
        <v>Ford Fiesta</v>
      </c>
      <c r="K4" s="1">
        <f t="shared" si="1"/>
        <v>2005</v>
      </c>
      <c r="L4" s="30">
        <f t="shared" si="2"/>
        <v>140000</v>
      </c>
    </row>
    <row r="5" spans="1:12" x14ac:dyDescent="0.25">
      <c r="A5" s="1" t="s">
        <v>45</v>
      </c>
      <c r="B5" s="1" t="s">
        <v>46</v>
      </c>
      <c r="C5" s="2">
        <v>2005</v>
      </c>
      <c r="D5" s="2" t="s">
        <v>44</v>
      </c>
      <c r="E5" s="2">
        <v>1299</v>
      </c>
      <c r="F5" s="3">
        <v>140000</v>
      </c>
      <c r="G5" s="3">
        <v>850000</v>
      </c>
      <c r="I5" s="1" t="s">
        <v>47</v>
      </c>
      <c r="J5" s="1" t="str">
        <f t="shared" si="0"/>
        <v>Suzuki Swift</v>
      </c>
      <c r="K5" s="1">
        <f t="shared" si="1"/>
        <v>2005</v>
      </c>
      <c r="L5" s="30">
        <f t="shared" si="2"/>
        <v>150000</v>
      </c>
    </row>
    <row r="6" spans="1:12" x14ac:dyDescent="0.25">
      <c r="A6" s="1" t="s">
        <v>48</v>
      </c>
      <c r="B6" s="1" t="s">
        <v>49</v>
      </c>
      <c r="C6" s="2">
        <v>2007</v>
      </c>
      <c r="D6" s="2" t="s">
        <v>44</v>
      </c>
      <c r="E6" s="2">
        <v>1799</v>
      </c>
      <c r="F6" s="3">
        <v>155000</v>
      </c>
      <c r="G6" s="3">
        <v>2000000</v>
      </c>
      <c r="I6" s="1" t="s">
        <v>50</v>
      </c>
      <c r="J6" s="1" t="str">
        <f t="shared" si="0"/>
        <v>VW Passat</v>
      </c>
      <c r="K6" s="1">
        <f t="shared" si="1"/>
        <v>2004</v>
      </c>
      <c r="L6" s="30">
        <f t="shared" si="2"/>
        <v>205000</v>
      </c>
    </row>
    <row r="7" spans="1:12" x14ac:dyDescent="0.25">
      <c r="A7" s="1" t="s">
        <v>51</v>
      </c>
      <c r="B7" s="1" t="s">
        <v>52</v>
      </c>
      <c r="C7" s="2">
        <v>2005</v>
      </c>
      <c r="D7" s="2" t="s">
        <v>53</v>
      </c>
      <c r="E7" s="2">
        <v>1910</v>
      </c>
      <c r="F7" s="3">
        <v>180000</v>
      </c>
      <c r="G7" s="3">
        <v>1550000</v>
      </c>
    </row>
    <row r="8" spans="1:12" x14ac:dyDescent="0.25">
      <c r="A8" s="1" t="s">
        <v>40</v>
      </c>
      <c r="B8" s="1" t="s">
        <v>54</v>
      </c>
      <c r="C8" s="2">
        <v>2008</v>
      </c>
      <c r="D8" s="2" t="s">
        <v>53</v>
      </c>
      <c r="E8" s="2">
        <v>1560</v>
      </c>
      <c r="F8" s="3">
        <v>165000</v>
      </c>
      <c r="G8" s="3">
        <v>1520000</v>
      </c>
      <c r="I8" s="4" t="s">
        <v>32</v>
      </c>
      <c r="J8" s="4" t="s">
        <v>35</v>
      </c>
      <c r="K8" s="4" t="s">
        <v>55</v>
      </c>
      <c r="L8" s="4" t="s">
        <v>56</v>
      </c>
    </row>
    <row r="9" spans="1:12" x14ac:dyDescent="0.25">
      <c r="A9" s="1" t="s">
        <v>57</v>
      </c>
      <c r="B9" s="1" t="s">
        <v>58</v>
      </c>
      <c r="C9" s="2">
        <v>2006</v>
      </c>
      <c r="D9" s="2" t="s">
        <v>44</v>
      </c>
      <c r="E9" s="2">
        <v>1390</v>
      </c>
      <c r="F9" s="3">
        <v>95000</v>
      </c>
      <c r="G9" s="3">
        <v>1450000</v>
      </c>
      <c r="I9" s="1" t="s">
        <v>57</v>
      </c>
      <c r="J9" s="1" t="str">
        <f>INDEX($D$4:$D$13,MATCH(I9,$A$4:$A$13,0))</f>
        <v>Benzin</v>
      </c>
      <c r="K9" s="31">
        <f>INDEX($E$4:$E$13,MATCH(I9,$A$4:$A$13,0))</f>
        <v>1390</v>
      </c>
      <c r="L9" s="17">
        <f>INDEX($G$4:$G$13,MATCH(I9,$A$4:$A$13,0))</f>
        <v>1450000</v>
      </c>
    </row>
    <row r="10" spans="1:12" x14ac:dyDescent="0.25">
      <c r="A10" s="1" t="s">
        <v>47</v>
      </c>
      <c r="B10" s="1" t="s">
        <v>59</v>
      </c>
      <c r="C10" s="2">
        <v>2005</v>
      </c>
      <c r="D10" s="2" t="s">
        <v>44</v>
      </c>
      <c r="E10" s="2">
        <v>1328</v>
      </c>
      <c r="F10" s="3">
        <v>150000</v>
      </c>
      <c r="G10" s="3">
        <v>1100000</v>
      </c>
      <c r="I10" s="1" t="s">
        <v>51</v>
      </c>
      <c r="J10" s="1" t="str">
        <f t="shared" ref="J10:J13" si="3">INDEX($D$4:$D$13,MATCH(I10,$A$4:$A$13,0))</f>
        <v>Dízel</v>
      </c>
      <c r="K10" s="31">
        <f t="shared" ref="K10:K13" si="4">INDEX($E$4:$E$13,MATCH(I10,$A$4:$A$13,0))</f>
        <v>1910</v>
      </c>
      <c r="L10" s="17">
        <f t="shared" ref="L10:L13" si="5">INDEX($G$4:$G$13,MATCH(I10,$A$4:$A$13,0))</f>
        <v>1550000</v>
      </c>
    </row>
    <row r="11" spans="1:12" x14ac:dyDescent="0.25">
      <c r="A11" s="1" t="s">
        <v>41</v>
      </c>
      <c r="B11" s="1" t="s">
        <v>60</v>
      </c>
      <c r="C11" s="2">
        <v>2005</v>
      </c>
      <c r="D11" s="2" t="s">
        <v>44</v>
      </c>
      <c r="E11" s="2">
        <v>1398</v>
      </c>
      <c r="F11" s="3">
        <v>110000</v>
      </c>
      <c r="G11" s="3">
        <v>1600000</v>
      </c>
      <c r="I11" s="1" t="s">
        <v>61</v>
      </c>
      <c r="J11" s="1" t="str">
        <f t="shared" si="3"/>
        <v>Benzin</v>
      </c>
      <c r="K11" s="31">
        <f t="shared" si="4"/>
        <v>1329</v>
      </c>
      <c r="L11" s="17">
        <f t="shared" si="5"/>
        <v>2500000</v>
      </c>
    </row>
    <row r="12" spans="1:12" x14ac:dyDescent="0.25">
      <c r="A12" s="1" t="s">
        <v>61</v>
      </c>
      <c r="B12" s="1" t="s">
        <v>60</v>
      </c>
      <c r="C12" s="2">
        <v>2010</v>
      </c>
      <c r="D12" s="2" t="s">
        <v>44</v>
      </c>
      <c r="E12" s="2">
        <v>1329</v>
      </c>
      <c r="F12" s="3">
        <v>125000</v>
      </c>
      <c r="G12" s="3">
        <v>2500000</v>
      </c>
      <c r="I12" s="1" t="s">
        <v>40</v>
      </c>
      <c r="J12" s="1" t="str">
        <f t="shared" si="3"/>
        <v>Dízel</v>
      </c>
      <c r="K12" s="31">
        <f t="shared" si="4"/>
        <v>1560</v>
      </c>
      <c r="L12" s="17">
        <f t="shared" si="5"/>
        <v>1520000</v>
      </c>
    </row>
    <row r="13" spans="1:12" x14ac:dyDescent="0.25">
      <c r="A13" s="1" t="s">
        <v>50</v>
      </c>
      <c r="B13" s="1" t="s">
        <v>62</v>
      </c>
      <c r="C13" s="2">
        <v>2004</v>
      </c>
      <c r="D13" s="2" t="s">
        <v>53</v>
      </c>
      <c r="E13" s="2">
        <v>1896</v>
      </c>
      <c r="F13" s="3">
        <v>205000</v>
      </c>
      <c r="G13" s="3">
        <v>1170000</v>
      </c>
      <c r="I13" s="1" t="s">
        <v>48</v>
      </c>
      <c r="J13" s="1" t="str">
        <f t="shared" si="3"/>
        <v>Benzin</v>
      </c>
      <c r="K13" s="31">
        <f t="shared" si="4"/>
        <v>1799</v>
      </c>
      <c r="L13" s="17">
        <f t="shared" si="5"/>
        <v>2000000</v>
      </c>
    </row>
    <row r="15" spans="1:12" x14ac:dyDescent="0.25">
      <c r="A15" s="16" t="s">
        <v>32</v>
      </c>
      <c r="B15" s="16" t="s">
        <v>33</v>
      </c>
      <c r="C15" s="16" t="s">
        <v>34</v>
      </c>
      <c r="D15" s="16" t="s">
        <v>39</v>
      </c>
      <c r="E15" s="16" t="s">
        <v>35</v>
      </c>
      <c r="F15" s="16" t="s">
        <v>55</v>
      </c>
      <c r="G15" s="16" t="s">
        <v>56</v>
      </c>
    </row>
    <row r="16" spans="1:12" x14ac:dyDescent="0.25">
      <c r="A16" s="2"/>
      <c r="B16" s="2"/>
      <c r="C16" s="2"/>
      <c r="D16" s="2"/>
      <c r="E16" s="2"/>
      <c r="F16" s="2"/>
      <c r="G16" s="2"/>
    </row>
  </sheetData>
  <mergeCells count="7">
    <mergeCell ref="A1:A3"/>
    <mergeCell ref="G1:G3"/>
    <mergeCell ref="F1:F3"/>
    <mergeCell ref="E1:E3"/>
    <mergeCell ref="D1:D3"/>
    <mergeCell ref="C1:C3"/>
    <mergeCell ref="B1:B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="130" zoomScaleNormal="130" workbookViewId="0">
      <selection activeCell="I8" sqref="I8"/>
    </sheetView>
  </sheetViews>
  <sheetFormatPr defaultColWidth="15.7109375" defaultRowHeight="15" x14ac:dyDescent="0.25"/>
  <cols>
    <col min="5" max="5" width="5.7109375" customWidth="1"/>
    <col min="6" max="6" width="25.7109375" customWidth="1"/>
    <col min="7" max="8" width="16.7109375" customWidth="1"/>
  </cols>
  <sheetData>
    <row r="1" spans="1:8" ht="45" customHeight="1" x14ac:dyDescent="0.25">
      <c r="A1" s="12" t="s">
        <v>63</v>
      </c>
      <c r="B1" s="12" t="s">
        <v>64</v>
      </c>
      <c r="C1" s="12" t="s">
        <v>65</v>
      </c>
      <c r="D1" s="12" t="s">
        <v>66</v>
      </c>
      <c r="F1" s="14"/>
      <c r="G1" s="13" t="s">
        <v>67</v>
      </c>
      <c r="H1" s="13" t="s">
        <v>68</v>
      </c>
    </row>
    <row r="2" spans="1:8" x14ac:dyDescent="0.25">
      <c r="A2" s="6" t="s">
        <v>6</v>
      </c>
      <c r="B2" s="5">
        <v>34215</v>
      </c>
      <c r="C2" s="6" t="s">
        <v>69</v>
      </c>
      <c r="D2" s="6" t="s">
        <v>70</v>
      </c>
      <c r="F2" s="6" t="s">
        <v>71</v>
      </c>
      <c r="G2" s="5">
        <f>LOOKUP("Kovács Árpád",$A$2:$A$11,$B$2:$B$11)</f>
        <v>34272</v>
      </c>
      <c r="H2" s="5">
        <f>VLOOKUP("Kovács Árpád",$A$2:$B$11,2)</f>
        <v>34272</v>
      </c>
    </row>
    <row r="3" spans="1:8" x14ac:dyDescent="0.25">
      <c r="A3" s="6" t="s">
        <v>9</v>
      </c>
      <c r="B3" s="5">
        <v>37476</v>
      </c>
      <c r="C3" s="6" t="s">
        <v>72</v>
      </c>
      <c r="D3" s="6" t="s">
        <v>73</v>
      </c>
      <c r="F3" s="6" t="s">
        <v>74</v>
      </c>
      <c r="G3" s="5">
        <f>LOOKUP("Molnár Anna",$A$2:$A$11,$B$2:$B$11)</f>
        <v>36993</v>
      </c>
      <c r="H3" s="5">
        <f>VLOOKUP("Molnár Anna",$A$2:$B$11,2)</f>
        <v>36993</v>
      </c>
    </row>
    <row r="4" spans="1:8" x14ac:dyDescent="0.25">
      <c r="A4" s="6" t="s">
        <v>12</v>
      </c>
      <c r="B4" s="5">
        <v>36399</v>
      </c>
      <c r="C4" s="6" t="s">
        <v>75</v>
      </c>
      <c r="D4" s="6" t="s">
        <v>76</v>
      </c>
      <c r="F4" s="6" t="s">
        <v>77</v>
      </c>
      <c r="G4" s="5">
        <f>LOOKUP("Jakab Krisztina",$A$2:$A$11,$B$2:$B$11)</f>
        <v>37160</v>
      </c>
      <c r="H4" s="5">
        <f>VLOOKUP("Jakab Krisztina",$A$2:$B$11,2)</f>
        <v>37160</v>
      </c>
    </row>
    <row r="5" spans="1:8" x14ac:dyDescent="0.25">
      <c r="A5" s="6" t="s">
        <v>15</v>
      </c>
      <c r="B5" s="5">
        <v>37160</v>
      </c>
      <c r="C5" s="6" t="s">
        <v>69</v>
      </c>
      <c r="D5" s="6" t="s">
        <v>78</v>
      </c>
    </row>
    <row r="6" spans="1:8" x14ac:dyDescent="0.25">
      <c r="A6" s="6" t="s">
        <v>18</v>
      </c>
      <c r="B6" s="5">
        <v>36728</v>
      </c>
      <c r="C6" s="6" t="s">
        <v>79</v>
      </c>
      <c r="D6" s="6" t="s">
        <v>80</v>
      </c>
    </row>
    <row r="7" spans="1:8" x14ac:dyDescent="0.25">
      <c r="A7" s="6" t="s">
        <v>20</v>
      </c>
      <c r="B7" s="5">
        <v>34272</v>
      </c>
      <c r="C7" s="6" t="s">
        <v>81</v>
      </c>
      <c r="D7" s="6" t="s">
        <v>82</v>
      </c>
    </row>
    <row r="8" spans="1:8" x14ac:dyDescent="0.25">
      <c r="A8" s="6" t="s">
        <v>21</v>
      </c>
      <c r="B8" s="5">
        <v>34945</v>
      </c>
      <c r="C8" s="6" t="s">
        <v>83</v>
      </c>
      <c r="D8" s="6" t="s">
        <v>84</v>
      </c>
    </row>
    <row r="9" spans="1:8" x14ac:dyDescent="0.25">
      <c r="A9" s="6" t="s">
        <v>23</v>
      </c>
      <c r="B9" s="5">
        <v>36993</v>
      </c>
      <c r="C9" s="6" t="s">
        <v>85</v>
      </c>
      <c r="D9" s="6" t="s">
        <v>86</v>
      </c>
    </row>
    <row r="10" spans="1:8" x14ac:dyDescent="0.25">
      <c r="A10" s="6" t="s">
        <v>25</v>
      </c>
      <c r="B10" s="5">
        <v>36020</v>
      </c>
      <c r="C10" s="6" t="s">
        <v>87</v>
      </c>
      <c r="D10" s="6" t="s">
        <v>88</v>
      </c>
    </row>
    <row r="11" spans="1:8" x14ac:dyDescent="0.25">
      <c r="A11" s="6" t="s">
        <v>27</v>
      </c>
      <c r="B11" s="5">
        <v>36001</v>
      </c>
      <c r="C11" s="6" t="s">
        <v>89</v>
      </c>
      <c r="D11" s="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topLeftCell="B1" zoomScale="130" zoomScaleNormal="130" workbookViewId="0">
      <selection activeCell="K9" sqref="K9"/>
    </sheetView>
  </sheetViews>
  <sheetFormatPr defaultColWidth="10.7109375" defaultRowHeight="15" x14ac:dyDescent="0.25"/>
  <cols>
    <col min="1" max="1" width="14.7109375" customWidth="1"/>
    <col min="3" max="3" width="19" customWidth="1"/>
    <col min="4" max="4" width="9.7109375" customWidth="1"/>
    <col min="7" max="7" width="9.7109375" customWidth="1"/>
    <col min="9" max="9" width="14.7109375" customWidth="1"/>
    <col min="10" max="10" width="10.7109375" customWidth="1"/>
    <col min="11" max="11" width="18.7109375" customWidth="1"/>
  </cols>
  <sheetData>
    <row r="1" spans="1:11" x14ac:dyDescent="0.25">
      <c r="A1" s="23" t="s">
        <v>0</v>
      </c>
      <c r="B1" s="23" t="s">
        <v>91</v>
      </c>
      <c r="C1" s="26" t="s">
        <v>92</v>
      </c>
      <c r="E1" s="18" t="s">
        <v>93</v>
      </c>
      <c r="F1" s="18"/>
      <c r="H1" s="24" t="s">
        <v>38</v>
      </c>
      <c r="I1" s="23" t="s">
        <v>33</v>
      </c>
      <c r="K1" s="25" t="s">
        <v>94</v>
      </c>
    </row>
    <row r="2" spans="1:11" x14ac:dyDescent="0.25">
      <c r="A2" s="23"/>
      <c r="B2" s="23"/>
      <c r="C2" s="26"/>
      <c r="E2" s="18"/>
      <c r="F2" s="18"/>
      <c r="H2" s="24"/>
      <c r="I2" s="23"/>
      <c r="K2" s="26"/>
    </row>
    <row r="3" spans="1:11" x14ac:dyDescent="0.25">
      <c r="A3" s="23"/>
      <c r="B3" s="23"/>
      <c r="C3" s="26"/>
      <c r="E3" s="18"/>
      <c r="F3" s="18"/>
      <c r="H3" s="24"/>
      <c r="I3" s="23"/>
      <c r="K3" s="26"/>
    </row>
    <row r="4" spans="1:11" x14ac:dyDescent="0.25">
      <c r="A4" s="6" t="s">
        <v>6</v>
      </c>
      <c r="B4" s="2">
        <v>51</v>
      </c>
      <c r="C4" s="2" t="str">
        <f>VLOOKUP(B4,$E$4:$F$8,2,TRUE)</f>
        <v>közepes</v>
      </c>
      <c r="E4" s="2">
        <v>0</v>
      </c>
      <c r="F4" s="2" t="s">
        <v>8</v>
      </c>
      <c r="H4" s="3">
        <v>850000</v>
      </c>
      <c r="I4" s="1" t="s">
        <v>46</v>
      </c>
      <c r="K4" s="1" t="str">
        <f>VLOOKUP(K7,$H$4:$I$13,2,TRUE)</f>
        <v>Ford Fiesta</v>
      </c>
    </row>
    <row r="5" spans="1:11" x14ac:dyDescent="0.25">
      <c r="A5" s="6" t="s">
        <v>9</v>
      </c>
      <c r="B5" s="2">
        <v>87</v>
      </c>
      <c r="C5" s="2" t="str">
        <f t="shared" ref="C5:C13" si="0">VLOOKUP(B5,$E$4:$F$8,2,TRUE)</f>
        <v>jeles</v>
      </c>
      <c r="E5" s="2">
        <v>20</v>
      </c>
      <c r="F5" s="2" t="s">
        <v>11</v>
      </c>
      <c r="H5" s="3">
        <v>1100000</v>
      </c>
      <c r="I5" s="1" t="s">
        <v>59</v>
      </c>
      <c r="K5" s="25" t="s">
        <v>132</v>
      </c>
    </row>
    <row r="6" spans="1:11" x14ac:dyDescent="0.25">
      <c r="A6" s="6" t="s">
        <v>12</v>
      </c>
      <c r="B6" s="2">
        <v>66</v>
      </c>
      <c r="C6" s="2" t="str">
        <f t="shared" si="0"/>
        <v>jó</v>
      </c>
      <c r="E6" s="2">
        <v>40</v>
      </c>
      <c r="F6" s="2" t="s">
        <v>14</v>
      </c>
      <c r="H6" s="3">
        <v>1170000</v>
      </c>
      <c r="I6" s="1" t="s">
        <v>62</v>
      </c>
      <c r="K6" s="26">
        <v>1000000</v>
      </c>
    </row>
    <row r="7" spans="1:11" x14ac:dyDescent="0.25">
      <c r="A7" s="6" t="s">
        <v>15</v>
      </c>
      <c r="B7" s="2">
        <v>18</v>
      </c>
      <c r="C7" s="2" t="str">
        <f t="shared" si="0"/>
        <v>elégtelen</v>
      </c>
      <c r="E7" s="2">
        <v>60</v>
      </c>
      <c r="F7" s="2" t="s">
        <v>17</v>
      </c>
      <c r="H7" s="3">
        <v>1390000</v>
      </c>
      <c r="I7" s="1" t="s">
        <v>43</v>
      </c>
      <c r="K7" s="17">
        <v>1000000</v>
      </c>
    </row>
    <row r="8" spans="1:11" x14ac:dyDescent="0.25">
      <c r="A8" s="6" t="s">
        <v>18</v>
      </c>
      <c r="B8" s="2">
        <v>93</v>
      </c>
      <c r="C8" s="2" t="str">
        <f t="shared" si="0"/>
        <v>jeles</v>
      </c>
      <c r="E8" s="2">
        <v>80</v>
      </c>
      <c r="F8" s="2" t="s">
        <v>19</v>
      </c>
      <c r="H8" s="3">
        <v>1450000</v>
      </c>
      <c r="I8" s="1" t="s">
        <v>58</v>
      </c>
    </row>
    <row r="9" spans="1:11" x14ac:dyDescent="0.25">
      <c r="A9" s="6" t="s">
        <v>20</v>
      </c>
      <c r="B9" s="2">
        <v>68</v>
      </c>
      <c r="C9" s="2" t="str">
        <f t="shared" si="0"/>
        <v>jó</v>
      </c>
      <c r="H9" s="3">
        <v>1520000</v>
      </c>
      <c r="I9" s="1" t="s">
        <v>54</v>
      </c>
    </row>
    <row r="10" spans="1:11" x14ac:dyDescent="0.25">
      <c r="A10" s="6" t="s">
        <v>21</v>
      </c>
      <c r="B10" s="2">
        <v>35</v>
      </c>
      <c r="C10" s="2" t="str">
        <f t="shared" si="0"/>
        <v>elégséges</v>
      </c>
      <c r="H10" s="3">
        <v>1550000</v>
      </c>
      <c r="I10" s="1" t="s">
        <v>52</v>
      </c>
    </row>
    <row r="11" spans="1:11" x14ac:dyDescent="0.25">
      <c r="A11" s="6" t="s">
        <v>23</v>
      </c>
      <c r="B11" s="2">
        <v>100</v>
      </c>
      <c r="C11" s="2" t="str">
        <f t="shared" si="0"/>
        <v>jeles</v>
      </c>
      <c r="H11" s="3">
        <v>1600000</v>
      </c>
      <c r="I11" s="1" t="s">
        <v>60</v>
      </c>
    </row>
    <row r="12" spans="1:11" x14ac:dyDescent="0.25">
      <c r="A12" s="6" t="s">
        <v>25</v>
      </c>
      <c r="B12" s="2">
        <v>75</v>
      </c>
      <c r="C12" s="2" t="str">
        <f t="shared" si="0"/>
        <v>jó</v>
      </c>
      <c r="H12" s="3">
        <v>2000000</v>
      </c>
      <c r="I12" s="1" t="s">
        <v>49</v>
      </c>
    </row>
    <row r="13" spans="1:11" x14ac:dyDescent="0.25">
      <c r="A13" s="6" t="s">
        <v>27</v>
      </c>
      <c r="B13" s="2">
        <v>81</v>
      </c>
      <c r="C13" s="2" t="str">
        <f>VLOOKUP(B13,$E$4:$F$8,2,TRUE)</f>
        <v>jeles</v>
      </c>
      <c r="H13" s="3">
        <v>2500000</v>
      </c>
      <c r="I13" s="1" t="s">
        <v>60</v>
      </c>
    </row>
  </sheetData>
  <sortState xmlns:xlrd2="http://schemas.microsoft.com/office/spreadsheetml/2017/richdata2" ref="H4:I13">
    <sortCondition ref="H4"/>
  </sortState>
  <mergeCells count="8">
    <mergeCell ref="K5:K6"/>
    <mergeCell ref="I1:I3"/>
    <mergeCell ref="K1:K3"/>
    <mergeCell ref="A1:A3"/>
    <mergeCell ref="B1:B3"/>
    <mergeCell ref="C1:C3"/>
    <mergeCell ref="E1:F3"/>
    <mergeCell ref="H1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"/>
  <sheetViews>
    <sheetView tabSelected="1" zoomScale="130" zoomScaleNormal="130" workbookViewId="0">
      <selection activeCell="D10" sqref="D10"/>
    </sheetView>
  </sheetViews>
  <sheetFormatPr defaultColWidth="14.7109375" defaultRowHeight="15" customHeight="1" x14ac:dyDescent="0.25"/>
  <sheetData>
    <row r="1" spans="1:21" s="8" customFormat="1" ht="45" customHeight="1" x14ac:dyDescent="0.25">
      <c r="A1" s="9" t="s">
        <v>95</v>
      </c>
      <c r="B1" s="11" t="s">
        <v>96</v>
      </c>
      <c r="C1" s="11" t="s">
        <v>97</v>
      </c>
      <c r="D1" s="11" t="s">
        <v>98</v>
      </c>
      <c r="E1" s="11" t="s">
        <v>99</v>
      </c>
      <c r="F1" s="11" t="s">
        <v>100</v>
      </c>
      <c r="G1" s="11" t="s">
        <v>101</v>
      </c>
      <c r="H1" s="11" t="s">
        <v>102</v>
      </c>
      <c r="I1" s="11" t="s">
        <v>103</v>
      </c>
      <c r="J1" s="11" t="s">
        <v>104</v>
      </c>
      <c r="K1" s="11" t="s">
        <v>105</v>
      </c>
      <c r="L1" s="11" t="s">
        <v>106</v>
      </c>
      <c r="M1" s="11" t="s">
        <v>107</v>
      </c>
      <c r="N1" s="11" t="s">
        <v>108</v>
      </c>
      <c r="O1" s="11" t="s">
        <v>109</v>
      </c>
      <c r="P1" s="11" t="s">
        <v>110</v>
      </c>
      <c r="Q1" s="11" t="s">
        <v>111</v>
      </c>
      <c r="R1" s="11" t="s">
        <v>112</v>
      </c>
      <c r="S1" s="11" t="s">
        <v>113</v>
      </c>
      <c r="T1" s="11" t="s">
        <v>114</v>
      </c>
      <c r="U1" s="11" t="s">
        <v>115</v>
      </c>
    </row>
    <row r="2" spans="1:21" s="7" customFormat="1" ht="15" customHeight="1" x14ac:dyDescent="0.25">
      <c r="A2" s="10" t="s">
        <v>116</v>
      </c>
      <c r="B2" s="6" t="s">
        <v>81</v>
      </c>
      <c r="C2" s="6" t="s">
        <v>75</v>
      </c>
      <c r="D2" s="6" t="s">
        <v>117</v>
      </c>
      <c r="E2" s="6" t="s">
        <v>87</v>
      </c>
      <c r="F2" s="6" t="s">
        <v>69</v>
      </c>
      <c r="G2" s="6" t="s">
        <v>85</v>
      </c>
      <c r="H2" s="6" t="s">
        <v>72</v>
      </c>
      <c r="I2" s="6" t="s">
        <v>83</v>
      </c>
      <c r="J2" s="6" t="s">
        <v>118</v>
      </c>
      <c r="K2" s="6" t="s">
        <v>119</v>
      </c>
      <c r="L2" s="6" t="s">
        <v>120</v>
      </c>
      <c r="M2" s="6" t="s">
        <v>121</v>
      </c>
      <c r="N2" s="6" t="s">
        <v>122</v>
      </c>
      <c r="O2" s="6" t="s">
        <v>69</v>
      </c>
      <c r="P2" s="6" t="s">
        <v>123</v>
      </c>
      <c r="Q2" s="6" t="s">
        <v>124</v>
      </c>
      <c r="R2" s="6" t="s">
        <v>125</v>
      </c>
      <c r="S2" s="6" t="s">
        <v>89</v>
      </c>
      <c r="T2" s="6" t="s">
        <v>114</v>
      </c>
      <c r="U2" s="6" t="s">
        <v>126</v>
      </c>
    </row>
    <row r="3" spans="1:21" s="7" customFormat="1" ht="15" customHeight="1" x14ac:dyDescent="0.25">
      <c r="A3" s="10" t="s">
        <v>127</v>
      </c>
      <c r="B3" s="15">
        <v>524841</v>
      </c>
      <c r="C3" s="15">
        <v>391455</v>
      </c>
      <c r="D3" s="15">
        <v>361802</v>
      </c>
      <c r="E3" s="15">
        <v>684793</v>
      </c>
      <c r="F3" s="15">
        <v>1757618</v>
      </c>
      <c r="G3" s="15">
        <v>421827</v>
      </c>
      <c r="H3" s="15">
        <v>426120</v>
      </c>
      <c r="I3" s="15">
        <v>449967</v>
      </c>
      <c r="J3" s="15">
        <v>565674</v>
      </c>
      <c r="K3" s="15">
        <v>307985</v>
      </c>
      <c r="L3" s="15">
        <v>386752</v>
      </c>
      <c r="M3" s="15">
        <v>311411</v>
      </c>
      <c r="N3" s="15">
        <v>201919</v>
      </c>
      <c r="O3" s="15">
        <v>1237561</v>
      </c>
      <c r="P3" s="15">
        <v>317947</v>
      </c>
      <c r="Q3" s="15">
        <v>552000</v>
      </c>
      <c r="R3" s="15">
        <v>231183</v>
      </c>
      <c r="S3" s="15">
        <v>257688</v>
      </c>
      <c r="T3" s="15">
        <v>353068</v>
      </c>
      <c r="U3" s="15">
        <v>287043</v>
      </c>
    </row>
    <row r="4" spans="1:21" s="7" customFormat="1" ht="15" customHeight="1" x14ac:dyDescent="0.25">
      <c r="A4" s="10" t="s">
        <v>128</v>
      </c>
      <c r="B4" s="6">
        <v>8443</v>
      </c>
      <c r="C4" s="6">
        <v>4430</v>
      </c>
      <c r="D4" s="6">
        <v>5630</v>
      </c>
      <c r="E4" s="6">
        <v>7247</v>
      </c>
      <c r="F4" s="6">
        <v>525</v>
      </c>
      <c r="G4" s="6">
        <v>4262</v>
      </c>
      <c r="H4" s="6">
        <v>4358</v>
      </c>
      <c r="I4" s="6">
        <v>4208</v>
      </c>
      <c r="J4" s="6">
        <v>6209</v>
      </c>
      <c r="K4" s="6">
        <v>3637</v>
      </c>
      <c r="L4" s="6">
        <v>5581</v>
      </c>
      <c r="M4" s="6">
        <v>2264</v>
      </c>
      <c r="N4" s="6">
        <v>2544</v>
      </c>
      <c r="O4" s="6">
        <v>6390</v>
      </c>
      <c r="P4" s="6">
        <v>6065</v>
      </c>
      <c r="Q4" s="6">
        <v>5933</v>
      </c>
      <c r="R4" s="6">
        <v>3703</v>
      </c>
      <c r="S4" s="6">
        <v>3336</v>
      </c>
      <c r="T4" s="6">
        <v>4463</v>
      </c>
      <c r="U4" s="6">
        <v>3784</v>
      </c>
    </row>
    <row r="7" spans="1:21" ht="15" customHeight="1" x14ac:dyDescent="0.25">
      <c r="A7" s="27" t="s">
        <v>129</v>
      </c>
      <c r="B7" s="27"/>
      <c r="C7" s="28" t="str">
        <f>HLOOKUP("Heves",$B$1:$U$4,2,FALSE)</f>
        <v>Eger</v>
      </c>
      <c r="D7" s="28"/>
    </row>
    <row r="8" spans="1:21" ht="15" customHeight="1" x14ac:dyDescent="0.25">
      <c r="A8" s="27" t="s">
        <v>130</v>
      </c>
      <c r="B8" s="27"/>
      <c r="C8" s="29">
        <f>HLOOKUP("Fejér",$B$1:$U$4,3,FALSE)</f>
        <v>426120</v>
      </c>
      <c r="D8" s="29"/>
    </row>
    <row r="9" spans="1:21" ht="15" customHeight="1" x14ac:dyDescent="0.25">
      <c r="A9" s="27" t="s">
        <v>131</v>
      </c>
      <c r="B9" s="27"/>
      <c r="C9" s="28">
        <f>HLOOKUP("Pest",$B$1:$U$4,3,FALSE)</f>
        <v>1237561</v>
      </c>
      <c r="D9" s="28"/>
    </row>
  </sheetData>
  <mergeCells count="6">
    <mergeCell ref="A9:B9"/>
    <mergeCell ref="A8:B8"/>
    <mergeCell ref="A7:B7"/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KERES (vektoros)</vt:lpstr>
      <vt:lpstr>FKERES (pontos)</vt:lpstr>
      <vt:lpstr>KERES és FKERES</vt:lpstr>
      <vt:lpstr>FKERES (megközelítő)</vt:lpstr>
      <vt:lpstr>VKERES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lczvideo</dc:creator>
  <cp:keywords/>
  <dc:description/>
  <cp:lastModifiedBy>Ötvösné Tóth Edina</cp:lastModifiedBy>
  <cp:revision/>
  <dcterms:created xsi:type="dcterms:W3CDTF">2017-01-01T15:55:33Z</dcterms:created>
  <dcterms:modified xsi:type="dcterms:W3CDTF">2023-01-28T10:59:15Z</dcterms:modified>
  <cp:category/>
  <cp:contentStatus/>
</cp:coreProperties>
</file>