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bin\Downloads\excel\"/>
    </mc:Choice>
  </mc:AlternateContent>
  <bookViews>
    <workbookView xWindow="-108" yWindow="-108" windowWidth="23256" windowHeight="12576" tabRatio="531" firstSheet="1" activeTab="2"/>
  </bookViews>
  <sheets>
    <sheet name="ChartsDataSheet" sheetId="73" state="veryHidden" r:id="rId1"/>
    <sheet name="data" sheetId="61" r:id="rId2"/>
    <sheet name="calc" sheetId="78" r:id="rId3"/>
    <sheet name="dashboard" sheetId="77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" i="78" l="1"/>
  <c r="A8" i="78" s="1"/>
  <c r="B6" i="77" l="1"/>
  <c r="B26" i="77"/>
  <c r="Q21" i="78" l="1"/>
  <c r="R21" i="78"/>
  <c r="S21" i="78"/>
  <c r="P21" i="78"/>
  <c r="J21" i="78"/>
  <c r="K21" i="78"/>
  <c r="L21" i="78"/>
  <c r="I21" i="78"/>
  <c r="C21" i="78"/>
  <c r="D21" i="78"/>
  <c r="E21" i="78"/>
  <c r="B21" i="78"/>
  <c r="O8" i="78"/>
  <c r="O4" i="78"/>
  <c r="H4" i="78"/>
  <c r="R4" i="78" s="1"/>
  <c r="F17" i="77" s="1"/>
  <c r="A4" i="78"/>
  <c r="B4" i="78" s="1"/>
  <c r="D11" i="77" s="1"/>
  <c r="K26" i="78" l="1"/>
  <c r="D25" i="77" s="1"/>
  <c r="M26" i="78"/>
  <c r="D26" i="77" s="1"/>
  <c r="K25" i="78"/>
  <c r="M25" i="78"/>
  <c r="K27" i="78"/>
  <c r="M27" i="78"/>
  <c r="B8" i="78"/>
  <c r="H8" i="78"/>
  <c r="H9" i="78" s="1"/>
  <c r="P4" i="78"/>
  <c r="D17" i="77" s="1"/>
  <c r="S4" i="78"/>
  <c r="G17" i="77" s="1"/>
  <c r="Q4" i="78"/>
  <c r="E17" i="77" s="1"/>
  <c r="I4" i="78"/>
  <c r="D14" i="77" s="1"/>
  <c r="L4" i="78"/>
  <c r="G14" i="77" s="1"/>
  <c r="J4" i="78"/>
  <c r="E14" i="77" s="1"/>
  <c r="K4" i="78"/>
  <c r="F14" i="77" s="1"/>
  <c r="E4" i="78"/>
  <c r="G11" i="77" s="1"/>
  <c r="C4" i="78"/>
  <c r="E11" i="77" s="1"/>
  <c r="D4" i="78"/>
  <c r="F11" i="77" s="1"/>
  <c r="O9" i="78"/>
  <c r="O10" i="78" s="1"/>
  <c r="O11" i="78" s="1"/>
  <c r="O12" i="78" s="1"/>
  <c r="O13" i="78" s="1"/>
  <c r="O14" i="78" s="1"/>
  <c r="O15" i="78" s="1"/>
  <c r="O16" i="78" s="1"/>
  <c r="O17" i="78" s="1"/>
  <c r="O18" i="78" s="1"/>
  <c r="O19" i="78" s="1"/>
  <c r="D8" i="78" l="1"/>
  <c r="E8" i="78"/>
  <c r="C8" i="78"/>
  <c r="T4" i="78"/>
  <c r="H17" i="77" s="1"/>
  <c r="M4" i="78"/>
  <c r="H14" i="77" s="1"/>
  <c r="F4" i="78"/>
  <c r="H11" i="77" s="1"/>
  <c r="A9" i="78"/>
  <c r="H10" i="78"/>
  <c r="R9" i="78"/>
  <c r="P9" i="78"/>
  <c r="I9" i="78"/>
  <c r="S9" i="78"/>
  <c r="J9" i="78"/>
  <c r="K9" i="78"/>
  <c r="Q9" i="78"/>
  <c r="L9" i="78"/>
  <c r="J8" i="78"/>
  <c r="S8" i="78"/>
  <c r="P8" i="78"/>
  <c r="I8" i="78"/>
  <c r="R8" i="78"/>
  <c r="K8" i="78"/>
  <c r="L8" i="78"/>
  <c r="Q8" i="78"/>
  <c r="F8" i="78" l="1"/>
  <c r="M9" i="78"/>
  <c r="T8" i="78"/>
  <c r="D9" i="78"/>
  <c r="B9" i="78"/>
  <c r="E9" i="78"/>
  <c r="C9" i="78"/>
  <c r="M8" i="78"/>
  <c r="T9" i="78"/>
  <c r="H11" i="78"/>
  <c r="S10" i="78"/>
  <c r="J10" i="78"/>
  <c r="I10" i="78"/>
  <c r="P10" i="78"/>
  <c r="K10" i="78"/>
  <c r="R10" i="78"/>
  <c r="Q10" i="78"/>
  <c r="L10" i="78"/>
  <c r="A10" i="78"/>
  <c r="T10" i="78" l="1"/>
  <c r="E10" i="78"/>
  <c r="B10" i="78"/>
  <c r="C10" i="78"/>
  <c r="D10" i="78"/>
  <c r="H12" i="78"/>
  <c r="K11" i="78"/>
  <c r="Q11" i="78"/>
  <c r="L11" i="78"/>
  <c r="I11" i="78"/>
  <c r="J11" i="78"/>
  <c r="R11" i="78"/>
  <c r="P11" i="78"/>
  <c r="S11" i="78"/>
  <c r="M10" i="78"/>
  <c r="F9" i="78"/>
  <c r="A11" i="78"/>
  <c r="M11" i="78" l="1"/>
  <c r="H13" i="78"/>
  <c r="Q12" i="78"/>
  <c r="L12" i="78"/>
  <c r="K12" i="78"/>
  <c r="R12" i="78"/>
  <c r="P12" i="78"/>
  <c r="S12" i="78"/>
  <c r="J12" i="78"/>
  <c r="I12" i="78"/>
  <c r="C11" i="78"/>
  <c r="B11" i="78"/>
  <c r="D11" i="78"/>
  <c r="E11" i="78"/>
  <c r="T11" i="78"/>
  <c r="F10" i="78"/>
  <c r="A12" i="78"/>
  <c r="M12" i="78" l="1"/>
  <c r="T12" i="78"/>
  <c r="H14" i="78"/>
  <c r="R13" i="78"/>
  <c r="P13" i="78"/>
  <c r="S13" i="78"/>
  <c r="J13" i="78"/>
  <c r="Q13" i="78"/>
  <c r="I13" i="78"/>
  <c r="K13" i="78"/>
  <c r="L13" i="78"/>
  <c r="B12" i="78"/>
  <c r="C12" i="78"/>
  <c r="D12" i="78"/>
  <c r="E12" i="78"/>
  <c r="F11" i="78"/>
  <c r="A13" i="78"/>
  <c r="M13" i="78" l="1"/>
  <c r="H15" i="78"/>
  <c r="S14" i="78"/>
  <c r="J14" i="78"/>
  <c r="I14" i="78"/>
  <c r="R14" i="78"/>
  <c r="P14" i="78"/>
  <c r="K14" i="78"/>
  <c r="Q14" i="78"/>
  <c r="L14" i="78"/>
  <c r="D13" i="78"/>
  <c r="B13" i="78"/>
  <c r="E13" i="78"/>
  <c r="C13" i="78"/>
  <c r="T13" i="78"/>
  <c r="F12" i="78"/>
  <c r="A14" i="78"/>
  <c r="F13" i="78" l="1"/>
  <c r="T14" i="78"/>
  <c r="E14" i="78"/>
  <c r="B14" i="78"/>
  <c r="C14" i="78"/>
  <c r="D14" i="78"/>
  <c r="H16" i="78"/>
  <c r="K15" i="78"/>
  <c r="Q15" i="78"/>
  <c r="L15" i="78"/>
  <c r="I15" i="78"/>
  <c r="J15" i="78"/>
  <c r="R15" i="78"/>
  <c r="P15" i="78"/>
  <c r="S15" i="78"/>
  <c r="M14" i="78"/>
  <c r="A15" i="78"/>
  <c r="T15" i="78" l="1"/>
  <c r="M15" i="78"/>
  <c r="B15" i="78"/>
  <c r="C15" i="78"/>
  <c r="D15" i="78"/>
  <c r="E15" i="78"/>
  <c r="H17" i="78"/>
  <c r="Q16" i="78"/>
  <c r="L16" i="78"/>
  <c r="K16" i="78"/>
  <c r="R16" i="78"/>
  <c r="S16" i="78"/>
  <c r="J16" i="78"/>
  <c r="I16" i="78"/>
  <c r="P16" i="78"/>
  <c r="F14" i="78"/>
  <c r="A16" i="78"/>
  <c r="M16" i="78" l="1"/>
  <c r="T16" i="78"/>
  <c r="F15" i="78"/>
  <c r="H18" i="78"/>
  <c r="R17" i="78"/>
  <c r="P17" i="78"/>
  <c r="S17" i="78"/>
  <c r="J17" i="78"/>
  <c r="Q17" i="78"/>
  <c r="K17" i="78"/>
  <c r="L17" i="78"/>
  <c r="I17" i="78"/>
  <c r="B16" i="78"/>
  <c r="C16" i="78"/>
  <c r="D16" i="78"/>
  <c r="E16" i="78"/>
  <c r="A17" i="78"/>
  <c r="M17" i="78" l="1"/>
  <c r="H19" i="78"/>
  <c r="S18" i="78"/>
  <c r="J18" i="78"/>
  <c r="I18" i="78"/>
  <c r="P18" i="78"/>
  <c r="K18" i="78"/>
  <c r="Q18" i="78"/>
  <c r="L18" i="78"/>
  <c r="R18" i="78"/>
  <c r="T17" i="78"/>
  <c r="D17" i="78"/>
  <c r="B17" i="78"/>
  <c r="E17" i="78"/>
  <c r="C17" i="78"/>
  <c r="F16" i="78"/>
  <c r="A18" i="78"/>
  <c r="E18" i="78" l="1"/>
  <c r="B18" i="78"/>
  <c r="C18" i="78"/>
  <c r="D18" i="78"/>
  <c r="M18" i="78"/>
  <c r="T18" i="78"/>
  <c r="K19" i="78"/>
  <c r="S19" i="78"/>
  <c r="J19" i="78"/>
  <c r="Q19" i="78"/>
  <c r="L19" i="78"/>
  <c r="I19" i="78"/>
  <c r="R19" i="78"/>
  <c r="P19" i="78"/>
  <c r="F17" i="78"/>
  <c r="A19" i="78"/>
  <c r="F18" i="78" l="1"/>
  <c r="T19" i="78"/>
  <c r="C19" i="78"/>
  <c r="D19" i="78"/>
  <c r="B19" i="78"/>
  <c r="E19" i="78"/>
  <c r="M19" i="78"/>
  <c r="F19" i="78" l="1"/>
  <c r="O12" i="61" l="1"/>
  <c r="O13" i="61" s="1"/>
  <c r="O14" i="61" s="1"/>
  <c r="O15" i="61" s="1"/>
  <c r="O16" i="61" s="1"/>
  <c r="O17" i="61" s="1"/>
  <c r="O18" i="61" s="1"/>
  <c r="O19" i="61" s="1"/>
  <c r="O20" i="61" s="1"/>
  <c r="O21" i="61" s="1"/>
  <c r="O22" i="61" s="1"/>
  <c r="O23" i="61" s="1"/>
  <c r="O24" i="61" s="1"/>
  <c r="O25" i="61" s="1"/>
  <c r="O26" i="61" s="1"/>
  <c r="O27" i="61" s="1"/>
  <c r="O28" i="61" s="1"/>
  <c r="O29" i="61" s="1"/>
  <c r="O30" i="61" s="1"/>
  <c r="O31" i="61" s="1"/>
  <c r="O32" i="61" s="1"/>
  <c r="O33" i="61" s="1"/>
  <c r="O34" i="61" s="1"/>
  <c r="O35" i="61" s="1"/>
  <c r="O36" i="61" s="1"/>
  <c r="O37" i="61" s="1"/>
  <c r="O38" i="61" s="1"/>
  <c r="O39" i="61" s="1"/>
  <c r="O40" i="61" s="1"/>
  <c r="O41" i="61" s="1"/>
  <c r="O42" i="61" s="1"/>
  <c r="O43" i="61" s="1"/>
  <c r="O44" i="61" s="1"/>
  <c r="O45" i="61" s="1"/>
  <c r="O46" i="61" s="1"/>
  <c r="O47" i="61" s="1"/>
  <c r="O48" i="61" s="1"/>
  <c r="O49" i="61" s="1"/>
  <c r="O50" i="61" s="1"/>
  <c r="O51" i="61" s="1"/>
  <c r="O52" i="61" s="1"/>
  <c r="O53" i="61" s="1"/>
  <c r="O54" i="61" s="1"/>
  <c r="O55" i="61" s="1"/>
  <c r="O56" i="61" s="1"/>
  <c r="O57" i="61" s="1"/>
  <c r="O58" i="61" s="1"/>
  <c r="N12" i="61"/>
  <c r="N13" i="61" s="1"/>
  <c r="N14" i="61" s="1"/>
  <c r="N15" i="61" s="1"/>
  <c r="N16" i="61" s="1"/>
  <c r="N17" i="61" s="1"/>
  <c r="N18" i="61" s="1"/>
  <c r="N19" i="61" s="1"/>
  <c r="N20" i="61" s="1"/>
  <c r="N21" i="61" s="1"/>
  <c r="N22" i="61" s="1"/>
  <c r="N23" i="61" s="1"/>
  <c r="N24" i="61" s="1"/>
  <c r="N25" i="61" s="1"/>
  <c r="N26" i="61" s="1"/>
  <c r="N27" i="61" s="1"/>
  <c r="N28" i="61" s="1"/>
  <c r="N29" i="61" s="1"/>
  <c r="N30" i="61" s="1"/>
  <c r="N31" i="61" s="1"/>
  <c r="N32" i="61" s="1"/>
  <c r="N33" i="61" s="1"/>
  <c r="N34" i="61" s="1"/>
  <c r="N35" i="61" s="1"/>
  <c r="N36" i="61" s="1"/>
  <c r="N37" i="61" s="1"/>
  <c r="N38" i="61" s="1"/>
  <c r="N39" i="61" s="1"/>
  <c r="N40" i="61" s="1"/>
  <c r="N41" i="61" s="1"/>
  <c r="N42" i="61" s="1"/>
  <c r="N43" i="61" s="1"/>
  <c r="N44" i="61" s="1"/>
  <c r="N45" i="61" s="1"/>
  <c r="N46" i="61" s="1"/>
  <c r="N47" i="61" s="1"/>
  <c r="N48" i="61" s="1"/>
  <c r="N49" i="61" s="1"/>
  <c r="N50" i="61" s="1"/>
  <c r="N51" i="61" s="1"/>
  <c r="N52" i="61" s="1"/>
  <c r="N53" i="61" s="1"/>
  <c r="N54" i="61" s="1"/>
  <c r="N55" i="61" s="1"/>
  <c r="N56" i="61" s="1"/>
  <c r="N57" i="61" s="1"/>
  <c r="N58" i="61" s="1"/>
  <c r="M12" i="61"/>
  <c r="M13" i="61" s="1"/>
  <c r="M14" i="61" s="1"/>
  <c r="M15" i="61" s="1"/>
  <c r="M16" i="61" s="1"/>
  <c r="M17" i="61" s="1"/>
  <c r="M18" i="61" s="1"/>
  <c r="M19" i="61" s="1"/>
  <c r="M20" i="61" s="1"/>
  <c r="M21" i="61" s="1"/>
  <c r="M22" i="61" s="1"/>
  <c r="M23" i="61" s="1"/>
  <c r="M24" i="61" s="1"/>
  <c r="M25" i="61" s="1"/>
  <c r="M26" i="61" s="1"/>
  <c r="M27" i="61" s="1"/>
  <c r="M28" i="61" s="1"/>
  <c r="M29" i="61" s="1"/>
  <c r="M30" i="61" s="1"/>
  <c r="M31" i="61" s="1"/>
  <c r="M32" i="61" s="1"/>
  <c r="M33" i="61" s="1"/>
  <c r="M34" i="61" s="1"/>
  <c r="M35" i="61" s="1"/>
  <c r="M36" i="61" s="1"/>
  <c r="M37" i="61" s="1"/>
  <c r="M38" i="61" s="1"/>
  <c r="M39" i="61" s="1"/>
  <c r="M40" i="61" s="1"/>
  <c r="M41" i="61" s="1"/>
  <c r="M42" i="61" s="1"/>
  <c r="M43" i="61" s="1"/>
  <c r="M44" i="61" s="1"/>
  <c r="M45" i="61" s="1"/>
  <c r="M46" i="61" s="1"/>
  <c r="M47" i="61" s="1"/>
  <c r="M48" i="61" s="1"/>
  <c r="M49" i="61" s="1"/>
  <c r="M50" i="61" s="1"/>
  <c r="M51" i="61" s="1"/>
  <c r="M52" i="61" s="1"/>
  <c r="M53" i="61" s="1"/>
  <c r="M54" i="61" s="1"/>
  <c r="M55" i="61" s="1"/>
  <c r="M56" i="61" s="1"/>
  <c r="M57" i="61" s="1"/>
  <c r="M58" i="61" s="1"/>
  <c r="L12" i="61"/>
  <c r="L13" i="61" s="1"/>
  <c r="L14" i="61" s="1"/>
  <c r="L15" i="61" s="1"/>
  <c r="L16" i="61" s="1"/>
  <c r="L17" i="61" s="1"/>
  <c r="L18" i="61" s="1"/>
  <c r="L19" i="61" s="1"/>
  <c r="L20" i="61" s="1"/>
  <c r="L21" i="61" s="1"/>
  <c r="L22" i="61" s="1"/>
  <c r="L23" i="61" s="1"/>
  <c r="L24" i="61" s="1"/>
  <c r="L25" i="61" s="1"/>
  <c r="L26" i="61" s="1"/>
  <c r="L27" i="61" s="1"/>
  <c r="L28" i="61" s="1"/>
  <c r="L29" i="61" s="1"/>
  <c r="L30" i="61" s="1"/>
  <c r="L31" i="61" s="1"/>
  <c r="L32" i="61" s="1"/>
  <c r="L33" i="61" s="1"/>
  <c r="L34" i="61" s="1"/>
  <c r="L35" i="61" s="1"/>
  <c r="L36" i="61" s="1"/>
  <c r="L37" i="61" s="1"/>
  <c r="L38" i="61" s="1"/>
  <c r="L39" i="61" s="1"/>
  <c r="L40" i="61" s="1"/>
  <c r="L41" i="61" s="1"/>
  <c r="L42" i="61" s="1"/>
  <c r="L43" i="61" s="1"/>
  <c r="L44" i="61" s="1"/>
  <c r="L45" i="61" s="1"/>
  <c r="L46" i="61" s="1"/>
  <c r="L47" i="61" s="1"/>
  <c r="L48" i="61" s="1"/>
  <c r="L49" i="61" s="1"/>
  <c r="L50" i="61" s="1"/>
  <c r="L51" i="61" s="1"/>
  <c r="L52" i="61" s="1"/>
  <c r="L53" i="61" s="1"/>
  <c r="L54" i="61" s="1"/>
  <c r="L55" i="61" s="1"/>
  <c r="L56" i="61" s="1"/>
  <c r="L57" i="61" s="1"/>
  <c r="L58" i="61" s="1"/>
  <c r="O11" i="61"/>
  <c r="N11" i="61"/>
  <c r="M11" i="61"/>
  <c r="L11" i="61"/>
  <c r="V2" i="73"/>
  <c r="H2" i="73"/>
  <c r="D2" i="73"/>
  <c r="E2" i="73" s="1"/>
  <c r="C2" i="73"/>
  <c r="B2" i="73"/>
  <c r="T2" i="73"/>
  <c r="S2" i="73"/>
</calcChain>
</file>

<file path=xl/sharedStrings.xml><?xml version="1.0" encoding="utf-8"?>
<sst xmlns="http://schemas.openxmlformats.org/spreadsheetml/2006/main" count="128" uniqueCount="63">
  <si>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</si>
  <si>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</si>
  <si>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</si>
  <si>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</si>
  <si>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</si>
  <si>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</si>
  <si>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</si>
  <si>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</si>
  <si>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</si>
  <si>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5</t>
  </si>
  <si>
    <t>ref 6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</si>
  <si>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</si>
  <si>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</si>
  <si>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</si>
  <si>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</si>
  <si>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</si>
  <si>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</si>
  <si>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</si>
  <si>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</si>
  <si>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</si>
  <si>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</si>
  <si>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</si>
  <si>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</si>
  <si>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</si>
  <si>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</si>
  <si>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</si>
  <si>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GC_egy</t>
  </si>
  <si>
    <t>Num</t>
  </si>
  <si>
    <t>Skin 1</t>
  </si>
  <si>
    <t>Time to answer</t>
  </si>
  <si>
    <t>FCR</t>
  </si>
  <si>
    <t>RAW DATA</t>
  </si>
  <si>
    <t>Actual Week</t>
  </si>
  <si>
    <t>Calculations / Consolidation</t>
  </si>
  <si>
    <t>RAW USER DATA</t>
  </si>
  <si>
    <t>Abandon rate (%)</t>
  </si>
  <si>
    <t>Week</t>
  </si>
  <si>
    <t>User 1</t>
  </si>
  <si>
    <t>User 2</t>
  </si>
  <si>
    <t>User 3</t>
  </si>
  <si>
    <t>User 4</t>
  </si>
  <si>
    <t>user1</t>
  </si>
  <si>
    <t>user2</t>
  </si>
  <si>
    <t>user3</t>
  </si>
  <si>
    <t>user4</t>
  </si>
  <si>
    <t>avg</t>
  </si>
  <si>
    <t>User1</t>
  </si>
  <si>
    <t>User2</t>
  </si>
  <si>
    <t>User3</t>
  </si>
  <si>
    <t>User4</t>
  </si>
  <si>
    <t>Average</t>
  </si>
  <si>
    <t>Abandon rate(%)</t>
  </si>
  <si>
    <t>Quarter</t>
  </si>
  <si>
    <t>Q1</t>
  </si>
  <si>
    <t>Q2</t>
  </si>
  <si>
    <t>Q3</t>
  </si>
  <si>
    <t>Q4</t>
  </si>
  <si>
    <t>IF(calc!H1=1,"Quarter 1",IF(calc!H1=13,"Quarter 2",IF(calc!H1=25,"Quarter 3",IF(calc!H1=37,"Quarter 4","Not in Quater"))))</t>
  </si>
  <si>
    <t>total</t>
  </si>
  <si>
    <t>average</t>
  </si>
  <si>
    <t>MAX</t>
  </si>
  <si>
    <t>BEST USER IS:</t>
  </si>
  <si>
    <t>FCR(%)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</si>
</sst>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W&quot;\ 00"/>
    <numFmt numFmtId="165" formatCode="ddd\,\ dd/mm/yy"/>
    <numFmt numFmtId="166" formatCode="\W\ &quot;01&quot;"/>
    <numFmt numFmtId="167" formatCode="&quot;Week &quot;00"/>
  </numFmts>
  <fonts count="22">
    <font>
      <sz val="10"/>
      <name val="Arial"/>
      <charset val="134"/>
    </font>
    <font>
      <sz val="10"/>
      <name val="Segoe UI"/>
      <family val="2"/>
    </font>
    <font>
      <b/>
      <sz val="10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2"/>
      <color indexed="8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Arial"/>
      <family val="2"/>
    </font>
    <font>
      <b/>
      <sz val="10"/>
      <color theme="0"/>
      <name val="Trebuchet MS"/>
      <family val="2"/>
      <charset val="238"/>
    </font>
    <font>
      <sz val="10"/>
      <color theme="0"/>
      <name val="Segoe UI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color theme="2"/>
      <name val="Arial"/>
      <family val="2"/>
    </font>
    <font>
      <sz val="10"/>
      <color theme="2"/>
      <name val="Arial"/>
      <family val="2"/>
    </font>
    <font>
      <sz val="8"/>
      <color rgb="FF000000"/>
      <name val="Segoe U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9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2" borderId="17" applyNumberFormat="0" applyAlignment="0" applyProtection="0"/>
  </cellStyleXfs>
  <cellXfs count="109">
    <xf numFmtId="0" fontId="0" fillId="0" borderId="0" xfId="0"/>
    <xf numFmtId="0" fontId="1" fillId="0" borderId="0" xfId="0" applyFont="1"/>
    <xf numFmtId="0" fontId="4" fillId="0" borderId="0" xfId="0" applyFont="1" applyFill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left" vertical="center" indent="1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Border="1" applyAlignment="1" applyProtection="1">
      <alignment horizontal="left" vertical="center" indent="1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164" fontId="4" fillId="0" borderId="0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Fill="1" applyBorder="1" applyAlignment="1" applyProtection="1">
      <alignment horizontal="left" vertical="center" wrapText="1" indent="2"/>
      <protection hidden="1"/>
    </xf>
    <xf numFmtId="0" fontId="2" fillId="0" borderId="1" xfId="0" applyFont="1" applyFill="1" applyBorder="1" applyAlignment="1" applyProtection="1">
      <alignment horizontal="left" vertical="center" indent="1"/>
      <protection hidden="1"/>
    </xf>
    <xf numFmtId="0" fontId="4" fillId="0" borderId="1" xfId="0" applyFont="1" applyFill="1" applyBorder="1" applyAlignment="1" applyProtection="1">
      <alignment vertic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3" fillId="0" borderId="5" xfId="0" applyFont="1" applyFill="1" applyBorder="1" applyAlignment="1" applyProtection="1">
      <alignment horizontal="left" vertical="center" wrapText="1" indent="2"/>
      <protection hidden="1"/>
    </xf>
    <xf numFmtId="0" fontId="1" fillId="0" borderId="6" xfId="0" applyFont="1" applyFill="1" applyBorder="1" applyAlignment="1" applyProtection="1">
      <alignment horizontal="center" vertical="center"/>
      <protection hidden="1"/>
    </xf>
    <xf numFmtId="0" fontId="4" fillId="0" borderId="6" xfId="0" applyFont="1" applyFill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165" fontId="1" fillId="0" borderId="8" xfId="0" applyNumberFormat="1" applyFont="1" applyFill="1" applyBorder="1" applyAlignment="1" applyProtection="1">
      <alignment horizontal="center" vertical="center"/>
      <protection hidden="1"/>
    </xf>
    <xf numFmtId="164" fontId="4" fillId="0" borderId="9" xfId="0" applyNumberFormat="1" applyFont="1" applyFill="1" applyBorder="1" applyAlignment="1" applyProtection="1">
      <alignment horizontal="center" vertical="center"/>
      <protection hidden="1"/>
    </xf>
    <xf numFmtId="3" fontId="4" fillId="0" borderId="9" xfId="0" applyNumberFormat="1" applyFont="1" applyFill="1" applyBorder="1" applyAlignment="1" applyProtection="1">
      <alignment vertical="center"/>
      <protection hidden="1"/>
    </xf>
    <xf numFmtId="165" fontId="1" fillId="0" borderId="10" xfId="0" applyNumberFormat="1" applyFont="1" applyFill="1" applyBorder="1" applyAlignment="1" applyProtection="1">
      <alignment horizontal="center" vertical="center"/>
      <protection hidden="1"/>
    </xf>
    <xf numFmtId="164" fontId="4" fillId="0" borderId="11" xfId="0" applyNumberFormat="1" applyFont="1" applyFill="1" applyBorder="1" applyAlignment="1" applyProtection="1">
      <alignment horizontal="center" vertical="center"/>
      <protection hidden="1"/>
    </xf>
    <xf numFmtId="165" fontId="4" fillId="0" borderId="10" xfId="0" applyNumberFormat="1" applyFont="1" applyFill="1" applyBorder="1" applyAlignment="1" applyProtection="1">
      <alignment horizontal="center" vertical="center"/>
      <protection hidden="1"/>
    </xf>
    <xf numFmtId="165" fontId="4" fillId="0" borderId="12" xfId="0" applyNumberFormat="1" applyFont="1" applyFill="1" applyBorder="1" applyAlignment="1" applyProtection="1">
      <alignment horizontal="center" vertical="center"/>
      <protection hidden="1"/>
    </xf>
    <xf numFmtId="164" fontId="4" fillId="0" borderId="13" xfId="0" applyNumberFormat="1" applyFont="1" applyFill="1" applyBorder="1" applyAlignment="1" applyProtection="1">
      <alignment horizontal="center" vertical="center"/>
      <protection hidden="1"/>
    </xf>
    <xf numFmtId="165" fontId="4" fillId="0" borderId="8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3" fontId="4" fillId="0" borderId="0" xfId="0" applyNumberFormat="1" applyFont="1" applyFill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10" fontId="4" fillId="0" borderId="0" xfId="1" applyNumberFormat="1" applyFont="1" applyFill="1" applyAlignment="1" applyProtection="1">
      <alignment vertical="center"/>
      <protection hidden="1"/>
    </xf>
    <xf numFmtId="10" fontId="4" fillId="0" borderId="0" xfId="0" applyNumberFormat="1" applyFont="1" applyFill="1" applyAlignment="1" applyProtection="1">
      <alignment vertical="center"/>
      <protection hidden="1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3" fillId="0" borderId="0" xfId="0" applyNumberFormat="1" applyFont="1" applyFill="1" applyBorder="1" applyAlignment="1" applyProtection="1">
      <alignment horizontal="left" vertical="center" wrapText="1" indent="2"/>
      <protection hidden="1"/>
    </xf>
    <xf numFmtId="0" fontId="0" fillId="3" borderId="0" xfId="0" applyFill="1"/>
    <xf numFmtId="164" fontId="0" fillId="3" borderId="6" xfId="0" applyNumberFormat="1" applyFill="1" applyBorder="1"/>
    <xf numFmtId="0" fontId="0" fillId="3" borderId="6" xfId="0" applyFill="1" applyBorder="1"/>
    <xf numFmtId="0" fontId="7" fillId="3" borderId="6" xfId="0" applyFont="1" applyFill="1" applyBorder="1" applyAlignment="1">
      <alignment horizontal="center"/>
    </xf>
    <xf numFmtId="0" fontId="6" fillId="3" borderId="6" xfId="0" applyFont="1" applyFill="1" applyBorder="1"/>
    <xf numFmtId="0" fontId="3" fillId="4" borderId="0" xfId="0" applyFont="1" applyFill="1" applyBorder="1" applyAlignment="1" applyProtection="1">
      <alignment horizontal="left" vertical="center" indent="1"/>
      <protection hidden="1"/>
    </xf>
    <xf numFmtId="0" fontId="7" fillId="4" borderId="0" xfId="0" applyFont="1" applyFill="1"/>
    <xf numFmtId="164" fontId="3" fillId="4" borderId="0" xfId="0" applyNumberFormat="1" applyFont="1" applyFill="1" applyBorder="1" applyAlignment="1" applyProtection="1">
      <alignment horizontal="right" vertical="center"/>
      <protection hidden="1"/>
    </xf>
    <xf numFmtId="0" fontId="7" fillId="3" borderId="7" xfId="0" applyFont="1" applyFill="1" applyBorder="1" applyAlignment="1">
      <alignment horizontal="center"/>
    </xf>
    <xf numFmtId="0" fontId="0" fillId="5" borderId="0" xfId="0" applyFill="1"/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164" fontId="0" fillId="5" borderId="6" xfId="0" applyNumberFormat="1" applyFill="1" applyBorder="1"/>
    <xf numFmtId="10" fontId="6" fillId="5" borderId="6" xfId="0" applyNumberFormat="1" applyFont="1" applyFill="1" applyBorder="1"/>
    <xf numFmtId="10" fontId="0" fillId="5" borderId="6" xfId="1" applyNumberFormat="1" applyFont="1" applyFill="1" applyBorder="1"/>
    <xf numFmtId="0" fontId="0" fillId="6" borderId="0" xfId="0" applyFill="1"/>
    <xf numFmtId="0" fontId="0" fillId="7" borderId="0" xfId="0" applyFill="1"/>
    <xf numFmtId="0" fontId="7" fillId="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/>
    <xf numFmtId="0" fontId="7" fillId="9" borderId="6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164" fontId="0" fillId="9" borderId="6" xfId="0" applyNumberFormat="1" applyFill="1" applyBorder="1"/>
    <xf numFmtId="10" fontId="6" fillId="9" borderId="6" xfId="0" applyNumberFormat="1" applyFont="1" applyFill="1" applyBorder="1"/>
    <xf numFmtId="10" fontId="0" fillId="9" borderId="6" xfId="1" applyNumberFormat="1" applyFont="1" applyFill="1" applyBorder="1"/>
    <xf numFmtId="10" fontId="0" fillId="5" borderId="0" xfId="0" applyNumberFormat="1" applyFill="1"/>
    <xf numFmtId="0" fontId="15" fillId="6" borderId="0" xfId="0" applyFont="1" applyFill="1" applyAlignment="1">
      <alignment vertical="center"/>
    </xf>
    <xf numFmtId="0" fontId="13" fillId="0" borderId="0" xfId="0" applyFont="1" applyFill="1" applyAlignment="1" applyProtection="1">
      <alignment vertical="center"/>
      <protection hidden="1"/>
    </xf>
    <xf numFmtId="0" fontId="6" fillId="0" borderId="0" xfId="0" applyFont="1"/>
    <xf numFmtId="0" fontId="14" fillId="11" borderId="0" xfId="0" applyFont="1" applyFill="1" applyAlignment="1">
      <alignment horizontal="center"/>
    </xf>
    <xf numFmtId="10" fontId="0" fillId="9" borderId="0" xfId="0" applyNumberFormat="1" applyFill="1"/>
    <xf numFmtId="0" fontId="0" fillId="8" borderId="0" xfId="0" applyFill="1"/>
    <xf numFmtId="167" fontId="15" fillId="8" borderId="0" xfId="0" applyNumberFormat="1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7" fillId="8" borderId="2" xfId="0" applyFont="1" applyFill="1" applyBorder="1" applyAlignment="1">
      <alignment horizontal="center"/>
    </xf>
    <xf numFmtId="10" fontId="17" fillId="8" borderId="2" xfId="0" applyNumberFormat="1" applyFont="1" applyFill="1" applyBorder="1" applyAlignment="1">
      <alignment horizontal="center"/>
    </xf>
    <xf numFmtId="9" fontId="0" fillId="6" borderId="0" xfId="1" applyFont="1" applyFill="1"/>
    <xf numFmtId="0" fontId="7" fillId="7" borderId="0" xfId="0" applyFont="1" applyFill="1"/>
    <xf numFmtId="0" fontId="0" fillId="12" borderId="0" xfId="0" applyFill="1"/>
    <xf numFmtId="0" fontId="7" fillId="12" borderId="0" xfId="0" applyFont="1" applyFill="1" applyAlignment="1">
      <alignment horizontal="center"/>
    </xf>
    <xf numFmtId="0" fontId="0" fillId="12" borderId="0" xfId="0" applyFill="1" applyAlignment="1"/>
    <xf numFmtId="0" fontId="21" fillId="12" borderId="0" xfId="0" applyFont="1" applyFill="1" applyAlignment="1">
      <alignment horizontal="left"/>
    </xf>
    <xf numFmtId="0" fontId="21" fillId="12" borderId="0" xfId="0" applyFont="1" applyFill="1" applyAlignment="1">
      <alignment horizontal="left" vertical="center"/>
    </xf>
    <xf numFmtId="0" fontId="19" fillId="12" borderId="0" xfId="0" applyFont="1" applyFill="1"/>
    <xf numFmtId="0" fontId="20" fillId="12" borderId="0" xfId="0" applyFont="1" applyFill="1" applyAlignment="1">
      <alignment horizontal="center"/>
    </xf>
    <xf numFmtId="0" fontId="6" fillId="6" borderId="0" xfId="0" applyFont="1" applyFill="1"/>
    <xf numFmtId="164" fontId="0" fillId="0" borderId="0" xfId="0" applyNumberFormat="1"/>
    <xf numFmtId="0" fontId="3" fillId="0" borderId="2" xfId="0" applyFont="1" applyFill="1" applyBorder="1" applyAlignment="1" applyProtection="1">
      <alignment horizontal="center" vertical="center"/>
      <protection hidden="1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3" fillId="0" borderId="14" xfId="0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0" fontId="3" fillId="0" borderId="16" xfId="0" applyFont="1" applyFill="1" applyBorder="1" applyAlignment="1" applyProtection="1">
      <alignment horizontal="center" vertical="center"/>
      <protection hidden="1"/>
    </xf>
    <xf numFmtId="164" fontId="7" fillId="10" borderId="0" xfId="0" applyNumberFormat="1" applyFont="1" applyFill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9" borderId="14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16" fillId="8" borderId="6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/>
    </xf>
    <xf numFmtId="0" fontId="17" fillId="8" borderId="2" xfId="0" applyFont="1" applyFill="1" applyBorder="1" applyAlignment="1">
      <alignment horizontal="center"/>
    </xf>
    <xf numFmtId="0" fontId="17" fillId="8" borderId="4" xfId="0" applyFont="1" applyFill="1" applyBorder="1" applyAlignment="1">
      <alignment horizontal="center"/>
    </xf>
    <xf numFmtId="167" fontId="12" fillId="12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0" fontId="10" fillId="2" borderId="17" xfId="2" applyNumberFormat="1" applyAlignment="1">
      <alignment horizontal="center" vertical="center"/>
    </xf>
    <xf numFmtId="0" fontId="10" fillId="2" borderId="17" xfId="2" applyAlignment="1">
      <alignment horizontal="center" vertical="center"/>
    </xf>
    <xf numFmtId="0" fontId="19" fillId="12" borderId="0" xfId="0" applyFont="1" applyFill="1" applyAlignment="1">
      <alignment horizontal="center" vertical="center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414749"/>
      <rgbColor rgb="00008000"/>
      <rgbColor rgb="00CBCCCD"/>
      <rgbColor rgb="00808000"/>
      <rgbColor rgb="00800080"/>
      <rgbColor rgb="00008080"/>
      <rgbColor rgb="00C0C0C0"/>
      <rgbColor rgb="00808080"/>
      <rgbColor rgb="00FFCC00"/>
      <rgbColor rgb="00414B52"/>
      <rgbColor rgb="009D272A"/>
      <rgbColor rgb="00CBCCCD"/>
      <rgbColor rgb="0096999A"/>
      <rgbColor rgb="006B7072"/>
      <rgbColor rgb="00414749"/>
      <rgbColor rgb="00E2001A"/>
      <rgbColor rgb="00FFCC00"/>
      <rgbColor rgb="00414B52"/>
      <rgbColor rgb="009D272A"/>
      <rgbColor rgb="00CBCCCD"/>
      <rgbColor rgb="0096999A"/>
      <rgbColor rgb="006B7072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C10330"/>
      <rgbColor rgb="00339966"/>
      <rgbColor rgb="00E2001A"/>
      <rgbColor rgb="00414B52"/>
      <rgbColor rgb="00FFCC00"/>
      <rgbColor rgb="00993366"/>
      <rgbColor rgb="0096999A"/>
      <rgbColor rgb="006B7072"/>
    </indexedColors>
    <mruColors>
      <color rgb="FFFFFF99"/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to Answer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calc!$B$7</c:f>
              <c:strCache>
                <c:ptCount val="1"/>
                <c:pt idx="0">
                  <c:v>user1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calc!$A$8:$A$19</c:f>
              <c:numCache>
                <c:formatCode>"W"\ 00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cat>
          <c:val>
            <c:numRef>
              <c:f>calc!$B$8:$B$19</c:f>
              <c:numCache>
                <c:formatCode>General</c:formatCode>
                <c:ptCount val="12"/>
                <c:pt idx="0">
                  <c:v>88</c:v>
                </c:pt>
                <c:pt idx="1">
                  <c:v>120</c:v>
                </c:pt>
                <c:pt idx="2">
                  <c:v>91</c:v>
                </c:pt>
                <c:pt idx="3">
                  <c:v>62</c:v>
                </c:pt>
                <c:pt idx="4">
                  <c:v>157</c:v>
                </c:pt>
                <c:pt idx="5">
                  <c:v>109</c:v>
                </c:pt>
                <c:pt idx="6">
                  <c:v>120</c:v>
                </c:pt>
                <c:pt idx="7">
                  <c:v>130</c:v>
                </c:pt>
                <c:pt idx="8">
                  <c:v>92</c:v>
                </c:pt>
                <c:pt idx="9">
                  <c:v>116</c:v>
                </c:pt>
                <c:pt idx="10">
                  <c:v>148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4-479A-8401-9EA308290A87}"/>
            </c:ext>
          </c:extLst>
        </c:ser>
        <c:ser>
          <c:idx val="1"/>
          <c:order val="1"/>
          <c:tx>
            <c:strRef>
              <c:f>calc!$C$7</c:f>
              <c:strCache>
                <c:ptCount val="1"/>
                <c:pt idx="0">
                  <c:v>user2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calc!$A$8:$A$19</c:f>
              <c:numCache>
                <c:formatCode>"W"\ 00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cat>
          <c:val>
            <c:numRef>
              <c:f>calc!$C$8:$C$19</c:f>
              <c:numCache>
                <c:formatCode>General</c:formatCode>
                <c:ptCount val="12"/>
                <c:pt idx="0">
                  <c:v>84</c:v>
                </c:pt>
                <c:pt idx="1">
                  <c:v>84</c:v>
                </c:pt>
                <c:pt idx="2">
                  <c:v>156</c:v>
                </c:pt>
                <c:pt idx="3">
                  <c:v>96</c:v>
                </c:pt>
                <c:pt idx="4">
                  <c:v>72</c:v>
                </c:pt>
                <c:pt idx="5">
                  <c:v>98</c:v>
                </c:pt>
                <c:pt idx="6">
                  <c:v>106</c:v>
                </c:pt>
                <c:pt idx="7">
                  <c:v>96</c:v>
                </c:pt>
                <c:pt idx="8">
                  <c:v>135</c:v>
                </c:pt>
                <c:pt idx="9">
                  <c:v>129</c:v>
                </c:pt>
                <c:pt idx="10">
                  <c:v>157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4-479A-8401-9EA308290A87}"/>
            </c:ext>
          </c:extLst>
        </c:ser>
        <c:ser>
          <c:idx val="2"/>
          <c:order val="2"/>
          <c:tx>
            <c:strRef>
              <c:f>calc!$D$7</c:f>
              <c:strCache>
                <c:ptCount val="1"/>
                <c:pt idx="0">
                  <c:v>user3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calc!$A$8:$A$19</c:f>
              <c:numCache>
                <c:formatCode>"W"\ 00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cat>
          <c:val>
            <c:numRef>
              <c:f>calc!$D$8:$D$19</c:f>
              <c:numCache>
                <c:formatCode>General</c:formatCode>
                <c:ptCount val="12"/>
                <c:pt idx="0">
                  <c:v>77</c:v>
                </c:pt>
                <c:pt idx="1">
                  <c:v>103</c:v>
                </c:pt>
                <c:pt idx="2">
                  <c:v>139</c:v>
                </c:pt>
                <c:pt idx="3">
                  <c:v>93</c:v>
                </c:pt>
                <c:pt idx="4">
                  <c:v>149</c:v>
                </c:pt>
                <c:pt idx="5">
                  <c:v>130</c:v>
                </c:pt>
                <c:pt idx="6">
                  <c:v>161</c:v>
                </c:pt>
                <c:pt idx="7">
                  <c:v>127</c:v>
                </c:pt>
                <c:pt idx="8">
                  <c:v>104</c:v>
                </c:pt>
                <c:pt idx="9">
                  <c:v>132</c:v>
                </c:pt>
                <c:pt idx="10">
                  <c:v>106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4-479A-8401-9EA308290A87}"/>
            </c:ext>
          </c:extLst>
        </c:ser>
        <c:ser>
          <c:idx val="3"/>
          <c:order val="3"/>
          <c:tx>
            <c:strRef>
              <c:f>calc!$E$7</c:f>
              <c:strCache>
                <c:ptCount val="1"/>
                <c:pt idx="0">
                  <c:v>user4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calc!$A$8:$A$19</c:f>
              <c:numCache>
                <c:formatCode>"W"\ 00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cat>
          <c:val>
            <c:numRef>
              <c:f>calc!$E$8:$E$19</c:f>
              <c:numCache>
                <c:formatCode>General</c:formatCode>
                <c:ptCount val="12"/>
                <c:pt idx="0">
                  <c:v>152</c:v>
                </c:pt>
                <c:pt idx="1">
                  <c:v>149</c:v>
                </c:pt>
                <c:pt idx="2">
                  <c:v>152</c:v>
                </c:pt>
                <c:pt idx="3">
                  <c:v>128</c:v>
                </c:pt>
                <c:pt idx="4">
                  <c:v>83</c:v>
                </c:pt>
                <c:pt idx="5">
                  <c:v>98</c:v>
                </c:pt>
                <c:pt idx="6">
                  <c:v>155</c:v>
                </c:pt>
                <c:pt idx="7">
                  <c:v>82</c:v>
                </c:pt>
                <c:pt idx="8">
                  <c:v>97</c:v>
                </c:pt>
                <c:pt idx="9">
                  <c:v>89</c:v>
                </c:pt>
                <c:pt idx="10">
                  <c:v>110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4-479A-8401-9EA30829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951280"/>
        <c:axId val="510082800"/>
      </c:barChart>
      <c:lineChart>
        <c:grouping val="standard"/>
        <c:varyColors val="0"/>
        <c:ser>
          <c:idx val="4"/>
          <c:order val="4"/>
          <c:tx>
            <c:strRef>
              <c:f>calc!$F$7</c:f>
              <c:strCache>
                <c:ptCount val="1"/>
                <c:pt idx="0">
                  <c:v>avg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calc!$A$8:$A$19</c:f>
              <c:numCache>
                <c:formatCode>"W"\ 00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cat>
          <c:val>
            <c:numRef>
              <c:f>calc!$F$8:$F$19</c:f>
              <c:numCache>
                <c:formatCode>General</c:formatCode>
                <c:ptCount val="12"/>
                <c:pt idx="0">
                  <c:v>100.25</c:v>
                </c:pt>
                <c:pt idx="1">
                  <c:v>114</c:v>
                </c:pt>
                <c:pt idx="2">
                  <c:v>134.5</c:v>
                </c:pt>
                <c:pt idx="3">
                  <c:v>94.75</c:v>
                </c:pt>
                <c:pt idx="4">
                  <c:v>115.25</c:v>
                </c:pt>
                <c:pt idx="5">
                  <c:v>108.75</c:v>
                </c:pt>
                <c:pt idx="6">
                  <c:v>135.5</c:v>
                </c:pt>
                <c:pt idx="7">
                  <c:v>108.75</c:v>
                </c:pt>
                <c:pt idx="8">
                  <c:v>107</c:v>
                </c:pt>
                <c:pt idx="9">
                  <c:v>116.5</c:v>
                </c:pt>
                <c:pt idx="10">
                  <c:v>130.25</c:v>
                </c:pt>
                <c:pt idx="11">
                  <c:v>118.25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54-479A-8401-9EA30829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51280"/>
        <c:axId val="510082800"/>
      </c:lineChart>
      <c:catAx>
        <c:axId val="496951280"/>
        <c:scaling>
          <c:orientation val="minMax"/>
        </c:scaling>
        <c:delete val="0"/>
        <c:axPos val="b"/>
        <c:numFmt formatCode="&quot;W&quot;\ 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82800"/>
        <c:crosses val="autoZero"/>
        <c:auto val="1"/>
        <c:lblAlgn val="ctr"/>
        <c:lblOffset val="100"/>
        <c:noMultiLvlLbl val="0"/>
      </c:catAx>
      <c:valAx>
        <c:axId val="510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Abandon</a:t>
            </a:r>
            <a:r>
              <a:rPr lang="en-IN" baseline="0"/>
              <a:t> Rate(%)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calc!$I$7</c:f>
              <c:strCache>
                <c:ptCount val="1"/>
                <c:pt idx="0">
                  <c:v>user1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calc!$H$8:$H$19</c:f>
              <c:numCache>
                <c:formatCode>"W"\ 00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cat>
          <c:val>
            <c:numRef>
              <c:f>calc!$I$8:$I$19</c:f>
              <c:numCache>
                <c:formatCode>0.00%</c:formatCode>
                <c:ptCount val="12"/>
                <c:pt idx="0">
                  <c:v>8.5000000000000006E-2</c:v>
                </c:pt>
                <c:pt idx="1">
                  <c:v>3.5999999999999997E-2</c:v>
                </c:pt>
                <c:pt idx="2">
                  <c:v>9.8000000000000004E-2</c:v>
                </c:pt>
                <c:pt idx="3">
                  <c:v>9.1999999999999998E-2</c:v>
                </c:pt>
                <c:pt idx="4">
                  <c:v>8.4000000000000005E-2</c:v>
                </c:pt>
                <c:pt idx="5">
                  <c:v>1.0999999999999999E-2</c:v>
                </c:pt>
                <c:pt idx="6">
                  <c:v>4.2000000000000003E-2</c:v>
                </c:pt>
                <c:pt idx="7">
                  <c:v>3.2000000000000001E-2</c:v>
                </c:pt>
                <c:pt idx="8">
                  <c:v>2.7E-2</c:v>
                </c:pt>
                <c:pt idx="9">
                  <c:v>5.8000000000000003E-2</c:v>
                </c:pt>
                <c:pt idx="10">
                  <c:v>3.1E-2</c:v>
                </c:pt>
                <c:pt idx="11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D-482E-B285-72672860001A}"/>
            </c:ext>
          </c:extLst>
        </c:ser>
        <c:ser>
          <c:idx val="1"/>
          <c:order val="1"/>
          <c:tx>
            <c:strRef>
              <c:f>calc!$J$7</c:f>
              <c:strCache>
                <c:ptCount val="1"/>
                <c:pt idx="0">
                  <c:v>user2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calc!$H$8:$H$19</c:f>
              <c:numCache>
                <c:formatCode>"W"\ 00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cat>
          <c:val>
            <c:numRef>
              <c:f>calc!$J$8:$J$19</c:f>
              <c:numCache>
                <c:formatCode>0.00%</c:formatCode>
                <c:ptCount val="12"/>
                <c:pt idx="0">
                  <c:v>2.1000000000000001E-2</c:v>
                </c:pt>
                <c:pt idx="1">
                  <c:v>3.5000000000000003E-2</c:v>
                </c:pt>
                <c:pt idx="2">
                  <c:v>6.7000000000000004E-2</c:v>
                </c:pt>
                <c:pt idx="3">
                  <c:v>1.4999999999999999E-2</c:v>
                </c:pt>
                <c:pt idx="4">
                  <c:v>1.7999999999999999E-2</c:v>
                </c:pt>
                <c:pt idx="5">
                  <c:v>1.0999999999999999E-2</c:v>
                </c:pt>
                <c:pt idx="6">
                  <c:v>7.3999999999999996E-2</c:v>
                </c:pt>
                <c:pt idx="7">
                  <c:v>9.5000000000000001E-2</c:v>
                </c:pt>
                <c:pt idx="8">
                  <c:v>7.5999999999999998E-2</c:v>
                </c:pt>
                <c:pt idx="9">
                  <c:v>5.8999999999999997E-2</c:v>
                </c:pt>
                <c:pt idx="10">
                  <c:v>6.9000000000000006E-2</c:v>
                </c:pt>
                <c:pt idx="11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D-482E-B285-72672860001A}"/>
            </c:ext>
          </c:extLst>
        </c:ser>
        <c:ser>
          <c:idx val="2"/>
          <c:order val="2"/>
          <c:tx>
            <c:strRef>
              <c:f>calc!$K$7</c:f>
              <c:strCache>
                <c:ptCount val="1"/>
                <c:pt idx="0">
                  <c:v>user3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calc!$H$8:$H$19</c:f>
              <c:numCache>
                <c:formatCode>"W"\ 00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cat>
          <c:val>
            <c:numRef>
              <c:f>calc!$K$8:$K$19</c:f>
              <c:numCache>
                <c:formatCode>0.00%</c:formatCode>
                <c:ptCount val="12"/>
                <c:pt idx="0">
                  <c:v>5.0000000000000001E-3</c:v>
                </c:pt>
                <c:pt idx="1">
                  <c:v>4.3999999999999997E-2</c:v>
                </c:pt>
                <c:pt idx="2">
                  <c:v>4.7E-2</c:v>
                </c:pt>
                <c:pt idx="3">
                  <c:v>5.6000000000000001E-2</c:v>
                </c:pt>
                <c:pt idx="4">
                  <c:v>9.8000000000000004E-2</c:v>
                </c:pt>
                <c:pt idx="5">
                  <c:v>4.2000000000000003E-2</c:v>
                </c:pt>
                <c:pt idx="6">
                  <c:v>4.3999999999999997E-2</c:v>
                </c:pt>
                <c:pt idx="7">
                  <c:v>3.5000000000000003E-2</c:v>
                </c:pt>
                <c:pt idx="8">
                  <c:v>6.3E-2</c:v>
                </c:pt>
                <c:pt idx="9">
                  <c:v>8.1000000000000003E-2</c:v>
                </c:pt>
                <c:pt idx="10">
                  <c:v>8.6999999999999994E-2</c:v>
                </c:pt>
                <c:pt idx="11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D-482E-B285-72672860001A}"/>
            </c:ext>
          </c:extLst>
        </c:ser>
        <c:ser>
          <c:idx val="3"/>
          <c:order val="3"/>
          <c:tx>
            <c:strRef>
              <c:f>calc!$L$7</c:f>
              <c:strCache>
                <c:ptCount val="1"/>
                <c:pt idx="0">
                  <c:v>user4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calc!$H$8:$H$19</c:f>
              <c:numCache>
                <c:formatCode>"W"\ 00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cat>
          <c:val>
            <c:numRef>
              <c:f>calc!$L$8:$L$19</c:f>
              <c:numCache>
                <c:formatCode>0.00%</c:formatCode>
                <c:ptCount val="12"/>
                <c:pt idx="0">
                  <c:v>9.0999999999999998E-2</c:v>
                </c:pt>
                <c:pt idx="1">
                  <c:v>8.5999999999999993E-2</c:v>
                </c:pt>
                <c:pt idx="2">
                  <c:v>2.5000000000000001E-2</c:v>
                </c:pt>
                <c:pt idx="3">
                  <c:v>6.7000000000000004E-2</c:v>
                </c:pt>
                <c:pt idx="4">
                  <c:v>1.6E-2</c:v>
                </c:pt>
                <c:pt idx="5">
                  <c:v>0.01</c:v>
                </c:pt>
                <c:pt idx="6">
                  <c:v>9.1999999999999998E-2</c:v>
                </c:pt>
                <c:pt idx="7">
                  <c:v>2.8000000000000001E-2</c:v>
                </c:pt>
                <c:pt idx="8">
                  <c:v>7.0999999999999994E-2</c:v>
                </c:pt>
                <c:pt idx="9">
                  <c:v>0.04</c:v>
                </c:pt>
                <c:pt idx="10">
                  <c:v>0.05</c:v>
                </c:pt>
                <c:pt idx="11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6D-482E-B285-72672860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490676624"/>
        <c:axId val="507261328"/>
      </c:barChart>
      <c:lineChart>
        <c:grouping val="standard"/>
        <c:varyColors val="0"/>
        <c:ser>
          <c:idx val="4"/>
          <c:order val="4"/>
          <c:tx>
            <c:strRef>
              <c:f>calc!$M$7</c:f>
              <c:strCache>
                <c:ptCount val="1"/>
                <c:pt idx="0">
                  <c:v>avg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calc!$H$8:$H$19</c:f>
              <c:numCache>
                <c:formatCode>"W"\ 00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cat>
          <c:val>
            <c:numRef>
              <c:f>calc!$M$8:$M$19</c:f>
              <c:numCache>
                <c:formatCode>0.00%</c:formatCode>
                <c:ptCount val="12"/>
                <c:pt idx="0">
                  <c:v>5.0500000000000003E-2</c:v>
                </c:pt>
                <c:pt idx="1">
                  <c:v>5.0250000000000003E-2</c:v>
                </c:pt>
                <c:pt idx="2">
                  <c:v>5.9250000000000004E-2</c:v>
                </c:pt>
                <c:pt idx="3">
                  <c:v>5.7500000000000002E-2</c:v>
                </c:pt>
                <c:pt idx="4">
                  <c:v>5.4000000000000006E-2</c:v>
                </c:pt>
                <c:pt idx="5">
                  <c:v>1.8499999999999999E-2</c:v>
                </c:pt>
                <c:pt idx="6">
                  <c:v>6.3E-2</c:v>
                </c:pt>
                <c:pt idx="7">
                  <c:v>4.7500000000000001E-2</c:v>
                </c:pt>
                <c:pt idx="8">
                  <c:v>5.9249999999999997E-2</c:v>
                </c:pt>
                <c:pt idx="9">
                  <c:v>5.9500000000000004E-2</c:v>
                </c:pt>
                <c:pt idx="10">
                  <c:v>5.9249999999999997E-2</c:v>
                </c:pt>
                <c:pt idx="11">
                  <c:v>4.7750000000000001E-2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6D-482E-B285-72672860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76624"/>
        <c:axId val="507261328"/>
      </c:lineChart>
      <c:catAx>
        <c:axId val="490676624"/>
        <c:scaling>
          <c:orientation val="minMax"/>
        </c:scaling>
        <c:delete val="0"/>
        <c:axPos val="b"/>
        <c:numFmt formatCode="&quot;W&quot;\ 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61328"/>
        <c:crosses val="autoZero"/>
        <c:auto val="1"/>
        <c:lblAlgn val="ctr"/>
        <c:lblOffset val="100"/>
        <c:noMultiLvlLbl val="0"/>
      </c:catAx>
      <c:valAx>
        <c:axId val="5072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FCR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calc!$P$7</c:f>
              <c:strCache>
                <c:ptCount val="1"/>
                <c:pt idx="0">
                  <c:v>user1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calc!$O$8:$O$19</c:f>
              <c:numCache>
                <c:formatCode>"W"\ 00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cat>
          <c:val>
            <c:numRef>
              <c:f>calc!$P$8:$P$19</c:f>
              <c:numCache>
                <c:formatCode>0.00%</c:formatCode>
                <c:ptCount val="12"/>
                <c:pt idx="0">
                  <c:v>0.91669999999999996</c:v>
                </c:pt>
                <c:pt idx="1">
                  <c:v>0.91</c:v>
                </c:pt>
                <c:pt idx="2">
                  <c:v>0.91669999999999996</c:v>
                </c:pt>
                <c:pt idx="3">
                  <c:v>0.91439999999999999</c:v>
                </c:pt>
                <c:pt idx="4">
                  <c:v>0.91449999999999998</c:v>
                </c:pt>
                <c:pt idx="5">
                  <c:v>0.90990000000000004</c:v>
                </c:pt>
                <c:pt idx="6">
                  <c:v>0.91269999999999996</c:v>
                </c:pt>
                <c:pt idx="7">
                  <c:v>0.91739999999999999</c:v>
                </c:pt>
                <c:pt idx="8">
                  <c:v>0.91200000000000003</c:v>
                </c:pt>
                <c:pt idx="9">
                  <c:v>0.91320000000000001</c:v>
                </c:pt>
                <c:pt idx="10">
                  <c:v>0.91359999999999997</c:v>
                </c:pt>
                <c:pt idx="11">
                  <c:v>0.91320000000000001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8-4F9B-863A-5044C6244968}"/>
            </c:ext>
          </c:extLst>
        </c:ser>
        <c:ser>
          <c:idx val="1"/>
          <c:order val="1"/>
          <c:tx>
            <c:strRef>
              <c:f>calc!$Q$7</c:f>
              <c:strCache>
                <c:ptCount val="1"/>
                <c:pt idx="0">
                  <c:v>user2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calc!$O$8:$O$19</c:f>
              <c:numCache>
                <c:formatCode>"W"\ 00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cat>
          <c:val>
            <c:numRef>
              <c:f>calc!$Q$8:$Q$19</c:f>
              <c:numCache>
                <c:formatCode>0.00%</c:formatCode>
                <c:ptCount val="12"/>
                <c:pt idx="0">
                  <c:v>0.91069999999999995</c:v>
                </c:pt>
                <c:pt idx="1">
                  <c:v>0.91739999999999999</c:v>
                </c:pt>
                <c:pt idx="2">
                  <c:v>0.91669999999999996</c:v>
                </c:pt>
                <c:pt idx="3">
                  <c:v>0.91710000000000003</c:v>
                </c:pt>
                <c:pt idx="4">
                  <c:v>0.91220000000000001</c:v>
                </c:pt>
                <c:pt idx="5">
                  <c:v>0.91049999999999998</c:v>
                </c:pt>
                <c:pt idx="6">
                  <c:v>0.91820000000000002</c:v>
                </c:pt>
                <c:pt idx="7">
                  <c:v>0.91269999999999996</c:v>
                </c:pt>
                <c:pt idx="8">
                  <c:v>0.91559999999999997</c:v>
                </c:pt>
                <c:pt idx="9">
                  <c:v>0.9143</c:v>
                </c:pt>
                <c:pt idx="10">
                  <c:v>0.91349999999999998</c:v>
                </c:pt>
                <c:pt idx="11">
                  <c:v>0.91820000000000002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8-4F9B-863A-5044C6244968}"/>
            </c:ext>
          </c:extLst>
        </c:ser>
        <c:ser>
          <c:idx val="2"/>
          <c:order val="2"/>
          <c:tx>
            <c:strRef>
              <c:f>calc!$R$7</c:f>
              <c:strCache>
                <c:ptCount val="1"/>
                <c:pt idx="0">
                  <c:v>user3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calc!$O$8:$O$19</c:f>
              <c:numCache>
                <c:formatCode>"W"\ 00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cat>
          <c:val>
            <c:numRef>
              <c:f>calc!$R$8:$R$19</c:f>
              <c:numCache>
                <c:formatCode>0.00%</c:formatCode>
                <c:ptCount val="12"/>
                <c:pt idx="0">
                  <c:v>0.91869999999999996</c:v>
                </c:pt>
                <c:pt idx="1">
                  <c:v>0.91479999999999995</c:v>
                </c:pt>
                <c:pt idx="2">
                  <c:v>0.91710000000000003</c:v>
                </c:pt>
                <c:pt idx="3">
                  <c:v>0.91890000000000005</c:v>
                </c:pt>
                <c:pt idx="4">
                  <c:v>0.9133</c:v>
                </c:pt>
                <c:pt idx="5">
                  <c:v>0.90990000000000004</c:v>
                </c:pt>
                <c:pt idx="6">
                  <c:v>0.91059999999999997</c:v>
                </c:pt>
                <c:pt idx="7">
                  <c:v>0.91539999999999999</c:v>
                </c:pt>
                <c:pt idx="8">
                  <c:v>0.9133</c:v>
                </c:pt>
                <c:pt idx="9">
                  <c:v>0.91790000000000005</c:v>
                </c:pt>
                <c:pt idx="10">
                  <c:v>0.90980000000000005</c:v>
                </c:pt>
                <c:pt idx="11">
                  <c:v>0.90949999999999998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8-4F9B-863A-5044C6244968}"/>
            </c:ext>
          </c:extLst>
        </c:ser>
        <c:ser>
          <c:idx val="3"/>
          <c:order val="3"/>
          <c:tx>
            <c:strRef>
              <c:f>calc!$S$7</c:f>
              <c:strCache>
                <c:ptCount val="1"/>
                <c:pt idx="0">
                  <c:v>user4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calc!$O$8:$O$19</c:f>
              <c:numCache>
                <c:formatCode>"W"\ 00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cat>
          <c:val>
            <c:numRef>
              <c:f>calc!$S$8:$S$19</c:f>
              <c:numCache>
                <c:formatCode>0.00%</c:formatCode>
                <c:ptCount val="12"/>
                <c:pt idx="0">
                  <c:v>0.91139999999999999</c:v>
                </c:pt>
                <c:pt idx="1">
                  <c:v>0.91859999999999997</c:v>
                </c:pt>
                <c:pt idx="2">
                  <c:v>0.97</c:v>
                </c:pt>
                <c:pt idx="3">
                  <c:v>0.9143</c:v>
                </c:pt>
                <c:pt idx="4">
                  <c:v>0.9153</c:v>
                </c:pt>
                <c:pt idx="5">
                  <c:v>0.91779999999999995</c:v>
                </c:pt>
                <c:pt idx="6">
                  <c:v>0.90939999999999999</c:v>
                </c:pt>
                <c:pt idx="7">
                  <c:v>0.91479999999999995</c:v>
                </c:pt>
                <c:pt idx="8">
                  <c:v>0.91869999999999996</c:v>
                </c:pt>
                <c:pt idx="9">
                  <c:v>0.90910000000000002</c:v>
                </c:pt>
                <c:pt idx="10">
                  <c:v>0.91600000000000004</c:v>
                </c:pt>
                <c:pt idx="11">
                  <c:v>0.91390000000000005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58-4F9B-863A-5044C6244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394464"/>
        <c:axId val="848541032"/>
      </c:barChart>
      <c:lineChart>
        <c:grouping val="standard"/>
        <c:varyColors val="0"/>
        <c:ser>
          <c:idx val="4"/>
          <c:order val="4"/>
          <c:tx>
            <c:strRef>
              <c:f>calc!$T$7</c:f>
              <c:strCache>
                <c:ptCount val="1"/>
                <c:pt idx="0">
                  <c:v>avg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calc!$O$8:$O$19</c:f>
              <c:numCache>
                <c:formatCode>"W"\ 00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cat>
          <c:val>
            <c:numRef>
              <c:f>calc!$T$8:$T$19</c:f>
              <c:numCache>
                <c:formatCode>0.00%</c:formatCode>
                <c:ptCount val="12"/>
                <c:pt idx="0">
                  <c:v>0.91437499999999994</c:v>
                </c:pt>
                <c:pt idx="1">
                  <c:v>0.91520000000000001</c:v>
                </c:pt>
                <c:pt idx="2">
                  <c:v>0.93012499999999987</c:v>
                </c:pt>
                <c:pt idx="3">
                  <c:v>0.91617499999999996</c:v>
                </c:pt>
                <c:pt idx="4">
                  <c:v>0.91382500000000011</c:v>
                </c:pt>
                <c:pt idx="5">
                  <c:v>0.91202500000000009</c:v>
                </c:pt>
                <c:pt idx="6">
                  <c:v>0.91272500000000001</c:v>
                </c:pt>
                <c:pt idx="7">
                  <c:v>0.91507499999999997</c:v>
                </c:pt>
                <c:pt idx="8">
                  <c:v>0.91489999999999994</c:v>
                </c:pt>
                <c:pt idx="9">
                  <c:v>0.91362500000000002</c:v>
                </c:pt>
                <c:pt idx="10">
                  <c:v>0.91322499999999995</c:v>
                </c:pt>
                <c:pt idx="11">
                  <c:v>0.91369999999999996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8-4F9B-863A-5044C6244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94464"/>
        <c:axId val="848541032"/>
      </c:lineChart>
      <c:catAx>
        <c:axId val="513394464"/>
        <c:scaling>
          <c:orientation val="minMax"/>
        </c:scaling>
        <c:delete val="0"/>
        <c:axPos val="b"/>
        <c:numFmt formatCode="&quot;W&quot;\ 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41032"/>
        <c:crosses val="autoZero"/>
        <c:auto val="1"/>
        <c:lblAlgn val="ctr"/>
        <c:lblOffset val="100"/>
        <c:noMultiLvlLbl val="0"/>
      </c:catAx>
      <c:valAx>
        <c:axId val="8485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Scroll" dx="26" fmlaLink="calc!$D$1" max="48" min="1" page="10" val="13"/>
</file>

<file path=xl/ctrlProps/ctrlProp2.xml><?xml version="1.0" encoding="utf-8"?>
<formControlPr xmlns="http://schemas.microsoft.com/office/spreadsheetml/2009/9/main" objectType="Radio" firstButton="1" fmlaLink="calc!$W$6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List" dx="26" fmlaLink="calc!$W$11" fmlaRange="calc!$W$8:$X$10" noThreeD="1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5</xdr:row>
          <xdr:rowOff>38100</xdr:rowOff>
        </xdr:from>
        <xdr:to>
          <xdr:col>8</xdr:col>
          <xdr:colOff>457200</xdr:colOff>
          <xdr:row>18</xdr:row>
          <xdr:rowOff>213360</xdr:rowOff>
        </xdr:to>
        <xdr:sp macro="" textlink="">
          <xdr:nvSpPr>
            <xdr:cNvPr id="9226" name="Scroll Bar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9488DD49-7C79-4B7D-A071-2463B4B1EE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13</xdr:col>
      <xdr:colOff>281940</xdr:colOff>
      <xdr:row>3</xdr:row>
      <xdr:rowOff>160020</xdr:rowOff>
    </xdr:from>
    <xdr:to>
      <xdr:col>21</xdr:col>
      <xdr:colOff>525780</xdr:colOff>
      <xdr:row>15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A09C40-8524-413C-A29B-19DBC7F32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19</xdr:row>
      <xdr:rowOff>76200</xdr:rowOff>
    </xdr:from>
    <xdr:to>
      <xdr:col>13</xdr:col>
      <xdr:colOff>220980</xdr:colOff>
      <xdr:row>30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11FB9B-78EC-4028-B015-00D74A0B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327660</xdr:colOff>
      <xdr:row>19</xdr:row>
      <xdr:rowOff>60960</xdr:rowOff>
    </xdr:from>
    <xdr:to>
      <xdr:col>21</xdr:col>
      <xdr:colOff>586740</xdr:colOff>
      <xdr:row>30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0900BA-C68F-47A4-A64B-7B11C888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4</xdr:row>
          <xdr:rowOff>121920</xdr:rowOff>
        </xdr:from>
        <xdr:to>
          <xdr:col>13</xdr:col>
          <xdr:colOff>91440</xdr:colOff>
          <xdr:row>6</xdr:row>
          <xdr:rowOff>152400</xdr:rowOff>
        </xdr:to>
        <xdr:sp macro="" textlink="">
          <xdr:nvSpPr>
            <xdr:cNvPr id="9230" name="Option Button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D0CC5007-8C71-48FF-8D6A-ED33EA83A3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QUARTER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6</xdr:row>
          <xdr:rowOff>106680</xdr:rowOff>
        </xdr:from>
        <xdr:to>
          <xdr:col>13</xdr:col>
          <xdr:colOff>91440</xdr:colOff>
          <xdr:row>9</xdr:row>
          <xdr:rowOff>137160</xdr:rowOff>
        </xdr:to>
        <xdr:sp macro="" textlink="">
          <xdr:nvSpPr>
            <xdr:cNvPr id="9231" name="Option Button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64B9B318-3E50-4A01-B5CD-4AA255EB5C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QUARTER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9</xdr:row>
          <xdr:rowOff>83820</xdr:rowOff>
        </xdr:from>
        <xdr:to>
          <xdr:col>13</xdr:col>
          <xdr:colOff>91440</xdr:colOff>
          <xdr:row>11</xdr:row>
          <xdr:rowOff>53340</xdr:rowOff>
        </xdr:to>
        <xdr:sp macro="" textlink="">
          <xdr:nvSpPr>
            <xdr:cNvPr id="9232" name="Option Button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D156B21D-CF20-46B6-8AD0-0AF8D3F32D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QUARTER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11</xdr:row>
          <xdr:rowOff>45720</xdr:rowOff>
        </xdr:from>
        <xdr:to>
          <xdr:col>13</xdr:col>
          <xdr:colOff>91440</xdr:colOff>
          <xdr:row>13</xdr:row>
          <xdr:rowOff>76200</xdr:rowOff>
        </xdr:to>
        <xdr:sp macro="" textlink="">
          <xdr:nvSpPr>
            <xdr:cNvPr id="9233" name="Option Button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49280FE9-0252-4DAD-9AEC-17B3C64899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QUARTER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19</xdr:row>
          <xdr:rowOff>7620</xdr:rowOff>
        </xdr:from>
        <xdr:to>
          <xdr:col>2</xdr:col>
          <xdr:colOff>609600</xdr:colOff>
          <xdr:row>22</xdr:row>
          <xdr:rowOff>152400</xdr:rowOff>
        </xdr:to>
        <xdr:sp macro="" textlink="">
          <xdr:nvSpPr>
            <xdr:cNvPr id="9240" name="List Box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X2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2"/>
  <cols>
    <col min="1" max="1" width="18.44140625" style="33" customWidth="1"/>
    <col min="2" max="2" width="3.5546875" style="33" customWidth="1"/>
    <col min="3" max="5" width="2" style="33" customWidth="1"/>
    <col min="6" max="6" width="4.44140625" style="33" customWidth="1"/>
    <col min="7" max="7" width="4.6640625" style="33" customWidth="1"/>
    <col min="8" max="8" width="4.109375" style="33" customWidth="1"/>
    <col min="9" max="9" width="7.33203125" style="33" customWidth="1"/>
    <col min="10" max="10" width="9" style="33" customWidth="1"/>
    <col min="11" max="11" width="10.44140625" style="33" customWidth="1"/>
    <col min="12" max="12" width="7.44140625" style="33" customWidth="1"/>
    <col min="13" max="14" width="5" style="33" customWidth="1"/>
    <col min="15" max="17" width="6.88671875" style="33" customWidth="1"/>
    <col min="18" max="18" width="4.6640625" style="33" customWidth="1"/>
    <col min="19" max="19" width="11.88671875" style="33" customWidth="1"/>
    <col min="20" max="20" width="11.5546875" style="33" customWidth="1"/>
    <col min="21" max="21" width="9" style="33" customWidth="1"/>
    <col min="22" max="22" width="10.109375" style="33" customWidth="1"/>
    <col min="23" max="25" width="9.109375" style="33"/>
    <col min="26" max="26" width="20.44140625" style="33" customWidth="1"/>
    <col min="27" max="27" width="11.88671875" style="33" customWidth="1"/>
    <col min="28" max="28" width="11.5546875" style="33" customWidth="1"/>
    <col min="29" max="29" width="9" style="33" customWidth="1"/>
    <col min="30" max="30" width="10.109375" style="33" customWidth="1"/>
    <col min="31" max="32" width="6.44140625" style="33" customWidth="1"/>
    <col min="33" max="33" width="4.33203125" style="33" customWidth="1"/>
    <col min="34" max="35" width="7.88671875" style="33" customWidth="1"/>
    <col min="36" max="37" width="6.44140625" style="33" customWidth="1"/>
    <col min="38" max="38" width="4.33203125" style="33" customWidth="1"/>
    <col min="39" max="40" width="7.88671875" style="33" customWidth="1"/>
    <col min="41" max="50" width="9.109375" style="33"/>
  </cols>
  <sheetData>
    <row r="1" spans="1:50 1501:1506" s="32" customFormat="1" ht="14.4">
      <c r="A1" s="34" t="s">
        <v>0</v>
      </c>
      <c r="B1" s="34" t="s">
        <v>1</v>
      </c>
      <c r="C1" s="34">
        <v>1</v>
      </c>
      <c r="D1" s="34">
        <v>2</v>
      </c>
      <c r="E1" s="34">
        <v>3</v>
      </c>
      <c r="F1" s="34" t="s">
        <v>2</v>
      </c>
      <c r="G1" s="34" t="s">
        <v>3</v>
      </c>
      <c r="H1" s="34" t="s">
        <v>4</v>
      </c>
      <c r="I1" s="34" t="s">
        <v>5</v>
      </c>
      <c r="J1" s="34" t="s">
        <v>6</v>
      </c>
      <c r="K1" s="34" t="s">
        <v>7</v>
      </c>
      <c r="L1" s="34" t="s">
        <v>8</v>
      </c>
      <c r="M1" s="34" t="s">
        <v>9</v>
      </c>
      <c r="N1" s="34" t="s">
        <v>10</v>
      </c>
      <c r="O1" s="35" t="s">
        <v>11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16</v>
      </c>
      <c r="U1" s="34" t="s">
        <v>17</v>
      </c>
      <c r="V1" s="34" t="s">
        <v>18</v>
      </c>
      <c r="W1" s="36"/>
      <c r="X1" s="36"/>
      <c r="Y1" s="36"/>
      <c r="Z1" s="34" t="s">
        <v>19</v>
      </c>
      <c r="AA1" s="34" t="s">
        <v>15</v>
      </c>
      <c r="AB1" s="34" t="s">
        <v>16</v>
      </c>
      <c r="AC1" s="37" t="s">
        <v>17</v>
      </c>
      <c r="AD1" s="34" t="s">
        <v>18</v>
      </c>
      <c r="AE1" s="37" t="s">
        <v>20</v>
      </c>
      <c r="AF1" s="37" t="s">
        <v>21</v>
      </c>
      <c r="AG1" s="37" t="s">
        <v>22</v>
      </c>
      <c r="AH1" s="37" t="s">
        <v>23</v>
      </c>
      <c r="AI1" s="37" t="s">
        <v>24</v>
      </c>
      <c r="AJ1" s="37" t="s">
        <v>20</v>
      </c>
      <c r="AK1" s="37" t="s">
        <v>21</v>
      </c>
      <c r="AL1" s="37" t="s">
        <v>22</v>
      </c>
      <c r="AM1" s="37" t="s">
        <v>23</v>
      </c>
      <c r="AN1" s="37" t="s">
        <v>24</v>
      </c>
      <c r="AO1" s="36"/>
      <c r="AP1" s="36"/>
      <c r="AQ1" s="36"/>
      <c r="AR1" s="36"/>
      <c r="AS1" s="36"/>
      <c r="AT1" s="36"/>
      <c r="AU1" s="36"/>
      <c r="AV1" s="36"/>
      <c r="AW1" s="36"/>
      <c r="AX1" s="36"/>
      <c r="BES1" s="34" t="s">
        <v>25</v>
      </c>
      <c r="BET1" s="34" t="s">
        <v>15</v>
      </c>
      <c r="BEU1" s="34" t="s">
        <v>16</v>
      </c>
      <c r="BEV1" s="37" t="s">
        <v>17</v>
      </c>
      <c r="BEW1" s="34" t="s">
        <v>18</v>
      </c>
      <c r="BEX1" s="37" t="s">
        <v>23</v>
      </c>
    </row>
    <row r="2" spans="1:50 1501:1506">
      <c r="A2" s="33" t="s">
        <v>26</v>
      </c>
      <c r="B2" s="33">
        <f>55</f>
        <v>55</v>
      </c>
      <c r="C2" s="33">
        <f>B2-F2</f>
        <v>55</v>
      </c>
      <c r="D2" s="33">
        <f>H2/50</f>
        <v>2</v>
      </c>
      <c r="E2" s="33">
        <f>1.5*H2-C2-D2</f>
        <v>93</v>
      </c>
      <c r="F2" s="33">
        <v>0</v>
      </c>
      <c r="G2" s="33">
        <v>100</v>
      </c>
      <c r="H2" s="33">
        <f>G2-F2</f>
        <v>100</v>
      </c>
      <c r="I2" s="33" t="s">
        <v>27</v>
      </c>
      <c r="J2" s="33">
        <v>0</v>
      </c>
      <c r="K2" s="33">
        <v>9</v>
      </c>
      <c r="L2" s="33">
        <v>15</v>
      </c>
      <c r="M2" s="33">
        <v>70</v>
      </c>
      <c r="N2" s="33">
        <v>30</v>
      </c>
      <c r="O2" s="33">
        <v>255</v>
      </c>
      <c r="P2" s="33">
        <v>65535</v>
      </c>
      <c r="Q2" s="33">
        <v>65280</v>
      </c>
      <c r="R2" s="33" t="s">
        <v>28</v>
      </c>
      <c r="S2" s="33" t="str">
        <f ca="1">SUBSTITUTE(MID(_xlfn.FORMULATEXT(V2),2,FIND("!",_xlfn.FORMULATEXT(V2),1)-2),"'","")</f>
        <v>#REF</v>
      </c>
      <c r="T2" s="33" t="e">
        <f ca="1">_xlfn.SHEET(#REF!)</f>
        <v>#REF!</v>
      </c>
      <c r="V2" s="33" t="e">
        <f>#REF!</f>
        <v>#REF!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B1:AE59"/>
  <sheetViews>
    <sheetView showGridLines="0" zoomScaleNormal="100" workbookViewId="0">
      <selection activeCell="E11" sqref="E11"/>
    </sheetView>
  </sheetViews>
  <sheetFormatPr defaultColWidth="12.6640625" defaultRowHeight="15"/>
  <cols>
    <col min="1" max="1" width="2.6640625" style="1" customWidth="1"/>
    <col min="2" max="2" width="14.5546875" style="1" customWidth="1"/>
    <col min="3" max="3" width="15.6640625" style="1" customWidth="1"/>
    <col min="4" max="4" width="9.44140625" style="1" bestFit="1" customWidth="1"/>
    <col min="5" max="7" width="7" style="1" customWidth="1"/>
    <col min="8" max="9" width="2.6640625" style="1" customWidth="1"/>
    <col min="10" max="10" width="2" style="1" customWidth="1"/>
    <col min="11" max="11" width="3" style="1" customWidth="1"/>
    <col min="12" max="15" width="6.5546875" style="1" customWidth="1"/>
    <col min="16" max="16" width="1.33203125" style="1" customWidth="1"/>
    <col min="17" max="17" width="1.88671875" style="1" customWidth="1"/>
    <col min="18" max="21" width="6.5546875" style="1" customWidth="1"/>
    <col min="22" max="22" width="4" style="1" customWidth="1"/>
    <col min="23" max="26" width="7.33203125" style="1" customWidth="1"/>
    <col min="27" max="16384" width="12.6640625" style="1"/>
  </cols>
  <sheetData>
    <row r="1" spans="2:31" s="2" customFormat="1"/>
    <row r="2" spans="2:31" s="2" customFormat="1" ht="30" customHeight="1">
      <c r="B2" s="3" t="s">
        <v>31</v>
      </c>
      <c r="C2" s="4"/>
      <c r="D2" s="4"/>
      <c r="E2" s="4"/>
      <c r="F2" s="4"/>
      <c r="G2" s="4"/>
      <c r="H2" s="5"/>
    </row>
    <row r="3" spans="2:31" s="2" customFormat="1" ht="12.75" customHeight="1">
      <c r="B3" s="6"/>
      <c r="C3" s="6"/>
      <c r="D3" s="5"/>
      <c r="E3" s="5"/>
      <c r="F3" s="5"/>
      <c r="G3" s="5"/>
      <c r="H3" s="7"/>
      <c r="I3" s="7"/>
    </row>
    <row r="4" spans="2:31" s="2" customFormat="1" ht="12.75" customHeight="1">
      <c r="B4" s="6" t="s">
        <v>32</v>
      </c>
      <c r="C4" s="8">
        <v>5</v>
      </c>
      <c r="D4" s="38">
        <v>1</v>
      </c>
      <c r="E4" s="5"/>
      <c r="F4" s="5"/>
      <c r="G4" s="5"/>
    </row>
    <row r="5" spans="2:31" s="2" customFormat="1" ht="12.75" customHeight="1">
      <c r="B5" s="9"/>
      <c r="C5" s="10"/>
      <c r="D5" s="5"/>
      <c r="E5" s="5"/>
      <c r="F5" s="5"/>
      <c r="G5" s="5"/>
      <c r="H5" s="5"/>
    </row>
    <row r="6" spans="2:31" s="2" customFormat="1" ht="20.100000000000001" customHeight="1">
      <c r="B6" s="11" t="s">
        <v>33</v>
      </c>
      <c r="C6" s="12"/>
      <c r="D6" s="12"/>
      <c r="E6" s="12"/>
      <c r="F6" s="12"/>
      <c r="G6" s="12"/>
      <c r="H6" s="12"/>
    </row>
    <row r="7" spans="2:31" s="2" customFormat="1">
      <c r="B7" s="13"/>
    </row>
    <row r="8" spans="2:31" s="2" customFormat="1">
      <c r="B8" s="13"/>
      <c r="D8" s="86" t="s">
        <v>34</v>
      </c>
      <c r="E8" s="87"/>
      <c r="F8" s="87"/>
      <c r="G8" s="88"/>
      <c r="H8" s="14"/>
      <c r="I8" s="7"/>
      <c r="L8" s="89" t="s">
        <v>29</v>
      </c>
      <c r="M8" s="90"/>
      <c r="N8" s="90"/>
      <c r="O8" s="91"/>
      <c r="R8" s="89" t="s">
        <v>35</v>
      </c>
      <c r="S8" s="90"/>
      <c r="T8" s="90"/>
      <c r="U8" s="91"/>
      <c r="W8" s="89" t="s">
        <v>30</v>
      </c>
      <c r="X8" s="90"/>
      <c r="Y8" s="90"/>
      <c r="Z8" s="91"/>
    </row>
    <row r="9" spans="2:31" s="2" customFormat="1">
      <c r="B9" s="15"/>
      <c r="C9" s="16" t="s">
        <v>36</v>
      </c>
      <c r="D9" s="17" t="s">
        <v>37</v>
      </c>
      <c r="E9" s="17" t="s">
        <v>38</v>
      </c>
      <c r="F9" s="17" t="s">
        <v>39</v>
      </c>
      <c r="G9" s="17" t="s">
        <v>40</v>
      </c>
      <c r="H9" s="5"/>
      <c r="L9" s="17" t="s">
        <v>37</v>
      </c>
      <c r="M9" s="17" t="s">
        <v>38</v>
      </c>
      <c r="N9" s="17" t="s">
        <v>39</v>
      </c>
      <c r="O9" s="17" t="s">
        <v>40</v>
      </c>
      <c r="P9" s="27"/>
      <c r="R9" s="29" t="s">
        <v>37</v>
      </c>
      <c r="S9" s="29" t="s">
        <v>38</v>
      </c>
      <c r="T9" s="29" t="s">
        <v>39</v>
      </c>
      <c r="U9" s="29" t="s">
        <v>40</v>
      </c>
      <c r="V9" s="27"/>
      <c r="W9" s="29" t="s">
        <v>37</v>
      </c>
      <c r="X9" s="29" t="s">
        <v>38</v>
      </c>
      <c r="Y9" s="29" t="s">
        <v>39</v>
      </c>
      <c r="Z9" s="29" t="s">
        <v>40</v>
      </c>
    </row>
    <row r="10" spans="2:31" s="2" customFormat="1">
      <c r="B10" s="13"/>
      <c r="C10" s="66">
        <v>1</v>
      </c>
      <c r="D10" s="66">
        <v>2</v>
      </c>
      <c r="E10" s="66">
        <v>3</v>
      </c>
      <c r="F10" s="66">
        <v>4</v>
      </c>
      <c r="G10" s="66">
        <v>5</v>
      </c>
      <c r="H10" s="66">
        <v>6</v>
      </c>
      <c r="I10" s="66">
        <v>7</v>
      </c>
      <c r="J10" s="66">
        <v>8</v>
      </c>
      <c r="K10" s="66">
        <v>9</v>
      </c>
      <c r="L10" s="66">
        <v>10</v>
      </c>
      <c r="M10" s="66">
        <v>11</v>
      </c>
      <c r="N10" s="66">
        <v>12</v>
      </c>
      <c r="O10" s="66">
        <v>13</v>
      </c>
      <c r="P10" s="66">
        <v>14</v>
      </c>
      <c r="Q10" s="66">
        <v>15</v>
      </c>
      <c r="R10" s="66">
        <v>16</v>
      </c>
      <c r="S10" s="66">
        <v>17</v>
      </c>
      <c r="T10" s="66">
        <v>18</v>
      </c>
      <c r="U10" s="66">
        <v>19</v>
      </c>
      <c r="V10" s="66">
        <v>20</v>
      </c>
      <c r="W10" s="66">
        <v>21</v>
      </c>
      <c r="X10" s="66">
        <v>22</v>
      </c>
      <c r="Y10" s="66">
        <v>23</v>
      </c>
      <c r="Z10" s="66">
        <v>24</v>
      </c>
    </row>
    <row r="11" spans="2:31" s="2" customFormat="1">
      <c r="B11" s="18"/>
      <c r="C11" s="19">
        <v>1</v>
      </c>
      <c r="D11" s="20">
        <v>118</v>
      </c>
      <c r="E11" s="20">
        <v>69</v>
      </c>
      <c r="F11" s="20">
        <v>145</v>
      </c>
      <c r="G11" s="20">
        <v>84</v>
      </c>
      <c r="H11" s="5"/>
      <c r="J11" s="28"/>
      <c r="L11" s="28">
        <f>+D11</f>
        <v>118</v>
      </c>
      <c r="M11" s="28">
        <f>+E11</f>
        <v>69</v>
      </c>
      <c r="N11" s="28">
        <f>+F11</f>
        <v>145</v>
      </c>
      <c r="O11" s="28">
        <f>+G11</f>
        <v>84</v>
      </c>
      <c r="P11" s="28"/>
      <c r="R11" s="30">
        <v>8.0000000000000002E-3</v>
      </c>
      <c r="S11" s="30">
        <v>6.7000000000000004E-2</v>
      </c>
      <c r="T11" s="30">
        <v>0.01</v>
      </c>
      <c r="U11" s="30">
        <v>2E-3</v>
      </c>
      <c r="W11" s="31">
        <v>0.91149999999999998</v>
      </c>
      <c r="X11" s="31">
        <v>0.91100000000000003</v>
      </c>
      <c r="Y11" s="31">
        <v>0.91549999999999998</v>
      </c>
      <c r="Z11" s="31">
        <v>0.91559999999999997</v>
      </c>
      <c r="AB11" s="31"/>
      <c r="AC11" s="31"/>
      <c r="AD11" s="31"/>
      <c r="AE11" s="31"/>
    </row>
    <row r="12" spans="2:31" s="2" customFormat="1">
      <c r="B12" s="21"/>
      <c r="C12" s="22">
        <v>2</v>
      </c>
      <c r="D12" s="20">
        <v>129</v>
      </c>
      <c r="E12" s="20">
        <v>126</v>
      </c>
      <c r="F12" s="20">
        <v>165</v>
      </c>
      <c r="G12" s="20">
        <v>124</v>
      </c>
      <c r="H12" s="5"/>
      <c r="J12" s="28"/>
      <c r="L12" s="28">
        <f>+D11+D12</f>
        <v>247</v>
      </c>
      <c r="M12" s="28">
        <f>+E11+E12</f>
        <v>195</v>
      </c>
      <c r="N12" s="28">
        <f>+F11+F12</f>
        <v>310</v>
      </c>
      <c r="O12" s="28">
        <f>+G11+G12</f>
        <v>208</v>
      </c>
      <c r="P12" s="28"/>
      <c r="R12" s="30">
        <v>9.1999999999999998E-2</v>
      </c>
      <c r="S12" s="30">
        <v>7.2999999999999995E-2</v>
      </c>
      <c r="T12" s="30">
        <v>0.02</v>
      </c>
      <c r="U12" s="30">
        <v>5.8000000000000003E-2</v>
      </c>
      <c r="W12" s="31">
        <v>0.91439999999999999</v>
      </c>
      <c r="X12" s="31">
        <v>0.91610000000000003</v>
      </c>
      <c r="Y12" s="31">
        <v>0.9173</v>
      </c>
      <c r="Z12" s="31">
        <v>0.91049999999999998</v>
      </c>
      <c r="AB12" s="31"/>
      <c r="AC12" s="31"/>
      <c r="AD12" s="31"/>
      <c r="AE12" s="31"/>
    </row>
    <row r="13" spans="2:31" s="2" customFormat="1">
      <c r="B13" s="21"/>
      <c r="C13" s="22">
        <v>3</v>
      </c>
      <c r="D13" s="20">
        <v>167</v>
      </c>
      <c r="E13" s="20">
        <v>116</v>
      </c>
      <c r="F13" s="20">
        <v>103</v>
      </c>
      <c r="G13" s="20">
        <v>97</v>
      </c>
      <c r="H13" s="5"/>
      <c r="J13" s="28"/>
      <c r="L13" s="28">
        <f>+L12+D13</f>
        <v>414</v>
      </c>
      <c r="M13" s="28">
        <f>+M12+E13</f>
        <v>311</v>
      </c>
      <c r="N13" s="28">
        <f>+N12+F13</f>
        <v>413</v>
      </c>
      <c r="O13" s="28">
        <f>+O12+G13</f>
        <v>305</v>
      </c>
      <c r="P13" s="28"/>
      <c r="R13" s="30">
        <v>1.7999999999999999E-2</v>
      </c>
      <c r="S13" s="30">
        <v>7.0000000000000001E-3</v>
      </c>
      <c r="T13" s="30">
        <v>1.2999999999999999E-2</v>
      </c>
      <c r="U13" s="30">
        <v>2.5999999999999999E-2</v>
      </c>
      <c r="W13" s="31">
        <v>0.9093</v>
      </c>
      <c r="X13" s="31">
        <v>0.91879999999999995</v>
      </c>
      <c r="Y13" s="31">
        <v>0.91759999999999997</v>
      </c>
      <c r="Z13" s="31">
        <v>0.93</v>
      </c>
      <c r="AB13" s="31"/>
      <c r="AC13" s="31"/>
      <c r="AD13" s="31"/>
      <c r="AE13" s="31"/>
    </row>
    <row r="14" spans="2:31" s="2" customFormat="1">
      <c r="B14" s="21"/>
      <c r="C14" s="22">
        <v>4</v>
      </c>
      <c r="D14" s="20">
        <v>130</v>
      </c>
      <c r="E14" s="20">
        <v>131</v>
      </c>
      <c r="F14" s="20">
        <v>151</v>
      </c>
      <c r="G14" s="20">
        <v>106</v>
      </c>
      <c r="H14" s="5"/>
      <c r="J14" s="28"/>
      <c r="L14" s="28">
        <f t="shared" ref="L14:L58" si="0">+L13+D14</f>
        <v>544</v>
      </c>
      <c r="M14" s="28">
        <f t="shared" ref="M14:O58" si="1">+M13+E14</f>
        <v>442</v>
      </c>
      <c r="N14" s="28">
        <f t="shared" si="1"/>
        <v>564</v>
      </c>
      <c r="O14" s="28">
        <f t="shared" si="1"/>
        <v>411</v>
      </c>
      <c r="P14" s="28"/>
      <c r="R14" s="30">
        <v>3.4000000000000002E-2</v>
      </c>
      <c r="S14" s="30">
        <v>3.6999999999999998E-2</v>
      </c>
      <c r="T14" s="30">
        <v>4.5999999999999999E-2</v>
      </c>
      <c r="U14" s="30">
        <v>9.1999999999999998E-2</v>
      </c>
      <c r="W14" s="31">
        <v>0.9093</v>
      </c>
      <c r="X14" s="31">
        <v>0.91710000000000003</v>
      </c>
      <c r="Y14" s="31">
        <v>0.91759999999999997</v>
      </c>
      <c r="Z14" s="31">
        <v>0.91049999999999998</v>
      </c>
      <c r="AB14" s="31"/>
      <c r="AC14" s="31"/>
      <c r="AD14" s="31"/>
      <c r="AE14" s="31"/>
    </row>
    <row r="15" spans="2:31" s="2" customFormat="1">
      <c r="B15" s="21"/>
      <c r="C15" s="22">
        <v>5</v>
      </c>
      <c r="D15" s="20">
        <v>145</v>
      </c>
      <c r="E15" s="20">
        <v>118</v>
      </c>
      <c r="F15" s="20">
        <v>71</v>
      </c>
      <c r="G15" s="20">
        <v>88</v>
      </c>
      <c r="H15" s="5"/>
      <c r="J15" s="28"/>
      <c r="L15" s="28">
        <f t="shared" si="0"/>
        <v>689</v>
      </c>
      <c r="M15" s="28">
        <f t="shared" si="1"/>
        <v>560</v>
      </c>
      <c r="N15" s="28">
        <f t="shared" si="1"/>
        <v>635</v>
      </c>
      <c r="O15" s="28">
        <f t="shared" si="1"/>
        <v>499</v>
      </c>
      <c r="P15" s="28"/>
      <c r="R15" s="30">
        <v>2.5999999999999999E-2</v>
      </c>
      <c r="S15" s="30">
        <v>7.0999999999999994E-2</v>
      </c>
      <c r="T15" s="30">
        <v>1.7000000000000001E-2</v>
      </c>
      <c r="U15" s="30">
        <v>2.4E-2</v>
      </c>
      <c r="W15" s="31">
        <v>0.91810000000000003</v>
      </c>
      <c r="X15" s="31">
        <v>0.91069999999999995</v>
      </c>
      <c r="Y15" s="31">
        <v>0.91500000000000004</v>
      </c>
      <c r="Z15" s="31">
        <v>0.91869999999999996</v>
      </c>
      <c r="AB15" s="31"/>
      <c r="AC15" s="31"/>
      <c r="AD15" s="31"/>
      <c r="AE15" s="31"/>
    </row>
    <row r="16" spans="2:31" s="2" customFormat="1">
      <c r="B16" s="21"/>
      <c r="C16" s="22">
        <v>6</v>
      </c>
      <c r="D16" s="20">
        <v>107</v>
      </c>
      <c r="E16" s="20">
        <v>97</v>
      </c>
      <c r="F16" s="20">
        <v>163</v>
      </c>
      <c r="G16" s="20">
        <v>161</v>
      </c>
      <c r="H16" s="5"/>
      <c r="J16" s="28"/>
      <c r="L16" s="28">
        <f t="shared" si="0"/>
        <v>796</v>
      </c>
      <c r="M16" s="28">
        <f t="shared" si="1"/>
        <v>657</v>
      </c>
      <c r="N16" s="28">
        <f t="shared" si="1"/>
        <v>798</v>
      </c>
      <c r="O16" s="28">
        <f t="shared" si="1"/>
        <v>660</v>
      </c>
      <c r="P16" s="28"/>
      <c r="R16" s="30">
        <v>2.1000000000000001E-2</v>
      </c>
      <c r="S16" s="30">
        <v>2.5000000000000001E-2</v>
      </c>
      <c r="T16" s="30">
        <v>8.1000000000000003E-2</v>
      </c>
      <c r="U16" s="30">
        <v>3.7999999999999999E-2</v>
      </c>
      <c r="W16" s="31">
        <v>0.9103</v>
      </c>
      <c r="X16" s="31">
        <v>0.91180000000000005</v>
      </c>
      <c r="Y16" s="31">
        <v>0.90990000000000004</v>
      </c>
      <c r="Z16" s="31">
        <v>0.91510000000000002</v>
      </c>
      <c r="AB16" s="31"/>
      <c r="AC16" s="31"/>
      <c r="AD16" s="31"/>
      <c r="AE16" s="31"/>
    </row>
    <row r="17" spans="2:31" s="2" customFormat="1">
      <c r="B17" s="23"/>
      <c r="C17" s="22">
        <v>7</v>
      </c>
      <c r="D17" s="20">
        <v>69</v>
      </c>
      <c r="E17" s="20">
        <v>88</v>
      </c>
      <c r="F17" s="20">
        <v>168</v>
      </c>
      <c r="G17" s="20">
        <v>85</v>
      </c>
      <c r="H17" s="5"/>
      <c r="J17" s="28"/>
      <c r="L17" s="28">
        <f t="shared" si="0"/>
        <v>865</v>
      </c>
      <c r="M17" s="28">
        <f t="shared" si="1"/>
        <v>745</v>
      </c>
      <c r="N17" s="28">
        <f t="shared" si="1"/>
        <v>966</v>
      </c>
      <c r="O17" s="28">
        <f t="shared" si="1"/>
        <v>745</v>
      </c>
      <c r="P17" s="28"/>
      <c r="R17" s="30">
        <v>7.3999999999999996E-2</v>
      </c>
      <c r="S17" s="30">
        <v>5.0000000000000001E-3</v>
      </c>
      <c r="T17" s="30">
        <v>4.7E-2</v>
      </c>
      <c r="U17" s="30">
        <v>3.9E-2</v>
      </c>
      <c r="W17" s="31">
        <v>0.90959999999999996</v>
      </c>
      <c r="X17" s="31">
        <v>0.91669999999999996</v>
      </c>
      <c r="Y17" s="31">
        <v>0.91720000000000002</v>
      </c>
      <c r="Z17" s="31">
        <v>0.91720000000000002</v>
      </c>
      <c r="AB17" s="31"/>
      <c r="AC17" s="31"/>
      <c r="AD17" s="31"/>
      <c r="AE17" s="31"/>
    </row>
    <row r="18" spans="2:31" s="2" customFormat="1">
      <c r="B18" s="23"/>
      <c r="C18" s="22">
        <v>8</v>
      </c>
      <c r="D18" s="20">
        <v>163</v>
      </c>
      <c r="E18" s="20">
        <v>147</v>
      </c>
      <c r="F18" s="20">
        <v>109</v>
      </c>
      <c r="G18" s="20">
        <v>94</v>
      </c>
      <c r="H18" s="5"/>
      <c r="J18" s="28"/>
      <c r="L18" s="28">
        <f t="shared" si="0"/>
        <v>1028</v>
      </c>
      <c r="M18" s="28">
        <f t="shared" si="1"/>
        <v>892</v>
      </c>
      <c r="N18" s="28">
        <f t="shared" si="1"/>
        <v>1075</v>
      </c>
      <c r="O18" s="28">
        <f t="shared" si="1"/>
        <v>839</v>
      </c>
      <c r="P18" s="28"/>
      <c r="R18" s="30">
        <v>5.1999999999999998E-2</v>
      </c>
      <c r="S18" s="30">
        <v>1.2E-2</v>
      </c>
      <c r="T18" s="30">
        <v>0.05</v>
      </c>
      <c r="U18" s="30">
        <v>7.0999999999999994E-2</v>
      </c>
      <c r="W18" s="31">
        <v>0.9123</v>
      </c>
      <c r="X18" s="31">
        <v>0.91839999999999999</v>
      </c>
      <c r="Y18" s="31">
        <v>0.91279999999999994</v>
      </c>
      <c r="Z18" s="31">
        <v>0.91259999999999997</v>
      </c>
      <c r="AB18" s="31"/>
      <c r="AC18" s="31"/>
      <c r="AD18" s="31"/>
      <c r="AE18" s="31"/>
    </row>
    <row r="19" spans="2:31" s="2" customFormat="1">
      <c r="B19" s="23"/>
      <c r="C19" s="22">
        <v>9</v>
      </c>
      <c r="D19" s="20">
        <v>86</v>
      </c>
      <c r="E19" s="20">
        <v>66</v>
      </c>
      <c r="F19" s="20">
        <v>78</v>
      </c>
      <c r="G19" s="20">
        <v>117</v>
      </c>
      <c r="H19" s="5"/>
      <c r="J19" s="28"/>
      <c r="L19" s="28">
        <f t="shared" si="0"/>
        <v>1114</v>
      </c>
      <c r="M19" s="28">
        <f t="shared" si="1"/>
        <v>958</v>
      </c>
      <c r="N19" s="28">
        <f t="shared" si="1"/>
        <v>1153</v>
      </c>
      <c r="O19" s="28">
        <f t="shared" si="1"/>
        <v>956</v>
      </c>
      <c r="P19" s="28"/>
      <c r="R19" s="30">
        <v>3.7999999999999999E-2</v>
      </c>
      <c r="S19" s="30">
        <v>3.3000000000000002E-2</v>
      </c>
      <c r="T19" s="30">
        <v>4.7E-2</v>
      </c>
      <c r="U19" s="30">
        <v>1.4E-2</v>
      </c>
      <c r="W19" s="31">
        <v>0.9143</v>
      </c>
      <c r="X19" s="31">
        <v>0.91249999999999998</v>
      </c>
      <c r="Y19" s="31">
        <v>0.91710000000000003</v>
      </c>
      <c r="Z19" s="31">
        <v>0.91210000000000002</v>
      </c>
      <c r="AB19" s="31"/>
      <c r="AC19" s="31"/>
      <c r="AD19" s="31"/>
      <c r="AE19" s="31"/>
    </row>
    <row r="20" spans="2:31" s="2" customFormat="1">
      <c r="B20" s="23"/>
      <c r="C20" s="22">
        <v>10</v>
      </c>
      <c r="D20" s="20">
        <v>115</v>
      </c>
      <c r="E20" s="20">
        <v>69</v>
      </c>
      <c r="F20" s="20">
        <v>151</v>
      </c>
      <c r="G20" s="20">
        <v>140</v>
      </c>
      <c r="H20" s="5"/>
      <c r="J20" s="28"/>
      <c r="L20" s="28">
        <f t="shared" si="0"/>
        <v>1229</v>
      </c>
      <c r="M20" s="28">
        <f t="shared" si="1"/>
        <v>1027</v>
      </c>
      <c r="N20" s="28">
        <f t="shared" si="1"/>
        <v>1304</v>
      </c>
      <c r="O20" s="28">
        <f t="shared" si="1"/>
        <v>1096</v>
      </c>
      <c r="P20" s="28"/>
      <c r="R20" s="30">
        <v>7.2999999999999995E-2</v>
      </c>
      <c r="S20" s="30">
        <v>6.7000000000000004E-2</v>
      </c>
      <c r="T20" s="30">
        <v>6.3E-2</v>
      </c>
      <c r="U20" s="30">
        <v>1.7999999999999999E-2</v>
      </c>
      <c r="W20" s="31">
        <v>0.91290000000000004</v>
      </c>
      <c r="X20" s="31">
        <v>0.91759999999999997</v>
      </c>
      <c r="Y20" s="31">
        <v>0.91910000000000003</v>
      </c>
      <c r="Z20" s="31">
        <v>0.92</v>
      </c>
      <c r="AB20" s="31"/>
      <c r="AC20" s="31"/>
      <c r="AD20" s="31"/>
      <c r="AE20" s="31"/>
    </row>
    <row r="21" spans="2:31" s="2" customFormat="1">
      <c r="B21" s="23"/>
      <c r="C21" s="22">
        <v>11</v>
      </c>
      <c r="D21" s="20">
        <v>124</v>
      </c>
      <c r="E21" s="20">
        <v>149</v>
      </c>
      <c r="F21" s="20">
        <v>121</v>
      </c>
      <c r="G21" s="20">
        <v>142</v>
      </c>
      <c r="H21" s="5"/>
      <c r="J21" s="28"/>
      <c r="L21" s="28">
        <f t="shared" si="0"/>
        <v>1353</v>
      </c>
      <c r="M21" s="28">
        <f t="shared" si="1"/>
        <v>1176</v>
      </c>
      <c r="N21" s="28">
        <f t="shared" si="1"/>
        <v>1425</v>
      </c>
      <c r="O21" s="28">
        <f t="shared" si="1"/>
        <v>1238</v>
      </c>
      <c r="P21" s="28"/>
      <c r="R21" s="30">
        <v>6.4000000000000001E-2</v>
      </c>
      <c r="S21" s="30">
        <v>6.6000000000000003E-2</v>
      </c>
      <c r="T21" s="30">
        <v>8.1000000000000003E-2</v>
      </c>
      <c r="U21" s="30">
        <v>7.0000000000000007E-2</v>
      </c>
      <c r="W21" s="31">
        <v>0.91220000000000001</v>
      </c>
      <c r="X21" s="31">
        <v>0.91749999999999998</v>
      </c>
      <c r="Y21" s="31">
        <v>0.91600000000000004</v>
      </c>
      <c r="Z21" s="31">
        <v>0.91749999999999998</v>
      </c>
      <c r="AB21" s="31"/>
      <c r="AC21" s="31"/>
      <c r="AD21" s="31"/>
      <c r="AE21" s="31"/>
    </row>
    <row r="22" spans="2:31" s="2" customFormat="1">
      <c r="B22" s="24"/>
      <c r="C22" s="25">
        <v>12</v>
      </c>
      <c r="D22" s="20">
        <v>144</v>
      </c>
      <c r="E22" s="20">
        <v>80</v>
      </c>
      <c r="F22" s="20">
        <v>101</v>
      </c>
      <c r="G22" s="20">
        <v>138</v>
      </c>
      <c r="H22" s="5"/>
      <c r="J22" s="28"/>
      <c r="L22" s="28">
        <f t="shared" si="0"/>
        <v>1497</v>
      </c>
      <c r="M22" s="28">
        <f t="shared" si="1"/>
        <v>1256</v>
      </c>
      <c r="N22" s="28">
        <f t="shared" si="1"/>
        <v>1526</v>
      </c>
      <c r="O22" s="28">
        <f t="shared" si="1"/>
        <v>1376</v>
      </c>
      <c r="P22" s="28"/>
      <c r="R22" s="30">
        <v>3.1E-2</v>
      </c>
      <c r="S22" s="30">
        <v>9.2999999999999999E-2</v>
      </c>
      <c r="T22" s="30">
        <v>6.3E-2</v>
      </c>
      <c r="U22" s="30">
        <v>5.3999999999999999E-2</v>
      </c>
      <c r="W22" s="31">
        <v>0.9163</v>
      </c>
      <c r="X22" s="31">
        <v>0.91139999999999999</v>
      </c>
      <c r="Y22" s="31">
        <v>0.91310000000000002</v>
      </c>
      <c r="Z22" s="31">
        <v>0.91439999999999999</v>
      </c>
      <c r="AB22" s="31"/>
      <c r="AC22" s="31"/>
      <c r="AD22" s="31"/>
      <c r="AE22" s="31"/>
    </row>
    <row r="23" spans="2:31" s="2" customFormat="1">
      <c r="B23" s="26"/>
      <c r="C23" s="19">
        <v>13</v>
      </c>
      <c r="D23" s="20">
        <v>110</v>
      </c>
      <c r="E23" s="20">
        <v>69</v>
      </c>
      <c r="F23" s="20">
        <v>112</v>
      </c>
      <c r="G23" s="20">
        <v>163</v>
      </c>
      <c r="H23" s="5"/>
      <c r="J23" s="28"/>
      <c r="L23" s="28">
        <f t="shared" si="0"/>
        <v>1607</v>
      </c>
      <c r="M23" s="28">
        <f t="shared" si="1"/>
        <v>1325</v>
      </c>
      <c r="N23" s="28">
        <f t="shared" si="1"/>
        <v>1638</v>
      </c>
      <c r="O23" s="28">
        <f t="shared" si="1"/>
        <v>1539</v>
      </c>
      <c r="P23" s="28"/>
      <c r="R23" s="30">
        <v>0.08</v>
      </c>
      <c r="S23" s="30">
        <v>0.09</v>
      </c>
      <c r="T23" s="30">
        <v>2.3E-2</v>
      </c>
      <c r="U23" s="30">
        <v>6.0999999999999999E-2</v>
      </c>
      <c r="W23" s="31">
        <v>0.9123</v>
      </c>
      <c r="X23" s="31">
        <v>0.91500000000000004</v>
      </c>
      <c r="Y23" s="31">
        <v>0.91749999999999998</v>
      </c>
      <c r="Z23" s="31">
        <v>0.94</v>
      </c>
      <c r="AB23" s="31"/>
      <c r="AC23" s="31"/>
      <c r="AD23" s="31"/>
      <c r="AE23" s="31"/>
    </row>
    <row r="24" spans="2:31" s="2" customFormat="1">
      <c r="B24" s="23"/>
      <c r="C24" s="22">
        <v>14</v>
      </c>
      <c r="D24" s="20">
        <v>141</v>
      </c>
      <c r="E24" s="20">
        <v>83</v>
      </c>
      <c r="F24" s="20">
        <v>169</v>
      </c>
      <c r="G24" s="20">
        <v>166</v>
      </c>
      <c r="H24" s="5"/>
      <c r="J24" s="28"/>
      <c r="L24" s="28">
        <f t="shared" si="0"/>
        <v>1748</v>
      </c>
      <c r="M24" s="28">
        <f t="shared" si="1"/>
        <v>1408</v>
      </c>
      <c r="N24" s="28">
        <f t="shared" si="1"/>
        <v>1807</v>
      </c>
      <c r="O24" s="28">
        <f t="shared" si="1"/>
        <v>1705</v>
      </c>
      <c r="P24" s="28"/>
      <c r="R24" s="30">
        <v>7.3999999999999996E-2</v>
      </c>
      <c r="S24" s="30">
        <v>6.7000000000000004E-2</v>
      </c>
      <c r="T24" s="30">
        <v>2.3E-2</v>
      </c>
      <c r="U24" s="30">
        <v>2.9000000000000001E-2</v>
      </c>
      <c r="W24" s="31">
        <v>0.91090000000000004</v>
      </c>
      <c r="X24" s="31">
        <v>0.91900000000000004</v>
      </c>
      <c r="Y24" s="31">
        <v>0.90939999999999999</v>
      </c>
      <c r="Z24" s="31">
        <v>0.91369999999999996</v>
      </c>
      <c r="AB24" s="31"/>
      <c r="AC24" s="31"/>
      <c r="AD24" s="31"/>
      <c r="AE24" s="31"/>
    </row>
    <row r="25" spans="2:31" s="2" customFormat="1">
      <c r="B25" s="23"/>
      <c r="C25" s="22">
        <v>15</v>
      </c>
      <c r="D25" s="20">
        <v>91</v>
      </c>
      <c r="E25" s="20">
        <v>96</v>
      </c>
      <c r="F25" s="20">
        <v>109</v>
      </c>
      <c r="G25" s="20">
        <v>112</v>
      </c>
      <c r="H25" s="5"/>
      <c r="J25" s="28"/>
      <c r="L25" s="28">
        <f t="shared" si="0"/>
        <v>1839</v>
      </c>
      <c r="M25" s="28">
        <f t="shared" si="1"/>
        <v>1504</v>
      </c>
      <c r="N25" s="28">
        <f t="shared" si="1"/>
        <v>1916</v>
      </c>
      <c r="O25" s="28">
        <f t="shared" si="1"/>
        <v>1817</v>
      </c>
      <c r="P25" s="28"/>
      <c r="R25" s="30">
        <v>3.0000000000000001E-3</v>
      </c>
      <c r="S25" s="30">
        <v>9.8000000000000004E-2</v>
      </c>
      <c r="T25" s="30">
        <v>5.0000000000000001E-3</v>
      </c>
      <c r="U25" s="30">
        <v>8.0000000000000002E-3</v>
      </c>
      <c r="W25" s="31">
        <v>0.91359999999999997</v>
      </c>
      <c r="X25" s="31">
        <v>0.91649999999999998</v>
      </c>
      <c r="Y25" s="31">
        <v>0.91859999999999997</v>
      </c>
      <c r="Z25" s="31">
        <v>0.91400000000000003</v>
      </c>
      <c r="AB25" s="31"/>
      <c r="AC25" s="31"/>
      <c r="AD25" s="31"/>
      <c r="AE25" s="31"/>
    </row>
    <row r="26" spans="2:31" s="2" customFormat="1">
      <c r="B26" s="23"/>
      <c r="C26" s="22">
        <v>16</v>
      </c>
      <c r="D26" s="20">
        <v>83</v>
      </c>
      <c r="E26" s="20">
        <v>98</v>
      </c>
      <c r="F26" s="20">
        <v>82</v>
      </c>
      <c r="G26" s="20">
        <v>80</v>
      </c>
      <c r="H26" s="5"/>
      <c r="J26" s="28"/>
      <c r="L26" s="28">
        <f t="shared" si="0"/>
        <v>1922</v>
      </c>
      <c r="M26" s="28">
        <f t="shared" si="1"/>
        <v>1602</v>
      </c>
      <c r="N26" s="28">
        <f t="shared" si="1"/>
        <v>1998</v>
      </c>
      <c r="O26" s="28">
        <f t="shared" si="1"/>
        <v>1897</v>
      </c>
      <c r="P26" s="28"/>
      <c r="R26" s="30">
        <v>1.4E-2</v>
      </c>
      <c r="S26" s="30">
        <v>8.2000000000000003E-2</v>
      </c>
      <c r="T26" s="30">
        <v>0.09</v>
      </c>
      <c r="U26" s="30">
        <v>4.9000000000000002E-2</v>
      </c>
      <c r="W26" s="31">
        <v>0.91220000000000001</v>
      </c>
      <c r="X26" s="31">
        <v>0.91249999999999998</v>
      </c>
      <c r="Y26" s="31">
        <v>0.91059999999999997</v>
      </c>
      <c r="Z26" s="31">
        <v>0.90920000000000001</v>
      </c>
      <c r="AB26" s="31"/>
      <c r="AC26" s="31"/>
      <c r="AD26" s="31"/>
      <c r="AE26" s="31"/>
    </row>
    <row r="27" spans="2:31" s="2" customFormat="1">
      <c r="B27" s="23"/>
      <c r="C27" s="22">
        <v>17</v>
      </c>
      <c r="D27" s="20">
        <v>91</v>
      </c>
      <c r="E27" s="20">
        <v>94</v>
      </c>
      <c r="F27" s="20">
        <v>119</v>
      </c>
      <c r="G27" s="20">
        <v>68</v>
      </c>
      <c r="H27" s="5"/>
      <c r="J27" s="28"/>
      <c r="L27" s="28">
        <f t="shared" si="0"/>
        <v>2013</v>
      </c>
      <c r="M27" s="28">
        <f t="shared" si="1"/>
        <v>1696</v>
      </c>
      <c r="N27" s="28">
        <f t="shared" si="1"/>
        <v>2117</v>
      </c>
      <c r="O27" s="28">
        <f t="shared" si="1"/>
        <v>1965</v>
      </c>
      <c r="P27" s="28"/>
      <c r="R27" s="30">
        <v>3.3000000000000002E-2</v>
      </c>
      <c r="S27" s="30">
        <v>8.7999999999999995E-2</v>
      </c>
      <c r="T27" s="30">
        <v>0.05</v>
      </c>
      <c r="U27" s="30">
        <v>8.2000000000000003E-2</v>
      </c>
      <c r="W27" s="31">
        <v>0.91539999999999999</v>
      </c>
      <c r="X27" s="31">
        <v>0.91159999999999997</v>
      </c>
      <c r="Y27" s="31">
        <v>0.91049999999999998</v>
      </c>
      <c r="Z27" s="31">
        <v>0.91610000000000003</v>
      </c>
      <c r="AB27" s="31"/>
      <c r="AC27" s="31"/>
      <c r="AD27" s="31"/>
      <c r="AE27" s="31"/>
    </row>
    <row r="28" spans="2:31" s="2" customFormat="1">
      <c r="B28" s="23"/>
      <c r="C28" s="22">
        <v>18</v>
      </c>
      <c r="D28" s="20">
        <v>125</v>
      </c>
      <c r="E28" s="20">
        <v>169</v>
      </c>
      <c r="F28" s="20">
        <v>155</v>
      </c>
      <c r="G28" s="20">
        <v>156</v>
      </c>
      <c r="H28" s="5"/>
      <c r="J28" s="28"/>
      <c r="L28" s="28">
        <f t="shared" si="0"/>
        <v>2138</v>
      </c>
      <c r="M28" s="28">
        <f t="shared" si="1"/>
        <v>1865</v>
      </c>
      <c r="N28" s="28">
        <f t="shared" si="1"/>
        <v>2272</v>
      </c>
      <c r="O28" s="28">
        <f t="shared" si="1"/>
        <v>2121</v>
      </c>
      <c r="P28" s="28"/>
      <c r="R28" s="30">
        <v>0.01</v>
      </c>
      <c r="S28" s="30">
        <v>8.4000000000000005E-2</v>
      </c>
      <c r="T28" s="30">
        <v>6.3E-2</v>
      </c>
      <c r="U28" s="30">
        <v>2.7E-2</v>
      </c>
      <c r="W28" s="31">
        <v>0.91590000000000005</v>
      </c>
      <c r="X28" s="31">
        <v>0.91139999999999999</v>
      </c>
      <c r="Y28" s="31">
        <v>0.91579999999999995</v>
      </c>
      <c r="Z28" s="31">
        <v>0.91779999999999995</v>
      </c>
      <c r="AB28" s="31"/>
      <c r="AC28" s="31"/>
      <c r="AD28" s="31"/>
      <c r="AE28" s="31"/>
    </row>
    <row r="29" spans="2:31" s="2" customFormat="1">
      <c r="B29" s="23"/>
      <c r="C29" s="22">
        <v>19</v>
      </c>
      <c r="D29" s="20">
        <v>62</v>
      </c>
      <c r="E29" s="20">
        <v>145</v>
      </c>
      <c r="F29" s="20">
        <v>79</v>
      </c>
      <c r="G29" s="20">
        <v>145</v>
      </c>
      <c r="H29" s="5"/>
      <c r="J29" s="28"/>
      <c r="L29" s="28">
        <f t="shared" si="0"/>
        <v>2200</v>
      </c>
      <c r="M29" s="28">
        <f t="shared" si="1"/>
        <v>2010</v>
      </c>
      <c r="N29" s="28">
        <f t="shared" si="1"/>
        <v>2351</v>
      </c>
      <c r="O29" s="28">
        <f t="shared" si="1"/>
        <v>2266</v>
      </c>
      <c r="P29" s="28"/>
      <c r="R29" s="30">
        <v>3.7999999999999999E-2</v>
      </c>
      <c r="S29" s="30">
        <v>0.06</v>
      </c>
      <c r="T29" s="30">
        <v>9.7000000000000003E-2</v>
      </c>
      <c r="U29" s="30">
        <v>5.8000000000000003E-2</v>
      </c>
      <c r="W29" s="31">
        <v>0.91879999999999995</v>
      </c>
      <c r="X29" s="31">
        <v>0.91259999999999997</v>
      </c>
      <c r="Y29" s="31">
        <v>0.91339999999999999</v>
      </c>
      <c r="Z29" s="31">
        <v>0.91339999999999999</v>
      </c>
      <c r="AB29" s="31"/>
      <c r="AC29" s="31"/>
      <c r="AD29" s="31"/>
      <c r="AE29" s="31"/>
    </row>
    <row r="30" spans="2:31" s="2" customFormat="1">
      <c r="B30" s="23"/>
      <c r="C30" s="22">
        <v>20</v>
      </c>
      <c r="D30" s="20">
        <v>154</v>
      </c>
      <c r="E30" s="20">
        <v>88</v>
      </c>
      <c r="F30" s="20">
        <v>150</v>
      </c>
      <c r="G30" s="20">
        <v>127</v>
      </c>
      <c r="H30" s="5"/>
      <c r="J30" s="28"/>
      <c r="L30" s="28">
        <f t="shared" si="0"/>
        <v>2354</v>
      </c>
      <c r="M30" s="28">
        <f t="shared" si="1"/>
        <v>2098</v>
      </c>
      <c r="N30" s="28">
        <f t="shared" si="1"/>
        <v>2501</v>
      </c>
      <c r="O30" s="28">
        <f t="shared" si="1"/>
        <v>2393</v>
      </c>
      <c r="P30" s="28"/>
      <c r="R30" s="30">
        <v>5.8999999999999997E-2</v>
      </c>
      <c r="S30" s="30">
        <v>3.5000000000000003E-2</v>
      </c>
      <c r="T30" s="30">
        <v>7.2999999999999995E-2</v>
      </c>
      <c r="U30" s="30">
        <v>0.09</v>
      </c>
      <c r="W30" s="31">
        <v>0.91710000000000003</v>
      </c>
      <c r="X30" s="31">
        <v>0.91220000000000001</v>
      </c>
      <c r="Y30" s="31">
        <v>0.91839999999999999</v>
      </c>
      <c r="Z30" s="31">
        <v>0.91549999999999998</v>
      </c>
      <c r="AB30" s="31"/>
      <c r="AC30" s="31"/>
      <c r="AD30" s="31"/>
      <c r="AE30" s="31"/>
    </row>
    <row r="31" spans="2:31" s="2" customFormat="1">
      <c r="B31" s="23"/>
      <c r="C31" s="22">
        <v>21</v>
      </c>
      <c r="D31" s="20">
        <v>62</v>
      </c>
      <c r="E31" s="20">
        <v>140</v>
      </c>
      <c r="F31" s="20">
        <v>124</v>
      </c>
      <c r="G31" s="20">
        <v>110</v>
      </c>
      <c r="H31" s="5"/>
      <c r="J31" s="28"/>
      <c r="L31" s="28">
        <f t="shared" si="0"/>
        <v>2416</v>
      </c>
      <c r="M31" s="28">
        <f t="shared" si="1"/>
        <v>2238</v>
      </c>
      <c r="N31" s="28">
        <f t="shared" si="1"/>
        <v>2625</v>
      </c>
      <c r="O31" s="28">
        <f t="shared" si="1"/>
        <v>2503</v>
      </c>
      <c r="P31" s="28"/>
      <c r="R31" s="30">
        <v>6.6000000000000003E-2</v>
      </c>
      <c r="S31" s="30">
        <v>4.5999999999999999E-2</v>
      </c>
      <c r="T31" s="30">
        <v>5.2999999999999999E-2</v>
      </c>
      <c r="U31" s="30">
        <v>2.7E-2</v>
      </c>
      <c r="W31" s="31">
        <v>0.91820000000000002</v>
      </c>
      <c r="X31" s="31">
        <v>0.91779999999999995</v>
      </c>
      <c r="Y31" s="31">
        <v>0.91810000000000003</v>
      </c>
      <c r="Z31" s="31">
        <v>0.91469999999999996</v>
      </c>
      <c r="AB31" s="31"/>
      <c r="AC31" s="31"/>
      <c r="AD31" s="31"/>
      <c r="AE31" s="31"/>
    </row>
    <row r="32" spans="2:31" s="2" customFormat="1">
      <c r="B32" s="23"/>
      <c r="C32" s="22">
        <v>22</v>
      </c>
      <c r="D32" s="20">
        <v>74</v>
      </c>
      <c r="E32" s="20">
        <v>168</v>
      </c>
      <c r="F32" s="20">
        <v>127</v>
      </c>
      <c r="G32" s="20">
        <v>169</v>
      </c>
      <c r="H32" s="5"/>
      <c r="J32" s="28"/>
      <c r="L32" s="28">
        <f t="shared" si="0"/>
        <v>2490</v>
      </c>
      <c r="M32" s="28">
        <f t="shared" si="1"/>
        <v>2406</v>
      </c>
      <c r="N32" s="28">
        <f t="shared" si="1"/>
        <v>2752</v>
      </c>
      <c r="O32" s="28">
        <f t="shared" si="1"/>
        <v>2672</v>
      </c>
      <c r="P32" s="28"/>
      <c r="R32" s="30">
        <v>0.03</v>
      </c>
      <c r="S32" s="30">
        <v>9.9000000000000005E-2</v>
      </c>
      <c r="T32" s="30">
        <v>7.3999999999999996E-2</v>
      </c>
      <c r="U32" s="30">
        <v>4.9000000000000002E-2</v>
      </c>
      <c r="W32" s="31">
        <v>0.91200000000000003</v>
      </c>
      <c r="X32" s="31">
        <v>0.91830000000000001</v>
      </c>
      <c r="Y32" s="31">
        <v>0.91290000000000004</v>
      </c>
      <c r="Z32" s="31">
        <v>0.95</v>
      </c>
      <c r="AB32" s="31"/>
      <c r="AC32" s="31"/>
      <c r="AD32" s="31"/>
      <c r="AE32" s="31"/>
    </row>
    <row r="33" spans="2:31" s="2" customFormat="1">
      <c r="B33" s="23"/>
      <c r="C33" s="22">
        <v>23</v>
      </c>
      <c r="D33" s="20">
        <v>155</v>
      </c>
      <c r="E33" s="20">
        <v>95</v>
      </c>
      <c r="F33" s="20">
        <v>65</v>
      </c>
      <c r="G33" s="20">
        <v>112</v>
      </c>
      <c r="H33" s="5"/>
      <c r="J33" s="28"/>
      <c r="L33" s="28">
        <f t="shared" si="0"/>
        <v>2645</v>
      </c>
      <c r="M33" s="28">
        <f t="shared" si="1"/>
        <v>2501</v>
      </c>
      <c r="N33" s="28">
        <f t="shared" si="1"/>
        <v>2817</v>
      </c>
      <c r="O33" s="28">
        <f t="shared" si="1"/>
        <v>2784</v>
      </c>
      <c r="P33" s="28"/>
      <c r="R33" s="30">
        <v>8.5000000000000006E-2</v>
      </c>
      <c r="S33" s="30">
        <v>9.8000000000000004E-2</v>
      </c>
      <c r="T33" s="30">
        <v>9.8000000000000004E-2</v>
      </c>
      <c r="U33" s="30">
        <v>2.7E-2</v>
      </c>
      <c r="W33" s="31">
        <v>0.91320000000000001</v>
      </c>
      <c r="X33" s="31">
        <v>0.91739999999999999</v>
      </c>
      <c r="Y33" s="31">
        <v>0.91479999999999995</v>
      </c>
      <c r="Z33" s="31">
        <v>0.9123</v>
      </c>
      <c r="AB33" s="31"/>
      <c r="AC33" s="31"/>
      <c r="AD33" s="31"/>
      <c r="AE33" s="31"/>
    </row>
    <row r="34" spans="2:31" s="2" customFormat="1">
      <c r="B34" s="24"/>
      <c r="C34" s="25">
        <v>24</v>
      </c>
      <c r="D34" s="20">
        <v>85</v>
      </c>
      <c r="E34" s="20">
        <v>139</v>
      </c>
      <c r="F34" s="20">
        <v>112</v>
      </c>
      <c r="G34" s="20">
        <v>135</v>
      </c>
      <c r="H34" s="5"/>
      <c r="J34" s="28"/>
      <c r="L34" s="28">
        <f t="shared" si="0"/>
        <v>2730</v>
      </c>
      <c r="M34" s="28">
        <f t="shared" si="1"/>
        <v>2640</v>
      </c>
      <c r="N34" s="28">
        <f t="shared" si="1"/>
        <v>2929</v>
      </c>
      <c r="O34" s="28">
        <f t="shared" si="1"/>
        <v>2919</v>
      </c>
      <c r="P34" s="28"/>
      <c r="R34" s="30">
        <v>1.9E-2</v>
      </c>
      <c r="S34" s="30">
        <v>1.7999999999999999E-2</v>
      </c>
      <c r="T34" s="30">
        <v>4.3999999999999997E-2</v>
      </c>
      <c r="U34" s="30">
        <v>0.08</v>
      </c>
      <c r="W34" s="31">
        <v>0.91679999999999995</v>
      </c>
      <c r="X34" s="31">
        <v>0.91669999999999996</v>
      </c>
      <c r="Y34" s="31">
        <v>0.91020000000000001</v>
      </c>
      <c r="Z34" s="31">
        <v>0.91749999999999998</v>
      </c>
      <c r="AB34" s="31"/>
      <c r="AC34" s="31"/>
      <c r="AD34" s="31"/>
      <c r="AE34" s="31"/>
    </row>
    <row r="35" spans="2:31" s="2" customFormat="1">
      <c r="B35" s="26"/>
      <c r="C35" s="19">
        <v>25</v>
      </c>
      <c r="D35" s="20">
        <v>88</v>
      </c>
      <c r="E35" s="20">
        <v>84</v>
      </c>
      <c r="F35" s="20">
        <v>77</v>
      </c>
      <c r="G35" s="20">
        <v>152</v>
      </c>
      <c r="H35" s="5"/>
      <c r="J35" s="28"/>
      <c r="L35" s="28">
        <f t="shared" si="0"/>
        <v>2818</v>
      </c>
      <c r="M35" s="28">
        <f t="shared" si="1"/>
        <v>2724</v>
      </c>
      <c r="N35" s="28">
        <f t="shared" si="1"/>
        <v>3006</v>
      </c>
      <c r="O35" s="28">
        <f t="shared" si="1"/>
        <v>3071</v>
      </c>
      <c r="P35" s="28"/>
      <c r="R35" s="30">
        <v>8.5000000000000006E-2</v>
      </c>
      <c r="S35" s="30">
        <v>2.1000000000000001E-2</v>
      </c>
      <c r="T35" s="30">
        <v>5.0000000000000001E-3</v>
      </c>
      <c r="U35" s="30">
        <v>9.0999999999999998E-2</v>
      </c>
      <c r="W35" s="31">
        <v>0.91669999999999996</v>
      </c>
      <c r="X35" s="31">
        <v>0.91069999999999995</v>
      </c>
      <c r="Y35" s="31">
        <v>0.91869999999999996</v>
      </c>
      <c r="Z35" s="31">
        <v>0.91139999999999999</v>
      </c>
      <c r="AB35" s="31"/>
      <c r="AC35" s="31"/>
      <c r="AD35" s="31"/>
      <c r="AE35" s="31"/>
    </row>
    <row r="36" spans="2:31" s="2" customFormat="1">
      <c r="B36" s="23"/>
      <c r="C36" s="22">
        <v>26</v>
      </c>
      <c r="D36" s="20">
        <v>120</v>
      </c>
      <c r="E36" s="20">
        <v>84</v>
      </c>
      <c r="F36" s="20">
        <v>103</v>
      </c>
      <c r="G36" s="20">
        <v>149</v>
      </c>
      <c r="H36" s="5"/>
      <c r="J36" s="28"/>
      <c r="L36" s="28">
        <f t="shared" si="0"/>
        <v>2938</v>
      </c>
      <c r="M36" s="28">
        <f t="shared" si="1"/>
        <v>2808</v>
      </c>
      <c r="N36" s="28">
        <f t="shared" si="1"/>
        <v>3109</v>
      </c>
      <c r="O36" s="28">
        <f t="shared" si="1"/>
        <v>3220</v>
      </c>
      <c r="P36" s="28"/>
      <c r="R36" s="30">
        <v>3.5999999999999997E-2</v>
      </c>
      <c r="S36" s="30">
        <v>3.5000000000000003E-2</v>
      </c>
      <c r="T36" s="30">
        <v>4.3999999999999997E-2</v>
      </c>
      <c r="U36" s="30">
        <v>8.5999999999999993E-2</v>
      </c>
      <c r="W36" s="31">
        <v>0.91</v>
      </c>
      <c r="X36" s="31">
        <v>0.91739999999999999</v>
      </c>
      <c r="Y36" s="31">
        <v>0.91479999999999995</v>
      </c>
      <c r="Z36" s="31">
        <v>0.91859999999999997</v>
      </c>
      <c r="AB36" s="31"/>
      <c r="AC36" s="31"/>
      <c r="AD36" s="31"/>
      <c r="AE36" s="31"/>
    </row>
    <row r="37" spans="2:31" s="2" customFormat="1">
      <c r="B37" s="23"/>
      <c r="C37" s="22">
        <v>27</v>
      </c>
      <c r="D37" s="20">
        <v>91</v>
      </c>
      <c r="E37" s="20">
        <v>156</v>
      </c>
      <c r="F37" s="20">
        <v>139</v>
      </c>
      <c r="G37" s="20">
        <v>152</v>
      </c>
      <c r="H37" s="5"/>
      <c r="J37" s="28"/>
      <c r="L37" s="28">
        <f t="shared" si="0"/>
        <v>3029</v>
      </c>
      <c r="M37" s="28">
        <f t="shared" si="1"/>
        <v>2964</v>
      </c>
      <c r="N37" s="28">
        <f t="shared" si="1"/>
        <v>3248</v>
      </c>
      <c r="O37" s="28">
        <f t="shared" si="1"/>
        <v>3372</v>
      </c>
      <c r="P37" s="28"/>
      <c r="R37" s="30">
        <v>9.8000000000000004E-2</v>
      </c>
      <c r="S37" s="30">
        <v>6.7000000000000004E-2</v>
      </c>
      <c r="T37" s="30">
        <v>4.7E-2</v>
      </c>
      <c r="U37" s="30">
        <v>2.5000000000000001E-2</v>
      </c>
      <c r="W37" s="31">
        <v>0.91669999999999996</v>
      </c>
      <c r="X37" s="31">
        <v>0.91669999999999996</v>
      </c>
      <c r="Y37" s="31">
        <v>0.91710000000000003</v>
      </c>
      <c r="Z37" s="31">
        <v>0.97</v>
      </c>
      <c r="AB37" s="31"/>
      <c r="AC37" s="31"/>
      <c r="AD37" s="31"/>
      <c r="AE37" s="31"/>
    </row>
    <row r="38" spans="2:31" s="2" customFormat="1">
      <c r="B38" s="23"/>
      <c r="C38" s="22">
        <v>28</v>
      </c>
      <c r="D38" s="20">
        <v>62</v>
      </c>
      <c r="E38" s="20">
        <v>96</v>
      </c>
      <c r="F38" s="20">
        <v>93</v>
      </c>
      <c r="G38" s="20">
        <v>128</v>
      </c>
      <c r="H38" s="5"/>
      <c r="J38" s="28"/>
      <c r="L38" s="28">
        <f t="shared" si="0"/>
        <v>3091</v>
      </c>
      <c r="M38" s="28">
        <f t="shared" si="1"/>
        <v>3060</v>
      </c>
      <c r="N38" s="28">
        <f t="shared" si="1"/>
        <v>3341</v>
      </c>
      <c r="O38" s="28">
        <f t="shared" si="1"/>
        <v>3500</v>
      </c>
      <c r="P38" s="28"/>
      <c r="R38" s="30">
        <v>9.1999999999999998E-2</v>
      </c>
      <c r="S38" s="30">
        <v>1.4999999999999999E-2</v>
      </c>
      <c r="T38" s="30">
        <v>5.6000000000000001E-2</v>
      </c>
      <c r="U38" s="30">
        <v>6.7000000000000004E-2</v>
      </c>
      <c r="W38" s="31">
        <v>0.91439999999999999</v>
      </c>
      <c r="X38" s="31">
        <v>0.91710000000000003</v>
      </c>
      <c r="Y38" s="31">
        <v>0.91890000000000005</v>
      </c>
      <c r="Z38" s="31">
        <v>0.9143</v>
      </c>
      <c r="AB38" s="31"/>
      <c r="AC38" s="31"/>
      <c r="AD38" s="31"/>
      <c r="AE38" s="31"/>
    </row>
    <row r="39" spans="2:31" s="2" customFormat="1">
      <c r="B39" s="23"/>
      <c r="C39" s="22">
        <v>29</v>
      </c>
      <c r="D39" s="20">
        <v>157</v>
      </c>
      <c r="E39" s="20">
        <v>72</v>
      </c>
      <c r="F39" s="20">
        <v>149</v>
      </c>
      <c r="G39" s="20">
        <v>83</v>
      </c>
      <c r="H39" s="5"/>
      <c r="J39" s="28"/>
      <c r="L39" s="28">
        <f t="shared" si="0"/>
        <v>3248</v>
      </c>
      <c r="M39" s="28">
        <f t="shared" si="1"/>
        <v>3132</v>
      </c>
      <c r="N39" s="28">
        <f t="shared" si="1"/>
        <v>3490</v>
      </c>
      <c r="O39" s="28">
        <f t="shared" si="1"/>
        <v>3583</v>
      </c>
      <c r="P39" s="28"/>
      <c r="R39" s="30">
        <v>8.4000000000000005E-2</v>
      </c>
      <c r="S39" s="30">
        <v>1.7999999999999999E-2</v>
      </c>
      <c r="T39" s="30">
        <v>9.8000000000000004E-2</v>
      </c>
      <c r="U39" s="30">
        <v>1.6E-2</v>
      </c>
      <c r="W39" s="31">
        <v>0.91449999999999998</v>
      </c>
      <c r="X39" s="31">
        <v>0.91220000000000001</v>
      </c>
      <c r="Y39" s="31">
        <v>0.9133</v>
      </c>
      <c r="Z39" s="31">
        <v>0.9153</v>
      </c>
      <c r="AB39" s="31"/>
      <c r="AC39" s="31"/>
      <c r="AD39" s="31"/>
      <c r="AE39" s="31"/>
    </row>
    <row r="40" spans="2:31" s="2" customFormat="1">
      <c r="B40" s="23"/>
      <c r="C40" s="22">
        <v>30</v>
      </c>
      <c r="D40" s="20">
        <v>109</v>
      </c>
      <c r="E40" s="20">
        <v>98</v>
      </c>
      <c r="F40" s="20">
        <v>130</v>
      </c>
      <c r="G40" s="20">
        <v>98</v>
      </c>
      <c r="H40" s="5"/>
      <c r="J40" s="28"/>
      <c r="L40" s="28">
        <f t="shared" si="0"/>
        <v>3357</v>
      </c>
      <c r="M40" s="28">
        <f t="shared" si="1"/>
        <v>3230</v>
      </c>
      <c r="N40" s="28">
        <f t="shared" si="1"/>
        <v>3620</v>
      </c>
      <c r="O40" s="28">
        <f t="shared" si="1"/>
        <v>3681</v>
      </c>
      <c r="P40" s="28"/>
      <c r="R40" s="30">
        <v>1.0999999999999999E-2</v>
      </c>
      <c r="S40" s="30">
        <v>1.0999999999999999E-2</v>
      </c>
      <c r="T40" s="30">
        <v>4.2000000000000003E-2</v>
      </c>
      <c r="U40" s="30">
        <v>0.01</v>
      </c>
      <c r="W40" s="31">
        <v>0.90990000000000004</v>
      </c>
      <c r="X40" s="31">
        <v>0.91049999999999998</v>
      </c>
      <c r="Y40" s="31">
        <v>0.90990000000000004</v>
      </c>
      <c r="Z40" s="31">
        <v>0.91779999999999995</v>
      </c>
      <c r="AB40" s="31"/>
      <c r="AC40" s="31"/>
      <c r="AD40" s="31"/>
      <c r="AE40" s="31"/>
    </row>
    <row r="41" spans="2:31" s="2" customFormat="1">
      <c r="B41" s="23"/>
      <c r="C41" s="22">
        <v>31</v>
      </c>
      <c r="D41" s="20">
        <v>120</v>
      </c>
      <c r="E41" s="20">
        <v>106</v>
      </c>
      <c r="F41" s="20">
        <v>161</v>
      </c>
      <c r="G41" s="20">
        <v>155</v>
      </c>
      <c r="H41" s="5"/>
      <c r="J41" s="28"/>
      <c r="L41" s="28">
        <f t="shared" si="0"/>
        <v>3477</v>
      </c>
      <c r="M41" s="28">
        <f t="shared" si="1"/>
        <v>3336</v>
      </c>
      <c r="N41" s="28">
        <f t="shared" si="1"/>
        <v>3781</v>
      </c>
      <c r="O41" s="28">
        <f t="shared" si="1"/>
        <v>3836</v>
      </c>
      <c r="P41" s="28"/>
      <c r="R41" s="30">
        <v>4.2000000000000003E-2</v>
      </c>
      <c r="S41" s="30">
        <v>7.3999999999999996E-2</v>
      </c>
      <c r="T41" s="30">
        <v>4.3999999999999997E-2</v>
      </c>
      <c r="U41" s="30">
        <v>9.1999999999999998E-2</v>
      </c>
      <c r="W41" s="31">
        <v>0.91269999999999996</v>
      </c>
      <c r="X41" s="31">
        <v>0.91820000000000002</v>
      </c>
      <c r="Y41" s="31">
        <v>0.91059999999999997</v>
      </c>
      <c r="Z41" s="31">
        <v>0.90939999999999999</v>
      </c>
      <c r="AB41" s="31"/>
      <c r="AC41" s="31"/>
      <c r="AD41" s="31"/>
      <c r="AE41" s="31"/>
    </row>
    <row r="42" spans="2:31" s="2" customFormat="1">
      <c r="B42" s="23"/>
      <c r="C42" s="22">
        <v>32</v>
      </c>
      <c r="D42" s="20">
        <v>130</v>
      </c>
      <c r="E42" s="20">
        <v>96</v>
      </c>
      <c r="F42" s="20">
        <v>127</v>
      </c>
      <c r="G42" s="20">
        <v>82</v>
      </c>
      <c r="H42" s="5"/>
      <c r="J42" s="28"/>
      <c r="L42" s="28">
        <f t="shared" si="0"/>
        <v>3607</v>
      </c>
      <c r="M42" s="28">
        <f t="shared" si="1"/>
        <v>3432</v>
      </c>
      <c r="N42" s="28">
        <f t="shared" si="1"/>
        <v>3908</v>
      </c>
      <c r="O42" s="28">
        <f t="shared" si="1"/>
        <v>3918</v>
      </c>
      <c r="P42" s="28"/>
      <c r="R42" s="30">
        <v>3.2000000000000001E-2</v>
      </c>
      <c r="S42" s="30">
        <v>9.5000000000000001E-2</v>
      </c>
      <c r="T42" s="30">
        <v>3.5000000000000003E-2</v>
      </c>
      <c r="U42" s="30">
        <v>2.8000000000000001E-2</v>
      </c>
      <c r="W42" s="31">
        <v>0.91739999999999999</v>
      </c>
      <c r="X42" s="31">
        <v>0.91269999999999996</v>
      </c>
      <c r="Y42" s="31">
        <v>0.91539999999999999</v>
      </c>
      <c r="Z42" s="31">
        <v>0.91479999999999995</v>
      </c>
      <c r="AB42" s="31"/>
      <c r="AC42" s="31"/>
      <c r="AD42" s="31"/>
      <c r="AE42" s="31"/>
    </row>
    <row r="43" spans="2:31" s="2" customFormat="1">
      <c r="B43" s="23"/>
      <c r="C43" s="22">
        <v>33</v>
      </c>
      <c r="D43" s="20">
        <v>92</v>
      </c>
      <c r="E43" s="20">
        <v>135</v>
      </c>
      <c r="F43" s="20">
        <v>104</v>
      </c>
      <c r="G43" s="20">
        <v>97</v>
      </c>
      <c r="H43" s="5"/>
      <c r="J43" s="28"/>
      <c r="L43" s="28">
        <f t="shared" si="0"/>
        <v>3699</v>
      </c>
      <c r="M43" s="28">
        <f t="shared" si="1"/>
        <v>3567</v>
      </c>
      <c r="N43" s="28">
        <f t="shared" si="1"/>
        <v>4012</v>
      </c>
      <c r="O43" s="28">
        <f t="shared" si="1"/>
        <v>4015</v>
      </c>
      <c r="P43" s="28"/>
      <c r="R43" s="30">
        <v>2.7E-2</v>
      </c>
      <c r="S43" s="30">
        <v>7.5999999999999998E-2</v>
      </c>
      <c r="T43" s="30">
        <v>6.3E-2</v>
      </c>
      <c r="U43" s="30">
        <v>7.0999999999999994E-2</v>
      </c>
      <c r="W43" s="31">
        <v>0.91200000000000003</v>
      </c>
      <c r="X43" s="31">
        <v>0.91559999999999997</v>
      </c>
      <c r="Y43" s="31">
        <v>0.9133</v>
      </c>
      <c r="Z43" s="31">
        <v>0.91869999999999996</v>
      </c>
      <c r="AB43" s="31"/>
      <c r="AC43" s="31"/>
      <c r="AD43" s="31"/>
      <c r="AE43" s="31"/>
    </row>
    <row r="44" spans="2:31" s="2" customFormat="1">
      <c r="B44" s="23"/>
      <c r="C44" s="22">
        <v>34</v>
      </c>
      <c r="D44" s="20">
        <v>116</v>
      </c>
      <c r="E44" s="20">
        <v>129</v>
      </c>
      <c r="F44" s="20">
        <v>132</v>
      </c>
      <c r="G44" s="20">
        <v>89</v>
      </c>
      <c r="H44" s="5"/>
      <c r="J44" s="28"/>
      <c r="L44" s="28">
        <f t="shared" si="0"/>
        <v>3815</v>
      </c>
      <c r="M44" s="28">
        <f t="shared" si="1"/>
        <v>3696</v>
      </c>
      <c r="N44" s="28">
        <f t="shared" si="1"/>
        <v>4144</v>
      </c>
      <c r="O44" s="28">
        <f t="shared" si="1"/>
        <v>4104</v>
      </c>
      <c r="P44" s="28"/>
      <c r="R44" s="30">
        <v>5.8000000000000003E-2</v>
      </c>
      <c r="S44" s="30">
        <v>5.8999999999999997E-2</v>
      </c>
      <c r="T44" s="30">
        <v>8.1000000000000003E-2</v>
      </c>
      <c r="U44" s="30">
        <v>0.04</v>
      </c>
      <c r="W44" s="31">
        <v>0.91320000000000001</v>
      </c>
      <c r="X44" s="31">
        <v>0.9143</v>
      </c>
      <c r="Y44" s="31">
        <v>0.91790000000000005</v>
      </c>
      <c r="Z44" s="31">
        <v>0.90910000000000002</v>
      </c>
      <c r="AB44" s="31"/>
      <c r="AC44" s="31"/>
      <c r="AD44" s="31"/>
      <c r="AE44" s="31"/>
    </row>
    <row r="45" spans="2:31" s="2" customFormat="1">
      <c r="B45" s="23"/>
      <c r="C45" s="22">
        <v>35</v>
      </c>
      <c r="D45" s="20">
        <v>148</v>
      </c>
      <c r="E45" s="20">
        <v>157</v>
      </c>
      <c r="F45" s="20">
        <v>106</v>
      </c>
      <c r="G45" s="20">
        <v>110</v>
      </c>
      <c r="H45" s="5"/>
      <c r="J45" s="28"/>
      <c r="L45" s="28">
        <f t="shared" si="0"/>
        <v>3963</v>
      </c>
      <c r="M45" s="28">
        <f t="shared" si="1"/>
        <v>3853</v>
      </c>
      <c r="N45" s="28">
        <f t="shared" si="1"/>
        <v>4250</v>
      </c>
      <c r="O45" s="28">
        <f t="shared" si="1"/>
        <v>4214</v>
      </c>
      <c r="P45" s="28"/>
      <c r="R45" s="30">
        <v>3.1E-2</v>
      </c>
      <c r="S45" s="30">
        <v>6.9000000000000006E-2</v>
      </c>
      <c r="T45" s="30">
        <v>8.6999999999999994E-2</v>
      </c>
      <c r="U45" s="30">
        <v>0.05</v>
      </c>
      <c r="W45" s="31">
        <v>0.91359999999999997</v>
      </c>
      <c r="X45" s="31">
        <v>0.91349999999999998</v>
      </c>
      <c r="Y45" s="31">
        <v>0.90980000000000005</v>
      </c>
      <c r="Z45" s="31">
        <v>0.91600000000000004</v>
      </c>
      <c r="AB45" s="31"/>
      <c r="AC45" s="31"/>
      <c r="AD45" s="31"/>
      <c r="AE45" s="31"/>
    </row>
    <row r="46" spans="2:31" s="2" customFormat="1">
      <c r="B46" s="24"/>
      <c r="C46" s="25">
        <v>36</v>
      </c>
      <c r="D46" s="20">
        <v>68</v>
      </c>
      <c r="E46" s="20">
        <v>120</v>
      </c>
      <c r="F46" s="20">
        <v>167</v>
      </c>
      <c r="G46" s="20">
        <v>118</v>
      </c>
      <c r="H46" s="5"/>
      <c r="J46" s="28"/>
      <c r="L46" s="28">
        <f t="shared" si="0"/>
        <v>4031</v>
      </c>
      <c r="M46" s="28">
        <f t="shared" si="1"/>
        <v>3973</v>
      </c>
      <c r="N46" s="28">
        <f t="shared" si="1"/>
        <v>4417</v>
      </c>
      <c r="O46" s="28">
        <f t="shared" si="1"/>
        <v>4332</v>
      </c>
      <c r="P46" s="28"/>
      <c r="R46" s="30">
        <v>6.7000000000000004E-2</v>
      </c>
      <c r="S46" s="30">
        <v>8.9999999999999993E-3</v>
      </c>
      <c r="T46" s="30">
        <v>6.7000000000000004E-2</v>
      </c>
      <c r="U46" s="30">
        <v>4.8000000000000001E-2</v>
      </c>
      <c r="W46" s="31">
        <v>0.91320000000000001</v>
      </c>
      <c r="X46" s="31">
        <v>0.91820000000000002</v>
      </c>
      <c r="Y46" s="31">
        <v>0.90949999999999998</v>
      </c>
      <c r="Z46" s="31">
        <v>0.91390000000000005</v>
      </c>
      <c r="AB46" s="31"/>
      <c r="AC46" s="31"/>
      <c r="AD46" s="31"/>
      <c r="AE46" s="31"/>
    </row>
    <row r="47" spans="2:31" s="2" customFormat="1">
      <c r="B47" s="26"/>
      <c r="C47" s="19">
        <v>37</v>
      </c>
      <c r="D47" s="20">
        <v>158</v>
      </c>
      <c r="E47" s="20">
        <v>105</v>
      </c>
      <c r="F47" s="20">
        <v>102</v>
      </c>
      <c r="G47" s="20">
        <v>82</v>
      </c>
      <c r="H47" s="5"/>
      <c r="J47" s="28"/>
      <c r="L47" s="28">
        <f t="shared" si="0"/>
        <v>4189</v>
      </c>
      <c r="M47" s="28">
        <f t="shared" si="1"/>
        <v>4078</v>
      </c>
      <c r="N47" s="28">
        <f t="shared" si="1"/>
        <v>4519</v>
      </c>
      <c r="O47" s="28">
        <f t="shared" si="1"/>
        <v>4414</v>
      </c>
      <c r="P47" s="28"/>
      <c r="R47" s="30">
        <v>1.0999999999999999E-2</v>
      </c>
      <c r="S47" s="30">
        <v>4.9000000000000002E-2</v>
      </c>
      <c r="T47" s="30">
        <v>1.0999999999999999E-2</v>
      </c>
      <c r="U47" s="30">
        <v>4.2999999999999997E-2</v>
      </c>
      <c r="W47" s="31">
        <v>0.91</v>
      </c>
      <c r="X47" s="31">
        <v>0.91090000000000004</v>
      </c>
      <c r="Y47" s="31">
        <v>0.91910000000000003</v>
      </c>
      <c r="Z47" s="31">
        <v>0.91600000000000004</v>
      </c>
      <c r="AB47" s="31"/>
      <c r="AC47" s="31"/>
      <c r="AD47" s="31"/>
      <c r="AE47" s="31"/>
    </row>
    <row r="48" spans="2:31" s="2" customFormat="1">
      <c r="B48" s="23"/>
      <c r="C48" s="22">
        <v>38</v>
      </c>
      <c r="D48" s="20">
        <v>140</v>
      </c>
      <c r="E48" s="20">
        <v>154</v>
      </c>
      <c r="F48" s="20">
        <v>157</v>
      </c>
      <c r="G48" s="20">
        <v>118</v>
      </c>
      <c r="H48" s="5"/>
      <c r="J48" s="28"/>
      <c r="L48" s="28">
        <f t="shared" si="0"/>
        <v>4329</v>
      </c>
      <c r="M48" s="28">
        <f t="shared" si="1"/>
        <v>4232</v>
      </c>
      <c r="N48" s="28">
        <f t="shared" si="1"/>
        <v>4676</v>
      </c>
      <c r="O48" s="28">
        <f t="shared" si="1"/>
        <v>4532</v>
      </c>
      <c r="P48" s="28"/>
      <c r="R48" s="30">
        <v>7.8E-2</v>
      </c>
      <c r="S48" s="30">
        <v>9.9000000000000005E-2</v>
      </c>
      <c r="T48" s="30">
        <v>5.8000000000000003E-2</v>
      </c>
      <c r="U48" s="30">
        <v>4.8000000000000001E-2</v>
      </c>
      <c r="W48" s="31">
        <v>0.91410000000000002</v>
      </c>
      <c r="X48" s="31">
        <v>0.91420000000000001</v>
      </c>
      <c r="Y48" s="31">
        <v>0.91190000000000004</v>
      </c>
      <c r="Z48" s="31">
        <v>0.9123</v>
      </c>
      <c r="AB48" s="31"/>
      <c r="AC48" s="31"/>
      <c r="AD48" s="31"/>
      <c r="AE48" s="31"/>
    </row>
    <row r="49" spans="2:31" s="2" customFormat="1">
      <c r="B49" s="23"/>
      <c r="C49" s="22">
        <v>39</v>
      </c>
      <c r="D49" s="20">
        <v>77</v>
      </c>
      <c r="E49" s="20">
        <v>86</v>
      </c>
      <c r="F49" s="20">
        <v>163</v>
      </c>
      <c r="G49" s="20">
        <v>131</v>
      </c>
      <c r="H49" s="5"/>
      <c r="J49" s="28"/>
      <c r="L49" s="28">
        <f t="shared" si="0"/>
        <v>4406</v>
      </c>
      <c r="M49" s="28">
        <f t="shared" si="1"/>
        <v>4318</v>
      </c>
      <c r="N49" s="28">
        <f t="shared" si="1"/>
        <v>4839</v>
      </c>
      <c r="O49" s="28">
        <f t="shared" si="1"/>
        <v>4663</v>
      </c>
      <c r="P49" s="28"/>
      <c r="R49" s="30">
        <v>4.2000000000000003E-2</v>
      </c>
      <c r="S49" s="30">
        <v>3.2000000000000001E-2</v>
      </c>
      <c r="T49" s="30">
        <v>3.6999999999999998E-2</v>
      </c>
      <c r="U49" s="30">
        <v>3.1E-2</v>
      </c>
      <c r="W49" s="31">
        <v>0.91239999999999999</v>
      </c>
      <c r="X49" s="31">
        <v>0.91180000000000005</v>
      </c>
      <c r="Y49" s="31">
        <v>0.90939999999999999</v>
      </c>
      <c r="Z49" s="31">
        <v>0.91139999999999999</v>
      </c>
      <c r="AB49" s="31"/>
      <c r="AC49" s="31"/>
      <c r="AD49" s="31"/>
      <c r="AE49" s="31"/>
    </row>
    <row r="50" spans="2:31" s="2" customFormat="1">
      <c r="B50" s="23"/>
      <c r="C50" s="22">
        <v>40</v>
      </c>
      <c r="D50" s="20">
        <v>165</v>
      </c>
      <c r="E50" s="20">
        <v>92</v>
      </c>
      <c r="F50" s="20">
        <v>167</v>
      </c>
      <c r="G50" s="20">
        <v>94</v>
      </c>
      <c r="H50" s="5"/>
      <c r="J50" s="28"/>
      <c r="L50" s="28">
        <f t="shared" si="0"/>
        <v>4571</v>
      </c>
      <c r="M50" s="28">
        <f t="shared" si="1"/>
        <v>4410</v>
      </c>
      <c r="N50" s="28">
        <f t="shared" si="1"/>
        <v>5006</v>
      </c>
      <c r="O50" s="28">
        <f t="shared" si="1"/>
        <v>4757</v>
      </c>
      <c r="P50" s="28"/>
      <c r="R50" s="30">
        <v>0</v>
      </c>
      <c r="S50" s="30">
        <v>1.2E-2</v>
      </c>
      <c r="T50" s="30">
        <v>6.7000000000000004E-2</v>
      </c>
      <c r="U50" s="30">
        <v>0.09</v>
      </c>
      <c r="W50" s="31">
        <v>0.90980000000000005</v>
      </c>
      <c r="X50" s="31">
        <v>0.91110000000000002</v>
      </c>
      <c r="Y50" s="31">
        <v>0.91300000000000003</v>
      </c>
      <c r="Z50" s="31">
        <v>0.91059999999999997</v>
      </c>
      <c r="AB50" s="31"/>
      <c r="AC50" s="31"/>
      <c r="AD50" s="31"/>
      <c r="AE50" s="31"/>
    </row>
    <row r="51" spans="2:31" s="2" customFormat="1">
      <c r="B51" s="23"/>
      <c r="C51" s="22">
        <v>41</v>
      </c>
      <c r="D51" s="20">
        <v>118</v>
      </c>
      <c r="E51" s="20">
        <v>79</v>
      </c>
      <c r="F51" s="20">
        <v>61</v>
      </c>
      <c r="G51" s="20">
        <v>166</v>
      </c>
      <c r="H51" s="5"/>
      <c r="J51" s="28"/>
      <c r="L51" s="28">
        <f t="shared" si="0"/>
        <v>4689</v>
      </c>
      <c r="M51" s="28">
        <f t="shared" si="1"/>
        <v>4489</v>
      </c>
      <c r="N51" s="28">
        <f t="shared" si="1"/>
        <v>5067</v>
      </c>
      <c r="O51" s="28">
        <f t="shared" si="1"/>
        <v>4923</v>
      </c>
      <c r="P51" s="28"/>
      <c r="R51" s="30">
        <v>2.5999999999999999E-2</v>
      </c>
      <c r="S51" s="30">
        <v>8.7999999999999995E-2</v>
      </c>
      <c r="T51" s="30">
        <v>0.08</v>
      </c>
      <c r="U51" s="30">
        <v>2.1000000000000001E-2</v>
      </c>
      <c r="W51" s="31">
        <v>0.91320000000000001</v>
      </c>
      <c r="X51" s="31">
        <v>0.91259999999999997</v>
      </c>
      <c r="Y51" s="31">
        <v>0.91739999999999999</v>
      </c>
      <c r="Z51" s="31">
        <v>0.91090000000000004</v>
      </c>
      <c r="AB51" s="31"/>
      <c r="AC51" s="31"/>
      <c r="AD51" s="31"/>
      <c r="AE51" s="31"/>
    </row>
    <row r="52" spans="2:31" s="2" customFormat="1">
      <c r="B52" s="23"/>
      <c r="C52" s="22">
        <v>42</v>
      </c>
      <c r="D52" s="20">
        <v>167</v>
      </c>
      <c r="E52" s="20">
        <v>87</v>
      </c>
      <c r="F52" s="20">
        <v>72</v>
      </c>
      <c r="G52" s="20">
        <v>89</v>
      </c>
      <c r="H52" s="5"/>
      <c r="J52" s="28"/>
      <c r="L52" s="28">
        <f t="shared" si="0"/>
        <v>4856</v>
      </c>
      <c r="M52" s="28">
        <f t="shared" si="1"/>
        <v>4576</v>
      </c>
      <c r="N52" s="28">
        <f t="shared" si="1"/>
        <v>5139</v>
      </c>
      <c r="O52" s="28">
        <f t="shared" si="1"/>
        <v>5012</v>
      </c>
      <c r="P52" s="28"/>
      <c r="R52" s="30">
        <v>2.8000000000000001E-2</v>
      </c>
      <c r="S52" s="30">
        <v>6.5000000000000002E-2</v>
      </c>
      <c r="T52" s="30">
        <v>3.5999999999999997E-2</v>
      </c>
      <c r="U52" s="30">
        <v>7.4999999999999997E-2</v>
      </c>
      <c r="W52" s="31">
        <v>0.91120000000000001</v>
      </c>
      <c r="X52" s="31">
        <v>0.9133</v>
      </c>
      <c r="Y52" s="31">
        <v>0.9143</v>
      </c>
      <c r="Z52" s="31">
        <v>0.91579999999999995</v>
      </c>
      <c r="AB52" s="31"/>
      <c r="AC52" s="31"/>
      <c r="AD52" s="31"/>
      <c r="AE52" s="31"/>
    </row>
    <row r="53" spans="2:31" s="2" customFormat="1">
      <c r="B53" s="23"/>
      <c r="C53" s="22">
        <v>43</v>
      </c>
      <c r="D53" s="20">
        <v>120</v>
      </c>
      <c r="E53" s="20">
        <v>123</v>
      </c>
      <c r="F53" s="20">
        <v>81</v>
      </c>
      <c r="G53" s="20">
        <v>117</v>
      </c>
      <c r="H53" s="5"/>
      <c r="J53" s="28"/>
      <c r="L53" s="28">
        <f t="shared" si="0"/>
        <v>4976</v>
      </c>
      <c r="M53" s="28">
        <f t="shared" si="1"/>
        <v>4699</v>
      </c>
      <c r="N53" s="28">
        <f t="shared" si="1"/>
        <v>5220</v>
      </c>
      <c r="O53" s="28">
        <f t="shared" si="1"/>
        <v>5129</v>
      </c>
      <c r="P53" s="28"/>
      <c r="R53" s="30">
        <v>6.5000000000000002E-2</v>
      </c>
      <c r="S53" s="30">
        <v>4.1000000000000002E-2</v>
      </c>
      <c r="T53" s="30">
        <v>9.8000000000000004E-2</v>
      </c>
      <c r="U53" s="30">
        <v>2.7E-2</v>
      </c>
      <c r="W53" s="31">
        <v>0.91590000000000005</v>
      </c>
      <c r="X53" s="31">
        <v>0.9123</v>
      </c>
      <c r="Y53" s="31">
        <v>0.91759999999999997</v>
      </c>
      <c r="Z53" s="31">
        <v>0.91100000000000003</v>
      </c>
      <c r="AB53" s="31"/>
      <c r="AC53" s="31"/>
      <c r="AD53" s="31"/>
      <c r="AE53" s="31"/>
    </row>
    <row r="54" spans="2:31" s="2" customFormat="1">
      <c r="B54" s="23"/>
      <c r="C54" s="22">
        <v>44</v>
      </c>
      <c r="D54" s="20">
        <v>123</v>
      </c>
      <c r="E54" s="20">
        <v>136</v>
      </c>
      <c r="F54" s="20">
        <v>139</v>
      </c>
      <c r="G54" s="20">
        <v>89</v>
      </c>
      <c r="H54" s="5"/>
      <c r="J54" s="28"/>
      <c r="L54" s="28">
        <f t="shared" si="0"/>
        <v>5099</v>
      </c>
      <c r="M54" s="28">
        <f t="shared" si="1"/>
        <v>4835</v>
      </c>
      <c r="N54" s="28">
        <f t="shared" si="1"/>
        <v>5359</v>
      </c>
      <c r="O54" s="28">
        <f t="shared" si="1"/>
        <v>5218</v>
      </c>
      <c r="P54" s="28"/>
      <c r="R54" s="30">
        <v>5.6000000000000001E-2</v>
      </c>
      <c r="S54" s="30">
        <v>2.3E-2</v>
      </c>
      <c r="T54" s="30">
        <v>7.4999999999999997E-2</v>
      </c>
      <c r="U54" s="30">
        <v>1.4E-2</v>
      </c>
      <c r="W54" s="31">
        <v>0.91269999999999996</v>
      </c>
      <c r="X54" s="31">
        <v>0.91169999999999995</v>
      </c>
      <c r="Y54" s="31">
        <v>0.91700000000000004</v>
      </c>
      <c r="Z54" s="31">
        <v>0.90949999999999998</v>
      </c>
      <c r="AB54" s="31"/>
      <c r="AC54" s="31"/>
      <c r="AD54" s="31"/>
      <c r="AE54" s="31"/>
    </row>
    <row r="55" spans="2:31" s="2" customFormat="1">
      <c r="B55" s="23"/>
      <c r="C55" s="22">
        <v>45</v>
      </c>
      <c r="D55" s="20">
        <v>64</v>
      </c>
      <c r="E55" s="20">
        <v>163</v>
      </c>
      <c r="F55" s="20">
        <v>146</v>
      </c>
      <c r="G55" s="20">
        <v>67</v>
      </c>
      <c r="H55" s="5"/>
      <c r="J55" s="28"/>
      <c r="L55" s="28">
        <f t="shared" si="0"/>
        <v>5163</v>
      </c>
      <c r="M55" s="28">
        <f t="shared" si="1"/>
        <v>4998</v>
      </c>
      <c r="N55" s="28">
        <f t="shared" si="1"/>
        <v>5505</v>
      </c>
      <c r="O55" s="28">
        <f t="shared" si="1"/>
        <v>5285</v>
      </c>
      <c r="P55" s="28"/>
      <c r="R55" s="30">
        <v>8.9999999999999993E-3</v>
      </c>
      <c r="S55" s="30">
        <v>2.1000000000000001E-2</v>
      </c>
      <c r="T55" s="30">
        <v>4.5999999999999999E-2</v>
      </c>
      <c r="U55" s="30">
        <v>2.3E-2</v>
      </c>
      <c r="W55" s="31">
        <v>0.9173</v>
      </c>
      <c r="X55" s="31">
        <v>0.90980000000000005</v>
      </c>
      <c r="Y55" s="31">
        <v>0.91710000000000003</v>
      </c>
      <c r="Z55" s="31">
        <v>0.91090000000000004</v>
      </c>
      <c r="AB55" s="31"/>
      <c r="AC55" s="31"/>
      <c r="AD55" s="31"/>
      <c r="AE55" s="31"/>
    </row>
    <row r="56" spans="2:31" s="2" customFormat="1">
      <c r="B56" s="23"/>
      <c r="C56" s="22">
        <v>46</v>
      </c>
      <c r="D56" s="20">
        <v>124</v>
      </c>
      <c r="E56" s="20">
        <v>85</v>
      </c>
      <c r="F56" s="20">
        <v>100</v>
      </c>
      <c r="G56" s="20">
        <v>142</v>
      </c>
      <c r="H56" s="5"/>
      <c r="J56" s="28"/>
      <c r="L56" s="28">
        <f t="shared" si="0"/>
        <v>5287</v>
      </c>
      <c r="M56" s="28">
        <f t="shared" si="1"/>
        <v>5083</v>
      </c>
      <c r="N56" s="28">
        <f t="shared" si="1"/>
        <v>5605</v>
      </c>
      <c r="O56" s="28">
        <f t="shared" si="1"/>
        <v>5427</v>
      </c>
      <c r="P56" s="28"/>
      <c r="R56" s="30">
        <v>1E-3</v>
      </c>
      <c r="S56" s="30">
        <v>5.3999999999999999E-2</v>
      </c>
      <c r="T56" s="30">
        <v>3.6999999999999998E-2</v>
      </c>
      <c r="U56" s="30">
        <v>3.7999999999999999E-2</v>
      </c>
      <c r="W56" s="31">
        <v>0.90910000000000002</v>
      </c>
      <c r="X56" s="31">
        <v>0.91659999999999997</v>
      </c>
      <c r="Y56" s="31">
        <v>0.91159999999999997</v>
      </c>
      <c r="Z56" s="31">
        <v>0.9123</v>
      </c>
      <c r="AB56" s="31"/>
      <c r="AC56" s="31"/>
      <c r="AD56" s="31"/>
      <c r="AE56" s="31"/>
    </row>
    <row r="57" spans="2:31" s="2" customFormat="1">
      <c r="B57" s="23"/>
      <c r="C57" s="22">
        <v>47</v>
      </c>
      <c r="D57" s="20">
        <v>69</v>
      </c>
      <c r="E57" s="20">
        <v>158</v>
      </c>
      <c r="F57" s="20">
        <v>61</v>
      </c>
      <c r="G57" s="20">
        <v>81</v>
      </c>
      <c r="H57" s="5"/>
      <c r="J57" s="28"/>
      <c r="L57" s="28">
        <f t="shared" si="0"/>
        <v>5356</v>
      </c>
      <c r="M57" s="28">
        <f t="shared" si="1"/>
        <v>5241</v>
      </c>
      <c r="N57" s="28">
        <f t="shared" si="1"/>
        <v>5666</v>
      </c>
      <c r="O57" s="28">
        <f t="shared" si="1"/>
        <v>5508</v>
      </c>
      <c r="P57" s="28"/>
      <c r="R57" s="30">
        <v>1.2999999999999999E-2</v>
      </c>
      <c r="S57" s="30">
        <v>1.0999999999999999E-2</v>
      </c>
      <c r="T57" s="30">
        <v>6.4000000000000001E-2</v>
      </c>
      <c r="U57" s="30">
        <v>2E-3</v>
      </c>
      <c r="W57" s="31">
        <v>0.91720000000000002</v>
      </c>
      <c r="X57" s="31">
        <v>0.91910000000000003</v>
      </c>
      <c r="Y57" s="31">
        <v>0.91600000000000004</v>
      </c>
      <c r="Z57" s="31">
        <v>0.91279999999999994</v>
      </c>
      <c r="AB57" s="31"/>
      <c r="AC57" s="31"/>
      <c r="AD57" s="31"/>
      <c r="AE57" s="31"/>
    </row>
    <row r="58" spans="2:31" s="2" customFormat="1">
      <c r="B58" s="24"/>
      <c r="C58" s="25">
        <v>48</v>
      </c>
      <c r="D58" s="20">
        <v>107</v>
      </c>
      <c r="E58" s="20">
        <v>105</v>
      </c>
      <c r="F58" s="20">
        <v>108</v>
      </c>
      <c r="G58" s="20">
        <v>123</v>
      </c>
      <c r="H58" s="5"/>
      <c r="J58" s="28"/>
      <c r="L58" s="28">
        <f t="shared" si="0"/>
        <v>5463</v>
      </c>
      <c r="M58" s="28">
        <f t="shared" si="1"/>
        <v>5346</v>
      </c>
      <c r="N58" s="28">
        <f t="shared" si="1"/>
        <v>5774</v>
      </c>
      <c r="O58" s="28">
        <f t="shared" si="1"/>
        <v>5631</v>
      </c>
      <c r="P58" s="28"/>
      <c r="R58" s="30">
        <v>6.6000000000000003E-2</v>
      </c>
      <c r="S58" s="30">
        <v>5.2999999999999999E-2</v>
      </c>
      <c r="T58" s="30">
        <v>0.09</v>
      </c>
      <c r="U58" s="30">
        <v>7.4999999999999997E-2</v>
      </c>
      <c r="W58" s="31">
        <v>0.9113</v>
      </c>
      <c r="X58" s="31">
        <v>0.9113</v>
      </c>
      <c r="Y58" s="31">
        <v>0.91310000000000002</v>
      </c>
      <c r="Z58" s="31">
        <v>0.91110000000000002</v>
      </c>
      <c r="AB58" s="31"/>
      <c r="AC58" s="31"/>
      <c r="AD58" s="31"/>
      <c r="AE58" s="31"/>
    </row>
    <row r="59" spans="2:31" s="2" customFormat="1"/>
  </sheetData>
  <mergeCells count="4">
    <mergeCell ref="D8:G8"/>
    <mergeCell ref="L8:O8"/>
    <mergeCell ref="R8:U8"/>
    <mergeCell ref="W8:Z8"/>
  </mergeCells>
  <printOptions horizontalCentered="1"/>
  <pageMargins left="0.196527777777778" right="0.196527777777778" top="0.39305555555555599" bottom="0.39305555555555599" header="0.196527777777778" footer="0.196527777777778"/>
  <pageSetup paperSize="9" scale="45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zoomScaleNormal="100" workbookViewId="0">
      <selection activeCell="M25" sqref="M25"/>
    </sheetView>
  </sheetViews>
  <sheetFormatPr defaultRowHeight="13.2"/>
  <sheetData>
    <row r="1" spans="1:24" ht="15.6" thickBot="1">
      <c r="B1" s="44" t="s">
        <v>32</v>
      </c>
      <c r="C1" s="45"/>
      <c r="D1" s="46">
        <v>13</v>
      </c>
      <c r="F1" s="92" t="s">
        <v>52</v>
      </c>
      <c r="G1" s="92"/>
      <c r="H1" s="46">
        <f>((W6-1)*12)+1</f>
        <v>25</v>
      </c>
    </row>
    <row r="2" spans="1:24" ht="14.4" thickBot="1">
      <c r="A2" s="39"/>
      <c r="B2" s="39"/>
      <c r="C2" s="93" t="s">
        <v>29</v>
      </c>
      <c r="D2" s="94"/>
      <c r="E2" s="39"/>
      <c r="F2" s="39"/>
      <c r="H2" s="48"/>
      <c r="I2" s="48"/>
      <c r="J2" s="95" t="s">
        <v>35</v>
      </c>
      <c r="K2" s="96"/>
      <c r="L2" s="48"/>
      <c r="M2" s="48"/>
      <c r="O2" s="58"/>
      <c r="P2" s="58"/>
      <c r="Q2" s="97" t="s">
        <v>30</v>
      </c>
      <c r="R2" s="98"/>
      <c r="S2" s="58"/>
      <c r="T2" s="58"/>
      <c r="W2" s="68" t="s">
        <v>53</v>
      </c>
    </row>
    <row r="3" spans="1:24" ht="13.8">
      <c r="A3" s="39"/>
      <c r="B3" s="42" t="s">
        <v>41</v>
      </c>
      <c r="C3" s="47" t="s">
        <v>42</v>
      </c>
      <c r="D3" s="47" t="s">
        <v>43</v>
      </c>
      <c r="E3" s="42" t="s">
        <v>44</v>
      </c>
      <c r="F3" s="42" t="s">
        <v>45</v>
      </c>
      <c r="H3" s="48"/>
      <c r="I3" s="49" t="s">
        <v>41</v>
      </c>
      <c r="J3" s="50" t="s">
        <v>42</v>
      </c>
      <c r="K3" s="50" t="s">
        <v>43</v>
      </c>
      <c r="L3" s="49" t="s">
        <v>44</v>
      </c>
      <c r="M3" s="49" t="s">
        <v>45</v>
      </c>
      <c r="O3" s="58"/>
      <c r="P3" s="59" t="s">
        <v>41</v>
      </c>
      <c r="Q3" s="60" t="s">
        <v>42</v>
      </c>
      <c r="R3" s="60" t="s">
        <v>43</v>
      </c>
      <c r="S3" s="59" t="s">
        <v>44</v>
      </c>
      <c r="T3" s="59" t="s">
        <v>45</v>
      </c>
      <c r="W3" s="68" t="s">
        <v>54</v>
      </c>
    </row>
    <row r="4" spans="1:24" ht="13.8">
      <c r="A4" s="40">
        <f>D1</f>
        <v>13</v>
      </c>
      <c r="B4" s="43">
        <f>VLOOKUP($A4,data!$C$11:$G$68,data!D$10,FALSE)</f>
        <v>110</v>
      </c>
      <c r="C4" s="43">
        <f>VLOOKUP($A4,data!$C$11:$G$68,data!E$10,FALSE)</f>
        <v>69</v>
      </c>
      <c r="D4" s="43">
        <f>VLOOKUP($A4,data!$C$11:$G$68,data!F$10,FALSE)</f>
        <v>112</v>
      </c>
      <c r="E4" s="43">
        <f>VLOOKUP($A4,data!$C$11:$G$68,data!G$10,FALSE)</f>
        <v>163</v>
      </c>
      <c r="F4" s="41">
        <f>AVERAGE(B4:E4)</f>
        <v>113.5</v>
      </c>
      <c r="H4" s="51">
        <f>D1</f>
        <v>13</v>
      </c>
      <c r="I4" s="52">
        <f>VLOOKUP($H4,data!$C$11:$U$68,data!R$10,FALSE)</f>
        <v>0.08</v>
      </c>
      <c r="J4" s="52">
        <f>VLOOKUP($H4,data!$C$11:$U$68,data!S$10,FALSE)</f>
        <v>0.09</v>
      </c>
      <c r="K4" s="52">
        <f>VLOOKUP($H4,data!$C$11:$U$68,data!T$10,FALSE)</f>
        <v>2.3E-2</v>
      </c>
      <c r="L4" s="52">
        <f>VLOOKUP($H4,data!$C$11:$U$68,data!U$10,FALSE)</f>
        <v>6.0999999999999999E-2</v>
      </c>
      <c r="M4" s="53">
        <f>AVERAGE(I4:L4)</f>
        <v>6.3500000000000001E-2</v>
      </c>
      <c r="O4" s="61">
        <f>D1</f>
        <v>13</v>
      </c>
      <c r="P4" s="62">
        <f>VLOOKUP($H4,data!$C$11:$Z$68,data!W$10,FALSE)</f>
        <v>0.9123</v>
      </c>
      <c r="Q4" s="62">
        <f>VLOOKUP($H4,data!$C$11:$Z$68,data!X$10,FALSE)</f>
        <v>0.91500000000000004</v>
      </c>
      <c r="R4" s="62">
        <f>VLOOKUP($H4,data!$C$11:$Z$68,data!Y$10,FALSE)</f>
        <v>0.91749999999999998</v>
      </c>
      <c r="S4" s="62">
        <f>VLOOKUP($H4,data!$C$11:$Z$68,data!Z$10,FALSE)</f>
        <v>0.94</v>
      </c>
      <c r="T4" s="63">
        <f>AVERAGE(P4:S4)</f>
        <v>0.92120000000000002</v>
      </c>
      <c r="W4" s="68" t="s">
        <v>55</v>
      </c>
    </row>
    <row r="5" spans="1:24" ht="14.4" thickBot="1">
      <c r="W5" s="68" t="s">
        <v>56</v>
      </c>
    </row>
    <row r="6" spans="1:24" ht="14.4" thickBot="1">
      <c r="A6" s="39"/>
      <c r="B6" s="39"/>
      <c r="C6" s="93" t="s">
        <v>29</v>
      </c>
      <c r="D6" s="94"/>
      <c r="E6" s="39"/>
      <c r="F6" s="39"/>
      <c r="H6" s="48"/>
      <c r="I6" s="48"/>
      <c r="J6" s="95" t="s">
        <v>35</v>
      </c>
      <c r="K6" s="96"/>
      <c r="L6" s="48"/>
      <c r="M6" s="48"/>
      <c r="O6" s="58"/>
      <c r="P6" s="58"/>
      <c r="Q6" s="97" t="s">
        <v>30</v>
      </c>
      <c r="R6" s="98"/>
      <c r="S6" s="58"/>
      <c r="T6" s="58"/>
      <c r="W6" s="68">
        <v>3</v>
      </c>
    </row>
    <row r="7" spans="1:24" ht="13.8" thickBot="1">
      <c r="A7" s="39"/>
      <c r="B7" s="42" t="s">
        <v>41</v>
      </c>
      <c r="C7" s="47" t="s">
        <v>42</v>
      </c>
      <c r="D7" s="47" t="s">
        <v>43</v>
      </c>
      <c r="E7" s="42" t="s">
        <v>44</v>
      </c>
      <c r="F7" s="42" t="s">
        <v>45</v>
      </c>
      <c r="H7" s="48"/>
      <c r="I7" s="49" t="s">
        <v>41</v>
      </c>
      <c r="J7" s="50" t="s">
        <v>42</v>
      </c>
      <c r="K7" s="50" t="s">
        <v>43</v>
      </c>
      <c r="L7" s="49" t="s">
        <v>44</v>
      </c>
      <c r="M7" s="49" t="s">
        <v>45</v>
      </c>
      <c r="O7" s="58"/>
      <c r="P7" s="59" t="s">
        <v>41</v>
      </c>
      <c r="Q7" s="60" t="s">
        <v>42</v>
      </c>
      <c r="R7" s="60" t="s">
        <v>43</v>
      </c>
      <c r="S7" s="59" t="s">
        <v>44</v>
      </c>
      <c r="T7" s="59" t="s">
        <v>45</v>
      </c>
    </row>
    <row r="8" spans="1:24" ht="13.8" thickBot="1">
      <c r="A8" s="40">
        <f>H1</f>
        <v>25</v>
      </c>
      <c r="B8" s="43">
        <f>VLOOKUP($A8,data!$C$11:$G$68,data!D$10,FALSE)</f>
        <v>88</v>
      </c>
      <c r="C8" s="43">
        <f>VLOOKUP($A8,data!$C$11:$G$68,data!E$10,FALSE)</f>
        <v>84</v>
      </c>
      <c r="D8" s="43">
        <f>VLOOKUP($A8,data!$C$11:$G$68,data!F$10,FALSE)</f>
        <v>77</v>
      </c>
      <c r="E8" s="43">
        <f>VLOOKUP($A8,data!$C$11:$G$68,data!G$10,FALSE)</f>
        <v>152</v>
      </c>
      <c r="F8" s="41">
        <f t="shared" ref="F8:F19" si="0">AVERAGE(B8:E8)</f>
        <v>100.25</v>
      </c>
      <c r="H8" s="51">
        <f>H1</f>
        <v>25</v>
      </c>
      <c r="I8" s="52">
        <f>VLOOKUP($H8,data!$C$11:$U$68,data!R$10,FALSE)</f>
        <v>8.5000000000000006E-2</v>
      </c>
      <c r="J8" s="52">
        <f>VLOOKUP($H8,data!$C$11:$U$68,data!S$10,FALSE)</f>
        <v>2.1000000000000001E-2</v>
      </c>
      <c r="K8" s="52">
        <f>VLOOKUP($H8,data!$C$11:$U$68,data!T$10,FALSE)</f>
        <v>5.0000000000000001E-3</v>
      </c>
      <c r="L8" s="52">
        <f>VLOOKUP($H8,data!$C$11:$U$68,data!U$10,FALSE)</f>
        <v>9.0999999999999998E-2</v>
      </c>
      <c r="M8" s="53">
        <f>AVERAGE(I8:L8)</f>
        <v>5.0500000000000003E-2</v>
      </c>
      <c r="O8" s="61">
        <f>H1</f>
        <v>25</v>
      </c>
      <c r="P8" s="62">
        <f>VLOOKUP($H8,data!$C$11:$Z$68,data!W$10,FALSE)</f>
        <v>0.91669999999999996</v>
      </c>
      <c r="Q8" s="62">
        <f>VLOOKUP($H8,data!$C$11:$Z$68,data!X$10,FALSE)</f>
        <v>0.91069999999999995</v>
      </c>
      <c r="R8" s="62">
        <f>VLOOKUP($H8,data!$C$11:$Z$68,data!Y$10,FALSE)</f>
        <v>0.91869999999999996</v>
      </c>
      <c r="S8" s="62">
        <f>VLOOKUP($H8,data!$C$11:$Z$68,data!Z$10,FALSE)</f>
        <v>0.91139999999999999</v>
      </c>
      <c r="T8" s="63">
        <f>AVERAGE(P8:S8)</f>
        <v>0.91437499999999994</v>
      </c>
      <c r="W8" s="93" t="s">
        <v>29</v>
      </c>
      <c r="X8" s="94"/>
    </row>
    <row r="9" spans="1:24" ht="13.8" thickBot="1">
      <c r="A9" s="40">
        <f t="shared" ref="A9:A19" si="1">A8+1</f>
        <v>26</v>
      </c>
      <c r="B9" s="43">
        <f>VLOOKUP($A9,data!$C$11:$G$68,data!D$10,FALSE)</f>
        <v>120</v>
      </c>
      <c r="C9" s="43">
        <f>VLOOKUP($A9,data!$C$11:$G$68,data!E$10,FALSE)</f>
        <v>84</v>
      </c>
      <c r="D9" s="43">
        <f>VLOOKUP($A9,data!$C$11:$G$68,data!F$10,FALSE)</f>
        <v>103</v>
      </c>
      <c r="E9" s="43">
        <f>VLOOKUP($A9,data!$C$11:$G$68,data!G$10,FALSE)</f>
        <v>149</v>
      </c>
      <c r="F9" s="41">
        <f t="shared" si="0"/>
        <v>114</v>
      </c>
      <c r="H9" s="51">
        <f>H8+1</f>
        <v>26</v>
      </c>
      <c r="I9" s="52">
        <f>VLOOKUP($H9,data!$C$11:$U$68,data!R$10,FALSE)</f>
        <v>3.5999999999999997E-2</v>
      </c>
      <c r="J9" s="52">
        <f>VLOOKUP($H9,data!$C$11:$U$68,data!S$10,FALSE)</f>
        <v>3.5000000000000003E-2</v>
      </c>
      <c r="K9" s="52">
        <f>VLOOKUP($H9,data!$C$11:$U$68,data!T$10,FALSE)</f>
        <v>4.3999999999999997E-2</v>
      </c>
      <c r="L9" s="52">
        <f>VLOOKUP($H9,data!$C$11:$U$68,data!U$10,FALSE)</f>
        <v>8.5999999999999993E-2</v>
      </c>
      <c r="M9" s="53">
        <f t="shared" ref="M9:M19" si="2">AVERAGE(I9:L9)</f>
        <v>5.0250000000000003E-2</v>
      </c>
      <c r="O9" s="61">
        <f>O8+1</f>
        <v>26</v>
      </c>
      <c r="P9" s="62">
        <f>VLOOKUP($H9,data!$C$11:$Z$68,data!W$10,FALSE)</f>
        <v>0.91</v>
      </c>
      <c r="Q9" s="62">
        <f>VLOOKUP($H9,data!$C$11:$Z$68,data!X$10,FALSE)</f>
        <v>0.91739999999999999</v>
      </c>
      <c r="R9" s="62">
        <f>VLOOKUP($H9,data!$C$11:$Z$68,data!Y$10,FALSE)</f>
        <v>0.91479999999999995</v>
      </c>
      <c r="S9" s="62">
        <f>VLOOKUP($H9,data!$C$11:$Z$68,data!Z$10,FALSE)</f>
        <v>0.91859999999999997</v>
      </c>
      <c r="T9" s="63">
        <f t="shared" ref="T9:T19" si="3">AVERAGE(P9:S9)</f>
        <v>0.91520000000000001</v>
      </c>
      <c r="W9" s="95" t="s">
        <v>35</v>
      </c>
      <c r="X9" s="96"/>
    </row>
    <row r="10" spans="1:24" ht="13.8" thickBot="1">
      <c r="A10" s="40">
        <f t="shared" si="1"/>
        <v>27</v>
      </c>
      <c r="B10" s="43">
        <f>VLOOKUP($A10,data!$C$11:$G$68,data!D$10,FALSE)</f>
        <v>91</v>
      </c>
      <c r="C10" s="43">
        <f>VLOOKUP($A10,data!$C$11:$G$68,data!E$10,FALSE)</f>
        <v>156</v>
      </c>
      <c r="D10" s="43">
        <f>VLOOKUP($A10,data!$C$11:$G$68,data!F$10,FALSE)</f>
        <v>139</v>
      </c>
      <c r="E10" s="43">
        <f>VLOOKUP($A10,data!$C$11:$G$68,data!G$10,FALSE)</f>
        <v>152</v>
      </c>
      <c r="F10" s="41">
        <f t="shared" si="0"/>
        <v>134.5</v>
      </c>
      <c r="H10" s="51">
        <f>H9+1</f>
        <v>27</v>
      </c>
      <c r="I10" s="52">
        <f>VLOOKUP($H10,data!$C$11:$U$68,data!R$10,FALSE)</f>
        <v>9.8000000000000004E-2</v>
      </c>
      <c r="J10" s="52">
        <f>VLOOKUP($H10,data!$C$11:$U$68,data!S$10,FALSE)</f>
        <v>6.7000000000000004E-2</v>
      </c>
      <c r="K10" s="52">
        <f>VLOOKUP($H10,data!$C$11:$U$68,data!T$10,FALSE)</f>
        <v>4.7E-2</v>
      </c>
      <c r="L10" s="52">
        <f>VLOOKUP($H10,data!$C$11:$U$68,data!U$10,FALSE)</f>
        <v>2.5000000000000001E-2</v>
      </c>
      <c r="M10" s="53">
        <f t="shared" si="2"/>
        <v>5.9250000000000004E-2</v>
      </c>
      <c r="O10" s="61">
        <f>O9+1</f>
        <v>27</v>
      </c>
      <c r="P10" s="62">
        <f>VLOOKUP($H10,data!$C$11:$Z$68,data!W$10,FALSE)</f>
        <v>0.91669999999999996</v>
      </c>
      <c r="Q10" s="62">
        <f>VLOOKUP($H10,data!$C$11:$Z$68,data!X$10,FALSE)</f>
        <v>0.91669999999999996</v>
      </c>
      <c r="R10" s="62">
        <f>VLOOKUP($H10,data!$C$11:$Z$68,data!Y$10,FALSE)</f>
        <v>0.91710000000000003</v>
      </c>
      <c r="S10" s="62">
        <f>VLOOKUP($H10,data!$C$11:$Z$68,data!Z$10,FALSE)</f>
        <v>0.97</v>
      </c>
      <c r="T10" s="63">
        <f t="shared" si="3"/>
        <v>0.93012499999999987</v>
      </c>
      <c r="W10" s="97" t="s">
        <v>62</v>
      </c>
      <c r="X10" s="98"/>
    </row>
    <row r="11" spans="1:24">
      <c r="A11" s="40">
        <f t="shared" si="1"/>
        <v>28</v>
      </c>
      <c r="B11" s="43">
        <f>VLOOKUP($A11,data!$C$11:$G$68,data!D$10,FALSE)</f>
        <v>62</v>
      </c>
      <c r="C11" s="43">
        <f>VLOOKUP($A11,data!$C$11:$G$68,data!E$10,FALSE)</f>
        <v>96</v>
      </c>
      <c r="D11" s="43">
        <f>VLOOKUP($A11,data!$C$11:$G$68,data!F$10,FALSE)</f>
        <v>93</v>
      </c>
      <c r="E11" s="43">
        <f>VLOOKUP($A11,data!$C$11:$G$68,data!G$10,FALSE)</f>
        <v>128</v>
      </c>
      <c r="F11" s="41">
        <f t="shared" si="0"/>
        <v>94.75</v>
      </c>
      <c r="H11" s="51">
        <f>H10+1</f>
        <v>28</v>
      </c>
      <c r="I11" s="52">
        <f>VLOOKUP($H11,data!$C$11:$U$68,data!R$10,FALSE)</f>
        <v>9.1999999999999998E-2</v>
      </c>
      <c r="J11" s="52">
        <f>VLOOKUP($H11,data!$C$11:$U$68,data!S$10,FALSE)</f>
        <v>1.4999999999999999E-2</v>
      </c>
      <c r="K11" s="52">
        <f>VLOOKUP($H11,data!$C$11:$U$68,data!T$10,FALSE)</f>
        <v>5.6000000000000001E-2</v>
      </c>
      <c r="L11" s="52">
        <f>VLOOKUP($H11,data!$C$11:$U$68,data!U$10,FALSE)</f>
        <v>6.7000000000000004E-2</v>
      </c>
      <c r="M11" s="53">
        <f t="shared" si="2"/>
        <v>5.7500000000000002E-2</v>
      </c>
      <c r="O11" s="61">
        <f>O10+1</f>
        <v>28</v>
      </c>
      <c r="P11" s="62">
        <f>VLOOKUP($H11,data!$C$11:$Z$68,data!W$10,FALSE)</f>
        <v>0.91439999999999999</v>
      </c>
      <c r="Q11" s="62">
        <f>VLOOKUP($H11,data!$C$11:$Z$68,data!X$10,FALSE)</f>
        <v>0.91710000000000003</v>
      </c>
      <c r="R11" s="62">
        <f>VLOOKUP($H11,data!$C$11:$Z$68,data!Y$10,FALSE)</f>
        <v>0.91890000000000005</v>
      </c>
      <c r="S11" s="62">
        <f>VLOOKUP($H11,data!$C$11:$Z$68,data!Z$10,FALSE)</f>
        <v>0.9143</v>
      </c>
      <c r="T11" s="63">
        <f t="shared" si="3"/>
        <v>0.91617499999999996</v>
      </c>
      <c r="W11">
        <v>1</v>
      </c>
    </row>
    <row r="12" spans="1:24">
      <c r="A12" s="40">
        <f t="shared" si="1"/>
        <v>29</v>
      </c>
      <c r="B12" s="43">
        <f>VLOOKUP($A12,data!$C$11:$G$68,data!D$10,FALSE)</f>
        <v>157</v>
      </c>
      <c r="C12" s="43">
        <f>VLOOKUP($A12,data!$C$11:$G$68,data!E$10,FALSE)</f>
        <v>72</v>
      </c>
      <c r="D12" s="43">
        <f>VLOOKUP($A12,data!$C$11:$G$68,data!F$10,FALSE)</f>
        <v>149</v>
      </c>
      <c r="E12" s="43">
        <f>VLOOKUP($A12,data!$C$11:$G$68,data!G$10,FALSE)</f>
        <v>83</v>
      </c>
      <c r="F12" s="41">
        <f t="shared" si="0"/>
        <v>115.25</v>
      </c>
      <c r="H12" s="51">
        <f t="shared" ref="H12:H19" si="4">H11+1</f>
        <v>29</v>
      </c>
      <c r="I12" s="52">
        <f>VLOOKUP($H12,data!$C$11:$U$68,data!R$10,FALSE)</f>
        <v>8.4000000000000005E-2</v>
      </c>
      <c r="J12" s="52">
        <f>VLOOKUP($H12,data!$C$11:$U$68,data!S$10,FALSE)</f>
        <v>1.7999999999999999E-2</v>
      </c>
      <c r="K12" s="52">
        <f>VLOOKUP($H12,data!$C$11:$U$68,data!T$10,FALSE)</f>
        <v>9.8000000000000004E-2</v>
      </c>
      <c r="L12" s="52">
        <f>VLOOKUP($H12,data!$C$11:$U$68,data!U$10,FALSE)</f>
        <v>1.6E-2</v>
      </c>
      <c r="M12" s="53">
        <f t="shared" si="2"/>
        <v>5.4000000000000006E-2</v>
      </c>
      <c r="O12" s="61">
        <f t="shared" ref="O12:O19" si="5">O11+1</f>
        <v>29</v>
      </c>
      <c r="P12" s="62">
        <f>VLOOKUP($H12,data!$C$11:$Z$68,data!W$10,FALSE)</f>
        <v>0.91449999999999998</v>
      </c>
      <c r="Q12" s="62">
        <f>VLOOKUP($H12,data!$C$11:$Z$68,data!X$10,FALSE)</f>
        <v>0.91220000000000001</v>
      </c>
      <c r="R12" s="62">
        <f>VLOOKUP($H12,data!$C$11:$Z$68,data!Y$10,FALSE)</f>
        <v>0.9133</v>
      </c>
      <c r="S12" s="62">
        <f>VLOOKUP($H12,data!$C$11:$Z$68,data!Z$10,FALSE)</f>
        <v>0.9153</v>
      </c>
      <c r="T12" s="63">
        <f t="shared" si="3"/>
        <v>0.91382500000000011</v>
      </c>
    </row>
    <row r="13" spans="1:24">
      <c r="A13" s="40">
        <f t="shared" si="1"/>
        <v>30</v>
      </c>
      <c r="B13" s="43">
        <f>VLOOKUP($A13,data!$C$11:$G$68,data!D$10,FALSE)</f>
        <v>109</v>
      </c>
      <c r="C13" s="43">
        <f>VLOOKUP($A13,data!$C$11:$G$68,data!E$10,FALSE)</f>
        <v>98</v>
      </c>
      <c r="D13" s="43">
        <f>VLOOKUP($A13,data!$C$11:$G$68,data!F$10,FALSE)</f>
        <v>130</v>
      </c>
      <c r="E13" s="43">
        <f>VLOOKUP($A13,data!$C$11:$G$68,data!G$10,FALSE)</f>
        <v>98</v>
      </c>
      <c r="F13" s="41">
        <f t="shared" si="0"/>
        <v>108.75</v>
      </c>
      <c r="H13" s="51">
        <f t="shared" si="4"/>
        <v>30</v>
      </c>
      <c r="I13" s="52">
        <f>VLOOKUP($H13,data!$C$11:$U$68,data!R$10,FALSE)</f>
        <v>1.0999999999999999E-2</v>
      </c>
      <c r="J13" s="52">
        <f>VLOOKUP($H13,data!$C$11:$U$68,data!S$10,FALSE)</f>
        <v>1.0999999999999999E-2</v>
      </c>
      <c r="K13" s="52">
        <f>VLOOKUP($H13,data!$C$11:$U$68,data!T$10,FALSE)</f>
        <v>4.2000000000000003E-2</v>
      </c>
      <c r="L13" s="52">
        <f>VLOOKUP($H13,data!$C$11:$U$68,data!U$10,FALSE)</f>
        <v>0.01</v>
      </c>
      <c r="M13" s="53">
        <f t="shared" si="2"/>
        <v>1.8499999999999999E-2</v>
      </c>
      <c r="O13" s="61">
        <f t="shared" si="5"/>
        <v>30</v>
      </c>
      <c r="P13" s="62">
        <f>VLOOKUP($H13,data!$C$11:$Z$68,data!W$10,FALSE)</f>
        <v>0.90990000000000004</v>
      </c>
      <c r="Q13" s="62">
        <f>VLOOKUP($H13,data!$C$11:$Z$68,data!X$10,FALSE)</f>
        <v>0.91049999999999998</v>
      </c>
      <c r="R13" s="62">
        <f>VLOOKUP($H13,data!$C$11:$Z$68,data!Y$10,FALSE)</f>
        <v>0.90990000000000004</v>
      </c>
      <c r="S13" s="62">
        <f>VLOOKUP($H13,data!$C$11:$Z$68,data!Z$10,FALSE)</f>
        <v>0.91779999999999995</v>
      </c>
      <c r="T13" s="63">
        <f t="shared" si="3"/>
        <v>0.91202500000000009</v>
      </c>
    </row>
    <row r="14" spans="1:24">
      <c r="A14" s="40">
        <f t="shared" si="1"/>
        <v>31</v>
      </c>
      <c r="B14" s="43">
        <f>VLOOKUP($A14,data!$C$11:$G$68,data!D$10,FALSE)</f>
        <v>120</v>
      </c>
      <c r="C14" s="43">
        <f>VLOOKUP($A14,data!$C$11:$G$68,data!E$10,FALSE)</f>
        <v>106</v>
      </c>
      <c r="D14" s="43">
        <f>VLOOKUP($A14,data!$C$11:$G$68,data!F$10,FALSE)</f>
        <v>161</v>
      </c>
      <c r="E14" s="43">
        <f>VLOOKUP($A14,data!$C$11:$G$68,data!G$10,FALSE)</f>
        <v>155</v>
      </c>
      <c r="F14" s="41">
        <f t="shared" si="0"/>
        <v>135.5</v>
      </c>
      <c r="H14" s="51">
        <f t="shared" si="4"/>
        <v>31</v>
      </c>
      <c r="I14" s="52">
        <f>VLOOKUP($H14,data!$C$11:$U$68,data!R$10,FALSE)</f>
        <v>4.2000000000000003E-2</v>
      </c>
      <c r="J14" s="52">
        <f>VLOOKUP($H14,data!$C$11:$U$68,data!S$10,FALSE)</f>
        <v>7.3999999999999996E-2</v>
      </c>
      <c r="K14" s="52">
        <f>VLOOKUP($H14,data!$C$11:$U$68,data!T$10,FALSE)</f>
        <v>4.3999999999999997E-2</v>
      </c>
      <c r="L14" s="52">
        <f>VLOOKUP($H14,data!$C$11:$U$68,data!U$10,FALSE)</f>
        <v>9.1999999999999998E-2</v>
      </c>
      <c r="M14" s="53">
        <f t="shared" si="2"/>
        <v>6.3E-2</v>
      </c>
      <c r="O14" s="61">
        <f t="shared" si="5"/>
        <v>31</v>
      </c>
      <c r="P14" s="62">
        <f>VLOOKUP($H14,data!$C$11:$Z$68,data!W$10,FALSE)</f>
        <v>0.91269999999999996</v>
      </c>
      <c r="Q14" s="62">
        <f>VLOOKUP($H14,data!$C$11:$Z$68,data!X$10,FALSE)</f>
        <v>0.91820000000000002</v>
      </c>
      <c r="R14" s="62">
        <f>VLOOKUP($H14,data!$C$11:$Z$68,data!Y$10,FALSE)</f>
        <v>0.91059999999999997</v>
      </c>
      <c r="S14" s="62">
        <f>VLOOKUP($H14,data!$C$11:$Z$68,data!Z$10,FALSE)</f>
        <v>0.90939999999999999</v>
      </c>
      <c r="T14" s="63">
        <f t="shared" si="3"/>
        <v>0.91272500000000001</v>
      </c>
    </row>
    <row r="15" spans="1:24">
      <c r="A15" s="40">
        <f t="shared" si="1"/>
        <v>32</v>
      </c>
      <c r="B15" s="43">
        <f>VLOOKUP($A15,data!$C$11:$G$68,data!D$10,FALSE)</f>
        <v>130</v>
      </c>
      <c r="C15" s="43">
        <f>VLOOKUP($A15,data!$C$11:$G$68,data!E$10,FALSE)</f>
        <v>96</v>
      </c>
      <c r="D15" s="43">
        <f>VLOOKUP($A15,data!$C$11:$G$68,data!F$10,FALSE)</f>
        <v>127</v>
      </c>
      <c r="E15" s="43">
        <f>VLOOKUP($A15,data!$C$11:$G$68,data!G$10,FALSE)</f>
        <v>82</v>
      </c>
      <c r="F15" s="41">
        <f t="shared" si="0"/>
        <v>108.75</v>
      </c>
      <c r="H15" s="51">
        <f t="shared" si="4"/>
        <v>32</v>
      </c>
      <c r="I15" s="52">
        <f>VLOOKUP($H15,data!$C$11:$U$68,data!R$10,FALSE)</f>
        <v>3.2000000000000001E-2</v>
      </c>
      <c r="J15" s="52">
        <f>VLOOKUP($H15,data!$C$11:$U$68,data!S$10,FALSE)</f>
        <v>9.5000000000000001E-2</v>
      </c>
      <c r="K15" s="52">
        <f>VLOOKUP($H15,data!$C$11:$U$68,data!T$10,FALSE)</f>
        <v>3.5000000000000003E-2</v>
      </c>
      <c r="L15" s="52">
        <f>VLOOKUP($H15,data!$C$11:$U$68,data!U$10,FALSE)</f>
        <v>2.8000000000000001E-2</v>
      </c>
      <c r="M15" s="53">
        <f t="shared" si="2"/>
        <v>4.7500000000000001E-2</v>
      </c>
      <c r="O15" s="61">
        <f t="shared" si="5"/>
        <v>32</v>
      </c>
      <c r="P15" s="62">
        <f>VLOOKUP($H15,data!$C$11:$Z$68,data!W$10,FALSE)</f>
        <v>0.91739999999999999</v>
      </c>
      <c r="Q15" s="62">
        <f>VLOOKUP($H15,data!$C$11:$Z$68,data!X$10,FALSE)</f>
        <v>0.91269999999999996</v>
      </c>
      <c r="R15" s="62">
        <f>VLOOKUP($H15,data!$C$11:$Z$68,data!Y$10,FALSE)</f>
        <v>0.91539999999999999</v>
      </c>
      <c r="S15" s="62">
        <f>VLOOKUP($H15,data!$C$11:$Z$68,data!Z$10,FALSE)</f>
        <v>0.91479999999999995</v>
      </c>
      <c r="T15" s="63">
        <f t="shared" si="3"/>
        <v>0.91507499999999997</v>
      </c>
    </row>
    <row r="16" spans="1:24">
      <c r="A16" s="40">
        <f t="shared" si="1"/>
        <v>33</v>
      </c>
      <c r="B16" s="43">
        <f>VLOOKUP($A16,data!$C$11:$G$68,data!D$10,FALSE)</f>
        <v>92</v>
      </c>
      <c r="C16" s="43">
        <f>VLOOKUP($A16,data!$C$11:$G$68,data!E$10,FALSE)</f>
        <v>135</v>
      </c>
      <c r="D16" s="43">
        <f>VLOOKUP($A16,data!$C$11:$G$68,data!F$10,FALSE)</f>
        <v>104</v>
      </c>
      <c r="E16" s="43">
        <f>VLOOKUP($A16,data!$C$11:$G$68,data!G$10,FALSE)</f>
        <v>97</v>
      </c>
      <c r="F16" s="41">
        <f t="shared" si="0"/>
        <v>107</v>
      </c>
      <c r="H16" s="51">
        <f t="shared" si="4"/>
        <v>33</v>
      </c>
      <c r="I16" s="52">
        <f>VLOOKUP($H16,data!$C$11:$U$68,data!R$10,FALSE)</f>
        <v>2.7E-2</v>
      </c>
      <c r="J16" s="52">
        <f>VLOOKUP($H16,data!$C$11:$U$68,data!S$10,FALSE)</f>
        <v>7.5999999999999998E-2</v>
      </c>
      <c r="K16" s="52">
        <f>VLOOKUP($H16,data!$C$11:$U$68,data!T$10,FALSE)</f>
        <v>6.3E-2</v>
      </c>
      <c r="L16" s="52">
        <f>VLOOKUP($H16,data!$C$11:$U$68,data!U$10,FALSE)</f>
        <v>7.0999999999999994E-2</v>
      </c>
      <c r="M16" s="53">
        <f t="shared" si="2"/>
        <v>5.9249999999999997E-2</v>
      </c>
      <c r="O16" s="61">
        <f t="shared" si="5"/>
        <v>33</v>
      </c>
      <c r="P16" s="62">
        <f>VLOOKUP($H16,data!$C$11:$Z$68,data!W$10,FALSE)</f>
        <v>0.91200000000000003</v>
      </c>
      <c r="Q16" s="62">
        <f>VLOOKUP($H16,data!$C$11:$Z$68,data!X$10,FALSE)</f>
        <v>0.91559999999999997</v>
      </c>
      <c r="R16" s="62">
        <f>VLOOKUP($H16,data!$C$11:$Z$68,data!Y$10,FALSE)</f>
        <v>0.9133</v>
      </c>
      <c r="S16" s="62">
        <f>VLOOKUP($H16,data!$C$11:$Z$68,data!Z$10,FALSE)</f>
        <v>0.91869999999999996</v>
      </c>
      <c r="T16" s="63">
        <f t="shared" si="3"/>
        <v>0.91489999999999994</v>
      </c>
    </row>
    <row r="17" spans="1:20">
      <c r="A17" s="40">
        <f t="shared" si="1"/>
        <v>34</v>
      </c>
      <c r="B17" s="43">
        <f>VLOOKUP($A17,data!$C$11:$G$68,data!D$10,FALSE)</f>
        <v>116</v>
      </c>
      <c r="C17" s="43">
        <f>VLOOKUP($A17,data!$C$11:$G$68,data!E$10,FALSE)</f>
        <v>129</v>
      </c>
      <c r="D17" s="43">
        <f>VLOOKUP($A17,data!$C$11:$G$68,data!F$10,FALSE)</f>
        <v>132</v>
      </c>
      <c r="E17" s="43">
        <f>VLOOKUP($A17,data!$C$11:$G$68,data!G$10,FALSE)</f>
        <v>89</v>
      </c>
      <c r="F17" s="41">
        <f t="shared" si="0"/>
        <v>116.5</v>
      </c>
      <c r="H17" s="51">
        <f t="shared" si="4"/>
        <v>34</v>
      </c>
      <c r="I17" s="52">
        <f>VLOOKUP($H17,data!$C$11:$U$68,data!R$10,FALSE)</f>
        <v>5.8000000000000003E-2</v>
      </c>
      <c r="J17" s="52">
        <f>VLOOKUP($H17,data!$C$11:$U$68,data!S$10,FALSE)</f>
        <v>5.8999999999999997E-2</v>
      </c>
      <c r="K17" s="52">
        <f>VLOOKUP($H17,data!$C$11:$U$68,data!T$10,FALSE)</f>
        <v>8.1000000000000003E-2</v>
      </c>
      <c r="L17" s="52">
        <f>VLOOKUP($H17,data!$C$11:$U$68,data!U$10,FALSE)</f>
        <v>0.04</v>
      </c>
      <c r="M17" s="53">
        <f t="shared" si="2"/>
        <v>5.9500000000000004E-2</v>
      </c>
      <c r="O17" s="61">
        <f t="shared" si="5"/>
        <v>34</v>
      </c>
      <c r="P17" s="62">
        <f>VLOOKUP($H17,data!$C$11:$Z$68,data!W$10,FALSE)</f>
        <v>0.91320000000000001</v>
      </c>
      <c r="Q17" s="62">
        <f>VLOOKUP($H17,data!$C$11:$Z$68,data!X$10,FALSE)</f>
        <v>0.9143</v>
      </c>
      <c r="R17" s="62">
        <f>VLOOKUP($H17,data!$C$11:$Z$68,data!Y$10,FALSE)</f>
        <v>0.91790000000000005</v>
      </c>
      <c r="S17" s="62">
        <f>VLOOKUP($H17,data!$C$11:$Z$68,data!Z$10,FALSE)</f>
        <v>0.90910000000000002</v>
      </c>
      <c r="T17" s="63">
        <f t="shared" si="3"/>
        <v>0.91362500000000002</v>
      </c>
    </row>
    <row r="18" spans="1:20">
      <c r="A18" s="40">
        <f t="shared" si="1"/>
        <v>35</v>
      </c>
      <c r="B18" s="43">
        <f>VLOOKUP($A18,data!$C$11:$G$68,data!D$10,FALSE)</f>
        <v>148</v>
      </c>
      <c r="C18" s="43">
        <f>VLOOKUP($A18,data!$C$11:$G$68,data!E$10,FALSE)</f>
        <v>157</v>
      </c>
      <c r="D18" s="43">
        <f>VLOOKUP($A18,data!$C$11:$G$68,data!F$10,FALSE)</f>
        <v>106</v>
      </c>
      <c r="E18" s="43">
        <f>VLOOKUP($A18,data!$C$11:$G$68,data!G$10,FALSE)</f>
        <v>110</v>
      </c>
      <c r="F18" s="41">
        <f t="shared" si="0"/>
        <v>130.25</v>
      </c>
      <c r="H18" s="51">
        <f t="shared" si="4"/>
        <v>35</v>
      </c>
      <c r="I18" s="52">
        <f>VLOOKUP($H18,data!$C$11:$U$68,data!R$10,FALSE)</f>
        <v>3.1E-2</v>
      </c>
      <c r="J18" s="52">
        <f>VLOOKUP($H18,data!$C$11:$U$68,data!S$10,FALSE)</f>
        <v>6.9000000000000006E-2</v>
      </c>
      <c r="K18" s="52">
        <f>VLOOKUP($H18,data!$C$11:$U$68,data!T$10,FALSE)</f>
        <v>8.6999999999999994E-2</v>
      </c>
      <c r="L18" s="52">
        <f>VLOOKUP($H18,data!$C$11:$U$68,data!U$10,FALSE)</f>
        <v>0.05</v>
      </c>
      <c r="M18" s="53">
        <f t="shared" si="2"/>
        <v>5.9249999999999997E-2</v>
      </c>
      <c r="O18" s="61">
        <f t="shared" si="5"/>
        <v>35</v>
      </c>
      <c r="P18" s="62">
        <f>VLOOKUP($H18,data!$C$11:$Z$68,data!W$10,FALSE)</f>
        <v>0.91359999999999997</v>
      </c>
      <c r="Q18" s="62">
        <f>VLOOKUP($H18,data!$C$11:$Z$68,data!X$10,FALSE)</f>
        <v>0.91349999999999998</v>
      </c>
      <c r="R18" s="62">
        <f>VLOOKUP($H18,data!$C$11:$Z$68,data!Y$10,FALSE)</f>
        <v>0.90980000000000005</v>
      </c>
      <c r="S18" s="62">
        <f>VLOOKUP($H18,data!$C$11:$Z$68,data!Z$10,FALSE)</f>
        <v>0.91600000000000004</v>
      </c>
      <c r="T18" s="63">
        <f t="shared" si="3"/>
        <v>0.91322499999999995</v>
      </c>
    </row>
    <row r="19" spans="1:20">
      <c r="A19" s="40">
        <f t="shared" si="1"/>
        <v>36</v>
      </c>
      <c r="B19" s="43">
        <f>VLOOKUP($A19,data!$C$11:$G$68,data!D$10,FALSE)</f>
        <v>68</v>
      </c>
      <c r="C19" s="43">
        <f>VLOOKUP($A19,data!$C$11:$G$68,data!E$10,FALSE)</f>
        <v>120</v>
      </c>
      <c r="D19" s="43">
        <f>VLOOKUP($A19,data!$C$11:$G$68,data!F$10,FALSE)</f>
        <v>167</v>
      </c>
      <c r="E19" s="43">
        <f>VLOOKUP($A19,data!$C$11:$G$68,data!G$10,FALSE)</f>
        <v>118</v>
      </c>
      <c r="F19" s="41">
        <f t="shared" si="0"/>
        <v>118.25</v>
      </c>
      <c r="H19" s="51">
        <f t="shared" si="4"/>
        <v>36</v>
      </c>
      <c r="I19" s="52">
        <f>VLOOKUP($H19,data!$C$11:$U$68,data!R$10,FALSE)</f>
        <v>6.7000000000000004E-2</v>
      </c>
      <c r="J19" s="52">
        <f>VLOOKUP($H19,data!$C$11:$U$68,data!S$10,FALSE)</f>
        <v>8.9999999999999993E-3</v>
      </c>
      <c r="K19" s="52">
        <f>VLOOKUP($H19,data!$C$11:$U$68,data!T$10,FALSE)</f>
        <v>6.7000000000000004E-2</v>
      </c>
      <c r="L19" s="52">
        <f>VLOOKUP($H19,data!$C$11:$U$68,data!U$10,FALSE)</f>
        <v>4.8000000000000001E-2</v>
      </c>
      <c r="M19" s="53">
        <f t="shared" si="2"/>
        <v>4.7750000000000001E-2</v>
      </c>
      <c r="O19" s="61">
        <f t="shared" si="5"/>
        <v>36</v>
      </c>
      <c r="P19" s="62">
        <f>VLOOKUP($H19,data!$C$11:$Z$68,data!W$10,FALSE)</f>
        <v>0.91320000000000001</v>
      </c>
      <c r="Q19" s="62">
        <f>VLOOKUP($H19,data!$C$11:$Z$68,data!X$10,FALSE)</f>
        <v>0.91820000000000002</v>
      </c>
      <c r="R19" s="62">
        <f>VLOOKUP($H19,data!$C$11:$Z$68,data!Y$10,FALSE)</f>
        <v>0.90949999999999998</v>
      </c>
      <c r="S19" s="62">
        <f>VLOOKUP($H19,data!$C$11:$Z$68,data!Z$10,FALSE)</f>
        <v>0.91390000000000005</v>
      </c>
      <c r="T19" s="63">
        <f t="shared" si="3"/>
        <v>0.91369999999999996</v>
      </c>
    </row>
    <row r="21" spans="1:20">
      <c r="A21" s="39" t="s">
        <v>58</v>
      </c>
      <c r="B21" s="39">
        <f>AVERAGE(data!D$11:D$58)</f>
        <v>113.8125</v>
      </c>
      <c r="C21" s="39">
        <f>AVERAGE(data!E$11:E$58)</f>
        <v>111.375</v>
      </c>
      <c r="D21" s="39">
        <f>AVERAGE(data!F$11:F$58)</f>
        <v>120.29166666666667</v>
      </c>
      <c r="E21" s="39">
        <f>AVERAGE(data!G$11:G$58)</f>
        <v>117.3125</v>
      </c>
      <c r="F21" s="39"/>
      <c r="H21" s="48"/>
      <c r="I21" s="64">
        <f>AVERAGE(data!R$11:R$58)</f>
        <v>4.374999999999999E-2</v>
      </c>
      <c r="J21" s="64">
        <f>AVERAGE(data!S$11:S$58)</f>
        <v>5.2458333333333329E-2</v>
      </c>
      <c r="K21" s="64">
        <f>AVERAGE(data!T$11:T$58)</f>
        <v>5.4145833333333331E-2</v>
      </c>
      <c r="L21" s="64">
        <f>AVERAGE(data!U$11:U$58)</f>
        <v>4.5916666666666668E-2</v>
      </c>
      <c r="M21" s="48"/>
      <c r="O21" s="58"/>
      <c r="P21" s="69">
        <f>AVERAGE(data!W$11:W$58)</f>
        <v>0.91344583333333318</v>
      </c>
      <c r="Q21" s="69">
        <f>AVERAGE(data!X$11:X$58)</f>
        <v>0.91442499999999971</v>
      </c>
      <c r="R21" s="69">
        <f>AVERAGE(data!Y$11:Y$58)</f>
        <v>0.91468958333333317</v>
      </c>
      <c r="S21" s="69">
        <f>AVERAGE(data!Z$11:Z$58)</f>
        <v>0.91671458333333311</v>
      </c>
      <c r="T21" s="58"/>
    </row>
    <row r="22" spans="1:20">
      <c r="A22" s="39" t="s">
        <v>59</v>
      </c>
      <c r="B22" s="39"/>
      <c r="C22" s="39"/>
      <c r="D22" s="39"/>
      <c r="E22" s="39"/>
      <c r="F22" s="39"/>
      <c r="H22" s="48"/>
      <c r="I22" s="48"/>
      <c r="J22" s="48"/>
      <c r="K22" s="48"/>
      <c r="L22" s="48"/>
      <c r="M22" s="48"/>
      <c r="O22" s="58"/>
      <c r="P22" s="58"/>
      <c r="Q22" s="58"/>
      <c r="R22" s="58"/>
      <c r="S22" s="58"/>
      <c r="T22" s="58"/>
    </row>
    <row r="25" spans="1:20">
      <c r="B25" s="67"/>
      <c r="G25" s="99" t="s">
        <v>60</v>
      </c>
      <c r="H25" s="99"/>
      <c r="I25" s="100" t="s">
        <v>29</v>
      </c>
      <c r="J25" s="100"/>
      <c r="K25" s="101" t="str">
        <f>INDEX(B7:E7,MATCH(SMALL(B21:E21,1),B21:E21,0))</f>
        <v>user2</v>
      </c>
      <c r="L25" s="102"/>
      <c r="M25" s="73">
        <f>SMALL(B21:E21,1)</f>
        <v>111.375</v>
      </c>
    </row>
    <row r="26" spans="1:20">
      <c r="G26" s="99"/>
      <c r="H26" s="99"/>
      <c r="I26" s="100" t="s">
        <v>51</v>
      </c>
      <c r="J26" s="100"/>
      <c r="K26" s="101" t="str">
        <f>INDEX(B7:E7,MATCH(SMALL(I21:L21,1),I21:L21,0))</f>
        <v>user1</v>
      </c>
      <c r="L26" s="102"/>
      <c r="M26" s="74">
        <f>SMALL(I21:L21,1)</f>
        <v>4.374999999999999E-2</v>
      </c>
    </row>
    <row r="27" spans="1:20">
      <c r="B27" s="85"/>
      <c r="C27" s="67"/>
      <c r="D27" s="67"/>
      <c r="G27" s="99"/>
      <c r="H27" s="99"/>
      <c r="I27" s="100" t="s">
        <v>62</v>
      </c>
      <c r="J27" s="100"/>
      <c r="K27" s="101" t="str">
        <f>INDEX(B7:E7,MATCH(LARGE(P21:S21,1),P21:S21,0))</f>
        <v>user4</v>
      </c>
      <c r="L27" s="102"/>
      <c r="M27" s="74">
        <f>LARGE(P21:S21,1)</f>
        <v>0.91671458333333311</v>
      </c>
    </row>
  </sheetData>
  <mergeCells count="17">
    <mergeCell ref="C2:D2"/>
    <mergeCell ref="J2:K2"/>
    <mergeCell ref="Q2:R2"/>
    <mergeCell ref="C6:D6"/>
    <mergeCell ref="J6:K6"/>
    <mergeCell ref="Q6:R6"/>
    <mergeCell ref="F1:G1"/>
    <mergeCell ref="W8:X8"/>
    <mergeCell ref="W9:X9"/>
    <mergeCell ref="W10:X10"/>
    <mergeCell ref="G25:H27"/>
    <mergeCell ref="I25:J25"/>
    <mergeCell ref="I26:J26"/>
    <mergeCell ref="I27:J27"/>
    <mergeCell ref="K25:L25"/>
    <mergeCell ref="K26:L26"/>
    <mergeCell ref="K27:L27"/>
  </mergeCells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7"/>
  <sheetViews>
    <sheetView zoomScaleNormal="100" workbookViewId="0">
      <selection activeCell="D26" sqref="D26:D27"/>
    </sheetView>
  </sheetViews>
  <sheetFormatPr defaultRowHeight="13.2"/>
  <cols>
    <col min="1" max="1" width="7.6640625" customWidth="1"/>
    <col min="2" max="2" width="7.21875" customWidth="1"/>
    <col min="3" max="3" width="9.6640625" customWidth="1"/>
    <col min="4" max="4" width="12.6640625" customWidth="1"/>
    <col min="5" max="5" width="12.109375" customWidth="1"/>
    <col min="6" max="6" width="12.77734375" customWidth="1"/>
    <col min="7" max="7" width="12.33203125" customWidth="1"/>
    <col min="8" max="8" width="10" customWidth="1"/>
    <col min="13" max="13" width="1.88671875" hidden="1" customWidth="1"/>
    <col min="23" max="23" width="11.6640625" customWidth="1"/>
  </cols>
  <sheetData>
    <row r="1" spans="1: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spans="1:2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</row>
    <row r="3" spans="1: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r="4" spans="1: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</row>
    <row r="5" spans="1:25">
      <c r="A5" s="54"/>
      <c r="B5" s="54"/>
      <c r="C5" s="54"/>
      <c r="D5" s="54"/>
      <c r="E5" s="54"/>
      <c r="F5" s="54"/>
      <c r="G5" s="54"/>
      <c r="H5" s="54"/>
      <c r="I5" s="54"/>
      <c r="J5" s="54"/>
      <c r="K5" s="77"/>
      <c r="L5" s="77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r="6" spans="1:25">
      <c r="A6" s="54"/>
      <c r="B6" s="103">
        <f>calc!D1</f>
        <v>13</v>
      </c>
      <c r="C6" s="103"/>
      <c r="D6" s="77"/>
      <c r="E6" s="77"/>
      <c r="F6" s="77"/>
      <c r="G6" s="77"/>
      <c r="H6" s="78"/>
      <c r="I6" s="55"/>
      <c r="J6" s="54"/>
      <c r="K6" s="70"/>
      <c r="L6" s="70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</row>
    <row r="7" spans="1:25">
      <c r="A7" s="54"/>
      <c r="B7" s="103"/>
      <c r="C7" s="103"/>
      <c r="D7" s="76" t="s">
        <v>46</v>
      </c>
      <c r="E7" s="76" t="s">
        <v>47</v>
      </c>
      <c r="F7" s="76" t="s">
        <v>48</v>
      </c>
      <c r="G7" s="76" t="s">
        <v>49</v>
      </c>
      <c r="H7" s="56" t="s">
        <v>50</v>
      </c>
      <c r="I7" s="55"/>
      <c r="J7" s="54"/>
      <c r="K7" s="70"/>
      <c r="L7" s="70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</row>
    <row r="8" spans="1:25" ht="13.2" customHeight="1">
      <c r="A8" s="54"/>
      <c r="B8" s="103"/>
      <c r="C8" s="103"/>
      <c r="D8" s="78"/>
      <c r="E8" s="78"/>
      <c r="F8" s="78"/>
      <c r="G8" s="78"/>
      <c r="H8" s="78"/>
      <c r="I8" s="55"/>
      <c r="J8" s="54"/>
      <c r="K8" s="70"/>
      <c r="L8" s="71"/>
      <c r="M8" s="65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</row>
    <row r="9" spans="1:25" ht="10.8" hidden="1" customHeight="1">
      <c r="A9" s="54"/>
      <c r="B9" s="103"/>
      <c r="C9" s="103"/>
      <c r="D9" s="54"/>
      <c r="E9" s="54"/>
      <c r="F9" s="54"/>
      <c r="G9" s="54"/>
      <c r="H9" s="54"/>
      <c r="I9" s="55"/>
      <c r="J9" s="54"/>
      <c r="K9" s="70"/>
      <c r="L9" s="72"/>
      <c r="M9" s="6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r="10" spans="1:25" ht="15" customHeight="1">
      <c r="A10" s="54"/>
      <c r="B10" s="54"/>
      <c r="C10" s="54"/>
      <c r="D10" s="54"/>
      <c r="E10" s="54"/>
      <c r="F10" s="54"/>
      <c r="G10" s="54"/>
      <c r="H10" s="54"/>
      <c r="I10" s="55"/>
      <c r="J10" s="54"/>
      <c r="K10" s="70"/>
      <c r="L10" s="72"/>
      <c r="M10" s="6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r="11" spans="1:25" ht="16.2" customHeight="1">
      <c r="A11" s="54"/>
      <c r="B11" s="80" t="s">
        <v>29</v>
      </c>
      <c r="C11" s="79"/>
      <c r="D11" s="104">
        <f>calc!B4</f>
        <v>110</v>
      </c>
      <c r="E11" s="104">
        <f>calc!C4</f>
        <v>69</v>
      </c>
      <c r="F11" s="104">
        <f>calc!D4</f>
        <v>112</v>
      </c>
      <c r="G11" s="104">
        <f>calc!E4</f>
        <v>163</v>
      </c>
      <c r="H11" s="107">
        <f>calc!F4</f>
        <v>113.5</v>
      </c>
      <c r="I11" s="55"/>
      <c r="J11" s="54"/>
      <c r="K11" s="70"/>
      <c r="L11" s="72"/>
      <c r="M11" s="65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</row>
    <row r="12" spans="1:25">
      <c r="A12" s="54"/>
      <c r="B12" s="79"/>
      <c r="C12" s="79"/>
      <c r="D12" s="104"/>
      <c r="E12" s="104"/>
      <c r="F12" s="104"/>
      <c r="G12" s="104"/>
      <c r="H12" s="107"/>
      <c r="I12" s="55"/>
      <c r="J12" s="54"/>
      <c r="K12" s="70"/>
      <c r="L12" s="70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</row>
    <row r="13" spans="1:25">
      <c r="A13" s="54"/>
      <c r="B13" s="54"/>
      <c r="C13" s="54"/>
      <c r="D13" s="54"/>
      <c r="E13" s="54"/>
      <c r="F13" s="54"/>
      <c r="G13" s="54"/>
      <c r="H13" s="54"/>
      <c r="I13" s="55"/>
      <c r="J13" s="54"/>
      <c r="K13" s="70"/>
      <c r="L13" s="70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</row>
    <row r="14" spans="1:25">
      <c r="A14" s="54"/>
      <c r="B14" s="80" t="s">
        <v>51</v>
      </c>
      <c r="C14" s="79"/>
      <c r="D14" s="105">
        <f>calc!I4</f>
        <v>0.08</v>
      </c>
      <c r="E14" s="105">
        <f>calc!J4</f>
        <v>0.09</v>
      </c>
      <c r="F14" s="105">
        <f>calc!K4</f>
        <v>2.3E-2</v>
      </c>
      <c r="G14" s="105">
        <f>calc!L4</f>
        <v>6.0999999999999999E-2</v>
      </c>
      <c r="H14" s="106">
        <f>calc!M4</f>
        <v>6.3500000000000001E-2</v>
      </c>
      <c r="I14" s="55"/>
      <c r="J14" s="54"/>
      <c r="K14" s="77"/>
      <c r="L14" s="77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</row>
    <row r="15" spans="1:25">
      <c r="A15" s="54"/>
      <c r="B15" s="79"/>
      <c r="C15" s="79"/>
      <c r="D15" s="104"/>
      <c r="E15" s="104"/>
      <c r="F15" s="104"/>
      <c r="G15" s="104"/>
      <c r="H15" s="107"/>
      <c r="I15" s="55"/>
      <c r="J15" s="54"/>
      <c r="K15" s="8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</row>
    <row r="16" spans="1:25" ht="13.2" customHeight="1">
      <c r="A16" s="54"/>
      <c r="B16" s="54"/>
      <c r="C16" s="54"/>
      <c r="D16" s="54"/>
      <c r="E16" s="57"/>
      <c r="F16" s="54"/>
      <c r="G16" s="54"/>
      <c r="H16" s="54"/>
      <c r="I16" s="55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</row>
    <row r="17" spans="1:25" ht="13.2" customHeight="1">
      <c r="A17" s="54"/>
      <c r="B17" s="81" t="s">
        <v>62</v>
      </c>
      <c r="C17" s="79"/>
      <c r="D17" s="105">
        <f>calc!P4</f>
        <v>0.9123</v>
      </c>
      <c r="E17" s="105">
        <f>calc!Q4</f>
        <v>0.91500000000000004</v>
      </c>
      <c r="F17" s="105">
        <f>calc!R4</f>
        <v>0.91749999999999998</v>
      </c>
      <c r="G17" s="105">
        <f>calc!S4</f>
        <v>0.94</v>
      </c>
      <c r="H17" s="106">
        <f>calc!T4</f>
        <v>0.92120000000000002</v>
      </c>
      <c r="I17" s="55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</row>
    <row r="18" spans="1:25" ht="15" customHeight="1">
      <c r="A18" s="54"/>
      <c r="B18" s="79"/>
      <c r="C18" s="79"/>
      <c r="D18" s="104"/>
      <c r="E18" s="104"/>
      <c r="F18" s="104"/>
      <c r="G18" s="104"/>
      <c r="H18" s="107"/>
      <c r="I18" s="55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 spans="1:25" ht="20.399999999999999" customHeight="1">
      <c r="A19" s="54"/>
      <c r="B19" s="54"/>
      <c r="C19" s="54"/>
      <c r="D19" s="54"/>
      <c r="E19" s="54"/>
      <c r="F19" s="54"/>
      <c r="G19" s="54"/>
      <c r="H19" s="54"/>
      <c r="I19" s="55"/>
      <c r="J19" s="54"/>
      <c r="K19" s="54"/>
      <c r="L19" s="54"/>
      <c r="M19" s="54"/>
      <c r="N19" s="54"/>
      <c r="O19" s="54"/>
      <c r="P19" s="75"/>
      <c r="Q19" s="54"/>
      <c r="R19" s="54"/>
      <c r="S19" s="54"/>
      <c r="T19" s="54"/>
      <c r="U19" s="54"/>
      <c r="V19" s="54"/>
      <c r="W19" s="54"/>
      <c r="X19" s="54"/>
      <c r="Y19" s="54"/>
    </row>
    <row r="20" spans="1:25">
      <c r="A20" s="54"/>
      <c r="B20" s="70"/>
      <c r="C20" s="70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</row>
    <row r="21" spans="1:25">
      <c r="A21" s="54"/>
      <c r="B21" s="70"/>
      <c r="C21" s="70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</row>
    <row r="22" spans="1:25">
      <c r="A22" s="54"/>
      <c r="B22" s="70"/>
      <c r="C22" s="70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</row>
    <row r="23" spans="1:25">
      <c r="A23" s="54"/>
      <c r="B23" s="70"/>
      <c r="C23" s="70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</row>
    <row r="24" spans="1: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</row>
    <row r="25" spans="1:25" ht="15.6">
      <c r="A25" s="54"/>
      <c r="B25" s="82" t="s">
        <v>61</v>
      </c>
      <c r="C25" s="77"/>
      <c r="D25" s="83" t="str">
        <f>INDEX(calc!$K$25:$K$27,calc!$W$11)</f>
        <v>user2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</row>
    <row r="26" spans="1:25">
      <c r="A26" s="54"/>
      <c r="B26" s="108" t="str">
        <f>INDEX(calc!I25:I27,calc!W11)</f>
        <v>Time to answer</v>
      </c>
      <c r="C26" s="108"/>
      <c r="D26" s="108">
        <f>INDEX(calc!$M$25:$M$27,calc!$W$11)</f>
        <v>111.375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</row>
    <row r="27" spans="1:25">
      <c r="A27" s="54"/>
      <c r="B27" s="108"/>
      <c r="C27" s="108"/>
      <c r="D27" s="108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</row>
    <row r="28" spans="1: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</row>
    <row r="29" spans="1: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</row>
    <row r="30" spans="1: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</row>
    <row r="31" spans="1: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</row>
    <row r="32" spans="1: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</row>
    <row r="33" spans="1: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</row>
    <row r="34" spans="1: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</row>
    <row r="35" spans="1: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</row>
    <row r="36" spans="1: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</row>
    <row r="57" spans="1:1">
      <c r="A57" t="s">
        <v>57</v>
      </c>
    </row>
  </sheetData>
  <mergeCells count="19">
    <mergeCell ref="F11:F12"/>
    <mergeCell ref="G11:G12"/>
    <mergeCell ref="H11:H12"/>
    <mergeCell ref="F14:F15"/>
    <mergeCell ref="G14:G15"/>
    <mergeCell ref="H14:H15"/>
    <mergeCell ref="F17:F18"/>
    <mergeCell ref="G17:G18"/>
    <mergeCell ref="H17:H18"/>
    <mergeCell ref="D26:D27"/>
    <mergeCell ref="B26:C27"/>
    <mergeCell ref="B6:C7"/>
    <mergeCell ref="D11:D12"/>
    <mergeCell ref="E11:E12"/>
    <mergeCell ref="D17:D18"/>
    <mergeCell ref="E17:E18"/>
    <mergeCell ref="B8:C9"/>
    <mergeCell ref="D14:D15"/>
    <mergeCell ref="E14:E15"/>
  </mergeCells>
  <phoneticPr fontId="11" type="noConversion"/>
  <conditionalFormatting sqref="G11:G12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D11:G12">
    <cfRule type="iconSet" priority="11">
      <iconSet reverse="1">
        <cfvo type="percent" val="0"/>
        <cfvo type="num" val="$H$11"/>
        <cfvo type="num" val="$H$11"/>
      </iconSet>
    </cfRule>
    <cfRule type="iconSet" priority="12">
      <iconSet reverse="1">
        <cfvo type="percent" val="0"/>
        <cfvo type="percent" val="$H$11"/>
        <cfvo type="percent" val="67"/>
      </iconSet>
    </cfRule>
    <cfRule type="iconSet" priority="13">
      <iconSet>
        <cfvo type="percent" val="0"/>
        <cfvo type="num" val="&quot;$H$11&quot;"/>
        <cfvo type="percent" val="67"/>
      </iconSet>
    </cfRule>
    <cfRule type="iconSet" priority="14">
      <iconSet reverse="1">
        <cfvo type="percent" val="0"/>
        <cfvo type="percent" val="33"/>
        <cfvo type="percent" val="$H$11"/>
      </iconSet>
    </cfRule>
    <cfRule type="iconSet" priority="29">
      <iconSet iconSet="3Symbols" reverse="1">
        <cfvo type="percent" val="0"/>
        <cfvo type="percent" val="33"/>
        <cfvo type="percent" val="67"/>
      </iconSet>
    </cfRule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E11:E12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F11:F12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D11:G12">
    <cfRule type="iconSet" priority="31">
      <iconSet>
        <cfvo type="percent" val="0"/>
        <cfvo type="percent" val="33"/>
        <cfvo type="percent" val="67"/>
      </iconSet>
    </cfRule>
  </conditionalFormatting>
  <conditionalFormatting sqref="K19">
    <cfRule type="iconSet" priority="32">
      <iconSet>
        <cfvo type="percent" val="0"/>
        <cfvo type="percent" val="33"/>
        <cfvo type="percent" val="67"/>
      </iconSet>
    </cfRule>
  </conditionalFormatting>
  <conditionalFormatting sqref="G14:G15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D14:G15">
    <cfRule type="iconSet" priority="23">
      <iconSet iconSet="3Symbols" reverse="1">
        <cfvo type="percent" val="0"/>
        <cfvo type="percent" val="33"/>
        <cfvo type="percent" val="67"/>
      </iconSet>
    </cfRule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E14:E15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F14:F15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D14:G15">
    <cfRule type="iconSet" priority="24">
      <iconSet>
        <cfvo type="percent" val="0"/>
        <cfvo type="percent" val="33"/>
        <cfvo type="percent" val="67"/>
      </iconSet>
    </cfRule>
  </conditionalFormatting>
  <conditionalFormatting sqref="G17:G18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D17:G18">
    <cfRule type="iconSet" priority="16">
      <iconSet iconSet="3Symbols">
        <cfvo type="percent" val="0"/>
        <cfvo type="percent" val="33"/>
        <cfvo type="percent" val="67"/>
      </iconSet>
    </cfRule>
    <cfRule type="iconSet" priority="17">
      <iconSet iconSet="3Symbols" reverse="1">
        <cfvo type="percent" val="0"/>
        <cfvo type="percent" val="33"/>
        <cfvo type="percent" val="67"/>
      </iconSet>
    </cfRule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E17:E18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F17:F18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D17:G18">
    <cfRule type="iconSet" priority="18">
      <iconSet>
        <cfvo type="percent" val="0"/>
        <cfvo type="percent" val="33"/>
        <cfvo type="percent" val="67"/>
      </iconSet>
    </cfRule>
  </conditionalFormatting>
  <conditionalFormatting sqref="D11:G12">
    <cfRule type="iconSet" priority="10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D14:G15">
    <cfRule type="iconSet" priority="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7:G18">
    <cfRule type="iconSet" priority="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7:G1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17:G18">
    <cfRule type="iconSet" priority="4">
      <iconSet iconSet="3Flags">
        <cfvo type="percent" val="0"/>
        <cfvo type="percent" val="33"/>
        <cfvo type="percent" val="67"/>
      </iconSet>
    </cfRule>
  </conditionalFormatting>
  <conditionalFormatting sqref="D14:G15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14:G15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6" r:id="rId4" name="Scroll Bar 10">
              <controlPr defaultSize="0" autoPict="0">
                <anchor moveWithCells="1">
                  <from>
                    <xdr:col>8</xdr:col>
                    <xdr:colOff>137160</xdr:colOff>
                    <xdr:row>5</xdr:row>
                    <xdr:rowOff>38100</xdr:rowOff>
                  </from>
                  <to>
                    <xdr:col>8</xdr:col>
                    <xdr:colOff>457200</xdr:colOff>
                    <xdr:row>18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5" name="Option Button 14">
              <controlPr defaultSize="0" autoFill="0" autoLine="0" autoPict="0">
                <anchor moveWithCells="1">
                  <from>
                    <xdr:col>10</xdr:col>
                    <xdr:colOff>91440</xdr:colOff>
                    <xdr:row>4</xdr:row>
                    <xdr:rowOff>121920</xdr:rowOff>
                  </from>
                  <to>
                    <xdr:col>13</xdr:col>
                    <xdr:colOff>91440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6" name="Option Button 15">
              <controlPr defaultSize="0" autoFill="0" autoLine="0" autoPict="0">
                <anchor moveWithCells="1">
                  <from>
                    <xdr:col>10</xdr:col>
                    <xdr:colOff>91440</xdr:colOff>
                    <xdr:row>6</xdr:row>
                    <xdr:rowOff>106680</xdr:rowOff>
                  </from>
                  <to>
                    <xdr:col>13</xdr:col>
                    <xdr:colOff>91440</xdr:colOff>
                    <xdr:row>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7" name="Option Button 16">
              <controlPr defaultSize="0" autoFill="0" autoLine="0" autoPict="0">
                <anchor moveWithCells="1">
                  <from>
                    <xdr:col>10</xdr:col>
                    <xdr:colOff>91440</xdr:colOff>
                    <xdr:row>9</xdr:row>
                    <xdr:rowOff>83820</xdr:rowOff>
                  </from>
                  <to>
                    <xdr:col>13</xdr:col>
                    <xdr:colOff>91440</xdr:colOff>
                    <xdr:row>11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8" name="Option Button 17">
              <controlPr defaultSize="0" autoFill="0" autoLine="0" autoPict="0">
                <anchor moveWithCells="1">
                  <from>
                    <xdr:col>10</xdr:col>
                    <xdr:colOff>91440</xdr:colOff>
                    <xdr:row>11</xdr:row>
                    <xdr:rowOff>45720</xdr:rowOff>
                  </from>
                  <to>
                    <xdr:col>13</xdr:col>
                    <xdr:colOff>91440</xdr:colOff>
                    <xdr:row>13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9" name="List Box 24">
              <controlPr defaultSize="0" autoLine="0" autoPict="0">
                <anchor moveWithCells="1">
                  <from>
                    <xdr:col>1</xdr:col>
                    <xdr:colOff>53340</xdr:colOff>
                    <xdr:row>19</xdr:row>
                    <xdr:rowOff>7620</xdr:rowOff>
                  </from>
                  <to>
                    <xdr:col>2</xdr:col>
                    <xdr:colOff>609600</xdr:colOff>
                    <xdr:row>22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24B424A5-676B-4CF9-9EA5-561FBC1D5B2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D17:G18</xm:sqref>
        </x14:conditionalFormatting>
        <x14:conditionalFormatting xmlns:xm="http://schemas.microsoft.com/office/excel/2006/main">
          <x14:cfRule type="iconSet" priority="9" id="{8F3995B5-F524-4788-AD50-15FCC6E8E2A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D14:G15</xm:sqref>
        </x14:conditionalFormatting>
        <x14:conditionalFormatting xmlns:xm="http://schemas.microsoft.com/office/excel/2006/main">
          <x14:cfRule type="iconSet" priority="6" id="{886ECC3A-8B22-42BE-9DC1-FE0514C07451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D17:G18</xm:sqref>
        </x14:conditionalFormatting>
        <x14:conditionalFormatting xmlns:xm="http://schemas.microsoft.com/office/excel/2006/main">
          <x14:cfRule type="iconSet" priority="3" id="{06C55AF1-3A7F-4F73-A6C2-3350091735E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D11:G12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c 1 5 e 8 0 f - 4 b 8 d - 4 d d 4 - 9 f 2 c - b 5 9 4 f 3 b e f 5 4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 1 7 . 0 8 5 1 2 2 2 8 0 2 3 6 2 8 8 < / L a t i t u d e > < L o n g i t u d e > 8 5 . 3 0 9 7 6 2 2 9 1 8 6 6 0 2 2 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V 5 S U R B V H h e 7 X 3 3 k x t J l t 6 D b 6 A N 2 n t D t m H T 2 z H k k B y O W X O r u z 2 r 0 J 0 u T q E 4 R Z x 0 i t A f c f + G F K G f p Q j 9 I I V C u 3 c 7 d o f D o T d N T 7 b 3 3 j t 4 Q O 9 7 W Q k k 0 O g m u o e z B J r 8 y O z K y i o U C l X 5 5 T P 5 M t P 2 / 6 7 d T d A 7 Z I X H 5 a K i y p N 0 u j F A g W C Y Z l a J W i r i 5 L C p R 5 Z I J C T F o l G y 2 W y 0 s b l B x c U l Z L f b 5 f g m 7 / t 8 x Z J f X l 4 i v 7 9 c 8 k C U P 4 P P e Y q K r B K i e D y e / K y J Q C D A 1 y d y O p z k 5 H v a D f C 9 5 e U V c n + h U I g 8 H o + U B / j e + N b J V 6 z u D 8 c 1 k D f 3 n U 4 n f i x 5 v D 7 6 6 n 4 v h Y I B 6 8 g 7 Z M L 2 m x / e E S o b z h 4 7 R T M r R M W x W a q v K q K 1 1 R W K u 8 q p x B 2 l a C Q i F S 4 W j 3 E F T R F i d W W F H E X l 5 H X z I 0 3 E + J x 0 c m y s r z P h u A I b l R W E R A V 1 O F 3 k y o E s + O 7 d k C o Y 2 K Q i J o J G A q R 1 O K w 9 B Z B b S G N B k w n b j f U 1 c r n d V F T k p Z l 1 D 6 2 E X O T 1 O W m g 7 5 6 c 8 w 7 p 2 N o c v u V w c 8 V y V 5 y j 2 e G n 1 F W 5 T v X V X q l Y q J R e R 4 j C 4 T B L j E 2 y s S T R Z A o F g x T h i r 6 a q C S f O 0 6 r y 4 t b y A T i F J e U J M k E c g H 6 2 o H N T d l / F U A m X G s 7 6 G P j Y y M 0 v u I k u 1 t J I A 3 c N 8 7 R C Y B U N K 9 p H v e x x H W 5 3 C I 9 6 0 p C N L Y Y o 4 G p K L k r z 1 l n v 4 O J d x L K Q H v b Y a p w B a n U 5 + D K F O c S m x A l H o u x y h c k h 8 M u K h z K w I s Y l 7 v d H m 7 h I 6 J O g R w u l j R x / q y D p U C Q V b X i k l I h n N v j 5 o q b L h k 0 U H F D k C S W e o j K C 0 m y y W V Q I c N 8 b V x T q 4 / x W J S l T E q i m F h b X a X S s j L J T 6 8 5 a G n T T k f q I r I P x P B Z v g 8 t h Q A 0 E l o V X G d J j H v W 3 5 0 8 j + 8 R Z M Q P / 6 b P K 7 8 P q a o 4 R H N T z 9 Q 5 7 w A J h Q f 2 L k E q d V S T q G s r r L p x / a G 5 2 R l p v Q O s k p W W l o p E Q o X c j L o o E n c L m U A a J 5 M I l U 9 a d b 4 a z o P E K S k t k w p Z 5 P U y S R L 0 / P k L m p i Y o I c P H / F Z K S w t L Q i Z w j H c i 5 I Y D p a U p f x 5 5 P G d m k w A y L v C t t H k y l a C a j I B 4 S g T J G S j 0 a U U + R x M x D X + f W t c r u F m l Q 7 2 H B q G Y t w z f y d I D G h J B S J J n o n O y q 6 o i W h Y 5 t f d 5 K k 6 x w 0 J v i P 9 m b 6 N y Z 6 l 7 K 1 K Z w 4 f o p + d P U S t t q d S S S Y n p 4 Q 8 q D x l c C L w F s 4 A S C N U 7 o 2 I i 2 K b 8 1 T k i t P M 9 K S Q R Q M V E + n p 0 2 c 0 O j Z B y 8 v L F A y G a J 3 t E N g o R 4 4 c p q a m J r n O j R u 3 q L 9 / Q M i x s R G g q a l p c j u U s j A 3 O 0 u D Y 7 O S n 5 m a F L V r c W F e 9 o F A I E j + 8 g r y O 5 a t E o X 5 O f U Z j d a K G L 3 f G q Z y L 0 s 8 Q w 8 p K y + n 2 y N u a 0 8 B h 0 E 2 y f P J F Z V V 8 p s 1 Q k x O I R b j k 4 4 g f d 4 V o P r S i D y z Y D B C i Z K T 1 N 3 V n f U Z v 0 3 J 9 t v r 9 4 x H / X b h k 9 N d 5 O C W F y o W 0 s L C A p W y n Q O j P R 4 H g R y 0 u b E h n j B I o u X 1 E H m K y 6 n Y G d 7 i Q E B l g z S a m p p i A 7 6 I K i o q p B y V E q q R P o 5 W f Z P t J + 1 Y E L u K g e M D A 4 P U 2 d k h + 9 k w O z 1 F t f U N t L i 4 Q J V c 4 e G p 8 1 q S C x I L J N N Y 4 t 9 S 5 v d T j H 8 X S G 7 i u 3 4 X N Z Y n q K u a W b I D R k Z G q L W 1 V U i z u L h I 9 f X 1 U o 5 9 / H 7 8 H p 2 + 6 f d J o 1 F T v M H 3 2 S f n v Y 1 4 a 5 0 S f 3 T + B I w V 6 u 3 t p b W 1 N U l i R 6 D S s 0 0 B p w E 8 a i D T + L K d n B 4 v 1 V X 7 a W 1 + R C q U x v B g v 6 h H q F T P n j 2 n h o a G J J k A k 0 w A K q K f j 4 N I I K 0 G j r e 3 H 2 R S L 1 o l 6 Q B B q m v r W J q t C 5 l w T b j T s V 1 i 6 W W S C V h Z W 6 f h k V F p K E D i F Z a W a D m f T C T o Y n s k j U y L i y n p Z 6 K t r Y 3 m 5 u b 5 8 y E h E 2 w t f B + I g y 2 S b o x O N g Q o z i r j z J q X v F W n r S u 8 f W A J d f + t k l C o u J e P t U k e q h c q A y r G 9 P Q M E 6 F c 7 B W 7 z U 5 u y 0 g f W 7 Z R s z 9 O Y 2 P j 1 N L S L G V o 9 e / d u S e k Q G V 1 u Z x M p H o K s X p X X l 6 W l B r z b I O B B L g + i A p K T U 9 N U F 1 9 o 6 i L 9 Q 1 N c p 4 J 2 F l e b x F f N y p b s K C p u S l J S E B L P Z 0 H s e C O N 8 + B C o l 7 u j P q F r V v h M n V 2 t q S d g 7 I C d t v J 0 B q d n S 0 S x 6 f n Z o Y p V J / F Z W U F M u z 0 / e B Y z 0 T H n m m S 0 E n N 0 5 s Z y 4 9 k G N v E 2 y / v f H 2 E K r U V 0 Q H K 7 z c w j q o j I 1 3 T S a d n r H t c 7 D 9 A F d k 1 W 8 T Y Q E C F / g 6 S y t U R g 3 Y M 5 V V 1 d Z e O j L 7 f V a W l r g C + r l 1 j 7 D h H x Y P m g Z s K 1 R v l C 3 z e X a 7 T d l t B k C Y F y 9 e 0 r F j R y 3 y K l V x k S X W O q u j L S 0 t 9 G z G Q 0 f r Q m y T 9 f P 5 8 A Z 6 x c 4 6 d K g r S a C V l W U 5 t j C / Q B 2 s V k K q D g 4 O 0 Z G j R 9 J I B v u v u N j H t l 2 Y K l m S T s / M 0 I k T x 6 2 j C j h / e n q a q q q q W I q H x c b T 5 U 9 n 3 G y 7 x e n B p E 8 a m s R m H 8 U i q o v g b c B b Q y g 3 k + i 9 9 g b p j B 0 Z H q V D 3 V 1 C K E A k C A O S B x 6 w E n 8 F b a 6 t U J Q r s 6 m + r S w t i v c N 3 r t s m J 2 Z p t q 6 e r F t c G 1 U N L O y b g e o k G b H a j Z s M H k W F 5 d o d H S U T p 0 6 y a T x i c c N 9 4 O 7 f z z p o p O N E S b m I p V X V N L C 3 K x s c X y J b S 6 o a 3 V s f + G 3 g p j 4 T l x j j u / Z 7 n S x y g t V s k I c M v q e Y T d V V l Z K 3 g S + A 0 4 L A C p h T U 0 1 f 3 5 V v J L 4 7 I 0 R L 4 X j s C b s 0 g A k N p 7 x v Y b l / P 0 O b h O Z V f s 8 F T n t 9 N m Z b q l 4 Q E V l e Z J E 2 A 4 P j 1 A w G J T + J i + 3 7 g g t W l v f E C m 2 y i 2 7 h p 8 r K N z f 2 w F k Q g W F y g e p k w u Z g E 1 W v b K B B Q p t R t Q 1 o H r V 1 9 f R h Q v n 2 e 7 r F 6 k p / U K M G 8 M e a n J P S h 4 k A q p q a s W 5 g k Y A U g 9 k A o l w T x v c W I B M 8 A q W 8 j G P 2 0 k H D r T J 7 z X v e X Z m T p w s T 5 8 8 E 0 J q w D W P 5 4 Y E M o G g I y N j s g W O V 0 y z N O T n l F D 2 m 6 3 4 C E t f b 9 Z 3 s + / S P 9 9 4 s H 0 N 2 Q f w s S 1 U 7 4 2 L y g a p 8 f J l L 7 W 1 d 5 L L n q C R R Q d N L o b p T F O I P E X o K 4 o n K x T y I F i E 3 O R x J l T L k w V S s X A u 0 x U d u K + y S b I B 1 8 B 3 Q Z q Y g N u 9 h C W G n e / p y Z O n d P L k C e u I A p w g d b X V V F V d I / v o + w K J I C F B r A 2 W G j b x V K 6 L L Q f A r o M K q q M 8 8 N 0 m i a C G l n B j E A w G J N w I w L P Y 5 G v P z s 6 J 4 w S 2 F / r F 9 O f M z 0 O C V l d X 0 c u l S l o J O s j B D y 5 h Q y e w n e y h I U p E N 6 w z 9 y f 2 d T 8 U 3 r M 3 v E T N b N S j U v Q P j t F w 7 C g 5 W Q J 9 + Y L V n K C N z n f Y V X 8 R w o m M i v F 8 M k G / H y y h H w b d 9 H D C J T Y I b K e x 0 W H r D G I p F q B r g 0 V S i d F X B T J N j o 9 Z R 3 f G 7 Z f L N D k f o M c j Y b r W Z 6 f v B n X H b U I q P S Q h P I 8 O l k J o 5 T P J B B x l + 2 d p K S V B H a z W w l M J M u H 3 r q w u i 5 d S k w m u d e R B J n R a w w G D 3 w 3 y r K + v 8 u + b 4 4 q v S K 3 J B N y 8 c U u u 2 9 j Y K P v 4 v C l V Q U o N u N l B t r P N Y Z a w r F 6 y p M K 9 F L t i F H O 3 w R O 0 5 T 3 t p 2 T 7 5 5 v 7 U 0 K B H O 9 1 N F E 4 u M E t b g n N r j v p 8 Y S D 6 o v X a W a j m I 6 x v R F a G K D G 5 l b x T A G o y P a S B r o / p g x / S K Y j 9 V G q L l a 2 V p g r 9 v T U J J N r j S Y W 4 9 T W f V a O Z 8 M 6 S w f Y W n C r H 2 C J q A F N 6 O b L I F 0 8 n A q q z Q R U s 3 u P X t K Z E 4 f I b T k h s i E Y C o l U g p 0 H 0 m X 2 j Q E L 8 3 N J C T Y x N k p N L a 2 S D 4 c Q D p W 6 B 1 R 6 / R x E 6 n L C / u N H T y Q 4 9 v D h Q 3 J M A 4 S s s Y i 6 z s S H J M U z f / b 8 B d U 0 t l K N 3 0 d f 9 y l S H q 6 L U d + 8 W 3 k E E y y J Q y + k f D 9 i 3 9 p Q v r I u c j s R L b 1 B d 1 4 s 0 C M m E 1 q O y f V i q d R j r O 6 h p U X l R W V E x a u s q U u S q b s 2 S p f a w 0 k y A V D t W l v b a M Z 9 j q L + Y + S L j F p H t k K 3 9 J n O B g f f X H f V m r W X j p X V V b p 1 6 4 4 Q t + t A o x X O s z 2 K W G p A O M D l P z U 9 T Y 8 e P R b V z I R 2 a w O N z U r t B d C x D I m r 9 y G d T M z P L 9 D M z A w d P t K 9 h U w A y A T H B w A y A U t 8 j c b 6 G r J H 1 f C O r m p l U 7 2 Y c d B n n Z v U V B b m d 2 C j q K t 7 y / v a L 2 l f y t 9 L p 0 9 T O b e C q M x B T z O t 2 J S q Y q o m G x u r N D A 0 K m 7 p l W X l G R t f T l W + E g 9 s C 2 u H 8 Z z t F R 1 A 2 l k d o 7 b a I v K y M Y 8 x T 6 t M h P n 5 e f G K a a y u L M k 2 m / e u u q a G Z q a n r L 0 U / G z s S w C u 1 y s e N 1 M F 3 Q 4 4 D 8 6 K 1 p Y W U Q t x j w 8 f P r a O 8 t O w r j E 6 P M i N R 4 Q l y 7 Q 4 W h A F A t e / l k r V 3 J h o 4 D O 4 D 0 j 2 b F J P A 4 4 P Q D / X 8 s p q 8 p d X y m 9 e Y F M J d q o + 1 j f n p P Y q d A z z + f y O I q 4 u L k 2 9 s / 2 S 9 p 0 N 1 d h 6 m I b G 5 0 T q w D P W P 6 d I U u x O S R o g 7 v T T + f M f S A d o X / + w t O S 9 s 6 n K / 2 T K J R I N g B T r O t Q l l Q P h S W 2 V U T r B K m N N b Y 3 0 W c H r V V 1 d L d 4 3 S A i o Y X V W p 2 2 Z P z 2 C Y Y 6 J 1 9 v b J 9 + H v q A F 3 s f 1 N b T E 2 C t w 3 V O n T t C N G z f l f h P w S v I W 6 i e G Y a B T O b O v S w N q H L D O U j 3 C 9 y R j t 1 6 B h f l Z I S D U P o 3 B g S G 6 0 x e g p z O K j L i P Y d Y I n k 0 5 1 e / j 8 2 F f R V 3 t W 9 5 f o S f H 3 / 3 D P / 4 T Z / c F Y B M 4 n d V U z I I E U d a 2 k i Y 6 1 R C h z p o I N Z f H 5 K W i d c Q L L l u 9 Q b V M C L i P l 5 a W p J O y d z r O n 1 e V w L v 2 m G K h d X r 5 o l e 5 q L k S I C z I y + c / f f y E G p s a p U y S f A J h R U 5 x P e s o C 2 A z E K D J y U m J Z k B F g 4 O k h i V U O B K l 4 a V i G l z 1 U y g c p s j 6 D I 2 O j t O h Q 5 1 b Y u / 2 A n z P y s q q 9 F + h c U G f 2 s b G p l T 8 4 e F h J l i J k A / 3 j 0 o O 7 x w c H P g M O n b x P E x A J Y a z Y W x k S G I V 0 V + 3 v L R A t U x Q A L 8 Z 4 V o 9 P Y / I x 5 / 3 V L R S I K K k n 8 Z 6 2 E 5 V v r j q C g C p Y v y 8 o S M l g t Y Z h Q / b v 9 z q 0 Q 1 x w a O + 4 R Q d Y v v k 2 1 4 n f d y u 4 t w A v Q V 0 H k M 0 o N K g s 9 T v Z x J w J f 7 q Z Y o I V z r D 5 H I k a G R 4 h K X K g r T 6 W v 3 5 4 d p 1 6 m a 7 A l L J B K Q X K h t I i i i G X i Y j x j E h Y i G z j 8 c E C N X z o E e i H h o b G 6 z S v Q M S b 2 F u J i k l s w E k Q q Q 7 I h 6 Q P 3 j w Y F L 9 y 4 a 1 t R U q L f V b e 8 Q k R Y C w m 5 8 n V D j L G G d g a A o 6 n l H 2 d W 9 R 2 m 9 G v r W C 7 2 3 D S Y G o n a V n j F O U f L Y R 6 4 z C h + 1 3 t x 6 m a l s B o 6 X t J E V D Q R p Z Y D J 0 s G G + A 5 k A 9 O E g C q C u r l Z e N D S j u y N u W m X J B i K B U D s B Q y / Q J 2 N W w r k 1 G 6 s 1 C X L M X q e 2 t h a p s F 6 2 h 9 C y o / / r 6 N H D Q q x Y N E Y 2 r o E v X r y Q S o k + M m 2 f / V i Y / U c a S 2 z b Q W p A U q G P a S + A y x 0 u + N X l Z a q w b C / Y n 5 s R J 9 0 a 9 d D P D g V F A k L C I 4 7 v + 0 E P h a K K T J m k + q Q z R N 8 N w M O I / r c o S y h W L + 0 T 6 o Q C h + 1 3 t w u f U M X l z b Q W K q c S Z 4 g 8 j q i M U A V 5 t i M T a 1 s 0 M z 0 u Y T O o y F C P b k 8 p 1 z I A N e S T L j X A b j v A s + b m i l N p R S Z o o J L d v / + A r 1 s k q i R i 5 4 4 c 7 Z Z x U J B e 9 + 7 e p + 7 D X a w C h q i y q p K 8 x i Q t P x a j Q w P U e n D 7 4 R / 6 G Z g V P B d g 6 A r G f c G L B 8 c D 5 t f A C O S i I h 9 9 x V I I O M 6 q N e x O 4 A T n P c 4 4 3 R 1 L N R L m d z o d N v J 7 4 7 S 0 y S o 4 S 6 l Y l M 9 3 B M l j z x 7 1 X k j Y X s Y X E D a j l X S 6 c Z M W N 2 1 0 u H Y r m U w s B 2 x s f E 8 y i Z o l 4 L S y s p y u D m U Y 3 z n U N 3 j W N t Y 3 R X X U Q K T E 3 N y c R G c j 6 h y q J L 6 n o r y C i b V I d + / d p w s f n e f v r G K C N b 5 W M g E I I 9 o J q N T w S u I + A X j 9 M I B R A 5 H w k H A a 8 E S i g d C D K C M R T D y j A n j D o T B 9 3 Z e 6 f 0 0 m Y G D B S e X e B B 3 x D f L 5 V q G B a C x B Z 5 u 0 B s A n 8 E n B a O r z h Y y C J 1 R R 1 U l + 0 V G 6 P a w 8 S H E h E 5 Q J J Y k Q o w d y Q f 2 C e 9 s e W R F J A c B u q q i u l 5 b W B F S S 2 d l Z V s l 6 W T V 8 s S 0 5 M Z w D j g p N K k w J N j A w J K o k I g Y Q y f D + B + e o u q Z a o t i D g a D E x r 1 O 4 N 5 m Z 2 d E a q A / C L G E k C i Z W G c b C E G t U D 9 x n w i Y h X q G A Y s m T G 8 d 4 v 9 C r E Z r F J e m w q p A q g t N i 3 T Y m K 9 C Y y M Y F 8 l V X N l E n 3 e p z 5 v P 0 M M q N f a P 1 b M W w G R S E 9 r Y a C W k 3 P C F D N b k C / v f 5 m a c W w U 2 b q 0 X 9 g 2 3 m j d H X O J g W F 1 Z E J K h w s N h A P t l d m Y 2 L Y L c 4 7 R R T U n K V b 2 + t k T f f P M d 1 d b W S o f m g Q O t d O 3 a d Q k D y g b Y U f C W f f H F V x K t X l a m b B S E M y E C e 3 x 8 X P p l g M 8 + + 4 S G h l 6 v A Y 5 + p d r a O i o t 8 4 s 9 V l P H D Q R L F E g f a W A 4 A S W l f u l r g 4 R B m Y 7 l M 1 W x O N t 2 1 T W 1 E g 2 i h 9 O D g P r Z I r R K d w A j 9 A j O l 2 Z / j G r 5 + c G G Q k J H O O I H g b v j H p k n A + W A v k 7 I m j u j v p T v j c v k H p h U u N V E w m G 8 3 c L 7 5 / h 3 / / C f C 9 Z t b i 8 7 I d I p G k u N a 3 L G A y y d n P R B a 4 D 8 p c V S m V G B 9 D A E B w w k / u F m h 2 t 9 m Q q K P V z L 9 l e T m z o 7 1 A B E A J 4 9 S K L 7 9 3 t Y j U N Q a c o u g D e t p + e h V C y o b 3 A Z Q / p h k C A c D e i j Q q Q G 7 h H j j I a G h i V q G 5 H d Z k X + M U B U O w i g o x U 0 9 M x G 2 b 4 H Z Q g n g q c O j Q E A h w X 6 0 + B s Q K d 0 X Y N y h w N q O g C l z C C m E X 1 a 2 O p J M u t K 1 c j j F 7 N O m W n J B A j m d S V o b s N O 4 a i 6 n 8 v t I X J Y u t E i 2 1 F B i a h X M X / B i J t 8 r s K d S N P 2 x Z 1 H 2 f W Z P E d r Q x 0 N L l Z J p Y a e r 1 s / I V Y 8 S p 8 f C i c r E 6 R F e b m y L 9 D x i k q / k 4 s 4 G 3 B d e A Z h d w F Q H 5 8 8 e U Y f s U 2 k g f v Q F R S A u v n D D z e o q 7 O T K 7 6 a c w F 4 9 v S 5 2 F K v C 5 n z S e w G 8 2 z z I X I D A N m h B k P 6 Y J A k h s 1 X c E O k I 9 A 1 8 D s x T U A 4 H E r r J N Y O C h N u f h y X 2 4 N 0 a 8 Q t / V B w r 3 9 2 K C S R / l O r T t o I q 3 c E 0 s a Y 4 P F Y h D y u M J V 6 s m s E + Y 7 d 1 a o 8 w s R 6 L Z 1 v 2 Z R W T U O T q t X 2 X M g E s v X 1 9 S f J J B W B W + L d k g n A 9 W Z Y X Z y f m 6 f b t + + I O 9 w k E 2 C S C c B 5 n 3 / + K b W 2 t U h H q d / v l + Q p 8 o g H U I Z 9 c E L c 3 N S U i l L Y C V A 7 9 W 8 E M G k L 1 F l E N e w V m k w A y A T b C n P 7 4 R k V l y g J p M m E 7 8 b Q E P x O x A K C T P p + Y K N m Q 5 i F F 1 z k I B N w u C 5 M 3 / V 7 W K r F y V 9 k z K n B / / g h S w q E 0 p 9 j I Y E l 1 O O C k 1 C H W h r 4 p R Z L C / l 4 S s 1 q C u D l r v f + h v 7 8 T z 4 X V Q x O A T M W D W q X l j C 7 B c Y C I W 4 O h I T a l w s p b 9 6 8 Q + f P v 2 / t p Y D 7 R A Q D 5 q m o r a u l K p Y C K J u a G J O I A 4 Q L l b D 6 t S F 2 W 0 L m 7 M v W f 5 Q p E f c C e P l M 9 Q 5 A 6 B T G P M G e 0 k C k B O w 0 M 4 o D U 0 j D T o R 6 i V T O t u l V J g 9 I t B 3 g U o c X E E H C m m T 8 4 8 W J B P c 5 p g m A l C p y s v T z F V 4 E R U F G m 9 e W l 1 G 1 L 0 w V n l C y h c T W 4 4 h R U 6 1 f o q T h 1 s 4 M 7 I Q t s x d A d Q O B o L J B M u V C J t z D 8 R N H r D 1 M v v J S r g N C D g w O c S O Q k H n 6 4 E k E 4 P j A U B I E q d b U 1 Y v 9 h b F L 1 b X 1 2 3 b G g k y m F 2 6 3 E B c 5 H m g G Q G q T T A A a E Z N M A A Z l w l O o g m z V h T 7 u 2 P l + B h e d d K Y p n D b R p k g m 2 c D G w r O 1 0 y Z L K Z Q W W i q 4 4 N j T X W 3 k p L B U T s T O n W g I y 6 S L i V i I b N N X q Y 0 N f s S k I V A 1 E 6 V l J d u q J j s B r n H E t + U C X P / L L 7 + m a V b h S o z R u 1 A / Y b u B 5 J 0 d 7 U l v 4 E V W G / / r f / v v d P n y R d n f L S B N c g H s I I z 3 M g E b S R M H k k p L e j g r M p 8 T 5 s e Y n U 7 1 W Q E Y Z a x t N 6 h / O r j 2 S s f 2 z 3 i D i Y S o F L x O 3 R g C 2 B d i W Q k x l 7 P L / M x x o I D S q 5 v a P E N V K a Z D V r Y Q U F u i 9 I u m x D P 6 6 M K H 0 m J 3 d x + i c + f O i o f N x M G 2 N n F K 7 B Z w f U M y 5 Q I M 4 c D 0 X a d O n 7 R K F D D W a T s g U m O v g C s c k 3 G a l T M b I O X K K 6 v Y X k u N e 6 q q r q Z F a x 5 A q H 2 a U I t z s 1 u k E f q 3 E A i r S Y M G A i O V o b r q z 2 l y I n T r Z N 3 2 T o V b I 1 n C r C C d 8 E + k l K q d k W j K P i 4 U M K E y K J b H q a G q Q q a t A q F Q w V G J d E V C B U A o k X a P Y y q t / o F B y W s g X A h O g d 0 i V y c G v I m Y N e j 4 8 W N W S Q p H j 3 R L p y 7 u 3 Q Q 6 k L s 6 1 b x 3 e w X c 1 6 i E a E x m p i a S F X w r E l R d X S P P D O e g o 7 m m N q X a Q a X F s c a W l F t / f H S E J f 4 C l 6 t r 6 l G 6 O H d 0 Z I i J W k J j w + o 5 4 z O j w w O S r y r Z / p l B Q m n 6 p x o C 3 s p X 8 h 9 8 N y d I q d V 1 q O 3 q / R d C K i g J d e x A v V S E 8 f F U I O V y w E 4 h s Y I T y e E Y G p j c R A O f W 1 5 Z S V a U X I E X H m X b C y 1 x N o A g o 6 N j 4 g T p 7 x / c V p L h v q C G Y p k Z E 9 9 8 c 1 U 6 k V 8 H 0 F m L C H O z A c B Q f A A O D 9 g 7 m O o M z w D n Z P Z d A Z n P p 7 m 1 T a Y H q 2 9 s Z o m f L m V b 2 w 7 K t g g T c l p o P d A h D g w z h M n r 2 l 7 S W K a X I C m h r H / 4 v 1 J g c 7 r Y v r r 3 R D c R e Q 0 8 6 C v H D 0 p f C c i B h M o + x E Y u 1 D 5 f l p c G 9 Q 4 V H g P l 0 K n a M + M n f 1 U j f X g g Q q W e 3 N U J R J a 3 N D e L u 9 s E I s g h l T B l M a L W c T / b S T N I J 4 y D w n F U N k Q g A D e u 3 6 S K q k o 6 z G r q T w U 8 K / O + 8 E x y 9 Q 7 q e f 4 w m c s a 2 2 E 1 x s h e E + Z 3 Y O E 5 z K u O i o U h H K + C J j G k I F Y B w e Q x o o k g 2 i M W p r Z t 5 u 3 I R x S M h H q v 6 4 B U B B A j p S Y Q D S 0 4 0 1 o 5 E 5 A K s L V Q m U F E k A n A b E e 5 A v Z T X V 3 N F j I B U 5 N T 9 O G H H 4 h H U b f 6 2 Y D + o 9 E x F Y I k h A q o s V r 4 P R + e / 0 D m j v j y q 2 / S f t f r R O Z 9 L S 8 u W L n t M d j 3 U m Z 4 0 p U d H b 0 g E 8 i C f i r A v F 9 M L T 0 1 O S F b k A n A J x E l 8 S q k / W 7 r + + R 7 r d c 0 O m V l C g A F I 6 E + P 3 N I o q T h 3 U P r i p e A h N 7 5 T z u D T K q d f w Y m M J l 2 n Z X K d b g u K i N 4 c 8 H w 0 A j N L y y w O q W M d N h I G H 2 7 s r w i E 5 j o T u P t g I 7 X B / f v 0 8 V L l 5 J u f E x u E o 1 F 2 J 6 r T E Z y Y 8 z S 1 e + v S 1 8 X 7 E E M a N R B v K 8 b 5 t q / 2 w G R 5 g i O 1 Q C J I i w x K q x 4 Q A 1 M m 4 b z z D k F l x b n q a J S D b 5 8 O O m i u f V X S 0 N c U 3 V 0 x 9 I k l P R L c T r Y X B i k Y k I 9 z X t C Y b L E S 0 f b h E y A J h M A Q s F t n g v 0 i N z O m i g d q M y N U J A u + F 6 M z o V a A + g W 3 6 x Y 2 Q C p e P 3 6 D f r k k y s 0 w c Z 9 Z U 2 t k E R / D p 4 z k A z e t z t 3 7 t G x 4 0 c l J h A e N M y H A Z s Q g b y v + p 5 X A Z I Q 1 9 h O g m 4 H c Z 2 z G g b 7 E X P + w S Y t L d v a g O B d m P e o 1 U Q g W z j S t u D r Y K p s D D r E y i e a U E j t B U I o s d v z P R 1 r V h M 3 Y m Y h E 7 t t C X A t o H / O S R M r u V U u v f g a J n O B Z E R C 5 X l V J U d l R O z f 5 c u X Z L + J j f v l h T n 5 3 D q 3 9 v g 9 N X X 1 M o Z p m l U l q I E e l k w 4 D p L B 9 Y 8 R s N 9 d v b a l T + h V A I H w m f G J S S E n 7 v m L L 7 6 W 7 x Q V e G K M V l d X J I w o E 5 N 8 T P d X Y R I Z z N O B j l s V a b 5 V V U R f l P k s 0 E i A T J A 0 4 + P o t 8 r t L c k l z E e q 9 / k A r j A 0 p p Z h z f e 0 u y b r D S H O l U A q I B v 1 W j I B A S u w M l f U l q Y c E c + n U 1 E U u O T 8 x v a P A p 2 w u Q x R x 2 Q u D + 4 / k K E i U D H h P j e N / 4 b m V q n E E W 5 x E T M H 4 H h 9 Y x O d P X e G f v / t d 3 I N A J U U U e 4 X L n w o c 4 s / 5 u t B W k L d h O Q D Y S A 5 Q f Q 7 d + 6 K A w b k A S a Y S D I S u U n Z j I j C q K y u l O m c n z 9 / z h X U J h 5 B / h Z R r 0 x U V d V I / x J I i d l k N V n g I W x o U s v 5 m F D n p q 6 h A 4 A R i p Q o x o o l u b 0 j e a 2 c x L s n f 9 V W w U Z R + N o L A H l P K B e r G o i I 0 J U F 0 K T C k I B X 2 U 4 m Z t f S f y 5 U Q E k v X N Q z n h 6 m Z A J f B 7 f 4 T k B 0 A Y Z v H D 1 2 V C r V q Z M n k 5 X L h J r g H 4 G n 6 S 5 r e C I / / e w T C V n C 2 C p 0 E M P + w g y v I B u W n c H y o s t s u 4 E w j x 8 / o e / Z 5 o I a d / r 0 K b H p / u f / + F / S p Y D J X g C 4 8 + E 2 b z / Q T G f 5 H H w W k u / 5 C 7 X C I G Z w k o p v P U 9 E m W P w I c K e s M p i Q 2 M 6 g R A u N Z H h 9 g f M B R T M x R V y t V M 1 5 C p b + G c V 5 P 6 a 3 y j 4 7 e q W I D / T g R r Y E H a 6 d e u 2 R G i b G J h 3 y Q o V u Q I B m Z j A M h P h m b t W b i v u 3 r 0 n U e Z X r l y 2 S r I D r n V M w g L J g M 5 j z L m Q D Z h A B U M i 5 m a 2 j t w F O T o 6 O i R C H W o f J N E 0 S 6 C B A a z F C z u u S q I w s O K F T x Z l C 3 P l V z Z Z e U U 5 / e p X v + B n t M i f C w k Z M S Y L M 9 g O D o 3 K W l B d X R 0 i m e D w 0 P Y o P q v D l / Q 6 T x s b a + Q r 2 b r o A e w / 9 F 1 h x c R p V g 0 1 c K + a l H q x O W A q o w F 7 N f g a 1 n U A 1 A A F 1 c k 7 M 4 9 h 8 + n 1 I 9 9 S 3 s f y N d e U S 8 U 5 f / 5 D L i A Z X w T V Z 2 p 6 R n r c d w P b / D 1 a z z B H T j Q E Z T 5 z A N L q 0 a S T Z t f t F I 3 Z 2 M 5 Y o 8 7 O d h k Q m E 3 a m O j u 7 p b h 8 r k A l Q + V F 2 r V L E u k T E A N h O 0 G F R c u e W y x v M 7 X X 3 8 r s 8 J C e v X 2 9 V N n V y e r e g H q e X B f 5 r K I x a P S J 6 Z J P T M 5 T g E m z j F W P T G V G Z Y r 1 d c 3 J T 4 i L e b m Z s R m A h C g i / F O m Q D B M R o X s x 7 V N y k p C F U c 6 q u 2 x 0 L h V H D s r D X Y 0 F 8 U p y Z / L t K K i b P D O 1 1 a j q T V j X x M e R 9 t j l Y L q + k B q C Q Y g 4 S K / u j h Q 9 p Y 3 d 0 s O e + d P E j r q 0 t U Z P W N X O o I 0 + L E S 3 J 5 U z M X o R I 8 m n D R 7 / v d M r / f w / l 6 + p q J h r Q S t N M i q 5 m D 8 8 4 t Z I Z 0 g W s d E m I n a M m A C f x R s T H l 8 U 7 A Q m g Y u l 9 f V 0 c / + 9 l n d O R I t 3 g c 3 S 4 P 1 d X W S B 8 b i x l u G d V Y p c 1 1 N b 8 F p F R t Q 5 M M B c H K I B o g 8 y S r j J k R H e h j M i f o x I y w G n C h w 2 0 O d 3 5 Z W S p 0 a 2 i g T 5 w P W H w N k g m O l c a m V v m N I M b 8 h i I U R u 1 i J f p X Q d 6 3 e u m C T G 7 h m Z t 1 I x / T b m X y H x x o x V F R t U o B Y M a g X / 7 y F 1 R c W p k k R y 5 A R + / x i i l Z B O B n 3 Z h y L C 6 t 7 q X u 7 P Z T c S l L R 2 5 Y 8 Q 1 I d 0 Z c d J 9 t r c E F R 1 a b C 7 b M 2 F j 2 + e V 0 i w 8 V a 5 g r I j A 8 2 C e q H B Z F m 2 N J h S g B 9 B F p o I + n w V p C R g O V G l N v n b / w g c x 9 g S E g i w v L N D k 1 y / b T N I 1 P z E o H 6 / D g g J B q Y n K K 1 b S U + g a 1 u a G x Q Z 7 F T o C z Y Z b V U s w O i 3 4 m D I / P x M E O L D m q q h B + F / r U 0 E h A N X w 8 g e q l U M o S C t O G m X D a s 7 y 3 1 E f 4 e W d / r + H w L n T 8 N w D H v / / H / / J P K X 7 l V + p u r i W f 2 y n q l k k o D T 1 d V X 1 Z b s a v V O a h E V p n m w H L x G C O c Q w 4 x C o d 7 d U x m Y 9 v Y T O 3 N i Y Q s V E T G 9 3 B z X U Z m Y t r 3 7 v 3 Q F z f R U U u s T O 0 0 Y 9 G A R 2 f m F D F 7 y 8 X O w Z z O q A y I k I b U Q i Q G J j k B T b W 6 u o y 2 y V u G R U L + w T X x v X w G U g O X 3 E p X b 3 6 A / 3 R H / 1 c 1 L u D 7 Q d l Y e t 6 t q 8 w 6 x N W Y W x p b Z P v h b M C Y V E a U B f x P M 3 + s G x A / B 7 G O 8 G 9 v t 0 S q P D u 6 V V G T O D Z v J h L S T v M M + H h 0 x a N Z x t P p H + 3 v F 9 O 8 i 9 h h Z Z Z C V I w m a I x K i u F f Z p e V / I l 2 b 5 5 8 D x 7 U 5 A H u H K q m 0 K b q s 8 G D 1 w n j S 9 Z D Y O E u n R w d / 0 0 k E q w w 9 B 5 + s E H 6 S N q d e c v 4 H Y k Z N a e 7 R B k a e K l B f r o s F 9 e N l p 9 s 5 K O j w 5 R c + t B q S A g z 2 D / S 9 X 3 Z E 1 p D D t m O 9 s M 9 w d p l M 1 d j 3 6 k W M L O h H O K K g j g u V y / f l P I g w 5 h T B S D f i y s y A F n h g a c F f B G Q h p + f O U S f / / 2 3 k 2 o 1 v i u j s 4 u I X c m 8 F 5 0 Z 3 E 4 E q f b L 1 c o 6 N 7 r V N I q A h 4 E Q k M g n b p M W G w R N R F F B y 9 v K R G m 4 4 f T 5 1 3 P J + S 1 U 8 J u 4 x a W K 0 A 2 Y D E A Q M 2 Y s z u g o q r J 8 L d + t r U i J e 1 2 I h O A o e k J X y t L D i 9 L m d Q S m R p N L W 2 0 s b 7 G q t u 4 7 L d 3 d i f J B G Q j E 2 Y w A u C U 2 O T P o p J p Q M J h 3 r y G p h b p G 8 O s t L q B w a r v C F u a m p w W o p Y U F 8 u g R Z N M A O x Q e C z h i u / p e S y f 0 8 B 3 o Z 8 L i w m o W Z q G q K S s n G 7 f u b v F w w p A e g G w b X p n b T Q y N i U d v X s D P 7 t k W 6 k z q c Z T I 4 7 F v f C Y 8 z T l t V M i w S 9 H O y R M y Q T E 4 j h D I e N Q T k C l a 2 5 O t 0 8 i T K D R p d y i s E 1 c G 3 T T M 6 O j W A N S y c m q G x Y 6 y x X o B 9 K A N 8 1 c e h M t t x 5 y A U c F P H x 6 W A n c 5 1 g 5 4 + i x w z L / B R w M O 3 k m E Y M I A i Y S i g D o K M Z E / 1 g B B J 8 D E S H d Y K 9 i 8 n 9 N P H 5 s g p W V J b 5 G h a y p h b k Q p z e 8 V N d x V m y v P Y M b p B S V o I 1 Y W 1 U g W 6 i 0 m f U k n x L L 6 2 z F b z 6 h M q L F x I v V Z D J J V V a U m j p s B 1 N g W 6 D T U 6 t L G l c H s v c d v Q q w p b B e l A Z a b L 1 4 G w b f 7 W S r m E C n K S q p B j p J s U Q M J B P g d n v E U Q C w h i U 2 G o a C D b M t i e 9 Y r / y Y / E w U E A r S 5 V X f i 2 H 9 s M W w H h R U T M z o h O h 6 S M c 6 f j b 6 8 + h 0 h o 3 3 m y 9 v 0 W 8 f h S Q + b 3 C 9 T q Z i f j G 7 v c q 4 e / C D 4 3 c q 7 1 V e r b V N v n e 1 V U J b 1 Z N 8 S 7 l Z 4 G 8 A P o 9 b B g R m C + j E u k K P H j 1 K v n D 9 u H c C X h L i 2 F B x J i c x n C O S b E 3 n 1 u 1 0 Y 0 g t z b I X Y I 6 5 s B H B 8 3 L G R Q 1 + G N F x 6 e O Z m Z p S l Y Q B l z J i 4 j C z K 6 Q k p A 6 O I S I C K q J J A j g y M D S 9 p r Z e z k N M n d 9 f Q c v r U b o / 5 q a + z V Y a n C P q n 3 c k g 1 B n W A u D S v v h h 6 r f b i e A N O h E 7 u / v p / v 3 e u S Z n D 1 7 R t Q + z M u B u Q c 1 M G e E p + 0 K + U q U y r r J i k O 2 M W h 7 A X 6 / j A i W r X p O I p c k m 9 r H I a R A Y O v 0 z / k C 2 7 c P X 6 g 7 z j M 0 V Z Z S B Q s M G P p i r B o P G 2 O i 0 N m q K 9 G 5 l j A 5 o 1 i / K B X O g + H d f V x R 5 r i 1 x p q 1 E o X Q f p A q W M 2 B h 8 t 0 G 2 O i + + n V H 9 + 2 Y K 6 5 G S s 6 4 K O D Y X L b Q q L y A b h 3 R F C D J G q G o B R x A A S k 6 t X a g b G R Q W p p 2 z o 0 H q s s Z l V L L S J u r C 7 T 6 b o l a m q o 2 V H l 0 4 C q 9 + W X 3 9 D P f / 4 5 E 1 F 5 F B G E j P v 9 3 b 9 8 S X / 5 l 3 8 m j c J z b i Q m V l L f i 5 + A t Z 6 G F 1 / 9 H R q 4 R e s V p k G 9 W / W O Y Y N p Z 4 T a p o Z y R K M h i o Z D V F / j Y V V 0 5 2 E z b w p 5 a 0 N V + c v E T s g G 0 5 A G x r m C Y e G 0 7 7 7 7 X o J F 0 f L D q E Y f D e L j f v n L n 4 s d c O D g A Z l z w i Q T H A 8 L O w T G 7 g a a T E A g G J K G Q A M V F W 5 v J X H x C 9 O B a B C N 5 c X F r G Q C z E W 0 s 8 F b X E o P J n 0 0 t L T z s A l U X k y w + f 3 V a 9 T O z 0 V 5 I t V 9 o e M Y 0 R l / / C e / o r H x C R n E a Z L J x d k r H U H q q D b E c g 4 4 X h 9 J z n N u I v k 0 h F g G 4 y S r 9 i G h r C z b b 6 G 0 u p J P i d 9 u t u I 3 n 9 D / t B 0 Q R m N i l F t z x K 1 9 / P E l l l I l d P v W H T p 5 6 o S 0 0 K g k S J i X H K q M C c x H c b X f L Z 2 3 r x t V Z W 4 Z + r A d U H H M K G 3 0 O w G Y F A W r B W Y C d e n 2 i F s 6 l n c C 1 N i S i j o a W X J S 3 3 z 2 Z 4 h J L P / 5 n 3 8 n A b Z X P v m Y 6 u p r 6 f e / v 5 q m 4 s G r N z g 4 T I 0 N 9 a L S m q j 2 x W R u 8 n H + j t 1 A R / S f a k w 1 H g I h M s K O 8 C s V q S Q Z e T w A v Y / l V M 2 6 k k 8 p 1 a T m G T y s f s i D z A D K s H w L h i u I e G V 8 c q 4 1 S R z M w n P + w o f S I W o C / T m w C z T Q 3 3 R 3 9 H U a 1 L v D x O i Q S C u o N O N j w 7 T G q h q A s U Q t 1 u Q n G r D P E P q 0 u o u h + w C W j Z l n + z A T s J W w Y P e n n 1 6 R 5 4 Q u h M 8 + u y I S S w O N U X v 7 A X r Z 2 0 + n a l J h S M D U m k M c E i / n d k e o q V V F z P R h 8 Z o w o I t 6 v 5 K 3 t l K o q J Q s 3 + u E p X 8 I 5 G 0 / F N y j A B 6 g P F w L a D n x s j H 5 5 L l a F V i a n N L X Q j Z H x l r Q T j 2 T a h 1 d s / P 2 p 4 K e B D 8 b o A o 2 s 0 o H T 6 Y a O m 6 j g 5 3 d c k z P F o Q + H k w J N j w y R t / v 0 f v Y O + d K r s S u g U 7 t 7 3 7 / v b W X Q j S q p m b r 6 e m R + M C n T 5 / L g t 1 d n R 1 0 / + 4 9 O l K V P s + e 8 U p y R p F T f e i m M S + f u k 6 K M E j q f a u t / E u W 4 1 x k O Z N R X / I l 5 a 2 E G h r o l x m F N D B / H Y D x P t D v M f g O c 4 M L r A e 9 E 2 6 P u M h b n n t / 0 I 8 F g m i z Y X F + j v p 7 0 6 P S m 1 v a a G J s V F R A B M 1 i a I f L y f d b 2 U z 9 w U 7 + e X h b e w P 6 1 k z A A 3 j q z M k t E R j w g D 7 s e U S d W C m k 2 E d n z p y i 4 y e O y T I + F z 6 6 Q H 2 P b 1 C 9 Z 2 v n 7 m 7 Q m D X i 3 C S M l a y y 7 E k 5 L / I V r D X l 5 7 9 W J g x C Z z S g 4 s H x Y E 4 i i c F y x + o C S d U v E 4 i m g K o E i b T T K 9 h 7 d d 0 e k 5 Z 6 o x E I b E r o E T p r a + q 2 h u c 0 t b T S Y F + v 2 H k 4 P r p W R r e H 9 y a Z M m F G x t 9 j G 6 y u t o 5 u s Z 2 J u D 4 N q M o / + / m n s k V E O Q i H v I t V b 0 w a e v H i B Y o v 9 9 G 5 p t z m 7 8 i G w Q W n x P l t G Z M G P m E D w s i O I o 8 6 k L 6 P L Q Y 0 m n U l n / 7 l r Y R C T 3 9 j Y 4 P 0 G 8 F r h 9 G q c O e a 6 h z 0 / 5 X p f o k j A 0 C g q R X W 7 3 s 9 9 A 2 n m 1 w h 8 R p e h V z O 2 S 1 Q c Q D 0 H 2 G e B T u r d w g 9 g p 1 X m j Z 4 D 9 6 2 W Z k 3 v K 2 9 Q z y Q 3 / Z 5 a M z q G H 6 d e D n r o v K i O M 0 E S u m T K 5 f p 8 e O n I p k A R I l n i + v D C o 0 j I y O i Z l d V V 1 H P 7 a t 0 c Z e x k y a G F h x 0 t C 5 C H x 4 I U U u F c i 4 I j Z K E A X / k j 2 w l W c f N l K / I 3 1 g + C 2 i x M R c C R q p i 2 Z d M Y A z Q k 2 k H X R 0 s E g I 9 n U Z k e n q r v B N e M R x p z 2 A e C b D 2 b U 1 d f T K k C B V Y T 7 m F 4 R X o B 6 q u r h W p h E g I O B 5 2 M w r 5 V Y A 0 Q C c w b E h E b w w t u m Q F D H g D 8 Z h 1 a N d 2 Q K M W 2 M T 0 b S F Z y R 7 D U F y 2 S N a R z 7 k A 9 u 7 t U b c M f 0 G v g p B D k g q M l a 1 F m v S E 8 t S x L f U l T 1 L e S i g A B j S m K c Y 4 I 9 w t W k g T I F t 9 x 1 l p 9 c 1 I h V x R y p X i d V Z e E 6 h u v S 9 f J q f T 0 g h s r I m z A c R C p 6 9 e 6 7 a X p Q d U U 7 j G X y c g t Z e Z T I + m X H J P A O p j M B S h T X 5 + J d a i a j u h t q 6 G 7 1 f N 2 I s F 2 t D 5 + k H L 3 q T U K t 8 L l r N B U P N a k O h s U 4 i l t 0 W a L J I o a T N l l O c r 8 t a G Q l Q B J v f X 0 B N N p s N G 9 7 / / j Z y P B 7 5 b p K 1 R 9 B N g z Z t a H 0 o D s x p h n n C o q 3 r u 9 Y f c W v 8 U K p 4 J r Y J q j M 4 F 6 e S J 4 9 Z e O l B h c Z + Y D A a T 0 z x 4 8 F D 2 b 9 + + K 8 4 h F e 1 h n b w H S P 8 Y f 8 d y w E Y P J l g N 9 U a T R F F J S y J r y 0 R W W 1 0 W l 3 e e j / / y V k I h 5 g 0 h Q h o I Z s 0 E I q x b m p u o s z a 7 m I G b 1 q x G s l 7 1 H x B L g X S b B J U i 2 1 R c T s u d / I f E 2 G a 1 h G Y h M D Y T i G B X K 5 W U y S q Q s L f w L t 5 / / 5 x M Q Y C o d q D Y v T f x v h 6 y 0 / u t l q r J z 2 R u z a 4 I k 5 Y 0 q b a W 8 Y f U Z / M Q e W t D w R m B Q X s A V D o z j M c E F l g 7 U B G R I e 2 Z C X N G m I / + T S w 3 h M B b D f y O o X 4 1 / N 3 E 6 w p 9 2 g 3 Q 1 H Q e v 0 A 9 D 3 q s S p o C V g l B 5 I m r q F T c 7 J B I C N n S k 7 t g W j c A I U i 7 g e m N D U a I L h 4 M s s q d Y D v W J A + / p G T e T F p K 4 T i n j P q S L y l v J R Q m / k B / E y o h o O e a A 3 Q Z g H g / T J G V r 0 D g r Y n 2 L t W B O z u p + t B Q S f y 2 H 9 e / k w 3 G I 9 o W Y 2 s l 5 P G V U C Q c k U B j x O w B 1 d W V 4 j D B i O V H k 6 n 7 B 5 k w y l l 7 W h G 6 t R t 4 n C n i w K Y b n n d Q V 3 W Y b E I W T l q 1 M 8 i j 8 n q 1 F Z X 0 8 q P 5 C H 4 i u L n 8 S 2 F u u c Q t b o 3 Y R W c j n B S Z A L k w 1 V Y 2 l T A f 4 I w u J V 3 T G h t r q x T i s s U F N W t T w v 3 6 I 6 f x F F + F 9 T B L q f Z W m r O m u M Y c H S C W z V c v k 2 K C l C e t c V 5 w A G F i z c O H u 2 V 8 1 F 7 g k E l J V Q J h v M 4 Y v Z x 1 0 I W 2 I B / T J L K S S S p N N G v r k T j P 9 P q S L 0 m 4 n o 9 p E S 4 g B h 6 g R j Z C A X j B l R X l M t m k i Y F d x p r 9 F A j Z K + j J a H q E t c v t k X g 9 j G 9 C g / B T O E d s O c 6 o i 2 D i J y + G r T 2 F 5 / N c 1 p u a i B O S C Q 3 b y R N H k 0 N k v h / c X f g W p N 0 a 2 0 5 4 n f J O O U 2 u 2 s n N 6 h 4 I 1 l H J 6 r k l g S S Z p J L E U k r K 4 1 R e X p y 1 z u R D y l s b a j 0 Q k s q G 1 S f G x s Y k D G l 4 e J Q P Z g e G h m O 4 9 v / 5 3 / 9 X X g A w l B E l / a a w E K 1 m 4 3 9 V 1 k 6 C y 9 y c 8 G R + G a 1 z b p V / N z C n C N g J k E R U n b 4 e M F Q 6 R 9 M l i b m D q n X 9 h x s q f n J x S d z e C I w N R X O 7 v g Y m D k 3 C I t W p x h B 1 s s q H 7 6 j w a U 8 f i G O R y S K V J p J O f i Z U t j q T D y l v b a j V I F o s V d F A F q x k U V P X K N 6 / 7 Y B w m V / / 6 R 8 L E c f 2 M D f E T w m b 2 y 8 q b O a S n R V l R b Q Z e T O v A R X 5 6 b N e c n j V W k 4 m 8 A z R h / X / e i L U f f y k j J H C s B l 0 y l q v J W d A D U r 5 g x R J i t i e w p Q D 0 6 t w O C X o w Z h L E U a T S S d N J K O s r j Y 1 T U C + I W 9 t K H 7 G A r z Y p Z V N u n D h P D l 9 l a m A 2 C z o 6 x s Q T x T w c v b N q 3 s m 7 n G F w S J k C E V K g z V J y p t A J B S Q q a Z 3 A o a 8 T 4 c U 4 U y P Z e 5 A 5 z l I k p 4 2 Q m r a s E g s w Y 0 n + s k g t S z n A y d s d U r f j 1 l T F 2 S v N 2 8 6 5 a 2 E A v D g g f m A R 4 h V X h S h r q 5 O 6 u 3 t l R G 5 G h H W 8 Z / w f n e 3 G n j 4 U 0 U / / B i E W U X C b 0 D M n k a Q y 7 7 t 3 3 k G 1 5 8 S m D 6 5 q b H e 2 t s e i F h / N u O i h 5 O 7 j + L A K x S V F h m L T C l p k 6 D F D R s 3 N k 5 u a N R + 8 h i I Z O V N l Y / / W F f O T + S t U w J J E + p M h 5 8 G 5 t U Y K B R h i E F H R z v 9 5 j f / I i 5 z r F F 7 / N h R O R e 4 w 2 p J P g J 2 h x 7 F i 9 + h o 8 k / a E v 3 A v 6 h U O l T l T P b s H Q T c I 9 P G k P g d 4 u P O / j 6 O r x I i J I i l p J A F p G s P F R A f W 6 m h M J 5 2 e p K v q S 8 n u g S w E N E v w O m S s Y w A m 7 k x Q Z B z / 2 H H 7 4 n 0 d A m 0 J r q S T D z D d f Y Z g h b Q Y e I i M c U Y A B W p D / y B l Y 6 1 4 Q C M N / D T w F c F 6 1 2 e 2 W E m s o i B o m s h H 1 W e 0 3 C K A K p M s z j r v I x y R f 7 P N n r S p 6 k v L W h k O 6 N q J l R s d o 6 J l P E + B w N U Q G z L B i 9 1 7 n 1 / h C A v H 2 6 1 k Y 3 h 1 L 3 i G g D N B J Y 7 m W 3 k Q c / F r 1 z z q T 7 O 9 f 5 4 T X w h l 4 F l 0 P N O 4 9 3 W F s S p b F l N W + E l k 6 K P J B E q T L e S a l 4 Z t 4 i 1 a k z h / j K 6 f U k n 1 J e 2 1 A A H n S p v 4 z m + 6 / T 0 i Z u O o X M f q m H k 2 r o R n 6 D J a g x P N 6 c I O Z y x 9 7 H G e 0 V U E M R z Y F n W V 8 a o Z p X z K q k s f N j T l A o u E 7 2 h R 5 Z t w r O o j v D y p u X k k y a S K y B o F O X y + y E e c 1 V H k T S k s y U X n 7 / 1 o X g 8 g l 5 b U M h 4 U G O j 4 1 T T d d F W p p O n w 3 V J N S 3 r E L N W Q t 8 F S r k Z b w B Y H W M 3 3 5 5 n a a e f E F t x b M U m H 5 k H d k D m C g Y M + V f u U 2 t 9 c X S w J V W N V A w i q V H L Y l j k U W T B i T C t o F V Q q X + Q b 1 D W Y y c t i h 1 1 w S p k i b I z X l E 6 J v 1 I 9 9 S f t t Q n L D E S 2 1 D K x u 2 I W o 9 c F A e v M a m N U T + 2 / 4 i w h z y h Q o t V T O H W P w h U X X k l 3 T 2 7 G l p p D 4 9 2 0 R H 6 / Z u 0 5 1 o I j r 3 3 h m u / H a q K P f T 9 I Z P S C S S i a U S 3 q H e 5 z + W h y 9 O H j u L a y 4 r c U f p b F O Q v M 4 o x f m Y y x a j 6 o p S 8 n l d W e t I P q W 8 V / l G F z e o 0 u 8 l l z 0 u 6 z i N j q R i 9 h A O M 7 L o z E s 3 + W 7 w T Z + H v u v 3 0 A + D P 5 3 9 5 2 b h j b T d O C Y 4 c z C d G A Z 0 Y t B h o z + 6 p + E Z G A G N y V g Q W S E x j C x R 2 s q Z n C A Q 1 D z e S p 6 J A x W v s y o k Z S D Z 8 K J d G t B I B M d j t B 5 M U F c 1 I t K Z a F x Z W w + 2 W t + S v 8 h r p w T S B u v 4 6 A z V k u n A w T a Z s A W o 5 J f f v 2 C F 8 U A V N N T B Q g I k l G l L a d U P B H h d j g q u y m y j B e m z z q C 4 y T / l r Q k W H N I v Z i J z U b R X 4 b 2 W M H 3 C 1 8 X v Q W M H g k L 6 e F 1 R a v E j x E i 9 x 4 8 O B O h I b Y i i n H 8 x 4 5 A y E C g Q U u r e e i h B f b N 2 a i x l l Z 5 V Q M Q S Y p q z t n a M J c M 9 5 W / K e w k F w J j t H 1 + R F g 7 Q 0 d s j G 4 3 S 0 q W h g I m l g c o N w K 3 + u m a 1 h Q R 6 O J G K I Y Q k y Z R A m f O 7 5 y 7 5 E / R + S 5 D 8 1 o o o m O H p + b M X M s p a S 5 + V A B q O B B 2 u D t H V A R c 9 m W I i 8 R d o O 0 o n p R b G q d k f I r e d i c S N K a b e 3 g z m f D N v F D I K O 9 / T y m a I a i v c I q k A L B q G m L 7 1 C J u A 2 + k w 5 g X e Q Y B F p B H Y q u f f u H A g T J f b Q 1 R h r X / b P + / i i p 9 6 n n B 7 7 w R M 4 r 8 6 P 8 w E S L D d E 5 P o l S + + + I q m p 6 f p v f f P J U k y s 4 r 5 4 9 E w 8 j k s k U C Y D l b 1 H G w b O T l B g u E Y F t j r Z s J h N f u H E 3 b q n b H R w K x N V q f 3 l P n T X m n e p u s v h n Z + a n m C 9 j I n O Z w O W R s X n j 5 M G / x g Q S 2 Y p i V X T t j N u Y U E v M 1 d 4 B N W / / h x J j G y 5 K C + O S X B W s q 5 Y t c q L Q D 9 V N t F l r / f E q K R v k c S s Q 5 J d O L E C V k g G 4 T R a j p S z 7 i D 5 t e J v I 6 I E C Z B U b o 1 p N Y e B p E w H T U m + b T F I x Q K q 1 U 3 4 C m M R c N U 5 9 u Q G Z c u / + q X 1 r f m N 7 g 5 w s P K / 4 Q X 9 q x 3 X F 4 C C I S F 2 P S Y H 9 O V / k o k m x I r v a X o m X T R r N H N 0 F Y R o 9 O N Y W o o i 8 m E M Z B k I 5 N L V B L d P h j Z 7 0 3 I n B O X L n 1 E F y 9 + J B 3 v I J M i k g o h Q n 6 B y Y T y o / U s a Z x 8 / U W 1 m B 7 e K c q P 1 L L d x c Q K s 5 0 k n + V 3 7 P c o Y m G F x T l Z x B H v K v / T N v p S / m F 4 N U Y t D X 4 x X H W / h f o R P x K Z B H t L S L Y c c M g w d D O C v L o k T s f q I 6 I C Q p A / n S + l m e j 2 w b N P M b x f V p q E 9 4 7 J k 2 Y P K e n z / Y A z u e + k G E 2 u E B 2 o U E v 9 q L W g Y v R 4 0 i 5 b 7 M e Z R C D S 4 g a / X 1 b 9 h m e j 9 O F H Z 6 x v z H 8 U h A 2 F B H / v 2 u o a L S 3 M W C 8 r T q 1 w x 1 r Y l Z R 6 F T K / / H V e O 0 9 w u V 1 5 + U a z L E m D B e z g C T x 3 0 J 1 l N l l F H k g X 2 E U s W i S P 9 5 G S T k h K O s F e A 9 F q i i O y 3 z s L 8 u C 4 e o e Q T P i c + q w i I V K M p R U 8 e 5 h X t r k Z y 5 N m f y 3 5 l g p G Q g G e 4 l I Z w Y s 1 Z P F S 2 6 u y D 4 n / S Z D t 6 S E V K L 4 f V F H v S w G 7 d C h n G + G L V Q s z A c m l V L U E f y 5 B U 6 t K f c u W Y D d p s i y s Y Q g L E x H 5 j Q S 5 7 T o a g h M k E 4 j E W 7 a s l O R i 6 R T n V F m x t / k r 3 h Q K x o Z C W k o U y Q D D 5 b W A q A j y s v C G L b x W K Z U r M g n 2 q p S H + G E o F f l u 4 q O D I b a T U u 5 q J Z n A K C V 1 8 P w R 3 W C S a D W A A Y X I x + j J J P q Y F F l C 8 M E n E P k Q k z 6 m Q D h u k Q b k g e q n 1 h s O s k i L x V i a R X F u h D 7 / 5 c f 8 z X h u h Z E K S k I B c J n X 1 5 R T K K L 0 b w w J K C h k I 9 n r S H s A J v 4 s d q s G 6 c b w 1 k l X 0 L E M m w o L p J 1 v g 4 q I c x M y f B 2 i C u S 6 M 4 r F G d w 0 s W S j b 3 p d d H v E y X a T i 7 7 r d 1 O U S S S N H i c 7 E 3 A 1 A N d 5 n N + d J Z W g + s l W k Q 4 S S d t S I F h 7 p Z p X p J B Q c I R a d v q l A v 1 w r 1 8 e / o F y N n B 5 q 1 F o L + B N A h N / O u y K U K z B s a S Q b B p 8 T K a P D g R p e t V h r f q O K T L h a V U S S R P m u Y 5 4 4 P I I X x g E k X P k v B h F + O L o W 1 L E U Z 9 F H o 4 H K b O I B F J B M s E 5 c e L j X 6 i b K C A U j F P C T E K k u i J Z 4 n N x Y Y b s K 0 / k B S R V k n f I G Z j F S O O 7 g d T U 1 x q 6 8 p d 6 I r Q W x L r A c Z n k X 8 i T J A e 2 K Z t I t p n S Z 0 s + S j W + E B O N p Z H V D 0 W J C N V x G f Z r i 0 P k K y 7 J + v 7 z O R W U D a X T A p V I 7 / l G I C q L g 7 1 / p F F e J F 4 W M 4 r P e U e q 3 Q K S C l L K n G 9 P y M H P E x 6 7 k X l 7 U h p p 6 S R 2 l J V P S S y L N J L U O 0 l t U y m y O k p T K / w d Q r I o + d 1 h a i o N U b E r z O S K 0 G e / / l O + g + z v P 5 9 T w a l 8 G k 6 3 h 4 K b K x I 4 i e g j t H D y c u Q l v y P V b q G 9 f I i K w I J v Y v 8 I m R R Z F j a 1 t A I B N H E M o i S l D 5 f p v H E M Q z E Q W Y 6 8 i 0 J k 9 9 X K O 5 P E 7 x D S y m M L 0 7 O p B F V 4 Y + Q w 5 i 4 s J B Q s o e z V L f w y Y j I i F P 0 V B 8 u D 8 v K k X 4 M r g n D q H X Y B 1 Q j h 2 W F q r 2 9 6 3 X R r x E n B S I K G J L I B x + L U V K Y i w D W p T j c E Z e w S E q I a h E C W t M K 4 p o o i 9 D / F a C 0 Q p x f T a u T A J l 8 i C j u L 8 y B U q T v C 1 4 p S K M K N I p P r X / 3 r P 1 e 3 V I C w 3 e w b L d i q V x x c p N X l Z a q r r y O n w 0 n X h n 1 k 5 6 3 d 7 p C 5 2 7 B 9 h 1 y h G i H V G C n p J F s m k o 3 i 9 H F 7 Q E i i k n K N i 5 o H i W S V B y M x u j f q p E p v h C a X o Q D F Z L l W j z 0 i o U R j S 7 D B I L G i s v 4 X V L t Y N E K H q z b 4 v L C s 5 k g 2 B 3 3 w q 7 + w 7 q n w Y L v V N 1 b Q b b l j a V x m Z P U V + 2 h o q Y h m N j x C J E x 4 a Q O x b I h I 1 z r u O y i A O f L f g t q B Z G G W J N V m P e d D k R N e 1 A S 1 s H S q K I p S P 9 t T i x I 9 j i u w x A n h X J B K S S 6 t 5 q l 9 O B 3 0 V s X n C a G Q Z 2 l U 7 Q 1 Q m S s o w b B B J t T l P / 9 b u a N C R c G q f B r x k m o m k N 3 S w 8 P y s p Q q k X q p G E K N i v G 2 I 0 3 6 C I m w r 5 K Q y J I 0 p v M B W x A G o 2 e f T T v o 2 p C L p l Z s F A g n W C L x s a A m k p k M c o k E 4 z z e i 3 V c v L T l I S p 3 B 6 j C E x Z y h V l i d Z 4 4 Z 9 1 p 4 a L g C Z V w F d H 6 R o B W N 1 n d G F E 6 e t J B Y b 1 E d B C q l 4 x K o i r S W w v 5 + S k i i d q G 5 y L P R i X 9 r M y k y K b J k u 0 Y J 9 N V r p P 0 K 6 n 3 o K V T i z 9 A R Y 4 w 1 R S H K c J k i r D t B D R 0 q L W z C h l 5 P 0 l L L s l e 2 0 r 2 R E o n l 6 0 k 5 U G q Z s l 1 + c C G v F R 5 + a h I q A h C r L e F X O p 3 y t 8 k q T Q h U P F B A I s Q Q h C r L H k s Y 5 t G F J T z s 0 a Z n A P v n S I Q n j + 2 8 M Y i 7 2 U i F T t A I k W k c F j l L / 7 Z 3 2 R 9 t 4 W W 2 L r Y H / / i 5 Q 3 k I t X D D k 8 R X t 6 F t g 0 6 W R + Q Y d T i m b I q g 2 q J U 6 0 0 / + G n s T + R + p 3 I 4 3 e j Q U l J l Z T 7 G + U q L 5 7 S 5 D F 9 3 G q M 0 s r M f U 5 C L H N f E 0 z l Q a x W P 9 t L U P H Y Z l K k i t C Z K 7 8 w 3 m R h / y t 4 l S 8 J m 4 2 O 1 W 4 w k T D S U 0 m o 1 Y 0 4 + Z w h i n J L i B b y V M O m v F T 9 o j O J h c R / + G K F Q j B 9 r 1 a y 7 l 9 + y w 4 k S B F F l 1 l 5 b e 9 I 3 k o 6 z 9 u k X S p J E S Q p n a z y p F S S d 6 C e O 2 w k G 2 s Q x 2 o 2 h U A g E 8 q x x e x I Z V W 1 + D H 7 A v u H U A x b z Q G L N P w y + Y X d H U V / h 5 4 1 J 0 o r A a 4 w 8 t L N i s H J I h Y g V V O y a j 9 v I c R R 9 5 p M U o x y / p 0 i h V L O B i 1 x 0 i R S k k z q u M 6 n J Z N k Z p J y H E f e S l w u q p 5 1 j m 6 8 f M 4 w t b H d p O y l C I V C Y V H 1 8 P m P f v 3 X 6 v f s E + w L G 8 p M L r a n M D e B B F g y i Z 5 P J V j l A 6 F i 4 l F S l S H 1 0 j M T K q N U T d T O g o D Q C E y S e 9 e S V h N L i M T b N J K g L C P J b 5 d 8 x v O Q L R 8 3 7 S t N M k 0 i n S w C a e k l z 5 m 3 L a z m O V g d h 8 2 E B b J B O h D r y l / 9 X d Z 3 W M j J d n t g o m C q T q 6 I o I O x Z 0 r 6 o a B S X G y P S b 8 U 0 g 8 j P n G z 2 2 x 2 6 a 9 C H 5 X 0 V X G C R Y k 8 1 E d E r U u S p 6 T y + Q I t T T n D V A K Z 8 F + T y i i z S K V 2 + R 8 I I 1 v 5 y 4 U g h v 4 c 5 7 H F O S C i l U 9 K O D l X 5 R U p N b k U q U A 8 k f w o B 5 G g 8 n G + u 2 q T j 2 k y Q T J x Y j K d / 9 V f k K / U r 3 7 H P k K y y 3 M / J b f L Q S 2 N J d J S o i X U K h 9 S I q P 1 l C 0 q g 6 4 I q B R m Q r l 1 T C q U V d m k l v 4 o o B L n k N I q s E q q c n P e q u z q e C q p M u t c I 5 8 6 h 8 v l 9 + H c 1 L E 0 d V D / d n P L y S S N O s b P k P d F 1 b O e r U 5 d l R g A p d 4 B U j A U F D I 1 t 3 d R M Z M p 2 7 s r 9 L S v b C g T z U 3 l 5 H G y D c G q 3 7 V + m 9 L f O d U W B 5 X R L G R K k U u p K l Z l y U x p 5 V Y F t W w I V N h k i 8 5 p W + C Y l d S 5 V r l I C l 1 m J v O 6 + B 7 e W t + n v z d Z + R N a N d M E y n K O J H V e q l z / H i u v f 2 f m c + B 9 a X C M f Z X H 8 0 s R S Z 4 h P 1 t 7 I k x H a z f J x l s h E 6 t 5 y h E R o y J v C X W / d 9 H 6 7 f s P t j u D + 0 / l M 3 H r 1 h C F Y z a q K b N R d 2 2 C H K w C 3 h r 1 W u q e U v u 0 C o h 9 p e p Z W 3 Q q I I + 2 x 1 L 7 l O a n 8 g K U q Y z 8 V 7 l U 3 s h s A + v x J z f m v r U H U l l b t c E W R J M 9 t S / n Y K u O S 1 I 7 q X 2 D + M j z H y a F U S Z 5 i 4 j 6 X I t w p v R C H g T D M S G S R T L k O y u D 5 L K x V B I H B G s F T C i Q K c T J 6 / W q / q Z 9 D C b U p L y W / Y y b t w Z k 9 p 2 2 S q K W S h v d H l O E Q g C t x P s Z h N K x f 0 l S g T i y B b G Q h Y 2 F / 7 o c 3 y B / 1 L 7 K K a i D g r R y x p a H z p V X g 6 u x c Q I q e + b W O o g K j x P x H 3 k p V 1 v J W 1 v 5 J 3 l N E n 0 M x D H L s d W k U W U g i y Y Y S K O P a y m l J T y i H q q 9 G B w Y E y c Q p J K Q i r e B Y J B 8 x c V 0 6 c / + r b r v f Y y 3 g l D A 9 R s v + Q X b y e k E g Z y U Y C I 5 e C s k A r G Y K N X F R E t B V a b I l C J V G r m S Z F I 0 S W 6 l X O U E e j c J c 0 8 9 d v m b 9 g Z Q 2 f H f K k z L W z n Z y g G p 9 H I G y j L z 1 t Z M K A M 5 s E 0 S y i J P G q F 4 K 0 R C S u Y t K W W R S b Z M n u 6 a A N s O T C S r v w + L i E c i r O 4 x m S C Z i l g y F X r Q a 6 6 w 3 X 1 L C A V c + + G l S C p R 9 + D 1 A 6 F 4 a 6 p 9 s k 0 j F P Y V e X Q C M d K 3 n L O 2 n F E b I 5 8 b U N m T O a n w K q / L Q Y D M L T L W P v + R f 9 h B 3 k i y j 3 9 C F J T p r S 4 D a Y w 8 t k Y + K a U y C A X H x t E 6 9 P t Z f X 3 w 5 M l W B b t C 1 f P 5 f G 8 N m Q D b 3 a G 3 h 1 D A d S Y V p r A S V U + P n d K E 4 i R k E x J Z 6 h 9 I k a E C 4 h 9 n r D w D 5 w i 5 Z E f / V 3 k N I 7 s F y T e g M l y 3 U 3 n 5 o 8 v N r S I E T u A c C m X f P J b c T + Y 1 k U A Y V a a l j 5 Q n S a S I I 8 d N M g m R V B 6 D A l v K Q o p I L K V E M j G J Q C q Q C f m w s 4 J + / d d / J f f 8 t o A J N Y U 3 8 F Z h e H i G + v t n m C h M K J F Q I B Z I p M i l y M Q E Q V l S Q h m E S h I I z O E t 2 C J Z q x x f k v o j k E P G v g l U 3 H S g s l t Z x R i U 4 E T 8 t b Z W u Z y I 8 1 V S x Y o M c l 5 a M o m j 9 v V I X E U y 7 F v b 5 H 6 K R E n J x O l w D e Y j B 4 m U h 8 8 k E i R W V c d 7 9 N 7 5 w p l C + X X h r S Q U E A i E 6 P t r z 7 m i K 0 m l y a Q J p a S V R S i Q R v I g U Y p Y I I j K 4 4 r 8 B 3 n J K u L I n s o m Y Z 2 R h H r 4 x i u Q L F d y 2 W G g 4 l t b t c E W J J A 9 t Y 9 z k H C m z h t J l W k S Q e p Y B M K + k U + S y S I R y p P 2 E s r h g O B t t S 9 E V V 7 l B k e c n n j z W E J B x Q M + + N W / o f K K M s m / b b D d e 0 s J B W B e g 6 + + 7 m F J p Y m k S Q V C W V u R U N Y W h E E e / 4 R I I I y V B 1 F k V x P G 2 s e f T O i i b Z 6 8 k E D l 1 F / Z W O S Q f W y x L z v I q a 2 R d L l S 7 S z y S L I I Z J U r 4 h h 5 E E e k k N q m y M R b J p T T H r X m Q k S H u Q o h 0 q S a X P P Q 3 / 3 9 3 5 D b 8 9 M t b Z r v s N 0 b f n s J p f H F 7 + 5 S N A 5 i M I l E W i l b y i R U m r T i L f + x 8 i o J d b D V J B L S S I 4 3 8 j d 3 C B k k o / 9 L G X K y k a 1 k Z C t 5 b K 3 y 5 L 4 k g 0 w G e Y Q w y T K D T D L M x S p L S i e U w U U e k 1 U F 2 8 q D Q i I l l Z S K N 7 V Z S v / h P + 1 / t / i r w I S a V m / m L c e d W 8 9 p d n 6 V 6 7 6 S V C K h L H e 6 k l i K U I p Y I A w I Z B F M C I R 9 J F w N f 4 y 8 b P X G 2 s k K r u B q o / 9 w x T b z 2 I I Q s o O c 2 l p J H 0 s j k S R r P 4 N Q y C t p x F s p A 3 l A L r W V D l y R T I p U i O K v K o p Q e V E o q e Z h s Y C q + h b 6 9 V 8 U 3 i y v P w X e E c o A K t h v f 3 O T q y X I w G S y X O q K S C C Z I l X K j W 4 R C s x B n q + h 8 l y G P e G O 5 J L 5 n I B K b 2 U 1 S b B N l m O r C m U r e T m m 8 p p A U q b 3 t Y q H f S E T y i z J h H K L S K p M k 4 j z r O a p O E f l f O i s C A i R p l c T F E p 4 6 e / / 4 9 + S A w v 2 v o P g H a G y Y G x 0 l h 4 8 6 O W n o y S V V g F T E k q T y s p r E l k J x J G N b C 0 S 6 X 3 Z 2 R m a N B p C D i G L 7 F n 7 V j k n R R p O + G R y X 5 E q 3 Y a y S C R b t Z 8 i k U U k i 0 T J f S a P D G 1 n g j W X B S W 4 e G z F R R c / / o B O n j 4 m 9 / E O G k T / H / h D e 2 K e m v i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 G u i d = " 9 b 8 2 2 8 e 4 - e 8 4 a - 4 a 7 5 - b 8 b 0 - 2 f 5 1 5 0 f f 5 b 2 6 "   R e v = " 1 "   R e v G u i d = " f 9 c 2 d e c 1 - c 4 3 e - 4 c 8 c - b 5 5 9 - f 9 0 1 4 2 6 f b 2 7 5 " 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ktphase xmlns="104ed873-9faf-46cc-91ae-f1be11c64168" xsi:nil="true"/>
    <Datum xmlns="61b22550-9d70-4111-8ff1-625934f6cbb4" xsi:nil="true"/>
    <Dokumententyp xmlns="104ed873-9faf-46cc-91ae-f1be11c64168" xsi:nil="true"/>
    <Adressat xmlns="61b22550-9d70-4111-8ff1-625934f6cbb4">Steering Board</Adressat>
    <Status xmlns="61b22550-9d70-4111-8ff1-625934f6cbb4">Entwurf</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8E1A83B2152A44B8A3DF1E2A67D874" ma:contentTypeVersion="7" ma:contentTypeDescription="Ein neues Dokument erstellen." ma:contentTypeScope="" ma:versionID="3a88f8b31e2db569ee5eecc7291a0e0e">
  <xsd:schema xmlns:xsd="http://www.w3.org/2001/XMLSchema" xmlns:p="http://schemas.microsoft.com/office/2006/metadata/properties" xmlns:ns2="104ed873-9faf-46cc-91ae-f1be11c64168" xmlns:ns3="61b22550-9d70-4111-8ff1-625934f6cbb4" targetNamespace="http://schemas.microsoft.com/office/2006/metadata/properties" ma:root="true" ma:fieldsID="6fd617fdad0ab8ebcc1b99029a72ca97" ns2:_="" ns3:_="">
    <xsd:import namespace="104ed873-9faf-46cc-91ae-f1be11c64168"/>
    <xsd:import namespace="61b22550-9d70-4111-8ff1-625934f6cbb4"/>
    <xsd:element name="properties">
      <xsd:complexType>
        <xsd:sequence>
          <xsd:element name="documentManagement">
            <xsd:complexType>
              <xsd:all>
                <xsd:element ref="ns2:Dokumententyp" minOccurs="0"/>
                <xsd:element ref="ns2:Projektphase" minOccurs="0"/>
                <xsd:element ref="ns3:Status" minOccurs="0"/>
                <xsd:element ref="ns3:Adressat" minOccurs="0"/>
                <xsd:element ref="ns3:Datum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04ed873-9faf-46cc-91ae-f1be11c64168" elementFormDefault="qualified">
    <xsd:import namespace="http://schemas.microsoft.com/office/2006/documentManagement/types"/>
    <xsd:element name="Dokumententyp" ma:index="8" nillable="true" ma:displayName="Dokumententyp" ma:list="{5C3883A0-7E69-44B4-B367-16631F8F63B8}" ma:internalName="Dokumententyp" ma:showField="Title">
      <xsd:simpleType>
        <xsd:restriction base="dms:Lookup"/>
      </xsd:simpleType>
    </xsd:element>
    <xsd:element name="Projektphase" ma:index="9" nillable="true" ma:displayName="Projektphase" ma:list="{E1D7B9C6-8741-4462-8829-1CA1E674A191}" ma:internalName="Projektphase" ma:readOnly="false" ma:showField="Titl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61b22550-9d70-4111-8ff1-625934f6cbb4" elementFormDefault="qualified">
    <xsd:import namespace="http://schemas.microsoft.com/office/2006/documentManagement/types"/>
    <xsd:element name="Status" ma:index="10" nillable="true" ma:displayName="Status" ma:default="Entwurf" ma:format="Dropdown" ma:internalName="Status">
      <xsd:simpleType>
        <xsd:restriction base="dms:Choice">
          <xsd:enumeration value="Entwurf"/>
          <xsd:enumeration value="Zur Abstimmung"/>
          <xsd:enumeration value="Freigegeben"/>
          <xsd:enumeration value="In Review"/>
          <xsd:enumeration value="Zurückgezogen"/>
        </xsd:restriction>
      </xsd:simpleType>
    </xsd:element>
    <xsd:element name="Adressat" ma:index="11" nillable="true" ma:displayName="Adressat" ma:default="Steering Board" ma:description="Zur Differenzierung von Präsentationen, Reports etc." ma:format="Dropdown" ma:internalName="Adressat">
      <xsd:simpleType>
        <xsd:restriction base="dms:Choice">
          <xsd:enumeration value="Steering Board"/>
          <xsd:enumeration value="Business Board"/>
          <xsd:enumeration value="Project Board"/>
        </xsd:restriction>
      </xsd:simpleType>
    </xsd:element>
    <xsd:element name="Datum" ma:index="12" nillable="true" ma:displayName="Datum" ma:description="Datum des Meetings, der Freigabe etc. Format: tt.mm.yyyy" ma:format="DateOnly" ma:internalName="Datum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3 8 C 7 1 3 D 1 - 9 E E 3 - 4 9 9 F - 8 7 8 F - F F 1 3 2 A 5 7 0 F 5 7 } "   T o u r I d = " a 2 c 5 8 f a 4 - 7 a f d - 4 b 1 a - 8 4 d 7 - 4 1 6 8 3 8 d d 9 0 8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E V 5 S U R B V H h e 7 X 3 3 k x t J l t 6 D b 6 A N 2 n t D t m H T 2 z H k k B y O W X O r u z 2 r 0 J 0 u T q E 4 R Z x 0 i t A f c f + G F K G f p Q j 9 I I V C u 3 c 7 d o f D o T d N T 7 b 3 3 j t 4 Q O 9 7 W Q k k 0 O g m u o e z B J r 8 y O z K y i o U C l X 5 5 T P 5 M t P 2 / 6 7 d T d A 7 Z I X H 5 a K i y p N 0 u j F A g W C Y Z l a J W i r i 5 L C p R 5 Z I J C T F o l G y 2 W y 0 s b l B x c U l Z L f b 5 f g m 7 / t 8 x Z J f X l 4 i v 7 9 c 8 k C U P 4 P P e Y q K r B K i e D y e / K y J Q C D A 1 y d y O p z k 5 H v a D f C 9 5 e U V c n + h U I g 8 H o + U B / j e + N b J V 6 z u D 8 c 1 k D f 3 n U 4 n f i x 5 v D 7 6 6 n 4 v h Y I B 6 8 g 7 Z M L 2 m x / e E S o b z h 4 7 R T M r R M W x W a q v K q K 1 1 R W K u 8 q p x B 2 l a C Q i F S 4 W j 3 E F T R F i d W W F H E X l 5 H X z I 0 3 E + J x 0 c m y s r z P h u A I b l R W E R A V 1 O F 3 k y o E s + O 7 d k C o Y 2 K Q i J o J G A q R 1 O K w 9 B Z B b S G N B k w n b j f U 1 c r n d V F T k p Z l 1 D 6 2 E X O T 1 O W m g 7 5 6 c 8 w 7 p 2 N o c v u V w c 8 V y V 5 y j 2 e G n 1 F W 5 T v X V X q l Y q J R e R 4 j C 4 T B L j E 2 y s S T R Z A o F g x T h i r 6 a q C S f O 0 6 r y 4 t b y A T i F J e U J M k E c g H 6 2 o H N T d l / F U A m X G s 7 6 G P j Y y M 0 v u I k u 1 t J I A 3 c N 8 7 R C Y B U N K 9 p H v e x x H W 5 3 C I 9 6 0 p C N L Y Y o 4 G p K L k r z 1 l n v 4 O J d x L K Q H v b Y a p w B a n U 5 + D K F O c S m x A l H o u x y h c k h 8 M u K h z K w I s Y l 7 v d H m 7 h I 6 J O g R w u l j R x / q y D p U C Q V b X i k l I h n N v j 5 o q b L h k 0 U H F D k C S W e o j K C 0 m y y W V Q I c N 8 b V x T q 4 / x W J S l T E q i m F h b X a X S s j L J T 6 8 5 a G n T T k f q I r I P x P B Z v g 8 t h Q A 0 E l o V X G d J j H v W 3 5 0 8 j + 8 R Z M Q P / 6 b P K 7 8 P q a o 4 R H N T z 9 Q 5 7 w A J h Q f 2 L k E q d V S T q G s r r L p x / a G 5 2 R l p v Q O s k p W W l o p E Q o X c j L o o E n c L m U A a J 5 M I l U 9 a d b 4 a z o P E K S k t k w p Z 5 P U y S R L 0 / P k L m p i Y o I c P H / F Z K S w t L Q i Z w j H c i 5 I Y D p a U p f x 5 5 P G d m k w A y L v C t t H k y l a C a j I B 4 S g T J G S j 0 a U U + R x M x D X + f W t c r u F m l Q 7 2 H B q G Y t w z f y d I D G h J B S J J n o n O y q 6 o i W h Y 5 t f d 5 K k 6 x w 0 J v i P 9 m b 6 N y Z 6 l 7 K 1 K Z w 4 f o p + d P U S t t q d S S S Y n p 4 Q 8 q D x l c C L w F s 4 A S C N U 7 o 2 I i 2 K b 8 1 T k i t P M 9 K S Q R Q M V E + n p 0 2 c 0 O j Z B y 8 v L F A y G a J 3 t E N g o R 4 4 c p q a m J r n O j R u 3 q L 9 / Q M i x s R G g q a l p c j u U s j A 3 O 0 u D Y 7 O S n 5 m a F L V r c W F e 9 o F A I E j + 8 g r y O 5 a t E o X 5 O f U Z j d a K G L 3 f G q Z y L 0 s 8 Q w 8 p K y + n 2 y N u a 0 8 B h 0 E 2 y f P J F Z V V 8 p s 1 Q k x O I R b j k 4 4 g f d 4 V o P r S i D y z Y D B C i Z K T 1 N 3 V n f U Z v 0 3 J 9 t v r 9 4 x H / X b h k 9 N d 5 O C W F y o W 0 s L C A p W y n Q O j P R 4 H g R y 0 u b E h n j B I o u X 1 E H m K y 6 n Y G d 7 i Q E B l g z S a m p p i A 7 6 I K i o q p B y V E q q R P o 5 W f Z P t J + 1 Y E L u K g e M D A 4 P U 2 d k h + 9 k w O z 1 F t f U N t L i 4 Q J V c 4 e G p 8 1 q S C x I L J N N Y 4 t 9 S 5 v d T j H 8 X S G 7 i u 3 4 X N Z Y n q K u a W b I D R k Z G q L W 1 V U i z u L h I 9 f X 1 U o 5 9 / H 7 8 H p 2 + 6 f d J o 1 F T v M H 3 2 S f n v Y 1 4 a 5 0 S f 3 T + B I w V 6 u 3 t p b W 1 N U l i R 6 D S s 0 0 B p w E 8 a i D T + L K d n B 4 v 1 V X 7 a W 1 + R C q U x v B g v 6 h H q F T P n j 2 n h o a G J J k A k 0 w A K q K f j 4 N I I K 0 G j r e 3 H 2 R S L 1 o l 6 Q B B q m v r W J q t C 5 l w T b j T s V 1 i 6 W W S C V h Z W 6 f h k V F p K E D i F Z a W a D m f T C T o Y n s k j U y L i y n p Z 6 K t r Y 3 m 5 u b 5 8 y E h E 2 w t f B + I g y 2 S b o x O N g Q o z i r j z J q X v F W n r S u 8 f W A J d f + t k l C o u J e P t U k e q h c q A y r G 9 P Q M E 6 F c 7 B W 7 z U 5 u y 0 g f W 7 Z R s z 9 O Y 2 P j 1 N L S L G V o 9 e / d u S e k Q G V 1 u Z x M p H o K s X p X X l 6 W l B r z b I O B B L g + i A p K T U 9 N U F 1 9 o 6 i L 9 Q 1 N c p 4 J 2 F l e b x F f N y p b s K C p u S l J S E B L P Z 0 H s e C O N 8 + B C o l 7 u j P q F r V v h M n V 2 t q S d g 7 I C d t v J 0 B q d n S 0 S x 6 f n Z o Y p V J / F Z W U F M u z 0 / e B Y z 0 T H n m m S 0 E n N 0 5 s Z y 4 9 k G N v E 2 y / v f H 2 E K r U V 0 Q H K 7 z c w j q o j I 1 3 T S a d n r H t c 7 D 9 A F d k 1 W 8 T Y Q E C F / g 6 S y t U R g 3 Y M 5 V V 1 d Z e O j L 7 f V a W l r g C + r l 1 j 7 D h H x Y P m g Z s K 1 R v l C 3 z e X a 7 T d l t B k C Y F y 9 e 0 r F j R y 3 y K l V x k S X W O q u j L S 0 t 9 G z G Q 0 f r Q m y T 9 f P 5 8 A Z 6 x c 4 6 d K g r S a C V l W U 5 t j C / Q B 2 s V k K q D g 4 O 0 Z G j R 9 J I B v u v u N j H t l 2 Y K l m S T s / M 0 I k T x 6 2 j C j h / e n q a q q q q W I q H x c b T 5 U 9 n 3 G y 7 x e n B p E 8 a m s R m H 8 U i q o v g b c B b Q y g 3 k + i 9 9 g b p j B 0 Z H q V D 3 V 1 C K E A k C A O S B x 6 w E n 8 F b a 6 t U J Q r s 6 m + r S w t i v c N 3 r t s m J 2 Z p t q 6 e r F t c G 1 U N L O y b g e o k G b H a j Z s M H k W F 5 d o d H S U T p 0 6 y a T x i c c N 9 4 O 7 f z z p o p O N E S b m I p V X V N L C 3 K x s c X y J b S 6 o a 3 V s f + G 3 g p j 4 T l x j j u / Z 7 n S x y g t V s k I c M v q e Y T d V V l Z K 3 g S + A 0 4 L A C p h T U 0 1 f 3 5 V v J L 4 7 I 0 R L 4 X j s C b s 0 g A k N p 7 x v Y b l / P 0 O b h O Z V f s 8 F T n t 9 N m Z b q l 4 Q E V l e Z J E 2 A 4 P j 1 A w G J T + J i + 3 7 g g t W l v f E C m 2 y i 2 7 h p 8 r K N z f 2 w F k Q g W F y g e p k w u Z g E 1 W v b K B B Q p t R t Q 1 o H r V 1 9 f R h Q v n 2 e 7 r F 6 k p / U K M G 8 M e a n J P S h 4 k A q p q a s W 5 g k Y A U g 9 k A o l w T x v c W I B M 8 A q W 8 j G P 2 0 k H D r T J 7 z X v e X Z m T p w s T 5 8 8 E 0 J q w D W P 5 4 Y E M o G g I y N j s g W O V 0 y z N O T n l F D 2 m 6 3 4 C E t f b 9 Z 3 s + / S P 9 9 4 s H 0 N 2 Q f w s S 1 U 7 4 2 L y g a p 8 f J l L 7 W 1 d 5 L L n q C R R Q d N L o b p T F O I P E X o K 4 o n K x T y I F i E 3 O R x J l T L k w V S s X A u 0 x U d u K + y S b I B 1 8 B 3 Q Z q Y g N u 9 h C W G n e / p y Z O n d P L k C e u I A p w g d b X V V F V d I / v o + w K J I C F B r A 2 W G j b x V K 6 L L Q f A r o M K q q M 8 8 N 0 m i a C G l n B j E A w G J N w I w L P Y 5 G v P z s 6 J 4 w S 2 F / r F 9 O f M z 0 O C V l d X 0 c u l S l o J O s j B D y 5 h Q y e w n e y h I U p E N 6 w z 9 y f 2 d T 8 U 3 r M 3 v E T N b N S j U v Q P j t F w 7 C g 5 W Q J 9 + Y L V n K C N z n f Y V X 8 R w o m M i v F 8 M k G / H y y h H w b d 9 H D C J T Y I b K e x 0 W H r D G I p F q B r g 0 V S i d F X B T J N j o 9 Z R 3 f G 7 Z f L N D k f o M c j Y b r W Z 6 f v B n X H b U I q P S Q h P I 8 O l k J o 5 T P J B B x l + 2 d p K S V B H a z W w l M J M u H 3 r q w u i 5 d S k w m u d e R B J n R a w w G D 3 w 3 y r K + v 8 u + b 4 4 q v S K 3 J B N y 8 c U u u 2 9 j Y K P v 4 v C l V Q U o N u N l B t r P N Y Z a w r F 6 y p M K 9 F L t i F H O 3 w R O 0 5 T 3 t p 2 T 7 5 5 v 7 U 0 K B H O 9 1 N F E 4 u M E t b g n N r j v p 8 Y S D 6 o v X a W a j m I 6 x v R F a G K D G 5 l b x T A G o y P a S B r o / p g x / S K Y j 9 V G q L l a 2 V p g r 9 v T U J J N r j S Y W 4 9 T W f V a O Z 8 M 6 S w f Y W n C r H 2 C J q A F N 6 O b L I F 0 8 n A q q z Q R U s 3 u P X t K Z E 4 f I b T k h s i E Y C o l U g p 0 H 0 m X 2 j Q E L 8 3 N J C T Y x N k p N L a 2 S D 4 c Q D p W 6 B 1 R 6 / R x E 6 n L C / u N H T y Q 4 9 v D h Q 3 J M A 4 S s s Y i 6 z s S H J M U z f / b 8 B d U 0 t l K N 3 0 d f 9 y l S H q 6 L U d + 8 W 3 k E E y y J Q y + k f D 9 i 3 9 p Q v r I u c j s R L b 1 B d 1 4 s 0 C M m E 1 q O y f V i q d R j r O 6 h p U X l R W V E x a u s q U u S q b s 2 S p f a w 0 k y A V D t W l v b a M Z 9 j q L + Y + S L j F p H t k K 3 9 J n O B g f f X H f V m r W X j p X V V b p 1 6 4 4 Q t + t A o x X O s z 2 K W G p A O M D l P z U 9 T Y 8 e P R b V z I R 2 a w O N z U r t B d C x D I m r 9 y G d T M z P L 9 D M z A w d P t K 9 h U w A y A T H B w A y A U t 8 j c b 6 G r J H 1 f C O r m p l U 7 2 Y c d B n n Z v U V B b m d 2 C j q K t 7 y / v a L 2 l f y t 9 L p 0 9 T O b e C q M x B T z O t 2 J S q Y q o m G x u r N D A 0 K m 7 p l W X l G R t f T l W + E g 9 s C 2 u H 8 Z z t F R 1 A 2 l k d o 7 b a I v K y M Y 8 x T 6 t M h P n 5 e f G K a a y u L M k 2 m / e u u q a G Z q a n r L 0 U / G z s S w C u 1 y s e N 1 M F 3 Q 4 4 D 8 6 K 1 p Y W U Q t x j w 8 f P r a O 8 t O w r j E 6 P M i N R 4 Q l y 7 Q 4 W h A F A t e / l k r V 3 J h o 4 D O 4 D 0 j 2 b F J P A 4 4 P Q D / X 8 s p q 8 p d X y m 9 e Y F M J d q o + 1 j f n p P Y q d A z z + f y O I q 4 u L k 2 9 s / 2 S 9 p 0 N 1 d h 6 m I b G 5 0 T q w D P W P 6 d I U u x O S R o g 7 v T T + f M f S A d o X / + w t O S 9 s 6 n K / 2 T K J R I N g B T r O t Q l l Q P h S W 2 V U T r B K m N N b Y 3 0 W c H r V V 1 d L d 4 3 S A i o Y X V W p 2 2 Z P z 2 C Y Y 6 J 1 9 v b J 9 + H v q A F 3 s f 1 N b T E 2 C t w 3 V O n T t C N G z f l f h P w S v I W 6 i e G Y a B T O b O v S w N q H L D O U j 3 C 9 y R j t 1 6 B h f l Z I S D U P o 3 B g S G 6 0 x e g p z O K j L i P Y d Y I n k 0 5 1 e / j 8 2 F f R V 3 t W 9 5 f o S f H 3 / 3 D P / 4 T Z / c F Y B M 4 n d V U z I I E U d a 2 k i Y 6 1 R C h z p o I N Z f H 5 K W i d c Q L L l u 9 Q b V M C L i P l 5 a W p J O y d z r O n 1 e V w L v 2 m G K h d X r 5 o l e 5 q L k S I C z I y + c / f f y E G p s a p U y S f A J h R U 5 x P e s o C 2 A z E K D J y U m J Z k B F g 4 O k h i V U O B K l 4 a V i G l z 1 U y g c p s j 6 D I 2 O j t O h Q 5 1 b Y u / 2 A n z P y s q q 9 F + h c U G f 2 s b G p l T 8 4 e F h J l i J k A / 3 j 0 o O 7 x w c H P g M O n b x P E x A J Y a z Y W x k S G I V 0 V + 3 v L R A t U x Q A L 8 Z 4 V o 9 P Y / I x 5 / 3 V L R S I K K k n 8 Z 6 2 E 5 V v r j q C g C p Y v y 8 o S M l g t Y Z h Q / b v 9 z q 0 Q 1 x w a O + 4 R Q d Y v v k 2 1 4 n f d y u 4 t w A v Q V 0 H k M 0 o N K g s 9 T v Z x J w J f 7 q Z Y o I V z r D 5 H I k a G R 4 h K X K g r T 6 W v 3 5 4 d p 1 6 m a 7 A l L J B K Q X K h t I i i i G X i Y j x j E h Y i G z j 8 c E C N X z o E e i H h o b G 6 z S v Q M S b 2 F u J i k l s w E k Q q Q 7 I h 6 Q P 3 j w Y F L 9 y 4 a 1 t R U q L f V b e 8 Q k R Y C w m 5 8 n V D j L G G d g a A o 6 n l H 2 d W 9 R 2 m 9 G v r W C 7 2 3 D S Y G o n a V n j F O U f L Y R 6 4 z C h + 1 3 t x 6 m a l s B o 6 X t J E V D Q R p Z Y D J 0 s G G + A 5 k A 9 O E g C q C u r l Z e N D S j u y N u W m X J B i K B U D s B Q y / Q J 2 N W w r k 1 G 6 s 1 C X L M X q e 2 t h a p s F 6 2 h 9 C y o / / r 6 N H D Q q x Y N E Y 2 r o E v X r y Q S o k + M m 2 f / V i Y / U c a S 2 z b Q W p A U q G P a S + A y x 0 u + N X l Z a q w b C / Y n 5 s R J 9 0 a 9 d D P D g V F A k L C I 4 7 v + 0 E P h a K K T J m k + q Q z R N 8 N w M O I / r c o S y h W L + 0 T 6 o Q C h + 1 3 t w u f U M X l z b Q W K q c S Z 4 g 8 j q i M U A V 5 t i M T a 1 s 0 M z 0 u Y T O o y F C P b k 8 p 1 z I A N e S T L j X A b j v A s + b m i l N p R S Z o o J L d v / + A r 1 s k q i R i 5 4 4 c 7 Z Z x U J B e 9 + 7 e p + 7 D X a w C h q i y q p K 8 x i Q t P x a j Q w P U e n D 7 4 R / 6 G Z g V P B d g 6 A r G f c G L B 8 c D 5 t f A C O S i I h 9 9 x V I I O M 6 q N e x O 4 A T n P c 4 4 3 R 1 L N R L m d z o d N v J 7 4 7 S 0 y S o 4 S 6 l Y l M 9 3 B M l j z x 7 1 X k j Y X s Y X E D a j l X S 6 c Z M W N 2 1 0 u H Y r m U w s B 2 x s f E 8 y i Z o l 4 L S y s p y u D m U Y 3 z n U N 3 j W N t Y 3 R X X U Q K T E 3 N y c R G c j 6 h y q J L 6 n o r y C i b V I d + / d p w s f n e f v r G K C N b 5 W M g E I I 9 o J q N T w S u I + A X j 9 M I B R A 5 H w k H A a 8 E S i g d C D K C M R T D y j A n j D o T B 9 3 Z e 6 f 0 0 m Y G D B S e X e B B 3 x D f L 5 V q G B a C x B Z 5 u 0 B s A n 8 E n B a O r z h Y y C J 1 R R 1 U l + 0 V G 6 P a w 8 S H E h E 5 Q J J Y k Q o w d y Q f 2 C e 9 s e W R F J A c B u q q i u l 5 b W B F S S 2 d l Z V s l 6 W T V 8 s S 0 5 M Z w D j g p N K k w J N j A w J K o k I g Y Q y f D + B + e o u q Z a o t i D g a D E x r 1 O 4 N 5 m Z 2 d E a q A / C L G E k C i Z W G c b C E G t U D 9 x n w i Y h X q G A Y s m T G 8 d 4 v 9 C r E Z r F J e m w q p A q g t N i 3 T Y m K 9 C Y y M Y F 8 l V X N l E n 3 e p z 5 v P 0 M M q N f a P 1 b M W w G R S E 9 r Y a C W k 3 P C F D N b k C / v f 5 m a c W w U 2 b q 0 X 9 g 2 3 m j d H X O J g W F 1 Z E J K h w s N h A P t l d m Y 2 L Y L c 4 7 R R T U n K V b 2 + t k T f f P M d 1 d b W S o f m g Q O t d O 3 a d Q k D y g b Y U f C W f f H F V x K t X l a m b B S E M y E C e 3 x 8 X P p l g M 8 + + 4 S G h l 6 v A Y 5 + p d r a O i o t 8 4 s 9 V l P H D Q R L F E g f a W A 4 A S W l f u l r g 4 R B m Y 7 l M 1 W x O N t 2 1 T W 1 E g 2 i h 9 O D g P r Z I r R K d w A j 9 A j O l 2 Z / j G r 5 + c G G Q k J H O O I H g b v j H p k n A + W A v k 7 I m j u j v p T v j c v k H p h U u N V E w m G 8 3 c L 7 5 / h 3 / / C f C 9 Z t b i 8 7 I d I p G k u N a 3 L G A y y d n P R B a 4 D 8 p c V S m V G B 9 D A E B w w k / u F m h 2 t 9 m Q q K P V z L 9 l e T m z o 7 1 A B E A J 4 9 S K L 7 9 3 t Y j U N Q a c o u g D e t p + e h V C y o b 3 A Z Q / p h k C A c D e i j Q q Q G 7 h H j j I a G h i V q G 5 H d Z k X + M U B U O w i g o x U 0 9 M x G 2 b 4 H Z Q g n g q c O j Q E A h w X 6 0 + B s Q K d 0 X Y N y h w N q O g C l z C C m E X 1 a 2 O p J M u t K 1 c j j F 7 N O m W n J B A j m d S V o b s N O 4 a i 6 n 8 v t I X J Y u t E i 2 1 F B i a h X M X / B i J t 8 r s K d S N P 2 x Z 1 H 2 f W Z P E d r Q x 0 N L l Z J p Y a e r 1 s / I V Y 8 S p 8 f C i c r E 6 R F e b m y L 9 D x i k q / k 4 s 4 G 3 B d e A Z h d w F Q H 5 8 8 e U Y f s U 2 k g f v Q F R S A u v n D D z e o q 7 O T K 7 6 a c w F 4 9 v S 5 2 F K v C 5 n z S e w G 8 2 z z I X I D A N m h B k P 6 Y J A k h s 1 X c E O k I 9 A 1 8 D s x T U A 4 H E r r J N Y O C h N u f h y X 2 4 N 0 a 8 Q t / V B w r 3 9 2 K C S R / l O r T t o I q 3 c E 0 s a Y 4 P F Y h D y u M J V 6 s m s E + Y 7 d 1 a o 8 w s R 6 L Z 1 v 2 Z R W T U O T q t X 2 X M g E s v X 1 9 S f J J B W B W + L d k g n A 9 W Z Y X Z y f m 6 f b t + + I O 9 w k E 2 C S C c B 5 n 3 / + K b W 2 t U h H q d / v l + Q p 8 o g H U I Z 9 c E L c 3 N S U i l L Y C V A 7 9 W 8 E M G k L 1 F l E N e w V m k w A y A T b C n P 7 4 R k V l y g J p M m E 7 8 b Q E P x O x A K C T P p + Y K N m Q 5 i F F 1 z k I B N w u C 5 M 3 / V 7 W K r F y V 9 k z K n B / / g h S w q E 0 p 9 j I Y E l 1 O O C k 1 C H W h r 4 p R Z L C / l 4 S s 1 q C u D l r v f + h v 7 8 T z 4 X V Q x O A T M W D W q X l j C 7 B c Y C I W 4 O h I T a l w s p b 9 6 8 Q + f P v 2 / t p Y D 7 R A Q D 5 q m o r a u l K p Y C K J u a G J O I A 4 Q L l b D 6 t S F 2 W 0 L m 7 M v W f 5 Q p E f c C e P l M 9 Q 5 A 6 B T G P M G e 0 k C k B O w 0 M 4 o D U 0 j D T o R 6 i V T O t u l V J g 9 I t B 3 g U o c X E E H C m m T 8 4 8 W J B P c 5 p g m A l C p y s v T z F V 4 E R U F G m 9 e W l 1 G 1 L 0 w V n l C y h c T W 4 4 h R U 6 1 f o q T h 1 s 4 M 7 I Q t s x d A d Q O B o L J B M u V C J t z D 8 R N H r D 1 M v v J S r g N C D g w O c S O Q k H n 6 4 E k E 4 P j A U B I E q d b U 1 Y v 9 h b F L 1 b X 1 2 3 b G g k y m F 2 6 3 E B c 5 H m g G Q G q T T A A a E Z N M A A Z l w l O o g m z V h T 7 u 2 P l + B h e d d K Y p n D b R p k g m 2 c D G w r O 1 0 y Z L K Z Q W W i q 4 4 N j T X W 3 k p L B U T s T O n W g I y 6 S L i V i I b N N X q Y 0 N f s S k I V A 1 E 6 V l J d u q J j s B r n H E t + U C X P / L L 7 + m a V b h S o z R u 1 A / Y b u B 5 J 0 d 7 U l v 4 E V W G / / r f / v v d P n y R d n f L S B N c g H s I I z 3 M g E b S R M H k k p L e j g r M p 8 T 5 s e Y n U 7 1 W Q E Y Z a x t N 6 h / O r j 2 S s f 2 z 3 i D i Y S o F L x O 3 R g C 2 B d i W Q k x l 7 P L / M x x o I D S q 5 v a P E N V K a Z D V r Y Q U F u i 9 I u m x D P 6 6 M K H 0 m J 3 d x + i c + f O i o f N x M G 2 N n F K 7 B Z w f U M y 5 Q I M 4 c D 0 X a d O n 7 R K F D D W a T s g U m O v g C s c k 3 G a l T M b I O X K K 6 v Y X k u N e 6 q q r q Z F a x 5 A q H 2 a U I t z s 1 u k E f q 3 E A i r S Y M G A i O V o b r q z 2 l y I n T r Z N 3 2 T o V b I 1 n C r C C d 8 E + k l K q d k W j K P i 4 U M K E y K J b H q a G q Q q a t A q F Q w V G J d E V C B U A o k X a P Y y q t / o F B y W s g X A h O g d 0 i V y c G v I m Y N e j 4 8 W N W S Q p H j 3 R L p y 7 u 3 Q Q 6 k L s 6 1 b x 3 e w X c 1 6 i E a E x m p i a S F X w r E l R d X S P P D O e g o 7 m m N q X a Q a X F s c a W l F t / f H S E J f 4 C l 6 t r 6 l G 6 O H d 0 Z I i J W k J j w + o 5 4 z O j w w O S r y r Z / p l B Q m n 6 p x o C 3 s p X 8 h 9 8 N y d I q d V 1 q O 3 q / R d C K i g J d e x A v V S E 8 f F U I O V y w E 4 h s Y I T y e E Y G p j c R A O f W 1 5 Z S V a U X I E X H m X b C y 1 x N o A g o 6 N j 4 g T p 7 x / c V p L h v q C G Y p k Z E 9 9 8 c 1 U 6 k V 8 H 0 F m L C H O z A c B Q f A A O D 9 g 7 m O o M z w D n Z P Z d A Z n P p 7 m 1 T a Y H q 2 9 s Z o m f L m V b 2 w 7 K t g g T c l p o P d A h D g w z h M n r 2 l 7 S W K a X I C m h r H / 4 v 1 J g c 7 r Y v r r 3 R D c R e Q 0 8 6 C v H D 0 p f C c i B h M o + x E Y u 1 D 5 f l p c G 9 Q 4 V H g P l 0 K n a M + M n f 1 U j f X g g Q q W e 3 N U J R J a 3 N D e L u 9 s E I s g h l T B l M a L W c T / b S T N I J 4 y D w n F U N k Q g A D e u 3 6 S K q k o 6 z G r q T w U 8 K / O + 8 E x y 9 Q 7 q e f 4 w m c s a 2 2 E 1 x s h e E + Z 3 Y O E 5 z K u O i o U h H K + C J j G k I F Y B w e Q x o o k g 2 i M W p r Z t 5 u 3 I R x S M h H q v 6 4 B U B B A j p S Y Q D S 0 4 0 1 o 5 E 5 A K s L V Q m U F E k A n A b E e 5 A v Z T X V 3 N F j I B U 5 N T 9 O G H H 4 h H U b f 6 2 Y D + o 9 E x F Y I k h A q o s V r 4 P R + e / 0 D m j v j y q 2 / S f t f r R O Z 9 L S 8 u W L n t M d j 3 U m Z 4 0 p U d H b 0 g E 8 i C f i r A v F 9 M L T 0 1 O S F b k A n A J x E l 8 S q k / W 7 r + + R 7 r d c 0 O m V l C g A F I 6 E + P 3 N I o q T h 3 U P r i p e A h N 7 5 T z u D T K q d f w Y m M J l 2 n Z X K d b g u K i N 4 c 8 H w 0 A j N L y y w O q W M d N h I G H 2 7 s r w i E 5 j o T u P t g I 7 X B / f v 0 8 V L l 5 J u f E x u E o 1 F 2 J 6 r T E Z y Y 8 z S 1 e + v S 1 8 X 7 E E M a N R B v K 8 b 5 t q / 2 w G R 5 g i O 1 Q C J I i w x K q x 4 Q A 1 M m 4 b z z D k F l x b n q a J S D b 5 8 O O m i u f V X S 0 N c U 3 V 0 x 9 I k l P R L c T r Y X B i k Y k I 9 z X t C Y b L E S 0 f b h E y A J h M A Q s F t n g v 0 i N z O m i g d q M y N U J A u + F 6 M z o V a A + g W 3 6 x Y 2 Q C p e P 3 6 D f r k k y s 0 w c Z 9 Z U 2 t k E R / D p 4 z k A z e t z t 3 7 t G x 4 0 c l J h A e N M y H A Z s Q g b y v + p 5 X A Z I Q 1 9 h O g m 4 H c Z 2 z G g b 7 E X P + w S Y t L d v a g O B d m P e o 1 U Q g W z j S t u D r Y K p s D D r E y i e a U E j t B U I o s d v z P R 1 r V h M 3 Y m Y h E 7 t t C X A t o H / O S R M r u V U u v f g a J n O B Z E R C 5 X l V J U d l R O z f 5 c u X Z L + J j f v l h T n 5 3 D q 3 9 v g 9 N X X 1 M o Z p m l U l q I E e l k w 4 D p L B 9 Y 8 R s N 9 d v b a l T + h V A I H w m f G J S S E n 7 v m L L 7 6 W 7 x Q V e G K M V l d X J I w o E 5 N 8 T P d X Y R I Z z N O B j l s V a b 5 V V U R f l P k s 0 E i A T J A 0 4 + P o t 8 r t L c k l z E e q 9 / k A r j A 0 p p Z h z f e 0 u y b r D S H O l U A q I B v 1 W j I B A S u w M l f U l q Y c E c + n U 1 E U u O T 8 x v a P A p 2 w u Q x R x 2 Q u D + 4 / k K E i U D H h P j e N / 4 b m V q n E E W 5 x E T M H 4 H h 9 Y x O d P X e G f v / t d 3 I N A J U U U e 4 X L n w o c 4 s / 5 u t B W k L d h O Q D Y S A 5 Q f Q 7 d + 6 K A w b k A S a Y S D I S u U n Z j I j C q K y u l O m c n z 9 / z h X U J h 5 B / h Z R r 0 x U V d V I / x J I i d l k N V n g I W x o U s v 5 m F D n p q 6 h A 4 A R i p Q o x o o l u b 0 j e a 2 c x L s n f 9 V W w U Z R + N o L A H l P K B e r G o i I 0 J U F 0 K T C k I B X 2 U 4 m Z t f S f y 5 U Q E k v X N Q z n h 6 m Z A J f B 7 f 4 T k B 0 A Y Z v H D 1 2 V C r V q Z M n k 5 X L h J r g H 4 G n 6 S 5 r e C I / / e w T C V n C 2 C p 0 E M P + w g y v I B u W n c H y o s t s u 4 E w j x 8 / o e / Z 5 o I a d / r 0 K b H p / u f / + F / S p Y D J X g C 4 8 + E 2 b z / Q T G f 5 H H w W k u / 5 C 7 X C I G Z w k o p v P U 9 E m W P w I c K e s M p i Q 2 M 6 g R A u N Z H h 9 g f M B R T M x R V y t V M 1 5 C p b + G c V 5 P 6 a 3 y j 4 7 e q W I D / T g R r Y E H a 6 d e u 2 R G i b G J h 3 y Q o V u Q I B m Z j A M h P h m b t W b i v u 3 r 0 n U e Z X r l y 2 S r I D r n V M w g L J g M 5 j z L m Q D Z h A B U M i 5 m a 2 j t w F O T o 6 O i R C H W o f J N E 0 S 6 C B A a z F C z u u S q I w s O K F T x Z l C 3 P l V z Z Z e U U 5 / e p X v + B n t M i f C w k Z M S Y L M 9 g O D o 3 K W l B d X R 0 i m e D w 0 P Y o P q v D l / Q 6 T x s b a + Q r 2 b r o A e w / 9 F 1 h x c R p V g 0 1 c K + a l H q x O W A q o w F 7 N f g a 1 n U A 1 A A F 1 c k 7 M 4 9 h 8 + n 1 I 9 9 S 3 s f y N d e U S 8 U 5 f / 5 D L i A Z X w T V Z 2 p 6 R n r c d w P b / D 1 a z z B H T j Q E Z T 5 z A N L q 0 a S T Z t f t F I 3 Z 2 M 5 Y o 8 7 O d h k Q m E 3 a m O j u 7 p b h 8 r k A l Q + V F 2 r V L E u k T E A N h O 0 G F R c u e W y x v M 7 X X 3 8 r s 8 J C e v X 2 9 V N n V y e r e g H q e X B f 5 r K I x a P S J 6 Z J P T M 5 T g E m z j F W P T G V G Z Y r 1 d c 3 J T 4 i L e b m Z s R m A h C g i / F O m Q D B M R o X s x 7 V N y k p C F U c 6 q u 2 x 0 L h V H D s r D X Y 0 F 8 U p y Z / L t K K i b P D O 1 1 a j q T V j X x M e R 9 t j l Y L q + k B q C Q Y g 4 S K / u j h Q 9 p Y 3 d 0 s O e + d P E j r q 0 t U Z P W N X O o I 0 + L E S 3 J 5 U z M X o R I 8 m n D R 7 / v d M r / f w / l 6 + p q J h r Q S t N M i q 5 m D 8 8 4 t Z I Z 0 g W s d E m I n a M m A C f x R s T H l 8 U 7 A Q m g Y u l 9 f V 0 c / + 9 l n d O R I t 3 g c 3 S 4 P 1 d X W S B 8 b i x l u G d V Y p c 1 1 N b 8 F p F R t Q 5 M M B c H K I B o g 8 y S r j J k R H e h j M i f o x I y w G n C h w 2 0 O d 3 5 Z W S p 0 a 2 i g T 5 w P W H w N k g m O l c a m V v m N I M b 8 h i I U R u 1 i J f p X Q d 6 3 e u m C T G 7 h m Z t 1 I x / T b m X y H x x o x V F R t U o B Y M a g X / 7 y F 1 R c W p k k R y 5 A R + / x i i l Z B O B n 3 Z h y L C 6 t 7 q X u 7 P Z T c S l L R 2 5 Y 8 Q 1 I d 0 Z c d J 9 t r c E F R 1 a b C 7 b M 2 F j 2 + e V 0 i w 8 V a 5 g r I j A 8 2 C e q H B Z F m 2 N J h S g B 9 B F p o I + n w V p C R g O V G l N v n b / w g c x 9 g S E g i w v L N D k 1 y / b T N I 1 P z E o H 6 / D g g J B q Y n K K 1 b S U + g a 1 u a G x Q Z 7 F T o C z Y Z b V U s w O i 3 4 m D I / P x M E O L D m q q h B + F / r U 0 E h A N X w 8 g e q l U M o S C t O G m X D a s 7 y 3 1 E f 4 e W d / r + H w L n T 8 N w D H v / / H / / J P K X 7 l V + p u r i W f 2 y n q l k k o D T 1 d V X 1 Z b s a v V O a h E V p n m w H L x G C O c Q w 4 x C o d 7 d U x m Y 9 v Y T O 3 N i Y Q s V E T G 9 3 B z X U Z m Y t r 3 7 v 3 Q F z f R U U u s T O 0 0 Y 9 G A R 2 f m F D F 7 y 8 X O w Z z O q A y I k I b U Q i Q G J j k B T b W 6 u o y 2 y V u G R U L + w T X x v X w G U g O X 3 E p X b 3 6 A / 3 R H / 1 c 1 L u D 7 Q d l Y e t 6 t q 8 w 6 x N W Y W x p b Z P v h b M C Y V E a U B f x P M 3 + s G x A / B 7 G O 8 G 9 v t 0 S q P D u 6 V V G T O D Z v J h L S T v M M + H h 0 x a N Z x t P p H + 3 v F 9 O 8 i 9 h h Z Z Z C V I w m a I x K i u F f Z p e V / I l 2 b 5 5 8 D x 7 U 5 A H u H K q m 0 K b q s 8 G D 1 w n j S 9 Z D Y O E u n R w d / 0 0 k E q w w 9 B 5 + s E H 6 S N q d e c v 4 H Y k Z N a e 7 R B k a e K l B f r o s F 9 e N l p 9 s 5 K O j w 5 R c + t B q S A g z 2 D / S 9 X 3 Z E 1 p D D t m O 9 s M 9 w d p l M 1 d j 3 6 k W M L O h H O K K g j g u V y / f l P I g w 5 h T B S D f i y s y A F n h g a c F f B G Q h p + f O U S f / / 2 3 k 2 o 1 v i u j s 4 u I X c m 8 F 5 0 Z 3 E 4 E q f b L 1 c o 6 N 7 r V N I q A h 4 E Q k M g n b p M W G w R N R F F B y 9 v K R G m 4 4 f T 5 1 3 P J + S 1 U 8 J u 4 x a W K 0 A 2 Y D E A Q M 2 Y s z u g o q r J 8 L d + t r U i J e 1 2 I h O A o e k J X y t L D i 9 L m d Q S m R p N L W 2 0 s b 7 G q t u 4 7 L d 3 d i f J B G Q j E 2 Y w A u C U 2 O T P o p J p Q M J h 3 r y G p h b p G 8 O s t L q B w a r v C F u a m p w W o p Y U F 8 u g R Z N M A O x Q e C z h i u / p e S y f 0 8 B 3 o Z 8 L i w m o W Z q G q K S s n G 7 f u b v F w w p A e g G w b X p n b T Q y N i U d v X s D P 7 t k W 6 k z q c Z T I 4 7 F v f C Y 8 z T l t V M i w S 9 H O y R M y Q T E 4 j h D I e N Q T k C l a 2 5 O t 0 8 i T K D R p d y i s E 1 c G 3 T T M 6 O j W A N S y c m q G x Y 6 y x X o B 9 K A N 8 1 c e h M t t x 5 y A U c F P H x 6 W A n c 5 1 g 5 4 + i x w z L / B R w M O 3 k m E Y M I A i Y S i g D o K M Z E / 1 g B B J 8 D E S H d Y K 9 i 8 n 9 N P H 5 s g p W V J b 5 G h a y p h b k Q p z e 8 V N d x V m y v P Y M b p B S V o I 1 Y W 1 U g W 6 i 0 m f U k n x L L 6 2 z F b z 6 h M q L F x I v V Z D J J V V a U m j p s B 1 N g W 6 D T U 6 t L G l c H s v c d v Q q w p b B e l A Z a b L 1 4 G w b f 7 W S r m E C n K S q p B j p J s U Q M J B P g d n v E U Q C w h i U 2 G o a C D b M t i e 9 Y r / y Y / E w U E A r S 5 V X f i 2 H 9 s M W w H h R U T M z o h O h 6 S M c 6 f j b 6 8 + h 0 h o 3 3 m y 9 v 0 W 8 f h S Q + b 3 C 9 T q Z i f j G 7 v c q 4 e / C D 4 3 c q 7 1 V e r b V N v n e 1 V U J b 1 Z N 8 S 7 l Z 4 G 8 A P o 9 b B g R m C + j E u k K P H j 1 K v n D 9 u H c C X h L i 2 F B x J i c x n C O S b E 3 n 1 u 1 0 Y 0 g t z b I X Y I 6 5 s B H B 8 3 L G R Q 1 + G N F x 6 e O Z m Z p S l Y Q B l z J i 4 j C z K 6 Q k p A 6 O I S I C K q J J A j g y M D S 9 p r Z e z k N M n d 9 f Q c v r U b o / 5 q a + z V Y a n C P q n 3 c k g 1 B n W A u D S v v h h 6 r f b i e A N O h E 7 u / v p / v 3 e u S Z n D 1 7 R t Q + z M u B u Q c 1 M G e E p + 0 K + U q U y r r J i k O 2 M W h 7 A X 6 / j A i W r X p O I p c k m 9 r H I a R A Y O v 0 z / k C 2 7 c P X 6 g 7 z j M 0 V Z Z S B Q s M G P p i r B o P G 2 O i 0 N m q K 9 G 5 l j A 5 o 1 i / K B X O g + H d f V x R 5 r i 1 x p q 1 E o X Q f p A q W M 2 B h 8 t 0 G 2 O i + + n V H 9 + 2 Y K 6 5 G S s 6 4 K O D Y X L b Q q L y A b h 3 R F C D J G q G o B R x A A S k 6 t X a g b G R Q W p p 2 z o 0 H q s s Z l V L L S J u r C 7 T 6 b o l a m q o 2 V H l 0 4 C q 9 + W X 3 9 D P f / 4 5 E 1 F 5 F B G E j P v 9 3 b 9 8 S X / 5 l 3 8 m j c J z b i Q m V l L f i 5 + A t Z 6 G F 1 / 9 H R q 4 R e s V p k G 9 W / W O Y Y N p Z 4 T a p o Z y R K M h i o Z D V F / j Y V V 0 5 2 E z b w p 5 a 0 N V + c v E T s g G 0 5 A G x r m C Y e G 0 7 7 7 7 X o J F 0 f L D q E Y f D e L j f v n L n 4 s d c O D g A Z l z w i Q T H A 8 L O w T G 7 g a a T E A g G J K G Q A M V F W 5 v J X H x C 9 O B a B C N 5 c X F r G Q C z E W 0 s 8 F b X E o P J n 0 0 t L T z s A l U X k y w + f 3 V a 9 T O z 0 V 5 I t V 9 o e M Y 0 R l / / C e / o r H x C R n E a Z L J x d k r H U H q q D b E c g 4 4 X h 9 J z n N u I v k 0 h F g G 4 y S r 9 i G h r C z b b 6 G 0 u p J P i d 9 u t u I 3 n 9 D / t B 0 Q R m N i l F t z x K 1 9 / P E l l l I l d P v W H T p 5 6 o S 0 0 K g k S J i X H K q M C c x H c b X f L Z 2 3 r x t V Z W 4 Z + r A d U H H M K G 3 0 O w G Y F A W r B W Y C d e n 2 i F s 6 l n c C 1 N i S i j o a W X J S 3 3 z 2 Z 4 h J L P / 5 n 3 8 n A b Z X P v m Y 6 u p r 6 f e / v 5 q m 4 s G r N z g 4 T I 0 N 9 a L S m q j 2 x W R u 8 n H + j t 1 A R / S f a k w 1 H g I h M s K O 8 C s V q S Q Z e T w A v Y / l V M 2 6 k k 8 p 1 a T m G T y s f s i D z A D K s H w L h i u I e G V 8 c q 4 1 S R z M w n P + w o f S I W o C / T m w C z T Q 3 3 R 3 9 H U a 1 L v D x O i Q S C u o N O N j w 7 T G q h q A s U Q t 1 u Q n G r D P E P q 0 u o u h + w C W j Z l n + z A T s J W w Y P e n n 1 6 R 5 4 Q u h M 8 + u y I S S w O N U X v 7 A X r Z 2 0 + n a l J h S M D U m k M c E i / n d k e o q V V F z P R h 8 Z o w o I t 6 v 5 K 3 t l K o q J Q s 3 + u E p X 8 I 5 G 0 / F N y j A B 6 g P F w L a D n x s j H 5 5 L l a F V i a n N L X Q j Z H x l r Q T j 2 T a h 1 d s / P 2 p 4 K e B D 8 b o A o 2 s 0 o H T 6 Y a O m 6 j g 5 3 d c k z P F o Q + H k w J N j w y R t / v 0 f v Y O + d K r s S u g U 7 t 7 3 7 / v b W X Q j S q p m b r 6 e m R + M C n T 5 / L g t 1 d n R 1 0 / + 4 9 O l K V P s + e 8 U p y R p F T f e i m M S + f u k 6 K M E j q f a u t / E u W 4 1 x k O Z N R X / I l 5 a 2 E G h r o l x m F N D B / H Y D x P t D v M f g O c 4 M L r A e 9 E 2 6 P u M h b n n t / 0 I 8 F g m i z Y X F + j v p 7 0 6 P S m 1 v a a G J s V F R A B M 1 i a I f L y f d b 2 U z 9 w U 7 + e X h b e w P 6 1 k z A A 3 j q z M k t E R j w g D 7 s e U S d W C m k 2 E d n z p y i 4 y e O y T I + F z 6 6 Q H 2 P b 1 C 9 Z 2 v n 7 m 7 Q m D X i 3 C S M l a y y 7 E k 5 L / I V r D X l 5 7 9 W J g x C Z z S g 4 s H x Y E 4 i i c F y x + o C S d U v E 4 i m g K o E i b T T K 9 h 7 d d 0 e k 5 Z 6 o x E I b E r o E T p r a + q 2 h u c 0 t b T S Y F + v 2 H k 4 P r p W R r e H 9 y a Z M m F G x t 9 j G 6 y u t o 5 u s Z 2 J u D 4 N q M o / + / m n s k V E O Q i H v I t V b 0 w a e v H i B Y o v 9 9 G 5 p t z m 7 8 i G w Q W n x P l t G Z M G P m E D w s i O I o 8 6 k L 6 P L Q Y 0 m n U l n / 7 l r Y R C T 3 9 j Y 4 P 0 G 8 F r h 9 G q c O e a 6 h z 0 / 5 X p f o k j A 0 C g q R X W 7 3 s 9 9 A 2 n m 1 w h 8 R p e h V z O 2 S 1 Q c Q D 0 H 2 G e B T u r d w g 9 g p 1 X m j Z 4 D 9 6 2 W Z k 3 v K 2 9 Q z y Q 3 / Z 5 a M z q G H 6 d e D n r o v K i O M 0 E S u m T K 5 f p 8 e O n I p k A R I l n i + v D C o 0 j I y O i Z l d V V 1 H P 7 a t 0 c Z e x k y a G F h x 0 t C 5 C H x 4 I U U u F c i 4 I j Z K E A X / k j 2 w l W c f N l K / I 3 1 g + C 2 i x M R c C R q p i 2 Z d M Y A z Q k 2 k H X R 0 s E g I 9 n U Z k e n q r v B N e M R x p z 2 A e C b D 2 b U 1 d f T K k C B V Y T 7 m F 4 R X o B 6 q u r h W p h E g I O B 5 2 M w r 5 V Y A 0 Q C c w b E h E b w w t u m Q F D H g D 8 Z h 1 a N d 2 Q K M W 2 M T 0 b S F Z y R 7 D U F y 2 S N a R z 7 k A 9 u 7 t U b c M f 0 G v g p B D k g q M l a 1 F m v S E 8 t S x L f U l T 1 L e S i g A B j S m K c Y 4 I 9 w t W k g T I F t 9 x 1 l p 9 c 1 I h V x R y p X i d V Z e E 6 h u v S 9 f J q f T 0 g h s r I m z A c R C p 6 9 e 6 7 a X p Q d U U 7 j G X y c g t Z e Z T I + m X H J P A O p j M B S h T X 5 + J d a i a j u h t q 6 G 7 1 f N 2 I s F 2 t D 5 + k H L 3 q T U K t 8 L l r N B U P N a k O h s U 4 i l t 0 W a L J I o a T N l l O c r 8 t a G Q l Q B J v f X 0 B N N p s N G 9 7 / / j Z y P B 7 5 b p K 1 R 9 B N g z Z t a H 0 o D s x p h n n C o q 3 r u 9 Y f c W v 8 U K p 4 J r Y J q j M 4 F 6 e S J 4 9 Z e O l B h c Z + Y D A a T 0 z x 4 8 F D 2 b 9 + + K 8 4 h F e 1 h n b w H S P 8 Y f 8 d y w E Y P J l g N 9 U a T R F F J S y J r y 0 R W W 1 0 W l 3 e e j / / y V k I h 5 g 0 h Q h o I Z s 0 E I q x b m p u o s z a 7 m I G b 1 q x G s l 7 1 H x B L g X S b B J U i 2 1 R c T s u d / I f E 2 G a 1 h G Y h M D Y T i G B X K 5 W U y S q Q s L f w L t 5 / / 5 x M Q Y C o d q D Y v T f x v h 6 y 0 / u t l q r J z 2 R u z a 4 I k 5 Y 0 q b a W 8 Y f U Z / M Q e W t D w R m B Q X s A V D o z j M c E F l g 7 U B G R I e 2 Z C X N G m I / + T S w 3 h M B b D f y O o X 4 1 / N 3 E 6 w p 9 2 g 3 Q 1 H Q e v 0 A 9 D 3 q s S p o C V g l B 5 I m r q F T c 7 J B I C N n S k 7 t g W j c A I U i 7 g e m N D U a I L h 4 M s s q d Y D v W J A + / p G T e T F p K 4 T i n j P q S L y l v J R Q m / k B / E y o h o O e a A 3 Q Z g H g / T J G V r 0 D g r Y n 2 L t W B O z u p + t B Q S f y 2 H 9 e / k w 3 G I 9 o W Y 2 s l 5 P G V U C Q c k U B j x O w B 1 d W V 4 j D B i O V H k 6 n 7 B 5 k w y l l 7 W h G 6 t R t 4 n C n i w K Y b n n d Q V 3 W Y b E I W T l q 1 M 8 i j 8 n q 1 F Z X 0 8 q P 5 C H 4 i u L n 8 S 2 F u u c Q t b o 3 Y R W c j n B S Z A L k w 1 V Y 2 l T A f 4 I w u J V 3 T G h t r q x T i s s U F N W t T w v 3 6 I 6 f x F F + F 9 T B L q f Z W m r O m u M Y c H S C W z V c v k 2 K C l C e t c V 5 w A G F i z c O H u 2 V 8 1 F 7 g k E l J V Q J h v M 4 Y v Z x 1 0 I W 2 I B / T J L K S S S p N N G v r k T j P 9 P q S L 0 m 4 n o 9 p E S 4 g B h 6 g R j Z C A X j B l R X l M t m k i Y F d x p r 9 F A j Z K + j J a H q E t c v t k X g 9 j G 9 C g / B T O E d s O c 6 o i 2 D i J y + G r T 2 F 5 / N c 1 p u a i B O S C Q 3 b y R N H k 0 N k v h / c X f g W p N 0 a 2 0 5 4 n f J O O U 2 u 2 s n N 6 h 4 I 1 l H J 6 r k l g S S Z p J L E U k r K 4 1 R e X p y 1 z u R D y l s b a j 0 Q k s q G 1 S f G x s Y k D G l 4 e J Q P Z g e G h m O 4 9 v / 5 3 / 9 X X g A w l B E l / a a w E K 1 m 4 3 9 V 1 k 6 C y 9 y c 8 G R + G a 1 z b p V / N z C n C N g J k E R U n b 4 e M F Q 6 R 9 M l i b m D q n X 9 h x s q f n J x S d z e C I w N R X O 7 v g Y m D k 3 C I t W p x h B 1 s s q H 7 6 j w a U 8 f i G O R y S K V J p J O f i Z U t j q T D y l v b a j V I F o s V d F A F q x k U V P X K N 6 / 7 Y B w m V / / 6 R 8 L E c f 2 M D f E T w m b 2 y 8 q b O a S n R V l R b Q Z e T O v A R X 5 6 b N e c n j V W k 4 m 8 A z R h / X / e i L U f f y k j J H C s B l 0 y l q v J W d A D U r 5 g x R J i t i e w p Q D 0 6 t w O C X o w Z h L E U a T S S d N J K O s r j Y 1 T U C + I W 9 t K H 7 G A r z Y p Z V N u n D h P D l 9 l a m A 2 C z o 6 x s Q T x T w c v b N q 3 s m 7 n G F w S J k C E V K g z V J y p t A J B S Q q a Z 3 A o a 8 T 4 c U 4 U y P Z e 5 A 5 z l I k p 4 2 Q m r a s E g s w Y 0 n + s k g t S z n A y d s d U r f j 1 l T F 2 S v N 2 8 6 5 a 2 E A v D g g f m A R 4 h V X h S h r q 5 O 6 u 3 t l R G 5 G h H W 8 Z / w f n e 3 G n j 4 U 0 U / / B i E W U X C b 0 D M n k a Q y 7 7 t 3 3 k G 1 5 8 S m D 6 5 q b H e 2 t s e i F h / N u O i h 5 O 7 j + L A K x S V F h m L T C l p k 6 D F D R s 3 N k 5 u a N R + 8 h i I Z O V N l Y / / W F f O T + S t U w J J E + p M h 5 8 G 5 t U Y K B R h i E F H R z v 9 5 j f / I i 5 z r F F 7 / N h R O R e 4 w 2 p J P g J 2 h x 7 F i 9 + h o 8 k / a E v 3 A v 6 h U O l T l T P b s H Q T c I 9 P G k P g d 4 u P O / j 6 O r x I i J I i l p J A F p G s P F R A f W 6 m h M J 5 2 e p K v q S 8 n u g S w E N E v w O m S s Y w A m 7 k x Q Z B z / 2 H H 7 4 n 0 d A m 0 J r q S T D z D d f Y Z g h b Q Y e I i M c U Y A B W p D / y B l Y 6 1 4 Q C M N / D T w F c F 6 1 2 e 2 W E m s o i B o m s h H 1 W e 0 3 C K A K p M s z j r v I x y R f 7 P N n r S p 6 k v L W h k O 6 N q J l R s d o 6 J l P E + B w N U Q G z L B i 9 1 7 n 1 / h C A v H 2 6 1 k Y 3 h 1 L 3 i G g D N B J Y 7 m W 3 k Q c / F r 1 z z q T 7 O 9 f 5 4 T X w h l 4 F l 0 P N O 4 9 3 W F s S p b F l N W + E l k 6 K P J B E q T L e S a l 4 Z t 4 i 1 a k z h / j K 6 f U k n 1 J e 2 1 A A H n S p v 4 z m + 6 / T 0 i Z u O o X M f q m H k 2 r o R n 6 D J a g x P N 6 c I O Z y x 9 7 H G e 0 V U E M R z Y F n W V 8 a o Z p X z K q k s f N j T l A o u E 7 2 h R 5 Z t w r O o j v D y p u X k k y a S K y B o F O X y + y E e c 1 V H k T S k s y U X n 7 / 1 o X g 8 g l 5 b U M h 4 U G O j 4 1 T T d d F W p p O n w 3 V J N S 3 r E L N W Q t 8 F S r k Z b w B Y H W M 3 3 5 5 n a a e f E F t x b M U m H 5 k H d k D m C g Y M + V f u U 2 t 9 c X S w J V W N V A w i q V H L Y l j k U W T B i T C t o F V Q q X + Q b 1 D W Y y c t i h 1 1 w S p k i b I z X l E 6 J v 1 I 9 9 S f t t Q n L D E S 2 1 D K x u 2 I W o 9 c F A e v M a m N U T + 2 / 4 i w h z y h Q o t V T O H W P w h U X X k l 3 T 2 7 G l p p D 4 9 2 0 R H 6 / Z u 0 5 1 o I j r 3 3 h m u / H a q K P f T 9 I Z P S C S S i a U S 3 q H e 5 z + W h y 9 O H j u L a y 4 r c U f p b F O Q v M 4 o x f m Y y x a j 6 o p S 8 n l d W e t I P q W 8 V / l G F z e o 0 u 8 l l z 0 u 6 z i N j q R i 9 h A O M 7 L o z E s 3 + W 7 w T Z + H v u v 3 0 A + D P 5 3 9 5 2 b h j b T d O C Y 4 c z C d G A Z 0 Y t B h o z + 6 p + E Z G A G N y V g Q W S E x j C x R 2 s q Z n C A Q 1 D z e S p 6 J A x W v s y o k Z S D Z 8 K J d G t B I B M d j t B 5 M U F c 1 I t K Z a F x Z W w + 2 W t + S v 8 h r p w T S B u v 4 6 A z V k u n A w T a Z s A W o 5 J f f v 2 C F 8 U A V N N T B Q g I k l G l L a d U P B H h d j g q u y m y j B e m z z q C 4 y T / l r Q k W H N I v Z i J z U b R X 4 b 2 W M H 3 C 1 8 X v Q W M H g k L 6 e F 1 R a v E j x E i 9 x 4 8 O B O h I b Y i i n H 8 x 4 5 A y E C g Q U u r e e i h B f b N 2 a i x l l Z 5 V Q M Q S Y p q z t n a M J c M 9 5 W / K e w k F w J j t H 1 + R F g 7 Q 0 d s j G 4 3 S 0 q W h g I m l g c o N w K 3 + u m a 1 h Q R 6 O J G K I Y Q k y Z R A m f O 7 5 y 7 5 E / R + S 5 D 8 1 o o o m O H p + b M X M s p a S 5 + V A B q O B B 2 u D t H V A R c 9 m W I i 8 R d o O 0 o n p R b G q d k f I r e d i c S N K a b e 3 g z m f D N v F D I K O 9 / T y m a I a i v c I q k A L B q G m L 7 1 C J u A 2 + k w 5 g X e Q Y B F p B H Y q u f f u H A g T J f b Q 1 R h r X / b P + / i i p 9 6 n n B 7 7 w R M 4 r 8 6 P 8 w E S L D d E 5 P o l S + + + I q m p 6 f p v f f P J U k y s 4 r 5 4 9 E w 8 j k s k U C Y D l b 1 H G w b O T l B g u E Y F t j r Z s J h N f u H E 3 b q n b H R w K x N V q f 3 l P n T X m n e p u s v h n Z + a n m C 9 j I n O Z w O W R s X n j 5 M G / x g Q S 2 Y p i V X T t j N u Y U E v M 1 d 4 B N W / / h x J j G y 5 K C + O S X B W s q 5 Y t c q L Q D 9 V N t F l r / f E q K R v k c S s Q 5 J d O L E C V k g G 4 T R a j p S z 7 i D 5 t e J v I 6 I E C Z B U b o 1 p N Y e B p E w H T U m + b T F I x Q K q 1 U 3 4 C m M R c N U 5 9 u Q G Z c u / + q X 1 r f m N 7 g 5 w s P K / 4 Q X 9 q x 3 X F 4 C C I S F 2 P S Y H 9 O V / k o k m x I r v a X o m X T R r N H N 0 F Y R o 9 O N Y W o o i 8 m E M Z B k I 5 N L V B L d P h j Z 7 0 3 I n B O X L n 1 E F y 9 + J B 3 v I J M i k g o h Q n 6 B y Y T y o / U s a Z x 8 / U W 1 m B 7 e K c q P 1 L L d x c Q K s 5 0 k n + V 3 7 P c o Y m G F x T l Z x B H v K v / T N v p S / m F 4 N U Y t D X 4 x X H W / h f o R P x K Z B H t L S L Y c c M g w d D O C v L o k T s f q I 6 I C Q p A / n S + l m e j 2 w b N P M b x f V p q E 9 4 7 J k 2 Y P K e n z / Y A z u e + k G E 2 u E B 2 o U E v 9 q L W g Y v R 4 0 i 5 b 7 M e Z R C D S 4 g a / X 1 b 9 h m e j 9 O F H Z 6 x v z H 8 U h A 2 F B H / v 2 u o a L S 3 M W C 8 r T q 1 w x 1 r Y l Z R 6 F T K / / H V e O 0 9 w u V 1 5 + U a z L E m D B e z g C T x 3 0 J 1 l N l l F H k g X 2 E U s W i S P 9 5 G S T k h K O s F e A 9 F q i i O y 3 z s L 8 u C 4 e o e Q T P i c + q w i I V K M p R U 8 e 5 h X t r k Z y 5 N m f y 3 5 l g p G Q g G e 4 l I Z w Y s 1 Z P F S 2 6 u y D 4 n / S Z D t 6 S E V K L 4 f V F H v S w G 7 d C h n G + G L V Q s z A c m l V L U E f y 5 B U 6 t K f c u W Y D d p s i y s Y Q g L E x H 5 j Q S 5 7 T o a g h M k E 4 j E W 7 a s l O R i 6 R T n V F m x t / k r 3 h Q K x o Z C W k o U y Q D D 5 b W A q A j y s v C G L b x W K Z U r M g n 2 q p S H + G E o F f l u 4 q O D I b a T U u 5 q J Z n A K C V 1 8 P w R 3 W C S a D W A A Y X I x + j J J P q Y F F l C 8 M E n E P k Q k z 6 m Q D h u k Q b k g e q n 1 h s O s k i L x V i a R X F u h D 7 / 5 c f 8 z X h u h Z E K S k I B c J n X 1 5 R T K K L 0 b w w J K C h k I 9 n r S H s A J v 4 s d q s G 6 c b w 1 k l X 0 L E M m w o L p J 1 v g 4 q I c x M y f B 2 i C u S 6 M 4 r F G d w 0 s W S j b 3 p d d H v E y X a T i 7 7 r d 1 O U S S S N H i c 7 E 3 A 1 A N d 5 n N + d J Z W g + s l W k Q 4 S S d t S I F h 7 p Z p X p J B Q c I R a d v q l A v 1 w r 1 8 e / o F y N n B 5 q 1 F o L + B N A h N / O u y K U K z B s a S Q b B p 8 T K a P D g R p e t V h r f q O K T L h a V U S S R P m u Y 5 4 4 P I I X x g E k X P k v B h F + O L o W 1 L E U Z 9 F H o 4 H K b O I B F J B M s E 5 c e L j X 6 i b K C A U j F P C T E K k u i J Z 4 n N x Y Y b s K 0 / k B S R V k n f I G Z j F S O O 7 g d T U 1 x q 6 8 p d 6 I r Q W x L r A c Z n k X 8 i T J A e 2 K Z t I t p n S Z 0 s + S j W + E B O N p Z H V D 0 W J C N V x G f Z r i 0 P k K y 7 J + v 7 z O R W U D a X T A p V I 7 / l G I C q L g 7 1 / p F F e J F 4 W M 4 r P e U e q 3 Q K S C l L K n G 9 P y M H P E x 6 7 k X l 7 U h p p 6 S R 2 l J V P S S y L N J L U O 0 l t U y m y O k p T K / w d Q r I o + d 1 h a i o N U b E r z O S K 0 G e / / l O + g + z v P 5 9 T w a l 8 G k 6 3 h 4 K b K x I 4 i e g j t H D y c u Q l v y P V b q G 9 f I i K w I J v Y v 8 I m R R Z F j a 1 t A I B N H E M o i S l D 5 f p v H E M Q z E Q W Y 6 8 i 0 J k 9 9 X K O 5 P E 7 x D S y m M L 0 7 O p B F V 4 Y + Q w 5 i 4 s J B Q s o e z V L f w y Y j I i F P 0 V B 8 u D 8 v K k X 4 M r g n D q H X Y B 1 Q j h 2 W F q r 2 9 6 3 X R r x E n B S I K G J L I B x + L U V K Y i w D W p T j c E Z e w S E q I a h E C W t M K 4 p o o i 9 D / F a C 0 Q p x f T a u T A J l 8 i C j u L 8 y B U q T v C 1 4 p S K M K N I p P r X / 3 r P 1 e 3 V I C w 3 e w b L d i q V x x c p N X l Z a q r r y O n w 0 n X h n 1 k 5 6 3 d 7 p C 5 2 7 B 9 h 1 y h G i H V G C n p J F s m k o 3 i 9 H F 7 Q E i i k n K N i 5 o H i W S V B y M x u j f q p E p v h C a X o Q D F Z L l W j z 0 i o U R j S 7 D B I L G i s v 4 X V L t Y N E K H q z b 4 v L C s 5 k g 2 B 3 3 w q 7 + w 7 q n w Y L v V N 1 b Q b b l j a V x m Z P U V + 2 h o q Y h m N j x C J E x 4 a Q O x b I h I 1 z r u O y i A O f L f g t q B Z G G W J N V m P e d D k R N e 1 A S 1 s H S q K I p S P 9 t T i x I 9 j i u w x A n h X J B K S S 6 t 5 q l 9 O B 3 0 V s X n C a G Q Z 2 l U 7 Q 1 Q m S s o w b B B J t T l P / 9 b u a N C R c G q f B r x k m o m k N 3 S w 8 P y s p Q q k X q p G E K N i v G 2 I 0 3 6 C I m w r 5 K Q y J I 0 p v M B W x A G o 2 e f T T v o 2 p C L p l Z s F A g n W C L x s a A m k p k M c o k E 4 z z e i 3 V c v L T l I S p 3 B 6 j C E x Z y h V l i d Z 4 4 Z 9 1 p 4 a L g C Z V w F d H 6 R o B W N 1 n d G F E 6 e t J B Y b 1 E d B C q l 4 x K o i r S W w v 5 + S k i i d q G 5 y L P R i X 9 r M y k y K b J k u 0 Y J 9 N V r p P 0 K 6 n 3 o K V T i z 9 A R Y 4 w 1 R S H K c J k i r D t B D R 0 q L W z C h l 5 P 0 l L L s l e 2 0 r 2 R E o n l 6 0 k 5 U G q Z s l 1 + c C G v F R 5 + a h I q A h C r L e F X O p 3 y t 8 k q T Q h U P F B A I s Q Q h C r L H k s Y 5 t G F J T z s 0 a Z n A P v n S I Q n j + 2 8 M Y i 7 2 U i F T t A I k W k c F j l L / 7 Z 3 2 R 9 t 4 W W 2 L r Y H / / i 5 Q 3 k I t X D D k 8 R X t 6 F t g 0 6 W R + Q Y d T i m b I q g 2 q J U 6 0 0 / + G n s T + R + p 3 I 4 3 e j Q U l J l Z T 7 G + U q L 5 7 S 5 D F 9 3 G q M 0 s r M f U 5 C L H N f E 0 z l Q a x W P 9 t L U P H Y Z l K k i t C Z K 7 8 w 3 m R h / y t 4 l S 8 J m 4 2 O 1 W 4 w k T D S U 0 m o 1 Y 0 4 + Z w h i n J L i B b y V M O m v F T 9 o j O J h c R / + G K F Q j B 9 r 1 a y 7 l 9 + y w 4 k S B F F l 1 l 5 b e 9 I 3 k o 6 z 9 u k X S p J E S Q p n a z y p F S S d 6 C e O 2 w k G 2 s Q x 2 o 2 h U A g E 8 q x x e x I Z V W 1 + D H 7 A v u H U A x b z Q G L N P w y + Y X d H U V / h 5 4 1 J 0 o r A a 4 w 8 t L N i s H J I h Y g V V O y a j 9 v I c R R 9 5 p M U o x y / p 0 i h V L O B i 1 x 0 i R S k k z q u M 6 n J Z N k Z p J y H E f e S l w u q p 5 1 j m 6 8 f M 4 w t b H d p O y l C I V C Y V H 1 8 P m P f v 3 X 6 v f s E + w L G 8 p M L r a n M D e B B F g y i Z 5 P J V j l A 6 F i 4 l F S l S H 1 0 j M T K q N U T d T O g o D Q C E y S e 9 e S V h N L i M T b N J K g L C P J b 5 d 8 x v O Q L R 8 3 7 S t N M k 0 i n S w C a e k l z 5 m 3 L a z m O V g d h 8 2 E B b J B O h D r y l / 9 X d Z 3 W M j J d n t g o m C q T q 6 I o I O x Z 0 r 6 o a B S X G y P S b 8 U 0 g 8 j P n G z 2 2 x 2 6 a 9 C H 5 X 0 V X G C R Y k 8 1 E d E r U u S p 6 T y + Q I t T T n D V A K Z 8 F + T y i i z S K V 2 + R 8 I I 1 v 5 y 4 U g h v 4 c 5 7 H F O S C i l U 9 K O D l X 5 R U p N b k U q U A 8 k f w o B 5 G g 8 n G + u 2 q T j 2 k y Q T J x Y j K d / 9 V f k K / U r 3 7 H P k K y y 3 M / J b f L Q S 2 N J d J S o i X U K h 9 S I q P 1 l C 0 q g 6 4 I q B R m Q r l 1 T C q U V d m k l v 4 o o B L n k N I q s E q q c n P e q u z q e C q p M u t c I 5 8 6 h 8 v l 9 + H c 1 L E 0 d V D / d n P L y S S N O s b P k P d F 1 b O e r U 5 d l R g A p d 4 B U j A U F D I 1 t 3 d R M Z M p 2 7 s r 9 L S v b C g T z U 3 l 5 H G y D c G q 3 7 V + m 9 L f O d U W B 5 X R L G R K k U u p K l Z l y U x p 5 V Y F t W w I V N h k i 8 5 p W + C Y l d S 5 V r l I C l 1 m J v O 6 + B 7 e W t + n v z d Z + R N a N d M E y n K O J H V e q l z / H i u v f 2 f m c + B 9 a X C M f Z X H 8 0 s R S Z 4 h P 1 t 7 I k x H a z f J x l s h E 6 t 5 y h E R o y J v C X W / d 9 H 6 7 f s P t j u D + 0 / l M 3 H r 1 h C F Y z a q K b N R d 2 2 C H K w C 3 h r 1 W u q e U v u 0 C o h 9 p e p Z W 3 Q q I I + 2 x 1 L 7 l O a n 8 g K U q Y z 8 V 7 l U 3 s h s A + v x J z f m v r U H U l l b t c E W R J M 9 t S / n Y K u O S 1 I 7 q X 2 D + M j z H y a F U S Z 5 i 4 j 6 X I t w p v R C H g T D M S G S R T L k O y u D 5 L K x V B I H B G s F T C i Q K c T J 6 / W q / q Z 9 D C b U p L y W / Y y b t w Z k 9 p 2 2 S q K W S h v d H l O E Q g C t x P s Z h N K x f 0 l S g T i y B b G Q h Y 2 F / 7 o c 3 y B / 1 L 7 K K a i D g r R y x p a H z p V X g 6 u x c Q I q e + b W O o g K j x P x H 3 k p V 1 v J W 1 v 5 J 3 l N E n 0 M x D H L s d W k U W U g i y Y Y S K O P a y m l J T y i H q q 9 G B w Y E y c Q p J K Q i r e B Y J B 8 x c V 0 6 c / + r b r v f Y y 3 g l D A 9 R s v + Q X b y e k E g Z y U Y C I 5 e C s k A r G Y K N X F R E t B V a b I l C J V G r m S Z F I 0 S W 6 l X O U E e j c J c 0 8 9 d v m b 9 g Z Q 2 f H f K k z L W z n Z y g G p 9 H I G y j L z 1 t Z M K A M 5 s E 0 S y i J P G q F 4 K 0 R C S u Y t K W W R S b Z M n u 6 a A N s O T C S r v w + L i E c i r O 4 x m S C Z i l g y F X r Q a 6 6 w 3 X 1 L C A V c + + G l S C p R 9 + D 1 A 6 F 4 a 6 p 9 s k 0 j F P Y V e X Q C M d K 3 n L O 2 n F E b I 5 8 b U N m T O a n w K q / L Q Y D M L T L W P v + R f 9 h B 3 k i y j 3 9 C F J T p r S 4 D a Y w 8 t k Y + K a U y C A X H x t E 6 9 P t Z f X 3 w 5 M l W B b t C 1 f P 5 f G 8 N m Q D b 3 a G 3 h 1 D A d S Y V p r A S V U + P n d K E 4 i R k E x J Z 6 h 9 I k a E C 4 h 9 n r D w D 5 w i 5 Z E f / V 3 k N I 7 s F y T e g M l y 3 U 3 n 5 o 8 v N r S I E T u A c C m X f P J b c T + Y 1 k U A Y V a a l j 5 Q n S a S I I 8 d N M g m R V B 6 D A l v K Q o p I L K V E M j G J Q C q Q C f m w s 4 J + / d d / J f f 8 t o A J N Y U 3 8 F Z h e H i G + v t n m C h M K J F Q I B Z I p M i l y M Q E Q V l S Q h m E S h I I z O E t 2 C J Z q x x f k v o j k E P G v g l U 3 H S g s l t Z x R i U 4 E T 8 t b Z W u Z y I 8 1 V S x Y o M c l 5 a M o m j 9 v V I X E U y 7 F v b 5 H 6 K R E n J x O l w D e Y j B 4 m U h 8 8 k E i R W V c d 7 9 N 7 5 w p l C + X X h r S Q U E A i E 6 P t r z 7 m i K 0 m l y a Q J p a S V R S i Q R v I g U Y p Y I I j K 4 4 r 8 B 3 n J K u L I n s o m Y Z 2 R h H r 4 x i u Q L F d y 2 W G g 4 l t b t c E W J J A 9 t Y 9 z k H C m z h t J l W k S Q e p Y B M K + k U + S y S I R y p P 2 E s r h g O B t t S 9 E V V 7 l B k e c n n j z W E J B x Q M + + N W / o f K K M s m / b b D d e 0 s J B W B e g 6 + + 7 m F J p Y m k S Q V C W V u R U N Y W h E E e / 4 R I I I y V B 1 F k V x P G 2 s e f T O i i b Z 6 8 k E D l 1 F / Z W O S Q f W y x L z v I q a 2 R d L l S 7 S z y S L I I Z J U r 4 h h 5 E E e k k N q m y M R b J p T T H r X m Q k S H u Q o h 0 q S a X P P Q 3 / 3 9 3 5 D b 8 9 M t b Z r v s N 0 b f n s J p f H F 7 + 5 S N A 5 i M I l E W i l b y i R U m r T i L f + x 8 i o J d b D V J B L S S I 4 3 8 j d 3 C B k k o / 9 L G X K y k a 1 k Z C t 5 b K 3 y 5 L 4 k g 0 w G e Y Q w y T K D T D L M x S p L S i e U w U U e k 1 U F 2 8 q D Q i I l l Z S K N 7 V Z S v / h P + 1 / t / i r w I S a V m / m L c e d W 8 9 p d n 6 V 6 7 6 S V C K h L H e 6 k l i K U I p Y I A w I Z B F M C I R 9 J F w N f 4 y 8 b P X G 2 s k K r u B q o / 9 w x T b z 2 I I Q s o O c 2 l p J H 0 s j k S R r P 4 N Q y C t p x F s p A 3 l A L r W V D l y R T I p U i O K v K o p Q e V E o q e Z h s Y C q + h b 6 9 V 8 U 3 i y v P w X e E c o A K t h v f 3 O T q y X I w G S y X O q K S C C Z I l X K j W 4 R C s x B n q + h 8 l y G P e G O 5 J L 5 n I B K b 2 U 1 S b B N l m O r C m U r e T m m 8 p p A U q b 3 t Y q H f S E T y i z J h H K L S K p M k 4 j z r O a p O E f l f O i s C A i R p l c T F E p 4 6 e / / 4 9 + S A w v 2 v o P g H a G y Y G x 0 l h 4 8 6 O W n o y S V V g F T E k q T y s p r E l k J x J G N b C 0 S 6 X 3 Z 2 R m a N B p C D i G L 7 F n 7 V j k n R R p O + G R y X 5 E q 3 Y a y S C R b t Z 8 i k U U k i 0 T J f S a P D G 1 n g j W X B S W 4 e G z F R R c / / o B O n j 4 m 9 / E O G k T / H / h D e 2 K e m v i l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38C713D1-9EE3-499F-878F-FF132A570F5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31D60F1-7F30-45C7-BA1A-1A024B148270}">
  <ds:schemaRefs>
    <ds:schemaRef ds:uri="http://schemas.openxmlformats.org/package/2006/metadata/core-properties"/>
    <ds:schemaRef ds:uri="http://purl.org/dc/terms/"/>
    <ds:schemaRef ds:uri="http://purl.org/dc/dcmitype/"/>
    <ds:schemaRef ds:uri="61b22550-9d70-4111-8ff1-625934f6cbb4"/>
    <ds:schemaRef ds:uri="104ed873-9faf-46cc-91ae-f1be11c64168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AEF257-B382-4EB8-83F8-D1C31BBF83CA}">
  <ds:schemaRefs/>
</ds:datastoreItem>
</file>

<file path=customXml/itemProps4.xml><?xml version="1.0" encoding="utf-8"?>
<ds:datastoreItem xmlns:ds="http://schemas.openxmlformats.org/officeDocument/2006/customXml" ds:itemID="{CF5CAE4F-B4A3-4304-B0EB-0BA70591FD04}">
  <ds:schemaRefs/>
</ds:datastoreItem>
</file>

<file path=customXml/itemProps5.xml><?xml version="1.0" encoding="utf-8"?>
<ds:datastoreItem xmlns:ds="http://schemas.openxmlformats.org/officeDocument/2006/customXml" ds:itemID="{3D888205-C8D3-431D-BD16-6DECBC6CA41B}">
  <ds:schemaRefs/>
</ds:datastoreItem>
</file>

<file path=customXml/itemProps6.xml><?xml version="1.0" encoding="utf-8"?>
<ds:datastoreItem xmlns:ds="http://schemas.openxmlformats.org/officeDocument/2006/customXml" ds:itemID="{E459DD0C-AA9A-4EE7-8071-60D01CDB40D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dashboard</vt:lpstr>
    </vt:vector>
  </TitlesOfParts>
  <Manager>ExcelDashboards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István Vozár</dc:creator>
  <dc:description>exceldashboardschool.com</dc:description>
  <cp:lastModifiedBy>robin singh</cp:lastModifiedBy>
  <cp:lastPrinted>2010-01-31T15:37:00Z</cp:lastPrinted>
  <dcterms:created xsi:type="dcterms:W3CDTF">2007-09-07T07:07:00Z</dcterms:created>
  <dcterms:modified xsi:type="dcterms:W3CDTF">2019-09-23T20:50:04Z</dcterms:modified>
  <cp:category>Excel dashboards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