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sifr.sharepoint.com/sites/LY32P202-CPIA2INFO23-24-Groupeprojet4/Documents partages/Groupe projet 4/Espace_privée_du_groupe/Livrable_1-GestionDeProjet/"/>
    </mc:Choice>
  </mc:AlternateContent>
  <xr:revisionPtr revIDLastSave="196" documentId="13_ncr:1_{779B78B8-2C03-49FB-86A1-86B9B7B0501A}" xr6:coauthVersionLast="47" xr6:coauthVersionMax="47" xr10:uidLastSave="{AB33B38A-D08C-4E5A-9DFB-50E831D4397C}"/>
  <bookViews>
    <workbookView xWindow="24" yWindow="24" windowWidth="23016" windowHeight="12936" xr2:uid="{DC9529A2-B92E-4E6C-9976-48259150AEAA}"/>
  </bookViews>
  <sheets>
    <sheet name="Tableau" sheetId="2" r:id="rId1"/>
    <sheet name="Matrice" sheetId="1" r:id="rId2"/>
  </sheets>
  <definedNames>
    <definedName name="_xlnm._FilterDatabase" localSheetId="0" hidden="1">Tableau!$A$1:$G$19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7" i="1" a="1"/>
  <c r="H7" i="1" s="1"/>
  <c r="H6" i="1" a="1"/>
  <c r="H6" i="1" s="1"/>
  <c r="H5" i="1" a="1"/>
  <c r="H5" i="1" s="1"/>
  <c r="H4" i="1" a="1"/>
  <c r="H4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D8" i="1" a="1"/>
  <c r="D8" i="1" s="1"/>
  <c r="D7" i="1" a="1"/>
  <c r="D7" i="1" s="1"/>
  <c r="D6" i="1" a="1"/>
  <c r="D6" i="1" s="1"/>
  <c r="D5" i="1" a="1"/>
  <c r="D5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<sst xmlns="http://schemas.openxmlformats.org/spreadsheetml/2006/main" count="89" uniqueCount="78">
  <si>
    <t>Risque</t>
  </si>
  <si>
    <t>Ordre</t>
  </si>
  <si>
    <t>Description</t>
  </si>
  <si>
    <t>Probabilité</t>
  </si>
  <si>
    <t>Criticité</t>
  </si>
  <si>
    <t>Préventions</t>
  </si>
  <si>
    <t>Réactions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</si>
  <si>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</si>
  <si>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</si>
  <si>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</si>
  <si>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</si>
  <si>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</si>
  <si>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</si>
  <si>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</si>
  <si>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</si>
  <si>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</si>
  <si>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</si>
  <si>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</si>
  <si>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</si>
  <si>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1 - Insignifiant</t>
  </si>
  <si>
    <t>2 - Moins critique</t>
  </si>
  <si>
    <t>3 - Critique</t>
  </si>
  <si>
    <t>4 - Très critique</t>
  </si>
  <si>
    <t>5 - Catastrophique</t>
  </si>
  <si>
    <t>1 - Très peu probable</t>
  </si>
  <si>
    <t>2 - Peu probable</t>
  </si>
  <si>
    <t>3 - Probable</t>
  </si>
  <si>
    <t>4 - Fortement probable</t>
  </si>
  <si>
    <t>5 - Très fréquent</t>
  </si>
  <si>
    <t>Informations confidentielles en clair (URL, …)</t>
  </si>
  <si>
    <t>Accès à des informations non autorisé au rôle de l'utilisateur</t>
  </si>
  <si>
    <t>Page html non fonctionelle</t>
  </si>
  <si>
    <t>Problème de moteur de rendu</t>
  </si>
  <si>
    <t>Absence d'un membre de l'équipe de développement</t>
  </si>
  <si>
    <t>Problème d'affichage des données d'une page</t>
  </si>
  <si>
    <t>Redondance sur la base de données</t>
  </si>
  <si>
    <t>R13</t>
  </si>
  <si>
    <t>Perte d'informations dans la base de données</t>
  </si>
  <si>
    <t>Incohérence des données présente dans la base de données</t>
  </si>
  <si>
    <t>Non respect de la deadline livrable</t>
  </si>
  <si>
    <t>Non respect de la plannification Gantt</t>
  </si>
  <si>
    <t>Corruption des fichiers hébergé</t>
  </si>
  <si>
    <t>Abscence d'une fonctionnalité</t>
  </si>
  <si>
    <t>Gestion</t>
  </si>
  <si>
    <t>Développement</t>
  </si>
  <si>
    <t>Sécurité</t>
  </si>
  <si>
    <t>MCD et gestion de l'ajout, la suppression et modification</t>
  </si>
  <si>
    <t>Prévoir des espaces tampons pour gérer de potentiel retard</t>
  </si>
  <si>
    <t>Faire une estimation hôte du temps de travail et priorisé les fonctionnalités</t>
  </si>
  <si>
    <t>Mettre en place différents procédés de sécurité durant le développement</t>
  </si>
  <si>
    <t>Réaliser un tableau de permission pour avoir une vision clair des permissions</t>
  </si>
  <si>
    <t>Expérience utilisateur</t>
  </si>
  <si>
    <t>Réaliser des tests en amont</t>
  </si>
  <si>
    <t>Base de données</t>
  </si>
  <si>
    <t>Adopter une  gestion de projet agile</t>
  </si>
  <si>
    <t>Modélisation de la base en respectant les formes normales</t>
  </si>
  <si>
    <t>Prévoir des messages d'erreur d'accès au données</t>
  </si>
  <si>
    <t>R14</t>
  </si>
  <si>
    <t>Suppression des informations essentiels à l'historique et les statistiques</t>
  </si>
  <si>
    <t>Contrainte de clé étrangère et gestion de la suppression</t>
  </si>
  <si>
    <t>Bonne gestion de projet agile, bonne communication et demande de report en amont</t>
  </si>
  <si>
    <t>Vérification via W3C, indexation de la page pour repérer les blocs</t>
  </si>
  <si>
    <t xml:space="preserve">Corriger les erreurs et warning du vérificateur et rectifier la mise en forme des blocs </t>
  </si>
  <si>
    <t>Adapter le site pour permettre le rendu sur le moteur avec problème</t>
  </si>
  <si>
    <t>Reprendre les scripts PHP non fonctionnels et assurer la connection entre serveur et client</t>
  </si>
  <si>
    <t>Refonte d'une base de données, avec ça modélisation si nécessaire et modifier les requêtes SQL de suppression</t>
  </si>
  <si>
    <t>Analyser et modifier les requêtes SQL apportant de l'incohérence</t>
  </si>
  <si>
    <t>Suppression contrôlé, demande de confirmation, athorisation de supression et sauvegardes de backup des données régulières</t>
  </si>
  <si>
    <t xml:space="preserve">Modifier le MCD dans le but de respecter les formes normales, changer des dépendances eronnées </t>
  </si>
  <si>
    <t>Rétablir les dernières données sauvegardées avant suppression et réduire la possibilité de suppression à des profils d'utilisateurs</t>
  </si>
  <si>
    <t>Finaliser la tâche dans les plus brèves délais</t>
  </si>
  <si>
    <t>Mettre à jour le Gantt, garder une bonne gestion pour ne pas dépasser les deadlines et séquencer les tâches en plus petites avec des délais plus précis</t>
  </si>
  <si>
    <t>Analyser la source du blocage de la réalisation de la fonctionnalité et trouver un plan pour mettre en place la fonctionnalité et le réaliser</t>
  </si>
  <si>
    <t>Mettre à jour rapidement de la sécurité sur les données, masquer et chiffrert les données</t>
  </si>
  <si>
    <t>Mettre à jour rapidement les authorisations du profil utilisateur</t>
  </si>
  <si>
    <t>Réorganiser les tâches avec les membres présents et augmenter la durée de réalisation des tâches</t>
  </si>
  <si>
    <t>Identifier, isoler, restaurer à partir de sauvegardes et renforcez la sécurité pour contrer la corruption des fichiers</t>
  </si>
  <si>
    <t>Réaliser des sauvegardes régulièrement de l'avancement du projet (GitHub), accès au serveur sécurisé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</si>
</sst>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898A"/>
        <bgColor rgb="FF000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 textRotation="90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0" fillId="8" borderId="0" xfId="0" applyFont="1" applyFill="1"/>
    <xf numFmtId="0" fontId="10" fillId="8" borderId="0" xfId="0" quotePrefix="1" applyFont="1" applyFill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textRotation="90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CBF5-B004-4853-A213-E962E9CDDB03}">
  <dimension ref="A1:G19"/>
  <sheetViews>
    <sheetView tabSelected="1" topLeftCell="C1" zoomScaleNormal="100" workbookViewId="0">
      <selection activeCell="F15" sqref="F15"/>
    </sheetView>
  </sheetViews>
  <sheetFormatPr baseColWidth="10" defaultColWidth="11.5546875" defaultRowHeight="14.4" x14ac:dyDescent="0.3"/>
  <cols>
    <col min="1" max="1" width="11.5546875" style="3"/>
    <col min="2" max="2" width="19" style="5" bestFit="1" customWidth="1"/>
    <col min="3" max="3" width="63.33203125" style="3" customWidth="1"/>
    <col min="4" max="4" width="16" style="21" customWidth="1"/>
    <col min="5" max="5" width="11.109375" style="21" customWidth="1"/>
    <col min="6" max="6" width="52.88671875" style="3" customWidth="1"/>
    <col min="7" max="7" width="62.109375" style="2" customWidth="1"/>
    <col min="8" max="16384" width="11.5546875" style="3"/>
  </cols>
  <sheetData>
    <row r="1" spans="1:7" ht="27.6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12" t="s">
        <v>6</v>
      </c>
    </row>
    <row r="2" spans="1:7" ht="28.8" customHeight="1" x14ac:dyDescent="0.3">
      <c r="A2" s="1" t="s">
        <v>7</v>
      </c>
      <c r="B2" s="4" t="s">
        <v>43</v>
      </c>
      <c r="C2" s="22" t="s">
        <v>39</v>
      </c>
      <c r="D2" s="23">
        <v>2</v>
      </c>
      <c r="E2" s="23">
        <v>4</v>
      </c>
      <c r="F2" s="27" t="s">
        <v>60</v>
      </c>
      <c r="G2" s="27" t="s">
        <v>70</v>
      </c>
    </row>
    <row r="3" spans="1:7" ht="28.8" customHeight="1" x14ac:dyDescent="0.3">
      <c r="A3" s="1" t="s">
        <v>8</v>
      </c>
      <c r="B3" s="4" t="s">
        <v>43</v>
      </c>
      <c r="C3" s="22" t="s">
        <v>40</v>
      </c>
      <c r="D3" s="23">
        <v>3</v>
      </c>
      <c r="E3" s="23">
        <v>3</v>
      </c>
      <c r="F3" s="27" t="s">
        <v>47</v>
      </c>
      <c r="G3" s="27" t="s">
        <v>71</v>
      </c>
    </row>
    <row r="4" spans="1:7" ht="28.8" customHeight="1" x14ac:dyDescent="0.3">
      <c r="A4" s="1" t="s">
        <v>9</v>
      </c>
      <c r="B4" s="4" t="s">
        <v>44</v>
      </c>
      <c r="C4" s="22" t="s">
        <v>42</v>
      </c>
      <c r="D4" s="23">
        <v>3</v>
      </c>
      <c r="E4" s="23">
        <v>4</v>
      </c>
      <c r="F4" s="27" t="s">
        <v>48</v>
      </c>
      <c r="G4" s="27" t="s">
        <v>72</v>
      </c>
    </row>
    <row r="5" spans="1:7" ht="28.8" customHeight="1" x14ac:dyDescent="0.3">
      <c r="A5" s="1" t="s">
        <v>10</v>
      </c>
      <c r="B5" s="4" t="s">
        <v>45</v>
      </c>
      <c r="C5" s="22" t="s">
        <v>29</v>
      </c>
      <c r="D5" s="23">
        <v>1</v>
      </c>
      <c r="E5" s="23">
        <v>5</v>
      </c>
      <c r="F5" s="27" t="s">
        <v>49</v>
      </c>
      <c r="G5" s="27" t="s">
        <v>73</v>
      </c>
    </row>
    <row r="6" spans="1:7" ht="28.8" customHeight="1" x14ac:dyDescent="0.3">
      <c r="A6" s="1" t="s">
        <v>11</v>
      </c>
      <c r="B6" s="4" t="s">
        <v>45</v>
      </c>
      <c r="C6" s="22" t="s">
        <v>30</v>
      </c>
      <c r="D6" s="23">
        <v>2</v>
      </c>
      <c r="E6" s="23">
        <v>5</v>
      </c>
      <c r="F6" s="27" t="s">
        <v>50</v>
      </c>
      <c r="G6" s="27" t="s">
        <v>74</v>
      </c>
    </row>
    <row r="7" spans="1:7" ht="28.8" customHeight="1" x14ac:dyDescent="0.3">
      <c r="A7" s="1" t="s">
        <v>12</v>
      </c>
      <c r="B7" s="4" t="s">
        <v>44</v>
      </c>
      <c r="C7" s="22" t="s">
        <v>31</v>
      </c>
      <c r="D7" s="23">
        <v>1</v>
      </c>
      <c r="E7" s="24">
        <v>4</v>
      </c>
      <c r="F7" s="27" t="s">
        <v>61</v>
      </c>
      <c r="G7" s="27" t="s">
        <v>62</v>
      </c>
    </row>
    <row r="8" spans="1:7" ht="28.8" customHeight="1" x14ac:dyDescent="0.3">
      <c r="A8" s="1" t="s">
        <v>13</v>
      </c>
      <c r="B8" s="4" t="s">
        <v>51</v>
      </c>
      <c r="C8" s="22" t="s">
        <v>32</v>
      </c>
      <c r="D8" s="23">
        <v>1</v>
      </c>
      <c r="E8" s="23">
        <v>2</v>
      </c>
      <c r="F8" s="27" t="s">
        <v>52</v>
      </c>
      <c r="G8" s="27" t="s">
        <v>63</v>
      </c>
    </row>
    <row r="9" spans="1:7" ht="28.8" customHeight="1" x14ac:dyDescent="0.3">
      <c r="A9" s="1" t="s">
        <v>14</v>
      </c>
      <c r="B9" s="4" t="s">
        <v>51</v>
      </c>
      <c r="C9" s="22" t="s">
        <v>34</v>
      </c>
      <c r="D9" s="23">
        <v>2</v>
      </c>
      <c r="E9" s="23">
        <v>4</v>
      </c>
      <c r="F9" s="27" t="s">
        <v>56</v>
      </c>
      <c r="G9" s="27" t="s">
        <v>64</v>
      </c>
    </row>
    <row r="10" spans="1:7" ht="28.8" customHeight="1" x14ac:dyDescent="0.3">
      <c r="A10" s="1" t="s">
        <v>15</v>
      </c>
      <c r="B10" s="4" t="s">
        <v>43</v>
      </c>
      <c r="C10" s="22" t="s">
        <v>33</v>
      </c>
      <c r="D10" s="23">
        <v>1</v>
      </c>
      <c r="E10" s="23">
        <v>1</v>
      </c>
      <c r="F10" s="27" t="s">
        <v>54</v>
      </c>
      <c r="G10" s="27" t="s">
        <v>75</v>
      </c>
    </row>
    <row r="11" spans="1:7" ht="28.8" customHeight="1" x14ac:dyDescent="0.3">
      <c r="A11" s="1" t="s">
        <v>16</v>
      </c>
      <c r="B11" s="4" t="s">
        <v>45</v>
      </c>
      <c r="C11" s="22" t="s">
        <v>41</v>
      </c>
      <c r="D11" s="23">
        <v>1</v>
      </c>
      <c r="E11" s="23">
        <v>5</v>
      </c>
      <c r="F11" s="27" t="s">
        <v>77</v>
      </c>
      <c r="G11" s="27" t="s">
        <v>76</v>
      </c>
    </row>
    <row r="12" spans="1:7" ht="28.8" customHeight="1" x14ac:dyDescent="0.3">
      <c r="A12" s="1" t="s">
        <v>17</v>
      </c>
      <c r="B12" s="4" t="s">
        <v>53</v>
      </c>
      <c r="C12" s="22" t="s">
        <v>35</v>
      </c>
      <c r="D12" s="23">
        <v>2</v>
      </c>
      <c r="E12" s="23">
        <v>2</v>
      </c>
      <c r="F12" s="27" t="s">
        <v>55</v>
      </c>
      <c r="G12" s="27" t="s">
        <v>68</v>
      </c>
    </row>
    <row r="13" spans="1:7" ht="28.8" customHeight="1" x14ac:dyDescent="0.3">
      <c r="A13" s="1" t="s">
        <v>18</v>
      </c>
      <c r="B13" s="4" t="s">
        <v>45</v>
      </c>
      <c r="C13" s="1" t="s">
        <v>37</v>
      </c>
      <c r="D13" s="23">
        <v>2</v>
      </c>
      <c r="E13" s="23">
        <v>3</v>
      </c>
      <c r="F13" s="28" t="s">
        <v>67</v>
      </c>
      <c r="G13" s="28" t="s">
        <v>69</v>
      </c>
    </row>
    <row r="14" spans="1:7" ht="28.8" customHeight="1" x14ac:dyDescent="0.3">
      <c r="A14" s="1" t="s">
        <v>36</v>
      </c>
      <c r="B14" s="4" t="s">
        <v>53</v>
      </c>
      <c r="C14" s="1" t="s">
        <v>38</v>
      </c>
      <c r="D14" s="23">
        <v>1</v>
      </c>
      <c r="E14" s="23">
        <v>3</v>
      </c>
      <c r="F14" s="28" t="s">
        <v>46</v>
      </c>
      <c r="G14" s="28" t="s">
        <v>66</v>
      </c>
    </row>
    <row r="15" spans="1:7" ht="28.8" customHeight="1" x14ac:dyDescent="0.3">
      <c r="A15" s="1" t="s">
        <v>57</v>
      </c>
      <c r="B15" s="4" t="s">
        <v>53</v>
      </c>
      <c r="C15" s="1" t="s">
        <v>58</v>
      </c>
      <c r="D15" s="23">
        <v>2</v>
      </c>
      <c r="E15" s="23">
        <v>3</v>
      </c>
      <c r="F15" s="28" t="s">
        <v>59</v>
      </c>
      <c r="G15" s="28" t="s">
        <v>65</v>
      </c>
    </row>
    <row r="16" spans="1:7" x14ac:dyDescent="0.3">
      <c r="A16" s="1"/>
      <c r="B16" s="4"/>
      <c r="C16" s="1"/>
      <c r="D16" s="19"/>
      <c r="E16" s="19"/>
      <c r="F16" s="2"/>
    </row>
    <row r="17" spans="1:6" x14ac:dyDescent="0.3">
      <c r="A17" s="1"/>
      <c r="B17" s="4"/>
      <c r="C17" s="1"/>
      <c r="D17" s="19"/>
      <c r="E17" s="19"/>
      <c r="F17" s="2"/>
    </row>
    <row r="18" spans="1:6" x14ac:dyDescent="0.3">
      <c r="A18" s="1"/>
      <c r="B18" s="4"/>
      <c r="C18" s="1"/>
      <c r="D18" s="19"/>
      <c r="E18" s="19"/>
      <c r="F18" s="1"/>
    </row>
    <row r="19" spans="1:6" x14ac:dyDescent="0.3">
      <c r="D19" s="20"/>
    </row>
  </sheetData>
  <autoFilter ref="A1:G19" xr:uid="{F66DCBF5-B004-4853-A213-E962E9CDDB03}"/>
  <phoneticPr fontId="4" type="noConversion"/>
  <conditionalFormatting sqref="D13:D1048576 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048576 E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43C-4A8E-4537-AE7B-7E060A967689}">
  <dimension ref="B1:H8"/>
  <sheetViews>
    <sheetView workbookViewId="0">
      <selection activeCell="L5" sqref="L5"/>
    </sheetView>
  </sheetViews>
  <sheetFormatPr baseColWidth="10" defaultColWidth="11.5546875" defaultRowHeight="14.4" x14ac:dyDescent="0.3"/>
  <cols>
    <col min="1" max="1" width="7.33203125" style="10" customWidth="1"/>
    <col min="2" max="2" width="5.6640625" style="10" customWidth="1"/>
    <col min="3" max="3" width="24.109375" style="11" customWidth="1"/>
    <col min="4" max="8" width="17" style="10" customWidth="1"/>
    <col min="9" max="16384" width="11.5546875" style="10"/>
  </cols>
  <sheetData>
    <row r="1" spans="2:8" ht="30" customHeight="1" x14ac:dyDescent="0.3"/>
    <row r="2" spans="2:8" ht="30" customHeight="1" x14ac:dyDescent="0.3">
      <c r="B2" s="7"/>
      <c r="C2" s="8"/>
      <c r="D2" s="25" t="s">
        <v>4</v>
      </c>
      <c r="E2" s="25"/>
      <c r="F2" s="25"/>
      <c r="G2" s="25"/>
      <c r="H2" s="25"/>
    </row>
    <row r="3" spans="2:8" ht="31.95" customHeight="1" x14ac:dyDescent="0.3">
      <c r="B3" s="9"/>
      <c r="C3" s="13"/>
      <c r="D3" s="14" t="s">
        <v>19</v>
      </c>
      <c r="E3" s="14" t="s">
        <v>20</v>
      </c>
      <c r="F3" s="14" t="s">
        <v>21</v>
      </c>
      <c r="G3" s="14" t="s">
        <v>22</v>
      </c>
      <c r="H3" s="14" t="s">
        <v>23</v>
      </c>
    </row>
    <row r="4" spans="2:8" ht="46.2" customHeight="1" x14ac:dyDescent="0.3">
      <c r="B4" s="26" t="s">
        <v>3</v>
      </c>
      <c r="C4" s="15" t="s">
        <v>24</v>
      </c>
      <c r="D4" s="18" t="str" cm="1">
        <f t="array" ref="D4">_xlfn.CONCAT(IF((Tableau!D2:D999=1)*(Tableau!E2:E999=1),Tableau!A2:A999&amp;" ",""))</f>
        <v xml:space="preserve">R9 </v>
      </c>
      <c r="E4" s="18" t="str" cm="1">
        <f t="array" ref="E4">_xlfn.CONCAT(IF((Tableau!D2:D999=1)*(Tableau!E2:E999=2),Tableau!A2:A999&amp;" ",""))</f>
        <v xml:space="preserve">R7 </v>
      </c>
      <c r="F4" s="18" t="str" cm="1">
        <f t="array" ref="F4">_xlfn.CONCAT(IF((Tableau!D2:D999=1)*(Tableau!E2:E999=3),Tableau!A2:A999&amp;" ",""))</f>
        <v xml:space="preserve">R13 </v>
      </c>
      <c r="G4" s="17" t="str" cm="1">
        <f t="array" ref="G4">_xlfn.CONCAT(IF((Tableau!D2:D999=1)*(Tableau!E2:E999=4),Tableau!A2:A999&amp;" ",""))</f>
        <v xml:space="preserve">R6 </v>
      </c>
      <c r="H4" s="16" t="str" cm="1">
        <f t="array" ref="H4">_xlfn.CONCAT(IF((Tableau!D2:D999=1)*(Tableau!E2:E999=5),Tableau!A2:A999&amp;" ",""))</f>
        <v xml:space="preserve">R4 R10 </v>
      </c>
    </row>
    <row r="5" spans="2:8" ht="46.2" customHeight="1" x14ac:dyDescent="0.3">
      <c r="B5" s="26"/>
      <c r="C5" s="15" t="s">
        <v>25</v>
      </c>
      <c r="D5" s="18" t="str" cm="1">
        <f t="array" ref="D5">_xlfn.CONCAT(IF((Tableau!D2:D999=2)*(Tableau!E2:E999=1),Tableau!A2:A999&amp;" ",""))</f>
        <v/>
      </c>
      <c r="E5" s="18" t="str" cm="1">
        <f t="array" ref="E5">_xlfn.CONCAT(IF((Tableau!D2:D999=2)*(Tableau!E2:E999=2),Tableau!A2:A999&amp;" ",""))</f>
        <v xml:space="preserve">R11 </v>
      </c>
      <c r="F5" s="18" t="str" cm="1">
        <f t="array" ref="F5">_xlfn.CONCAT(IF((Tableau!D2:D999=2)*(Tableau!E2:E999=3),Tableau!A2:A999&amp;" ",""))</f>
        <v xml:space="preserve">R12 R14 </v>
      </c>
      <c r="G5" s="17" t="str" cm="1">
        <f t="array" ref="G5">_xlfn.CONCAT(IF((Tableau!D2:D999=2)*(Tableau!E2:E999=4),Tableau!A2:A999&amp;" ",""))</f>
        <v xml:space="preserve">R1 R8 </v>
      </c>
      <c r="H5" s="16" t="str" cm="1">
        <f t="array" ref="H5">_xlfn.CONCAT(IF((Tableau!D2:D999=2)*(Tableau!E2:E999=5),Tableau!A2:A999&amp;" ",""))</f>
        <v xml:space="preserve">R5 </v>
      </c>
    </row>
    <row r="6" spans="2:8" ht="46.2" customHeight="1" x14ac:dyDescent="0.3">
      <c r="B6" s="26"/>
      <c r="C6" s="15" t="s">
        <v>26</v>
      </c>
      <c r="D6" s="18" t="str" cm="1">
        <f t="array" ref="D6">_xlfn.CONCAT(IF((Tableau!D2:D999=3)*(Tableau!E2:E999=1),Tableau!A2:A999&amp;" ",""))</f>
        <v/>
      </c>
      <c r="E6" s="18" t="str" cm="1">
        <f t="array" ref="E6">_xlfn.CONCAT(IF((Tableau!D2:D999=3)*(Tableau!E2:E999=2),Tableau!A2:A999&amp;" ",""))</f>
        <v/>
      </c>
      <c r="F6" s="17" t="str" cm="1">
        <f t="array" ref="F6">_xlfn.CONCAT(IF((Tableau!D2:D999=3)*(Tableau!E2:E999=3),Tableau!A2:A999&amp;" ",""))</f>
        <v xml:space="preserve">R2 </v>
      </c>
      <c r="G6" s="17" t="str" cm="1">
        <f t="array" ref="G6">_xlfn.CONCAT(IF((Tableau!D2:D999=3)*(Tableau!E2:E999=4),Tableau!A2:A999&amp;" ",""))</f>
        <v xml:space="preserve">R3 </v>
      </c>
      <c r="H6" s="16" t="str" cm="1">
        <f t="array" ref="H6">_xlfn.CONCAT(IF((Tableau!D2:D999=3)*(Tableau!E2:E999=5),Tableau!A2:A999&amp;" ",""))</f>
        <v/>
      </c>
    </row>
    <row r="7" spans="2:8" ht="46.2" customHeight="1" x14ac:dyDescent="0.3">
      <c r="B7" s="26"/>
      <c r="C7" s="15" t="s">
        <v>27</v>
      </c>
      <c r="D7" s="18" t="str" cm="1">
        <f t="array" ref="D7">_xlfn.CONCAT(IF((Tableau!D2:D999=4)*(Tableau!E2:E999=1),Tableau!A2:A999&amp;" ",""))</f>
        <v/>
      </c>
      <c r="E7" s="17" t="str" cm="1">
        <f t="array" ref="E7">_xlfn.CONCAT(IF((Tableau!D2:D999=4)*(Tableau!E2:E999=2),Tableau!A2:A999&amp;" ",""))</f>
        <v/>
      </c>
      <c r="F7" s="17" t="str" cm="1">
        <f t="array" ref="F7">_xlfn.CONCAT(IF((Tableau!D2:D999=4)*(Tableau!E2:E999=3),Tableau!A2:A999&amp;" ",""))</f>
        <v/>
      </c>
      <c r="G7" s="16" t="str" cm="1">
        <f t="array" ref="G7">_xlfn.CONCAT(IF((Tableau!D2:D999=4)*(Tableau!E2:E999=4),Tableau!A2:A999&amp;" ",""))</f>
        <v/>
      </c>
      <c r="H7" s="16" t="str" cm="1">
        <f t="array" ref="H7">_xlfn.CONCAT(IF((Tableau!D2:D999=4)*(Tableau!E2:E999=5),Tableau!A2:A999&amp;" ",""))</f>
        <v/>
      </c>
    </row>
    <row r="8" spans="2:8" ht="46.2" customHeight="1" x14ac:dyDescent="0.3">
      <c r="B8" s="26"/>
      <c r="C8" s="15" t="s">
        <v>28</v>
      </c>
      <c r="D8" s="17" t="str" cm="1">
        <f t="array" ref="D8">_xlfn.CONCAT(IF((Tableau!D2:D999=5)*(Tableau!E2:E999=1),Tableau!A2:A999&amp;" ",""))</f>
        <v/>
      </c>
      <c r="E8" s="17" t="str" cm="1">
        <f t="array" ref="E8">_xlfn.CONCAT(IF((Tableau!D2:D999=5)*(Tableau!E2:E999=2),Tableau!A2:A999&amp;" ",""))</f>
        <v/>
      </c>
      <c r="F8" s="16" t="str" cm="1">
        <f t="array" ref="F8">_xlfn.CONCAT(IF((Tableau!D2:D999=5)*(Tableau!E2:E999=3),Tableau!A2:A999&amp;" ",""))</f>
        <v/>
      </c>
      <c r="G8" s="16" t="str" cm="1">
        <f t="array" ref="G8">_xlfn.CONCAT(IF((Tableau!D2:D999=5)*(Tableau!E2:E999=4),Tableau!A2:A999&amp;" ",""))</f>
        <v/>
      </c>
      <c r="H8" s="16" t="str" cm="1">
        <f t="array" ref="H8">_xlfn.CONCAT(IF((Tableau!D2:D999=5)*(Tableau!E2:E999=5),Tableau!A2:A999&amp;" ",""))</f>
        <v/>
      </c>
    </row>
  </sheetData>
  <mergeCells count="2">
    <mergeCell ref="D2:H2"/>
    <mergeCell ref="B4:B8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935B31009C44383F1CB97774518AC" ma:contentTypeVersion="4" ma:contentTypeDescription="Crée un document." ma:contentTypeScope="" ma:versionID="7c550c6674a498c6b0152cbae4e23a03">
  <xsd:schema xmlns:xsd="http://www.w3.org/2001/XMLSchema" xmlns:xs="http://www.w3.org/2001/XMLSchema" xmlns:p="http://schemas.microsoft.com/office/2006/metadata/properties" xmlns:ns2="f5bdaff3-18ba-42ed-b590-174ffd8ecf5c" targetNamespace="http://schemas.microsoft.com/office/2006/metadata/properties" ma:root="true" ma:fieldsID="2ee6886acb0d04b7bf12609fd38b5b62" ns2:_="">
    <xsd:import namespace="f5bdaff3-18ba-42ed-b590-174ffd8ec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daff3-18ba-42ed-b590-174ffd8ec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54314-AFE6-4C77-B751-2D9B765AF40D}">
  <ds:schemaRefs>
    <ds:schemaRef ds:uri="http://www.w3.org/XML/1998/namespace"/>
    <ds:schemaRef ds:uri="http://purl.org/dc/dcmitype/"/>
    <ds:schemaRef ds:uri="f5bdaff3-18ba-42ed-b590-174ffd8ecf5c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4AEFBA-05A8-4954-86F0-20AE401C0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daff3-18ba-42ed-b590-174ffd8ec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19FDF-04BD-4A96-A71F-4D6A139E0C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</vt:lpstr>
      <vt:lpstr>Matrice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Mattéo Bouliteau</dc:creator>
  <cp:keywords/>
  <dc:description/>
  <cp:lastModifiedBy>MAILLARD-SALIN FLORENT</cp:lastModifiedBy>
  <cp:revision/>
  <dcterms:created xsi:type="dcterms:W3CDTF">2023-11-19T21:51:43Z</dcterms:created>
  <dcterms:modified xsi:type="dcterms:W3CDTF">2024-02-06T10:45:44Z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0x01010025A935B31009C44383F1CB97774518AC</vt:lpwstr>
  </property>
</Properties>
</file>