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yne\Downloads\"/>
    </mc:Choice>
  </mc:AlternateContent>
  <bookViews>
    <workbookView xWindow="0" yWindow="0" windowWidth="25200" windowHeight="11850" activeTab="3"/>
  </bookViews>
  <sheets>
    <sheet name="Ontario" sheetId="1" r:id="rId1"/>
    <sheet name="Nova Scotia" sheetId="3" r:id="rId2"/>
    <sheet name="NFL and L" sheetId="4" r:id="rId3"/>
    <sheet name="New Brunswick" sheetId="5" r:id="rId4"/>
    <sheet name="Alberta" sheetId="2" r:id="rId5"/>
    <sheet name="BC" sheetId="8" r:id="rId6"/>
    <sheet name="Manitoba" sheetId="7" r:id="rId7"/>
    <sheet name="PEI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79" i="1" l="1"/>
  <c r="Y79" i="1"/>
  <c r="V79" i="1"/>
  <c r="S79" i="1"/>
  <c r="P79" i="1"/>
  <c r="I79" i="1"/>
  <c r="AB78" i="1"/>
  <c r="Y78" i="1"/>
  <c r="V78" i="1"/>
  <c r="S78" i="1"/>
  <c r="P78" i="1"/>
  <c r="I78" i="1"/>
  <c r="C78" i="1"/>
  <c r="AB77" i="1"/>
  <c r="Y77" i="1"/>
  <c r="S77" i="1"/>
  <c r="P77" i="1"/>
  <c r="L77" i="1"/>
  <c r="F77" i="1"/>
  <c r="C77" i="1"/>
  <c r="S76" i="1"/>
  <c r="P76" i="1"/>
  <c r="L76" i="1"/>
  <c r="I76" i="1"/>
  <c r="F76" i="1"/>
  <c r="C76" i="1"/>
  <c r="S75" i="1"/>
  <c r="P75" i="1"/>
  <c r="L75" i="1"/>
  <c r="F75" i="1"/>
  <c r="C75" i="1"/>
  <c r="AB73" i="1"/>
  <c r="Y73" i="1"/>
  <c r="V73" i="1"/>
  <c r="S73" i="1"/>
  <c r="P73" i="1"/>
  <c r="L73" i="1"/>
  <c r="I73" i="1"/>
  <c r="F73" i="1"/>
  <c r="C73" i="1"/>
  <c r="AB72" i="1"/>
  <c r="Y72" i="1"/>
  <c r="V72" i="1"/>
  <c r="S72" i="1"/>
  <c r="P72" i="1"/>
  <c r="AB71" i="1"/>
  <c r="Y71" i="1"/>
  <c r="V71" i="1"/>
  <c r="S71" i="1"/>
  <c r="P71" i="1"/>
  <c r="L71" i="1"/>
  <c r="I71" i="1"/>
  <c r="F71" i="1"/>
  <c r="C71" i="1"/>
  <c r="AB70" i="1"/>
  <c r="Y70" i="1"/>
  <c r="V70" i="1"/>
  <c r="S70" i="1"/>
  <c r="P70" i="1"/>
  <c r="L70" i="1"/>
  <c r="I70" i="1"/>
  <c r="F70" i="1"/>
  <c r="C70" i="1"/>
  <c r="AB69" i="1"/>
  <c r="Y69" i="1"/>
  <c r="V69" i="1"/>
  <c r="S69" i="1"/>
  <c r="P69" i="1"/>
  <c r="L69" i="1"/>
  <c r="I69" i="1"/>
  <c r="F69" i="1"/>
  <c r="C69" i="1"/>
  <c r="B12" i="3"/>
  <c r="H12" i="3"/>
  <c r="C14" i="3"/>
  <c r="D14" i="3"/>
  <c r="D23" i="3" s="1"/>
  <c r="D25" i="3" s="1"/>
  <c r="E14" i="3"/>
  <c r="E23" i="3" s="1"/>
  <c r="E25" i="3" s="1"/>
  <c r="F14" i="3"/>
  <c r="G14" i="3"/>
  <c r="I14" i="3"/>
  <c r="I23" i="3" s="1"/>
  <c r="I25" i="3" s="1"/>
  <c r="C15" i="3"/>
  <c r="D15" i="3"/>
  <c r="E15" i="3"/>
  <c r="F15" i="3"/>
  <c r="G15" i="3"/>
  <c r="I15" i="3"/>
  <c r="C16" i="3"/>
  <c r="D16" i="3"/>
  <c r="E16" i="3"/>
  <c r="F16" i="3"/>
  <c r="G16" i="3"/>
  <c r="I16" i="3"/>
  <c r="C17" i="3"/>
  <c r="D17" i="3"/>
  <c r="E17" i="3"/>
  <c r="F17" i="3"/>
  <c r="G17" i="3"/>
  <c r="I17" i="3"/>
  <c r="C18" i="3"/>
  <c r="D18" i="3"/>
  <c r="E18" i="3"/>
  <c r="F18" i="3"/>
  <c r="G18" i="3"/>
  <c r="I18" i="3"/>
  <c r="C19" i="3"/>
  <c r="D19" i="3"/>
  <c r="E19" i="3"/>
  <c r="F19" i="3"/>
  <c r="G19" i="3"/>
  <c r="I19" i="3"/>
  <c r="C20" i="3"/>
  <c r="D20" i="3"/>
  <c r="E20" i="3"/>
  <c r="F20" i="3"/>
  <c r="G20" i="3"/>
  <c r="I20" i="3"/>
  <c r="C21" i="3"/>
  <c r="D21" i="3"/>
  <c r="E21" i="3"/>
  <c r="F21" i="3"/>
  <c r="G21" i="3"/>
  <c r="I21" i="3"/>
  <c r="C22" i="3"/>
  <c r="D22" i="3"/>
  <c r="E22" i="3"/>
  <c r="F22" i="3"/>
  <c r="G22" i="3"/>
  <c r="I22" i="3"/>
  <c r="C23" i="3"/>
  <c r="C25" i="3" s="1"/>
  <c r="F23" i="3"/>
  <c r="F25" i="3" s="1"/>
  <c r="G23" i="3"/>
  <c r="G25" i="3" s="1"/>
  <c r="B37" i="3"/>
  <c r="H37" i="3"/>
  <c r="C39" i="3"/>
  <c r="D39" i="3"/>
  <c r="E39" i="3"/>
  <c r="E48" i="3" s="1"/>
  <c r="E50" i="3" s="1"/>
  <c r="F39" i="3"/>
  <c r="G39" i="3"/>
  <c r="I39" i="3"/>
  <c r="C40" i="3"/>
  <c r="D40" i="3"/>
  <c r="E40" i="3"/>
  <c r="F40" i="3"/>
  <c r="G40" i="3"/>
  <c r="I40" i="3"/>
  <c r="C41" i="3"/>
  <c r="D41" i="3"/>
  <c r="E41" i="3"/>
  <c r="F41" i="3"/>
  <c r="G41" i="3"/>
  <c r="I41" i="3"/>
  <c r="C42" i="3"/>
  <c r="D42" i="3"/>
  <c r="E42" i="3"/>
  <c r="F42" i="3"/>
  <c r="G42" i="3"/>
  <c r="I42" i="3"/>
  <c r="C43" i="3"/>
  <c r="D43" i="3"/>
  <c r="D48" i="3" s="1"/>
  <c r="D50" i="3" s="1"/>
  <c r="E43" i="3"/>
  <c r="F43" i="3"/>
  <c r="G43" i="3"/>
  <c r="I43" i="3"/>
  <c r="I48" i="3" s="1"/>
  <c r="I50" i="3" s="1"/>
  <c r="C44" i="3"/>
  <c r="D44" i="3"/>
  <c r="E44" i="3"/>
  <c r="F44" i="3"/>
  <c r="G44" i="3"/>
  <c r="I44" i="3"/>
  <c r="C45" i="3"/>
  <c r="D45" i="3"/>
  <c r="E45" i="3"/>
  <c r="F45" i="3"/>
  <c r="G45" i="3"/>
  <c r="I45" i="3"/>
  <c r="C46" i="3"/>
  <c r="D46" i="3"/>
  <c r="E46" i="3"/>
  <c r="F46" i="3"/>
  <c r="G46" i="3"/>
  <c r="I46" i="3"/>
  <c r="C47" i="3"/>
  <c r="D47" i="3"/>
  <c r="E47" i="3"/>
  <c r="F47" i="3"/>
  <c r="G47" i="3"/>
  <c r="I47" i="3"/>
  <c r="C48" i="3"/>
  <c r="C50" i="3" s="1"/>
  <c r="F48" i="3"/>
  <c r="F50" i="3" s="1"/>
  <c r="G48" i="3"/>
  <c r="G50" i="3" s="1"/>
  <c r="B62" i="3"/>
  <c r="D75" i="3" s="1"/>
  <c r="H62" i="3"/>
  <c r="C64" i="3"/>
  <c r="D64" i="3"/>
  <c r="E64" i="3"/>
  <c r="E73" i="3" s="1"/>
  <c r="E75" i="3" s="1"/>
  <c r="F64" i="3"/>
  <c r="G64" i="3"/>
  <c r="I64" i="3"/>
  <c r="C65" i="3"/>
  <c r="D65" i="3"/>
  <c r="E65" i="3"/>
  <c r="F65" i="3"/>
  <c r="G65" i="3"/>
  <c r="I65" i="3"/>
  <c r="C66" i="3"/>
  <c r="D66" i="3"/>
  <c r="E66" i="3"/>
  <c r="F66" i="3"/>
  <c r="G66" i="3"/>
  <c r="I66" i="3"/>
  <c r="C67" i="3"/>
  <c r="D67" i="3"/>
  <c r="E67" i="3"/>
  <c r="F67" i="3"/>
  <c r="G67" i="3"/>
  <c r="I67" i="3"/>
  <c r="C68" i="3"/>
  <c r="D68" i="3"/>
  <c r="E68" i="3"/>
  <c r="F68" i="3"/>
  <c r="G68" i="3"/>
  <c r="I68" i="3"/>
  <c r="C69" i="3"/>
  <c r="D69" i="3"/>
  <c r="E69" i="3"/>
  <c r="F69" i="3"/>
  <c r="G69" i="3"/>
  <c r="I69" i="3"/>
  <c r="C70" i="3"/>
  <c r="D70" i="3"/>
  <c r="E70" i="3"/>
  <c r="F70" i="3"/>
  <c r="G70" i="3"/>
  <c r="I70" i="3"/>
  <c r="C71" i="3"/>
  <c r="D71" i="3"/>
  <c r="E71" i="3"/>
  <c r="F71" i="3"/>
  <c r="G71" i="3"/>
  <c r="I71" i="3"/>
  <c r="C72" i="3"/>
  <c r="D72" i="3"/>
  <c r="E72" i="3"/>
  <c r="F72" i="3"/>
  <c r="G72" i="3"/>
  <c r="I72" i="3"/>
  <c r="C73" i="3"/>
  <c r="C75" i="3" s="1"/>
  <c r="D73" i="3"/>
  <c r="F73" i="3"/>
  <c r="F75" i="3" s="1"/>
  <c r="G73" i="3"/>
  <c r="G75" i="3" s="1"/>
  <c r="I73" i="3"/>
  <c r="I75" i="3"/>
</calcChain>
</file>

<file path=xl/sharedStrings.xml><?xml version="1.0" encoding="utf-8"?>
<sst xmlns="http://schemas.openxmlformats.org/spreadsheetml/2006/main" count="1573" uniqueCount="838">
  <si>
    <t>18.0</t>
  </si>
  <si>
    <t>66.4</t>
  </si>
  <si>
    <t>n/a</t>
  </si>
  <si>
    <t>21.2</t>
  </si>
  <si>
    <t>20.6</t>
  </si>
  <si>
    <t>78.8</t>
  </si>
  <si>
    <t>2.5</t>
  </si>
  <si>
    <t>20.0</t>
  </si>
  <si>
    <t>76.8</t>
  </si>
  <si>
    <t>0.9</t>
  </si>
  <si>
    <t>1.7</t>
  </si>
  <si>
    <t>97.5</t>
  </si>
  <si>
    <t>79</t>
  </si>
  <si>
    <t>649</t>
  </si>
  <si>
    <t>630</t>
  </si>
  <si>
    <t>2416</t>
  </si>
  <si>
    <t>27</t>
  </si>
  <si>
    <t>52</t>
  </si>
  <si>
    <t>3065</t>
  </si>
  <si>
    <t>3144</t>
  </si>
  <si>
    <t>Social Studies (Fr) 9</t>
  </si>
  <si>
    <t>17.7</t>
  </si>
  <si>
    <t>60.2</t>
  </si>
  <si>
    <t>35.5</t>
  </si>
  <si>
    <t>16.7</t>
  </si>
  <si>
    <t>64.5</t>
  </si>
  <si>
    <t>14.7</t>
  </si>
  <si>
    <t>30.2</t>
  </si>
  <si>
    <t>14.3</t>
  </si>
  <si>
    <t>55.0</t>
  </si>
  <si>
    <t>5.2</t>
  </si>
  <si>
    <t>9.6</t>
  </si>
  <si>
    <t>85.3</t>
  </si>
  <si>
    <t>219</t>
  </si>
  <si>
    <t>449</t>
  </si>
  <si>
    <t>212</t>
  </si>
  <si>
    <t>817</t>
  </si>
  <si>
    <t>77</t>
  </si>
  <si>
    <t>142</t>
  </si>
  <si>
    <t>1266</t>
  </si>
  <si>
    <t>1485</t>
  </si>
  <si>
    <t>K&amp;E Social Studies 9</t>
  </si>
  <si>
    <t>17.6</t>
  </si>
  <si>
    <t>35.4</t>
  </si>
  <si>
    <t>16.6</t>
  </si>
  <si>
    <t>64.6</t>
  </si>
  <si>
    <t>14.2</t>
  </si>
  <si>
    <t>55.2</t>
  </si>
  <si>
    <t>5.1</t>
  </si>
  <si>
    <t>9.5</t>
  </si>
  <si>
    <t>220</t>
  </si>
  <si>
    <t>453</t>
  </si>
  <si>
    <t>213</t>
  </si>
  <si>
    <t>828</t>
  </si>
  <si>
    <t>143</t>
  </si>
  <si>
    <t>1281</t>
  </si>
  <si>
    <t>1501</t>
  </si>
  <si>
    <t>20.7</t>
  </si>
  <si>
    <t>67.4</t>
  </si>
  <si>
    <t>25.8</t>
  </si>
  <si>
    <t>24.3</t>
  </si>
  <si>
    <t>74.2</t>
  </si>
  <si>
    <t>11.1</t>
  </si>
  <si>
    <t>22.9</t>
  </si>
  <si>
    <t>21.6</t>
  </si>
  <si>
    <t>66.0</t>
  </si>
  <si>
    <t>4.9</t>
  </si>
  <si>
    <t>6.2</t>
  </si>
  <si>
    <t>88.9</t>
  </si>
  <si>
    <t>4859</t>
  </si>
  <si>
    <t>10013</t>
  </si>
  <si>
    <t>9419</t>
  </si>
  <si>
    <t>28824</t>
  </si>
  <si>
    <t>2147</t>
  </si>
  <si>
    <t>2712</t>
  </si>
  <si>
    <t>38837</t>
  </si>
  <si>
    <t>43696</t>
  </si>
  <si>
    <t>Social Studies 9</t>
  </si>
  <si>
    <t>67.3</t>
  </si>
  <si>
    <t>25.4</t>
  </si>
  <si>
    <t>24.0</t>
  </si>
  <si>
    <t>74.6</t>
  </si>
  <si>
    <t>10.5</t>
  </si>
  <si>
    <t>22.8</t>
  </si>
  <si>
    <t>21.5</t>
  </si>
  <si>
    <t>66.7</t>
  </si>
  <si>
    <t>4.6</t>
  </si>
  <si>
    <t>5.9</t>
  </si>
  <si>
    <t>89.5</t>
  </si>
  <si>
    <t>4938</t>
  </si>
  <si>
    <t>10662</t>
  </si>
  <si>
    <t>10049</t>
  </si>
  <si>
    <t>31240</t>
  </si>
  <si>
    <t>2174</t>
  </si>
  <si>
    <t>2764</t>
  </si>
  <si>
    <t>41902</t>
  </si>
  <si>
    <t>46840</t>
  </si>
  <si>
    <t>17.4</t>
  </si>
  <si>
    <t>69.1</t>
  </si>
  <si>
    <t>27.8</t>
  </si>
  <si>
    <t>88.5</t>
  </si>
  <si>
    <t>28.1</t>
  </si>
  <si>
    <t>87.6</t>
  </si>
  <si>
    <t>11.8</t>
  </si>
  <si>
    <t>25.7</t>
  </si>
  <si>
    <t>88.2</t>
  </si>
  <si>
    <t>2.2</t>
  </si>
  <si>
    <t>11.5</t>
  </si>
  <si>
    <t>25.1</t>
  </si>
  <si>
    <t>86.3</t>
  </si>
  <si>
    <t>1.2</t>
  </si>
  <si>
    <t>97.8</t>
  </si>
  <si>
    <t>806</t>
  </si>
  <si>
    <t>2566</t>
  </si>
  <si>
    <t>815</t>
  </si>
  <si>
    <t>2538</t>
  </si>
  <si>
    <t>64</t>
  </si>
  <si>
    <t>341</t>
  </si>
  <si>
    <t>744</t>
  </si>
  <si>
    <t>2557</t>
  </si>
  <si>
    <t>28</t>
  </si>
  <si>
    <t>36</t>
  </si>
  <si>
    <t>2898</t>
  </si>
  <si>
    <t>2962</t>
  </si>
  <si>
    <t>Science 9 (Fr)</t>
  </si>
  <si>
    <t>61.0</t>
  </si>
  <si>
    <t>72.6</t>
  </si>
  <si>
    <t>18.7</t>
  </si>
  <si>
    <t>77.8</t>
  </si>
  <si>
    <t>25.5</t>
  </si>
  <si>
    <t>74.5</t>
  </si>
  <si>
    <t>13.2</t>
  </si>
  <si>
    <t>22.1</t>
  </si>
  <si>
    <t>12.3</t>
  </si>
  <si>
    <t>64.7</t>
  </si>
  <si>
    <t>8.3</t>
  </si>
  <si>
    <t>86.8</t>
  </si>
  <si>
    <t>217</t>
  </si>
  <si>
    <t>950</t>
  </si>
  <si>
    <t>245</t>
  </si>
  <si>
    <t>1019</t>
  </si>
  <si>
    <t>199</t>
  </si>
  <si>
    <t>334</t>
  </si>
  <si>
    <t>186</t>
  </si>
  <si>
    <t>975</t>
  </si>
  <si>
    <t>74</t>
  </si>
  <si>
    <t>125</t>
  </si>
  <si>
    <t>1309</t>
  </si>
  <si>
    <t>1508</t>
  </si>
  <si>
    <t>K&amp;E Science 9</t>
  </si>
  <si>
    <t>72.4</t>
  </si>
  <si>
    <t>18.5</t>
  </si>
  <si>
    <t>77.9</t>
  </si>
  <si>
    <t>74.3</t>
  </si>
  <si>
    <t>13.1</t>
  </si>
  <si>
    <t>22.3</t>
  </si>
  <si>
    <t>8.2</t>
  </si>
  <si>
    <t>86.9</t>
  </si>
  <si>
    <t>962</t>
  </si>
  <si>
    <t>246</t>
  </si>
  <si>
    <t>1034</t>
  </si>
  <si>
    <t>200</t>
  </si>
  <si>
    <t>188</t>
  </si>
  <si>
    <t>987</t>
  </si>
  <si>
    <t>75</t>
  </si>
  <si>
    <t>1328</t>
  </si>
  <si>
    <t>1528</t>
  </si>
  <si>
    <t>19.5</t>
  </si>
  <si>
    <t>68.1</t>
  </si>
  <si>
    <t>31.9</t>
  </si>
  <si>
    <t>82.4</t>
  </si>
  <si>
    <t>27.3</t>
  </si>
  <si>
    <t>86.1</t>
  </si>
  <si>
    <t>15.9</t>
  </si>
  <si>
    <t>27.4</t>
  </si>
  <si>
    <t>84.1</t>
  </si>
  <si>
    <t>10.9</t>
  </si>
  <si>
    <t>14.1</t>
  </si>
  <si>
    <t>24.4</t>
  </si>
  <si>
    <t>75.0</t>
  </si>
  <si>
    <t>4.8</t>
  </si>
  <si>
    <t>6.0</t>
  </si>
  <si>
    <t>89.1</t>
  </si>
  <si>
    <t>12480</t>
  </si>
  <si>
    <t>32213</t>
  </si>
  <si>
    <t>10686</t>
  </si>
  <si>
    <t>33635</t>
  </si>
  <si>
    <t>4768</t>
  </si>
  <si>
    <t>6198</t>
  </si>
  <si>
    <t>10691</t>
  </si>
  <si>
    <t>32882</t>
  </si>
  <si>
    <t>2117</t>
  </si>
  <si>
    <t>2651</t>
  </si>
  <si>
    <t>39080</t>
  </si>
  <si>
    <t>43848</t>
  </si>
  <si>
    <t>Science 9</t>
  </si>
  <si>
    <t>19.4</t>
  </si>
  <si>
    <t>31.6</t>
  </si>
  <si>
    <t>82.9</t>
  </si>
  <si>
    <t>86.2</t>
  </si>
  <si>
    <t>15.6</t>
  </si>
  <si>
    <t>27.2</t>
  </si>
  <si>
    <t>84.4</t>
  </si>
  <si>
    <t>10.3</t>
  </si>
  <si>
    <t>14.0</t>
  </si>
  <si>
    <t>75.7</t>
  </si>
  <si>
    <t>5.7</t>
  </si>
  <si>
    <t>89.7</t>
  </si>
  <si>
    <t>13286</t>
  </si>
  <si>
    <t>34779</t>
  </si>
  <si>
    <t>11501</t>
  </si>
  <si>
    <t>36173</t>
  </si>
  <si>
    <t>4832</t>
  </si>
  <si>
    <t>6539</t>
  </si>
  <si>
    <t>11435</t>
  </si>
  <si>
    <t>35439</t>
  </si>
  <si>
    <t>2145</t>
  </si>
  <si>
    <t>2687</t>
  </si>
  <si>
    <t>41978</t>
  </si>
  <si>
    <t>46810</t>
  </si>
  <si>
    <t>20.5</t>
  </si>
  <si>
    <t>62.0</t>
  </si>
  <si>
    <t>82.1</t>
  </si>
  <si>
    <t>23.9</t>
  </si>
  <si>
    <t>65.2</t>
  </si>
  <si>
    <t>22.6</t>
  </si>
  <si>
    <t>79.3</t>
  </si>
  <si>
    <t>2.3</t>
  </si>
  <si>
    <t>20.2</t>
  </si>
  <si>
    <t>77.5</t>
  </si>
  <si>
    <t>1.1</t>
  </si>
  <si>
    <t>97.7</t>
  </si>
  <si>
    <t>716</t>
  </si>
  <si>
    <t>2340</t>
  </si>
  <si>
    <t>681</t>
  </si>
  <si>
    <t>1858</t>
  </si>
  <si>
    <t>68</t>
  </si>
  <si>
    <t>589</t>
  </si>
  <si>
    <t>645</t>
  </si>
  <si>
    <t>2261</t>
  </si>
  <si>
    <t>33</t>
  </si>
  <si>
    <t>35</t>
  </si>
  <si>
    <t>2850</t>
  </si>
  <si>
    <t>2918</t>
  </si>
  <si>
    <t>Mathematics 9 (Fr)</t>
  </si>
  <si>
    <t>18.3</t>
  </si>
  <si>
    <t>61.6</t>
  </si>
  <si>
    <t>19.1</t>
  </si>
  <si>
    <t>69.6</t>
  </si>
  <si>
    <t>32.6</t>
  </si>
  <si>
    <t>16.2</t>
  </si>
  <si>
    <t>15.3</t>
  </si>
  <si>
    <t>27.6</t>
  </si>
  <si>
    <t>13.8</t>
  </si>
  <si>
    <t>57.1</t>
  </si>
  <si>
    <t>5.0</t>
  </si>
  <si>
    <t>84.7</t>
  </si>
  <si>
    <t>324</t>
  </si>
  <si>
    <t>1231</t>
  </si>
  <si>
    <t>376</t>
  </si>
  <si>
    <t>1183</t>
  </si>
  <si>
    <t>307</t>
  </si>
  <si>
    <t>554</t>
  </si>
  <si>
    <t>276</t>
  </si>
  <si>
    <t>1146</t>
  </si>
  <si>
    <t>100</t>
  </si>
  <si>
    <t>207</t>
  </si>
  <si>
    <t>1700</t>
  </si>
  <si>
    <t>2007</t>
  </si>
  <si>
    <t>K&amp;E Mathematics 9</t>
  </si>
  <si>
    <t>61.7</t>
  </si>
  <si>
    <t>19.0</t>
  </si>
  <si>
    <t>21.9</t>
  </si>
  <si>
    <t>69.7</t>
  </si>
  <si>
    <t>32.4</t>
  </si>
  <si>
    <t>16.0</t>
  </si>
  <si>
    <t>67.6</t>
  </si>
  <si>
    <t>15.1</t>
  </si>
  <si>
    <t>27.5</t>
  </si>
  <si>
    <t>13.6</t>
  </si>
  <si>
    <t>57.4</t>
  </si>
  <si>
    <t>10.2</t>
  </si>
  <si>
    <t>84.9</t>
  </si>
  <si>
    <t>330</t>
  </si>
  <si>
    <t>1262</t>
  </si>
  <si>
    <t>380</t>
  </si>
  <si>
    <t>1212</t>
  </si>
  <si>
    <t>310</t>
  </si>
  <si>
    <t>563</t>
  </si>
  <si>
    <t>279</t>
  </si>
  <si>
    <t>1176</t>
  </si>
  <si>
    <t>101</t>
  </si>
  <si>
    <t>209</t>
  </si>
  <si>
    <t>1739</t>
  </si>
  <si>
    <t>2049</t>
  </si>
  <si>
    <t>23.0</t>
  </si>
  <si>
    <t>54.0</t>
  </si>
  <si>
    <t>71.8</t>
  </si>
  <si>
    <t>49.4</t>
  </si>
  <si>
    <t>34.2</t>
  </si>
  <si>
    <t>16.4</t>
  </si>
  <si>
    <t>65.8</t>
  </si>
  <si>
    <t>14.5</t>
  </si>
  <si>
    <t>58.0</t>
  </si>
  <si>
    <t>5.4</t>
  </si>
  <si>
    <t>6.4</t>
  </si>
  <si>
    <t>7209</t>
  </si>
  <si>
    <t>27649</t>
  </si>
  <si>
    <t>6700</t>
  </si>
  <si>
    <t>19042</t>
  </si>
  <si>
    <t>5176</t>
  </si>
  <si>
    <t>13179</t>
  </si>
  <si>
    <t>6331</t>
  </si>
  <si>
    <t>25330</t>
  </si>
  <si>
    <t>2365</t>
  </si>
  <si>
    <t>2811</t>
  </si>
  <si>
    <t>38509</t>
  </si>
  <si>
    <t>43685</t>
  </si>
  <si>
    <t>Mathematics 9</t>
  </si>
  <si>
    <t>54.6</t>
  </si>
  <si>
    <t>19.2</t>
  </si>
  <si>
    <t>72.5</t>
  </si>
  <si>
    <t>17.8</t>
  </si>
  <si>
    <t>50.5</t>
  </si>
  <si>
    <t>33.3</t>
  </si>
  <si>
    <t>16.9</t>
  </si>
  <si>
    <t>11.3</t>
  </si>
  <si>
    <t>29.5</t>
  </si>
  <si>
    <t>15.0</t>
  </si>
  <si>
    <t>59.2</t>
  </si>
  <si>
    <t>6.1</t>
  </si>
  <si>
    <t>88.7</t>
  </si>
  <si>
    <t>7925</t>
  </si>
  <si>
    <t>29989</t>
  </si>
  <si>
    <t>7381</t>
  </si>
  <si>
    <t>20900</t>
  </si>
  <si>
    <t>5244</t>
  </si>
  <si>
    <t>13768</t>
  </si>
  <si>
    <t>6976</t>
  </si>
  <si>
    <t>27591</t>
  </si>
  <si>
    <t>2398</t>
  </si>
  <si>
    <t>2846</t>
  </si>
  <si>
    <t>41359</t>
  </si>
  <si>
    <t>46603</t>
  </si>
  <si>
    <t>14.4</t>
  </si>
  <si>
    <t>83.4</t>
  </si>
  <si>
    <t>13.7</t>
  </si>
  <si>
    <t>23.3</t>
  </si>
  <si>
    <t>4.2</t>
  </si>
  <si>
    <t>82.7</t>
  </si>
  <si>
    <t>3.6</t>
  </si>
  <si>
    <t>0.6</t>
  </si>
  <si>
    <t>95.8</t>
  </si>
  <si>
    <t>65</t>
  </si>
  <si>
    <t>286</t>
  </si>
  <si>
    <t>88</t>
  </si>
  <si>
    <t>305</t>
  </si>
  <si>
    <t>15</t>
  </si>
  <si>
    <t>47</t>
  </si>
  <si>
    <t>80</t>
  </si>
  <si>
    <t>296</t>
  </si>
  <si>
    <t>13</t>
  </si>
  <si>
    <t>2</t>
  </si>
  <si>
    <t>343</t>
  </si>
  <si>
    <t>358</t>
  </si>
  <si>
    <t>Français 9 année</t>
  </si>
  <si>
    <t>60.8</t>
  </si>
  <si>
    <t>16.3</t>
  </si>
  <si>
    <t>6.3</t>
  </si>
  <si>
    <t>30.4</t>
  </si>
  <si>
    <t>7.4</t>
  </si>
  <si>
    <t>55.7</t>
  </si>
  <si>
    <t>4.7</t>
  </si>
  <si>
    <t>80.0</t>
  </si>
  <si>
    <t>865</t>
  </si>
  <si>
    <t>920</t>
  </si>
  <si>
    <t>317</t>
  </si>
  <si>
    <t>386</t>
  </si>
  <si>
    <t>94</t>
  </si>
  <si>
    <t>885</t>
  </si>
  <si>
    <t>243</t>
  </si>
  <si>
    <t>1271</t>
  </si>
  <si>
    <t>1588</t>
  </si>
  <si>
    <t>K&amp;E English Language Arts 9</t>
  </si>
  <si>
    <t>12.9</t>
  </si>
  <si>
    <t>68.0</t>
  </si>
  <si>
    <t>79.7</t>
  </si>
  <si>
    <t>90.0</t>
  </si>
  <si>
    <t>4.1</t>
  </si>
  <si>
    <t>9.8</t>
  </si>
  <si>
    <t>81.4</t>
  </si>
  <si>
    <t>0.8</t>
  </si>
  <si>
    <t>3.3</t>
  </si>
  <si>
    <t>95.9</t>
  </si>
  <si>
    <t>381</t>
  </si>
  <si>
    <t>2216</t>
  </si>
  <si>
    <t>395</t>
  </si>
  <si>
    <t>2503</t>
  </si>
  <si>
    <t>119</t>
  </si>
  <si>
    <t>420</t>
  </si>
  <si>
    <t>284</t>
  </si>
  <si>
    <t>2360</t>
  </si>
  <si>
    <t>22</t>
  </si>
  <si>
    <t>97</t>
  </si>
  <si>
    <t>2780</t>
  </si>
  <si>
    <t>2899</t>
  </si>
  <si>
    <t>French Language Arts 9 année</t>
  </si>
  <si>
    <t>14.6</t>
  </si>
  <si>
    <t>66.9</t>
  </si>
  <si>
    <t>20.3</t>
  </si>
  <si>
    <t>89.8</t>
  </si>
  <si>
    <t>16.5</t>
  </si>
  <si>
    <t>85.6</t>
  </si>
  <si>
    <t>12.8</t>
  </si>
  <si>
    <t>76.1</t>
  </si>
  <si>
    <t>8445</t>
  </si>
  <si>
    <t>33892</t>
  </si>
  <si>
    <t>8439</t>
  </si>
  <si>
    <t>37378</t>
  </si>
  <si>
    <t>5191</t>
  </si>
  <si>
    <t>5986</t>
  </si>
  <si>
    <t>6867</t>
  </si>
  <si>
    <t>35645</t>
  </si>
  <si>
    <t>2319</t>
  </si>
  <si>
    <t>2872</t>
  </si>
  <si>
    <t>41631</t>
  </si>
  <si>
    <t>46822</t>
  </si>
  <si>
    <t>English Language Arts 9</t>
  </si>
  <si>
    <t>17.9</t>
  </si>
  <si>
    <t>62.8</t>
  </si>
  <si>
    <t>17.3</t>
  </si>
  <si>
    <t>1.9</t>
  </si>
  <si>
    <t>1.0</t>
  </si>
  <si>
    <t>98.1</t>
  </si>
  <si>
    <t>781</t>
  </si>
  <si>
    <t>653</t>
  </si>
  <si>
    <t>2999</t>
  </si>
  <si>
    <t>39</t>
  </si>
  <si>
    <t>3780</t>
  </si>
  <si>
    <t>3854</t>
  </si>
  <si>
    <t>Social Studies (Fr) 6</t>
  </si>
  <si>
    <t>26.3</t>
  </si>
  <si>
    <t>83.1</t>
  </si>
  <si>
    <t>9.9</t>
  </si>
  <si>
    <t>15.2</t>
  </si>
  <si>
    <t>23.7</t>
  </si>
  <si>
    <t>74.9</t>
  </si>
  <si>
    <t>90.1</t>
  </si>
  <si>
    <t>4717</t>
  </si>
  <si>
    <t>7259</t>
  </si>
  <si>
    <t>11299</t>
  </si>
  <si>
    <t>35695</t>
  </si>
  <si>
    <t>2314</t>
  </si>
  <si>
    <t>2403</t>
  </si>
  <si>
    <t>42954</t>
  </si>
  <si>
    <t>47671</t>
  </si>
  <si>
    <t>Social Studies 6</t>
  </si>
  <si>
    <t>17.2</t>
  </si>
  <si>
    <t>25.6</t>
  </si>
  <si>
    <t>82.8</t>
  </si>
  <si>
    <t>9.3</t>
  </si>
  <si>
    <t>23.2</t>
  </si>
  <si>
    <t>75.1</t>
  </si>
  <si>
    <t>90.7</t>
  </si>
  <si>
    <t>4791</t>
  </si>
  <si>
    <t>8040</t>
  </si>
  <si>
    <t>11952</t>
  </si>
  <si>
    <t>38694</t>
  </si>
  <si>
    <t>2349</t>
  </si>
  <si>
    <t>2442</t>
  </si>
  <si>
    <t>46734</t>
  </si>
  <si>
    <t>51525</t>
  </si>
  <si>
    <t>17.1</t>
  </si>
  <si>
    <t>26.6</t>
  </si>
  <si>
    <t>89.0</t>
  </si>
  <si>
    <t>22.7</t>
  </si>
  <si>
    <t>83.7</t>
  </si>
  <si>
    <t>1.4</t>
  </si>
  <si>
    <t>1040</t>
  </si>
  <si>
    <t>3127</t>
  </si>
  <si>
    <t>1006</t>
  </si>
  <si>
    <t>3359</t>
  </si>
  <si>
    <t>89</t>
  </si>
  <si>
    <t>542</t>
  </si>
  <si>
    <t>878</t>
  </si>
  <si>
    <t>3234</t>
  </si>
  <si>
    <t>34</t>
  </si>
  <si>
    <t>55</t>
  </si>
  <si>
    <t>3776</t>
  </si>
  <si>
    <t>3865</t>
  </si>
  <si>
    <t>Science 6 (Fr)</t>
  </si>
  <si>
    <t>68.5</t>
  </si>
  <si>
    <t>38.9</t>
  </si>
  <si>
    <t>81.8</t>
  </si>
  <si>
    <t>35.3</t>
  </si>
  <si>
    <t>92.8</t>
  </si>
  <si>
    <t>34.5</t>
  </si>
  <si>
    <t>9.7</t>
  </si>
  <si>
    <t>11.9</t>
  </si>
  <si>
    <t>31.2</t>
  </si>
  <si>
    <t>78.4</t>
  </si>
  <si>
    <t>90.3</t>
  </si>
  <si>
    <t>16750</t>
  </si>
  <si>
    <t>35211</t>
  </si>
  <si>
    <t>15203</t>
  </si>
  <si>
    <t>39959</t>
  </si>
  <si>
    <t>4614</t>
  </si>
  <si>
    <t>5675</t>
  </si>
  <si>
    <t>14844</t>
  </si>
  <si>
    <t>37363</t>
  </si>
  <si>
    <t>2259</t>
  </si>
  <si>
    <t>2355</t>
  </si>
  <si>
    <t>43038</t>
  </si>
  <si>
    <t>47652</t>
  </si>
  <si>
    <t>Science 6</t>
  </si>
  <si>
    <t>68.4</t>
  </si>
  <si>
    <t>38.0</t>
  </si>
  <si>
    <t>81.9</t>
  </si>
  <si>
    <t>34.6</t>
  </si>
  <si>
    <t>92.5</t>
  </si>
  <si>
    <t>13.3</t>
  </si>
  <si>
    <t>33.6</t>
  </si>
  <si>
    <t>86.7</t>
  </si>
  <si>
    <t>9.1</t>
  </si>
  <si>
    <t>12.1</t>
  </si>
  <si>
    <t>30.5</t>
  </si>
  <si>
    <t>4.5</t>
  </si>
  <si>
    <t>90.9</t>
  </si>
  <si>
    <t>17790</t>
  </si>
  <si>
    <t>38338</t>
  </si>
  <si>
    <t>16209</t>
  </si>
  <si>
    <t>43318</t>
  </si>
  <si>
    <t>4703</t>
  </si>
  <si>
    <t>6217</t>
  </si>
  <si>
    <t>15722</t>
  </si>
  <si>
    <t>40597</t>
  </si>
  <si>
    <t>2293</t>
  </si>
  <si>
    <t>2410</t>
  </si>
  <si>
    <t>46814</t>
  </si>
  <si>
    <t>51517</t>
  </si>
  <si>
    <t>62.7</t>
  </si>
  <si>
    <t>21.0</t>
  </si>
  <si>
    <t>87.7</t>
  </si>
  <si>
    <t>37.9</t>
  </si>
  <si>
    <t>78.5</t>
  </si>
  <si>
    <t>19.7</t>
  </si>
  <si>
    <t>1.8</t>
  </si>
  <si>
    <t>0.7</t>
  </si>
  <si>
    <t>98.2</t>
  </si>
  <si>
    <t>797</t>
  </si>
  <si>
    <t>3326</t>
  </si>
  <si>
    <t>1438</t>
  </si>
  <si>
    <t>2977</t>
  </si>
  <si>
    <t>70</t>
  </si>
  <si>
    <t>497</t>
  </si>
  <si>
    <t>749</t>
  </si>
  <si>
    <t>3297</t>
  </si>
  <si>
    <t>43</t>
  </si>
  <si>
    <t>3794</t>
  </si>
  <si>
    <t>3864</t>
  </si>
  <si>
    <t>Mathematics 6 (Fr)</t>
  </si>
  <si>
    <t>59.5</t>
  </si>
  <si>
    <t>15.8</t>
  </si>
  <si>
    <t>71.6</t>
  </si>
  <si>
    <t>79.5</t>
  </si>
  <si>
    <t>13.5</t>
  </si>
  <si>
    <t>71.9</t>
  </si>
  <si>
    <t>90.5</t>
  </si>
  <si>
    <t>6824</t>
  </si>
  <si>
    <t>35066</t>
  </si>
  <si>
    <t>15204</t>
  </si>
  <si>
    <t>30868</t>
  </si>
  <si>
    <t>4533</t>
  </si>
  <si>
    <t>8827</t>
  </si>
  <si>
    <t>6446</t>
  </si>
  <si>
    <t>34262</t>
  </si>
  <si>
    <t>2214</t>
  </si>
  <si>
    <t>43089</t>
  </si>
  <si>
    <t>47622</t>
  </si>
  <si>
    <t>Mathematics 6</t>
  </si>
  <si>
    <t>20.1</t>
  </si>
  <si>
    <t>59.8</t>
  </si>
  <si>
    <t>72.2</t>
  </si>
  <si>
    <t>19.9</t>
  </si>
  <si>
    <t>80.1</t>
  </si>
  <si>
    <t>8.9</t>
  </si>
  <si>
    <t>18.1</t>
  </si>
  <si>
    <t>72.9</t>
  </si>
  <si>
    <t>4.4</t>
  </si>
  <si>
    <t>91.1</t>
  </si>
  <si>
    <t>7621</t>
  </si>
  <si>
    <t>38392</t>
  </si>
  <si>
    <t>16642</t>
  </si>
  <si>
    <t>33845</t>
  </si>
  <si>
    <t>4603</t>
  </si>
  <si>
    <t>9324</t>
  </si>
  <si>
    <t>7195</t>
  </si>
  <si>
    <t>37559</t>
  </si>
  <si>
    <t>2346</t>
  </si>
  <si>
    <t>2257</t>
  </si>
  <si>
    <t>46883</t>
  </si>
  <si>
    <t>51486</t>
  </si>
  <si>
    <t>73.6</t>
  </si>
  <si>
    <t>44.3</t>
  </si>
  <si>
    <t>93.5</t>
  </si>
  <si>
    <t>94.1</t>
  </si>
  <si>
    <t>23.6</t>
  </si>
  <si>
    <t>95.3</t>
  </si>
  <si>
    <t>2.1</t>
  </si>
  <si>
    <t>23.1</t>
  </si>
  <si>
    <t>93.3</t>
  </si>
  <si>
    <t>97.9</t>
  </si>
  <si>
    <t>265</t>
  </si>
  <si>
    <t>559</t>
  </si>
  <si>
    <t>124</t>
  </si>
  <si>
    <t>141</t>
  </si>
  <si>
    <t>570</t>
  </si>
  <si>
    <t>7</t>
  </si>
  <si>
    <t>6</t>
  </si>
  <si>
    <t>598</t>
  </si>
  <si>
    <t>611</t>
  </si>
  <si>
    <t>Français 6 année</t>
  </si>
  <si>
    <t>11.6</t>
  </si>
  <si>
    <t>91.7</t>
  </si>
  <si>
    <t>10.6</t>
  </si>
  <si>
    <t>85.2</t>
  </si>
  <si>
    <t>1.6</t>
  </si>
  <si>
    <t>765</t>
  </si>
  <si>
    <t>2692</t>
  </si>
  <si>
    <t>370</t>
  </si>
  <si>
    <t>2924</t>
  </si>
  <si>
    <t>137</t>
  </si>
  <si>
    <t>354</t>
  </si>
  <si>
    <t>410</t>
  </si>
  <si>
    <t>2835</t>
  </si>
  <si>
    <t>53</t>
  </si>
  <si>
    <t>84</t>
  </si>
  <si>
    <t>3189</t>
  </si>
  <si>
    <t>French Language Arts 6 année</t>
  </si>
  <si>
    <t>42.7</t>
  </si>
  <si>
    <t>12.2</t>
  </si>
  <si>
    <t>93.0</t>
  </si>
  <si>
    <t>7.8</t>
  </si>
  <si>
    <t>92.2</t>
  </si>
  <si>
    <t>9.4</t>
  </si>
  <si>
    <t>7.1</t>
  </si>
  <si>
    <t>83.5</t>
  </si>
  <si>
    <t>90.6</t>
  </si>
  <si>
    <t>19938</t>
  </si>
  <si>
    <t>41920</t>
  </si>
  <si>
    <t>5703</t>
  </si>
  <si>
    <t>43403</t>
  </si>
  <si>
    <t>4862</t>
  </si>
  <si>
    <t>3662</t>
  </si>
  <si>
    <t>9213</t>
  </si>
  <si>
    <t>43016</t>
  </si>
  <si>
    <t>2419</t>
  </si>
  <si>
    <t>2443</t>
  </si>
  <si>
    <t>46678</t>
  </si>
  <si>
    <t>51540</t>
  </si>
  <si>
    <t>English Language Arts 6</t>
  </si>
  <si>
    <r>
      <rPr>
        <sz val="8"/>
        <color rgb="FF000000"/>
        <rFont val="Arial"/>
      </rPr>
      <t>2018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Prov</t>
    </r>
    <r>
      <rPr>
        <sz val="8"/>
        <color rgb="FF000000"/>
        <rFont val="Arial"/>
      </rPr>
      <t xml:space="preserve"> Std Dev %</t>
    </r>
  </si>
  <si>
    <r>
      <rPr>
        <sz val="8"/>
        <color rgb="FF000000"/>
        <rFont val="Arial"/>
      </rPr>
      <t>2018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Prov</t>
    </r>
    <r>
      <rPr>
        <sz val="8"/>
        <color rgb="FF000000"/>
        <rFont val="Arial"/>
      </rPr>
      <t xml:space="preserve"> Mean %</t>
    </r>
  </si>
  <si>
    <r>
      <rPr>
        <sz val="8"/>
        <color rgb="FF000000"/>
        <rFont val="Arial"/>
      </rPr>
      <t>2018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Prov</t>
    </r>
    <r>
      <rPr>
        <sz val="8"/>
        <color rgb="FF000000"/>
        <rFont val="Arial"/>
      </rPr>
      <t xml:space="preserve"> Part 2 % Exc</t>
    </r>
  </si>
  <si>
    <r>
      <rPr>
        <sz val="8"/>
        <color rgb="FF000000"/>
        <rFont val="Arial"/>
      </rPr>
      <t>2018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Prov</t>
    </r>
    <r>
      <rPr>
        <sz val="8"/>
        <color rgb="FF000000"/>
        <rFont val="Arial"/>
      </rPr>
      <t xml:space="preserve"> Part 2 % Acc</t>
    </r>
  </si>
  <si>
    <r>
      <rPr>
        <sz val="8"/>
        <color rgb="FF000000"/>
        <rFont val="Arial"/>
      </rPr>
      <t>2018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Prov</t>
    </r>
    <r>
      <rPr>
        <sz val="8"/>
        <color rgb="FF000000"/>
        <rFont val="Arial"/>
      </rPr>
      <t xml:space="preserve"> Part 1 % Exc</t>
    </r>
  </si>
  <si>
    <r>
      <rPr>
        <sz val="8"/>
        <color rgb="FF000000"/>
        <rFont val="Arial"/>
      </rPr>
      <t>2018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Prov</t>
    </r>
    <r>
      <rPr>
        <sz val="8"/>
        <color rgb="FF000000"/>
        <rFont val="Arial"/>
      </rPr>
      <t xml:space="preserve"> Part 1 % Acc</t>
    </r>
  </si>
  <si>
    <r>
      <rPr>
        <sz val="8"/>
        <color rgb="FF000000"/>
        <rFont val="Arial"/>
      </rPr>
      <t>2018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Prov</t>
    </r>
    <r>
      <rPr>
        <sz val="8"/>
        <color rgb="FF000000"/>
        <rFont val="Arial"/>
      </rPr>
      <t xml:space="preserve"> % Below of Writing</t>
    </r>
  </si>
  <si>
    <r>
      <rPr>
        <sz val="8"/>
        <color rgb="FF000000"/>
        <rFont val="Arial"/>
      </rPr>
      <t>2018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Prov</t>
    </r>
    <r>
      <rPr>
        <sz val="8"/>
        <color rgb="FF000000"/>
        <rFont val="Arial"/>
      </rPr>
      <t xml:space="preserve"> % Exc of Writing</t>
    </r>
  </si>
  <si>
    <r>
      <rPr>
        <sz val="8"/>
        <color rgb="FF000000"/>
        <rFont val="Arial"/>
      </rPr>
      <t>2018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Prov</t>
    </r>
    <r>
      <rPr>
        <sz val="8"/>
        <color rgb="FF000000"/>
        <rFont val="Arial"/>
      </rPr>
      <t xml:space="preserve"> % Acc of Writing</t>
    </r>
  </si>
  <si>
    <r>
      <rPr>
        <sz val="8"/>
        <color rgb="FF000000"/>
        <rFont val="Arial"/>
      </rPr>
      <t>2018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Prov</t>
    </r>
    <r>
      <rPr>
        <sz val="8"/>
        <color rgb="FF000000"/>
        <rFont val="Arial"/>
      </rPr>
      <t xml:space="preserve"> % Not Avail</t>
    </r>
  </si>
  <si>
    <r>
      <rPr>
        <sz val="8"/>
        <color rgb="FF000000"/>
        <rFont val="Arial"/>
      </rPr>
      <t>2018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Prov</t>
    </r>
    <r>
      <rPr>
        <sz val="8"/>
        <color rgb="FF000000"/>
        <rFont val="Arial"/>
      </rPr>
      <t xml:space="preserve"> % Below of Enrol</t>
    </r>
  </si>
  <si>
    <r>
      <rPr>
        <sz val="8"/>
        <color rgb="FF000000"/>
        <rFont val="Arial"/>
      </rPr>
      <t>2018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Prov</t>
    </r>
    <r>
      <rPr>
        <sz val="8"/>
        <color rgb="FF000000"/>
        <rFont val="Arial"/>
      </rPr>
      <t xml:space="preserve"> % Exc of Enrol</t>
    </r>
  </si>
  <si>
    <r>
      <rPr>
        <sz val="8"/>
        <color rgb="FF000000"/>
        <rFont val="Arial"/>
      </rPr>
      <t>2018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Prov</t>
    </r>
    <r>
      <rPr>
        <sz val="8"/>
        <color rgb="FF000000"/>
        <rFont val="Arial"/>
      </rPr>
      <t xml:space="preserve"> % Acc of Enrol</t>
    </r>
  </si>
  <si>
    <r>
      <rPr>
        <sz val="8"/>
        <color rgb="FF000000"/>
        <rFont val="Arial"/>
      </rPr>
      <t>2018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Prov</t>
    </r>
    <r>
      <rPr>
        <sz val="8"/>
        <color rgb="FF000000"/>
        <rFont val="Arial"/>
      </rPr>
      <t xml:space="preserve"> % Excused</t>
    </r>
  </si>
  <si>
    <r>
      <rPr>
        <sz val="8"/>
        <color rgb="FF000000"/>
        <rFont val="Arial"/>
      </rPr>
      <t>2018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Prov</t>
    </r>
    <r>
      <rPr>
        <sz val="8"/>
        <color rgb="FF000000"/>
        <rFont val="Arial"/>
      </rPr>
      <t xml:space="preserve"> % Absent</t>
    </r>
  </si>
  <si>
    <r>
      <t>2018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Prov</t>
    </r>
    <r>
      <rPr>
        <sz val="8"/>
        <color rgb="FF000000"/>
        <rFont val="Arial"/>
      </rPr>
      <t xml:space="preserve"> % Writing</t>
    </r>
  </si>
  <si>
    <r>
      <rPr>
        <sz val="8"/>
        <color rgb="FF000000"/>
        <rFont val="Arial"/>
      </rPr>
      <t>2018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Prov</t>
    </r>
    <r>
      <rPr>
        <sz val="8"/>
        <color rgb="FF000000"/>
        <rFont val="Arial"/>
      </rPr>
      <t xml:space="preserve"> Part 2 Exc</t>
    </r>
  </si>
  <si>
    <r>
      <rPr>
        <sz val="8"/>
        <color rgb="FF000000"/>
        <rFont val="Arial"/>
      </rPr>
      <t>2018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Prov</t>
    </r>
    <r>
      <rPr>
        <sz val="8"/>
        <color rgb="FF000000"/>
        <rFont val="Arial"/>
      </rPr>
      <t xml:space="preserve"> Part 2 Acc</t>
    </r>
  </si>
  <si>
    <r>
      <rPr>
        <sz val="8"/>
        <color rgb="FF000000"/>
        <rFont val="Arial"/>
      </rPr>
      <t>2018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Prov</t>
    </r>
    <r>
      <rPr>
        <sz val="8"/>
        <color rgb="FF000000"/>
        <rFont val="Arial"/>
      </rPr>
      <t xml:space="preserve"> Part 1 Exc</t>
    </r>
  </si>
  <si>
    <r>
      <rPr>
        <sz val="8"/>
        <color rgb="FF000000"/>
        <rFont val="Arial"/>
      </rPr>
      <t>2018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Prov</t>
    </r>
    <r>
      <rPr>
        <sz val="8"/>
        <color rgb="FF000000"/>
        <rFont val="Arial"/>
      </rPr>
      <t xml:space="preserve"> Part 1 Acc</t>
    </r>
  </si>
  <si>
    <r>
      <rPr>
        <sz val="8"/>
        <color rgb="FF000000"/>
        <rFont val="Arial"/>
      </rPr>
      <t>2018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Prov</t>
    </r>
    <r>
      <rPr>
        <sz val="8"/>
        <color rgb="FF000000"/>
        <rFont val="Arial"/>
      </rPr>
      <t xml:space="preserve"> Not Avail</t>
    </r>
  </si>
  <si>
    <r>
      <rPr>
        <sz val="8"/>
        <color rgb="FF000000"/>
        <rFont val="Arial"/>
      </rPr>
      <t>2018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Prov</t>
    </r>
    <r>
      <rPr>
        <sz val="8"/>
        <color rgb="FF000000"/>
        <rFont val="Arial"/>
      </rPr>
      <t xml:space="preserve"> Below</t>
    </r>
  </si>
  <si>
    <r>
      <rPr>
        <sz val="8"/>
        <color rgb="FF000000"/>
        <rFont val="Arial"/>
      </rPr>
      <t>2018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Prov</t>
    </r>
    <r>
      <rPr>
        <sz val="8"/>
        <color rgb="FF000000"/>
        <rFont val="Arial"/>
      </rPr>
      <t xml:space="preserve"> Exc</t>
    </r>
  </si>
  <si>
    <r>
      <rPr>
        <sz val="8"/>
        <color rgb="FF000000"/>
        <rFont val="Arial"/>
      </rPr>
      <t>2018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Prov</t>
    </r>
    <r>
      <rPr>
        <sz val="8"/>
        <color rgb="FF000000"/>
        <rFont val="Arial"/>
      </rPr>
      <t xml:space="preserve"> Acc</t>
    </r>
  </si>
  <si>
    <r>
      <rPr>
        <sz val="8"/>
        <color rgb="FF000000"/>
        <rFont val="Arial"/>
      </rPr>
      <t>2018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Prov</t>
    </r>
    <r>
      <rPr>
        <sz val="8"/>
        <color rgb="FF000000"/>
        <rFont val="Arial"/>
      </rPr>
      <t xml:space="preserve"> Excused</t>
    </r>
  </si>
  <si>
    <r>
      <rPr>
        <sz val="8"/>
        <color rgb="FF000000"/>
        <rFont val="Arial"/>
      </rPr>
      <t>2018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Prov</t>
    </r>
    <r>
      <rPr>
        <sz val="8"/>
        <color rgb="FF000000"/>
        <rFont val="Arial"/>
      </rPr>
      <t xml:space="preserve"> Absent</t>
    </r>
  </si>
  <si>
    <r>
      <rPr>
        <sz val="8"/>
        <color rgb="FF000000"/>
        <rFont val="Arial"/>
      </rPr>
      <t>2018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Prov</t>
    </r>
    <r>
      <rPr>
        <sz val="8"/>
        <color rgb="FF000000"/>
        <rFont val="Arial"/>
      </rPr>
      <t xml:space="preserve"> Writing</t>
    </r>
  </si>
  <si>
    <r>
      <rPr>
        <sz val="8"/>
        <color rgb="FF000000"/>
        <rFont val="Arial"/>
      </rPr>
      <t>2018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Prov</t>
    </r>
    <r>
      <rPr>
        <sz val="8"/>
        <color rgb="FF000000"/>
        <rFont val="Arial"/>
      </rPr>
      <t xml:space="preserve"> Enrol</t>
    </r>
  </si>
  <si>
    <t>Course Name</t>
  </si>
  <si>
    <t>Alberta</t>
  </si>
  <si>
    <t>Average</t>
  </si>
  <si>
    <t>Sum</t>
  </si>
  <si>
    <t>TCRCE</t>
  </si>
  <si>
    <t>SSRCE</t>
  </si>
  <si>
    <t>SRCE</t>
  </si>
  <si>
    <t>HRCE</t>
  </si>
  <si>
    <t>CSAP</t>
  </si>
  <si>
    <t>CCRCE</t>
  </si>
  <si>
    <t>CBVRCE</t>
  </si>
  <si>
    <t>AVRCE</t>
  </si>
  <si>
    <t>Provincial</t>
  </si>
  <si>
    <t>G10 Math</t>
  </si>
  <si>
    <t>Participants</t>
  </si>
  <si>
    <t>G10 Writing-Conventions</t>
  </si>
  <si>
    <t>G10 Writing-Language use</t>
  </si>
  <si>
    <t>G10 Writing-Organization</t>
  </si>
  <si>
    <t>G10 Writing-Ideas</t>
  </si>
  <si>
    <t>G10 Reading</t>
  </si>
  <si>
    <t>G6 Math</t>
  </si>
  <si>
    <t>G6 Writing-Conventions</t>
  </si>
  <si>
    <t>G6 Writing-Language use</t>
  </si>
  <si>
    <t>G6 Writing-Organization</t>
  </si>
  <si>
    <t>G6 Writing-Ideas</t>
  </si>
  <si>
    <t>G6 Reading</t>
  </si>
  <si>
    <t>G3 Math</t>
  </si>
  <si>
    <t>G3 Writing-Conventions</t>
  </si>
  <si>
    <t>G3 Writing-Language use</t>
  </si>
  <si>
    <t>G3 Writing-Organization</t>
  </si>
  <si>
    <t>G3 Writing-Ideas</t>
  </si>
  <si>
    <t>G3 Reading</t>
  </si>
  <si>
    <t>https://plans.ednet.ns.ca/results</t>
  </si>
  <si>
    <t>Nova Scotia</t>
  </si>
  <si>
    <t>Native Federal</t>
  </si>
  <si>
    <t>Private</t>
  </si>
  <si>
    <t>Eastern Region</t>
  </si>
  <si>
    <t>Central Region</t>
  </si>
  <si>
    <t>Western region</t>
  </si>
  <si>
    <t>Labrador Region</t>
  </si>
  <si>
    <t>Constructed Response-NF</t>
  </si>
  <si>
    <t>Persuasive Writing</t>
  </si>
  <si>
    <t>Reading-NF</t>
  </si>
  <si>
    <t>G9</t>
  </si>
  <si>
    <t>Reading-F</t>
  </si>
  <si>
    <t>Creative Writing</t>
  </si>
  <si>
    <t>G6</t>
  </si>
  <si>
    <t>G3</t>
  </si>
  <si>
    <t>https://www.education.gov.nl.ca/sch_rep/2014/crtres.htm</t>
  </si>
  <si>
    <t>Newfoundland and Labrador</t>
  </si>
  <si>
    <t>ASD-W</t>
  </si>
  <si>
    <t>ASD-S</t>
  </si>
  <si>
    <t>ASD-E</t>
  </si>
  <si>
    <t>ASD-N</t>
  </si>
  <si>
    <t>G9 Reading</t>
  </si>
  <si>
    <t>Paticipants</t>
  </si>
  <si>
    <t>G4 Reading</t>
  </si>
  <si>
    <t>https://www2.gnb.ca/content/gnb/en/departments/education/k12/content/anglophone_sector/reports_on_achievement/provincial.html</t>
  </si>
  <si>
    <t>New Brunswick</t>
  </si>
  <si>
    <t>British Columbia</t>
  </si>
  <si>
    <t>School District</t>
  </si>
  <si>
    <t>Graduation Rate</t>
  </si>
  <si>
    <t xml:space="preserve">% G3 Reading </t>
  </si>
  <si>
    <t>% G3 Writing</t>
  </si>
  <si>
    <t>% G3 Math</t>
  </si>
  <si>
    <t xml:space="preserve">% G6 Reading </t>
  </si>
  <si>
    <t>% G6 Writing</t>
  </si>
  <si>
    <t>% G6 Math</t>
  </si>
  <si>
    <t>% G9 Academic Math</t>
  </si>
  <si>
    <t>% G9 Applied Math</t>
  </si>
  <si>
    <t>% Passes OSSLT First Attempt</t>
  </si>
  <si>
    <t>Math</t>
  </si>
  <si>
    <t>Literacy</t>
  </si>
  <si>
    <t>Algoma District School Board</t>
  </si>
  <si>
    <t>Algoma DSB</t>
  </si>
  <si>
    <t>Avon Maitland District School Board</t>
  </si>
  <si>
    <t>Avon Maitland DSB</t>
  </si>
  <si>
    <t>Bluewater District School Board</t>
  </si>
  <si>
    <t>Bluewater DSB</t>
  </si>
  <si>
    <t>District School Board of Niagara</t>
  </si>
  <si>
    <t>DSB of Niagara</t>
  </si>
  <si>
    <t>District School Board Ontario North East</t>
  </si>
  <si>
    <t>DSB of Ontario North East</t>
  </si>
  <si>
    <t>Durham District School Board</t>
  </si>
  <si>
    <t>Durham DSB</t>
  </si>
  <si>
    <t>Grand Erie District School Board</t>
  </si>
  <si>
    <t>Grand Erie DSB</t>
  </si>
  <si>
    <t>Greater Essex County District School Board</t>
  </si>
  <si>
    <t>Greater Essex County DSB</t>
  </si>
  <si>
    <t>Halton District School Board</t>
  </si>
  <si>
    <t>Halton DSB</t>
  </si>
  <si>
    <t>Hamilton-Wentworth District School Board</t>
  </si>
  <si>
    <t>Hamilton-Wentworth DSB</t>
  </si>
  <si>
    <t>Hastings &amp; Prince Edward District School Board</t>
  </si>
  <si>
    <t>Hastings &amp; Prince Edward DSB</t>
  </si>
  <si>
    <t>Kawartha Pine Ridge District School Board</t>
  </si>
  <si>
    <t>Kawartha Pine Ridge DSB</t>
  </si>
  <si>
    <t>Keewatin-Patricia District School Board</t>
  </si>
  <si>
    <t>Keewatin-Patricia DSB</t>
  </si>
  <si>
    <t>Lakehead District School Board</t>
  </si>
  <si>
    <t>Lakehead DSB</t>
  </si>
  <si>
    <t>Lambton Kent District School Board</t>
  </si>
  <si>
    <t>Lambton Kent DSB</t>
  </si>
  <si>
    <t>Limestone District School Board</t>
  </si>
  <si>
    <t>Limestone DSB</t>
  </si>
  <si>
    <t>Near North District School Board</t>
  </si>
  <si>
    <t>Near North DSB</t>
  </si>
  <si>
    <t>Ottawa-Carleton District School Board</t>
  </si>
  <si>
    <t>Ottawa-Carleton DSB</t>
  </si>
  <si>
    <t>Peel District School Board</t>
  </si>
  <si>
    <t>Peel DSB</t>
  </si>
  <si>
    <t>Rainbow District School Board</t>
  </si>
  <si>
    <t>Rainbow DSB</t>
  </si>
  <si>
    <t>Rainy River District School Board</t>
  </si>
  <si>
    <t>Rainy River DSB</t>
  </si>
  <si>
    <t>Renfrew County District School Board</t>
  </si>
  <si>
    <t>Renfrew County DSB</t>
  </si>
  <si>
    <t>Simcoe County District School Board</t>
  </si>
  <si>
    <t>Simcoe County DSB</t>
  </si>
  <si>
    <t>Superior-Greenstone District School Board</t>
  </si>
  <si>
    <t>Superior-Greenstone DSB</t>
  </si>
  <si>
    <t>Thames Valley District School Board</t>
  </si>
  <si>
    <t>Thames Valley DSB</t>
  </si>
  <si>
    <t>Toronto District School Board</t>
  </si>
  <si>
    <t>Toronto DSB</t>
  </si>
  <si>
    <t>Trillium Lakelands District School Board</t>
  </si>
  <si>
    <t>Trillium Lakelands DSB</t>
  </si>
  <si>
    <t>Upper Canada District School Board</t>
  </si>
  <si>
    <t>Upper Canada DSB</t>
  </si>
  <si>
    <t>Upper Grand District School Board</t>
  </si>
  <si>
    <t>Upper Grand DSB</t>
  </si>
  <si>
    <t>Waterloo Region District School Board</t>
  </si>
  <si>
    <t>Waterloo Region DSB</t>
  </si>
  <si>
    <t>York Region District School Board</t>
  </si>
  <si>
    <t>York Region DSB</t>
  </si>
  <si>
    <t>% refers to % of students achieving the provincial standard</t>
  </si>
  <si>
    <t>data from Sif Data Table</t>
  </si>
  <si>
    <t>mean</t>
  </si>
  <si>
    <t>median</t>
  </si>
  <si>
    <t>mode</t>
  </si>
  <si>
    <t>range</t>
  </si>
  <si>
    <t>SD</t>
  </si>
  <si>
    <t>&lt;50%</t>
  </si>
  <si>
    <t>&gt;60%</t>
  </si>
  <si>
    <t>&gt;50%</t>
  </si>
  <si>
    <t>&gt;70%</t>
  </si>
  <si>
    <t>&gt;80%</t>
  </si>
  <si>
    <t>Manitoba</t>
  </si>
  <si>
    <t>Prince Edward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</si>
</sst>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CB9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BBCFFD"/>
        <bgColor indexed="64"/>
      </patternFill>
    </fill>
    <fill>
      <patternFill patternType="solid">
        <fgColor rgb="FFFFD7B9"/>
        <bgColor indexed="64"/>
      </patternFill>
    </fill>
    <fill>
      <patternFill patternType="solid">
        <fgColor rgb="FFDCFFB9"/>
        <bgColor indexed="64"/>
      </patternFill>
    </fill>
    <fill>
      <patternFill patternType="solid">
        <fgColor rgb="FFBAF3FE"/>
        <bgColor indexed="64"/>
      </patternFill>
    </fill>
    <fill>
      <patternFill patternType="solid">
        <fgColor rgb="FFBCB9FF"/>
        <bgColor indexed="64"/>
      </patternFill>
    </fill>
    <fill>
      <patternFill patternType="solid">
        <fgColor rgb="FFE4BAFE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NumberFormat="1" applyFont="1" applyFill="1" applyBorder="1" applyAlignment="1">
      <alignment horizontal="right" vertical="center" wrapText="1" readingOrder="1"/>
    </xf>
    <xf numFmtId="0" fontId="2" fillId="0" borderId="1" xfId="0" applyNumberFormat="1" applyFont="1" applyFill="1" applyBorder="1" applyAlignment="1">
      <alignment horizontal="left" vertical="center" wrapText="1" readingOrder="1"/>
    </xf>
    <xf numFmtId="0" fontId="2" fillId="0" borderId="2" xfId="0" applyNumberFormat="1" applyFont="1" applyFill="1" applyBorder="1" applyAlignment="1">
      <alignment horizontal="left" vertical="center" wrapText="1" readingOrder="1"/>
    </xf>
    <xf numFmtId="0" fontId="1" fillId="0" borderId="0" xfId="0" applyFont="1"/>
    <xf numFmtId="164" fontId="3" fillId="0" borderId="0" xfId="0" applyNumberFormat="1" applyFont="1"/>
    <xf numFmtId="164" fontId="0" fillId="0" borderId="0" xfId="0" applyNumberFormat="1"/>
    <xf numFmtId="0" fontId="0" fillId="2" borderId="0" xfId="0" applyFill="1"/>
    <xf numFmtId="164" fontId="3" fillId="2" borderId="0" xfId="0" applyNumberFormat="1" applyFont="1" applyFill="1"/>
    <xf numFmtId="2" fontId="3" fillId="0" borderId="0" xfId="0" applyNumberFormat="1" applyFont="1" applyAlignment="1">
      <alignment horizontal="left"/>
    </xf>
    <xf numFmtId="0" fontId="0" fillId="3" borderId="0" xfId="0" applyFill="1"/>
    <xf numFmtId="164" fontId="3" fillId="3" borderId="0" xfId="0" applyNumberFormat="1" applyFont="1" applyFill="1"/>
    <xf numFmtId="2" fontId="0" fillId="0" borderId="0" xfId="0" applyNumberFormat="1" applyAlignment="1">
      <alignment horizontal="left"/>
    </xf>
    <xf numFmtId="0" fontId="0" fillId="4" borderId="0" xfId="0" applyFill="1"/>
    <xf numFmtId="164" fontId="3" fillId="4" borderId="0" xfId="0" applyNumberFormat="1" applyFont="1" applyFill="1"/>
    <xf numFmtId="0" fontId="0" fillId="5" borderId="0" xfId="0" applyFill="1"/>
    <xf numFmtId="164" fontId="3" fillId="5" borderId="0" xfId="0" applyNumberFormat="1" applyFont="1" applyFill="1"/>
    <xf numFmtId="0" fontId="0" fillId="6" borderId="0" xfId="0" applyFill="1"/>
    <xf numFmtId="164" fontId="3" fillId="6" borderId="0" xfId="0" applyNumberFormat="1" applyFont="1" applyFill="1"/>
    <xf numFmtId="0" fontId="0" fillId="7" borderId="0" xfId="0" applyFill="1"/>
    <xf numFmtId="164" fontId="3" fillId="7" borderId="0" xfId="0" applyNumberFormat="1" applyFont="1" applyFill="1"/>
    <xf numFmtId="0" fontId="0" fillId="8" borderId="0" xfId="0" applyFill="1"/>
    <xf numFmtId="164" fontId="3" fillId="8" borderId="0" xfId="0" applyNumberFormat="1" applyFont="1" applyFill="1"/>
    <xf numFmtId="164" fontId="0" fillId="2" borderId="0" xfId="0" applyNumberFormat="1" applyFill="1"/>
    <xf numFmtId="164" fontId="0" fillId="6" borderId="0" xfId="0" applyNumberFormat="1" applyFill="1"/>
    <xf numFmtId="164" fontId="0" fillId="8" borderId="0" xfId="0" applyNumberFormat="1" applyFill="1"/>
    <xf numFmtId="0" fontId="0" fillId="9" borderId="0" xfId="0" applyFill="1"/>
    <xf numFmtId="164" fontId="3" fillId="9" borderId="0" xfId="0" applyNumberFormat="1" applyFont="1" applyFill="1"/>
    <xf numFmtId="164" fontId="0" fillId="4" borderId="0" xfId="0" applyNumberFormat="1" applyFill="1"/>
    <xf numFmtId="164" fontId="0" fillId="7" borderId="0" xfId="0" applyNumberFormat="1" applyFill="1"/>
    <xf numFmtId="164" fontId="0" fillId="9" borderId="0" xfId="0" applyNumberFormat="1" applyFill="1"/>
    <xf numFmtId="0" fontId="4" fillId="4" borderId="0" xfId="0" applyFont="1" applyFill="1"/>
    <xf numFmtId="164" fontId="5" fillId="4" borderId="0" xfId="0" applyNumberFormat="1" applyFont="1" applyFill="1"/>
    <xf numFmtId="0" fontId="0" fillId="0" borderId="0" xfId="0" applyAlignment="1">
      <alignment horizontal="left"/>
    </xf>
    <xf numFmtId="0" fontId="4" fillId="7" borderId="0" xfId="0" applyFont="1" applyFill="1"/>
    <xf numFmtId="0" fontId="4" fillId="6" borderId="0" xfId="0" applyFont="1" applyFill="1"/>
    <xf numFmtId="0" fontId="4" fillId="8" borderId="0" xfId="0" applyFont="1" applyFill="1"/>
    <xf numFmtId="0" fontId="0" fillId="0" borderId="0" xfId="0" applyFill="1"/>
    <xf numFmtId="0" fontId="4" fillId="0" borderId="0" xfId="0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9"/>
  <sheetViews>
    <sheetView topLeftCell="A73" workbookViewId="0">
      <selection activeCell="I17" sqref="I17"/>
    </sheetView>
  </sheetViews>
  <sheetFormatPr defaultRowHeight="15" x14ac:dyDescent="0.25"/>
  <sheetData>
    <row r="1" spans="1:24" x14ac:dyDescent="0.25">
      <c r="A1" t="s">
        <v>749</v>
      </c>
      <c r="B1" t="s">
        <v>750</v>
      </c>
      <c r="C1" t="s">
        <v>751</v>
      </c>
      <c r="D1" t="s">
        <v>752</v>
      </c>
      <c r="E1" t="s">
        <v>753</v>
      </c>
      <c r="F1" t="s">
        <v>754</v>
      </c>
      <c r="G1" t="s">
        <v>755</v>
      </c>
      <c r="H1" t="s">
        <v>756</v>
      </c>
      <c r="I1" t="s">
        <v>757</v>
      </c>
      <c r="J1" t="s">
        <v>758</v>
      </c>
      <c r="K1" t="s">
        <v>759</v>
      </c>
      <c r="L1" s="4" t="s">
        <v>760</v>
      </c>
      <c r="M1" t="s">
        <v>749</v>
      </c>
      <c r="N1" t="s">
        <v>753</v>
      </c>
      <c r="O1" t="s">
        <v>756</v>
      </c>
      <c r="P1" t="s">
        <v>757</v>
      </c>
      <c r="Q1" t="s">
        <v>758</v>
      </c>
      <c r="R1" s="4" t="s">
        <v>761</v>
      </c>
      <c r="S1" t="s">
        <v>749</v>
      </c>
      <c r="T1" t="s">
        <v>751</v>
      </c>
      <c r="U1" t="s">
        <v>752</v>
      </c>
      <c r="V1" t="s">
        <v>754</v>
      </c>
      <c r="W1" t="s">
        <v>755</v>
      </c>
      <c r="X1" t="s">
        <v>759</v>
      </c>
    </row>
    <row r="2" spans="1:24" x14ac:dyDescent="0.25">
      <c r="A2" t="s">
        <v>762</v>
      </c>
      <c r="B2">
        <v>0.78500000000000003</v>
      </c>
      <c r="C2" s="5">
        <v>0.55782608700000003</v>
      </c>
      <c r="D2" s="5">
        <v>0.47318181799999998</v>
      </c>
      <c r="E2" s="5">
        <v>0.4608333</v>
      </c>
      <c r="F2" s="5">
        <v>0.70703703699999998</v>
      </c>
      <c r="G2" s="5">
        <v>0.68370370400000002</v>
      </c>
      <c r="H2" s="5">
        <v>0.38481480000000001</v>
      </c>
      <c r="I2" s="5">
        <v>0.67714285699999999</v>
      </c>
      <c r="J2" s="5">
        <v>0.35714285699999998</v>
      </c>
      <c r="K2" s="5">
        <v>0.64111111111111119</v>
      </c>
      <c r="M2" t="s">
        <v>763</v>
      </c>
      <c r="N2" s="5">
        <v>0.4608333</v>
      </c>
      <c r="O2" s="5">
        <v>0.38481480000000001</v>
      </c>
      <c r="P2" s="5">
        <v>0.67714285699999999</v>
      </c>
      <c r="Q2" s="5">
        <v>0.35714285699999998</v>
      </c>
      <c r="S2" t="s">
        <v>763</v>
      </c>
      <c r="T2" s="5">
        <v>0.55782608700000003</v>
      </c>
      <c r="U2" s="5">
        <v>0.47318181799999998</v>
      </c>
      <c r="V2" s="5">
        <v>0.70703703699999998</v>
      </c>
      <c r="W2" s="5">
        <v>0.68370370400000002</v>
      </c>
      <c r="X2" s="5">
        <v>0.64111111111111119</v>
      </c>
    </row>
    <row r="3" spans="1:24" x14ac:dyDescent="0.25">
      <c r="A3" t="s">
        <v>764</v>
      </c>
      <c r="B3">
        <v>0.85399999999999998</v>
      </c>
      <c r="C3" s="5">
        <v>0.74275862100000001</v>
      </c>
      <c r="D3" s="5">
        <v>0.70586206900000004</v>
      </c>
      <c r="E3" s="5">
        <v>0.59448279999999998</v>
      </c>
      <c r="F3" s="5">
        <v>0.807666667</v>
      </c>
      <c r="G3" s="5">
        <v>0.78866666699999999</v>
      </c>
      <c r="H3" s="5">
        <v>0.4746667</v>
      </c>
      <c r="I3" s="5">
        <v>0.86666666699999995</v>
      </c>
      <c r="J3" s="5">
        <v>0.60777777799999999</v>
      </c>
      <c r="K3" s="5">
        <v>0.74888888899999995</v>
      </c>
      <c r="M3" t="s">
        <v>765</v>
      </c>
      <c r="N3" s="5">
        <v>0.59448279999999998</v>
      </c>
      <c r="O3" s="5">
        <v>0.4746667</v>
      </c>
      <c r="P3" s="5">
        <v>0.86666666699999995</v>
      </c>
      <c r="Q3" s="5">
        <v>0.60777777799999999</v>
      </c>
      <c r="S3" t="s">
        <v>765</v>
      </c>
      <c r="T3" s="5">
        <v>0.74275862100000001</v>
      </c>
      <c r="U3" s="5">
        <v>0.70586206900000004</v>
      </c>
      <c r="V3" s="5">
        <v>0.807666667</v>
      </c>
      <c r="W3" s="5">
        <v>0.78866666699999999</v>
      </c>
      <c r="X3" s="5">
        <v>0.74888888899999995</v>
      </c>
    </row>
    <row r="4" spans="1:24" x14ac:dyDescent="0.25">
      <c r="A4" t="s">
        <v>766</v>
      </c>
      <c r="B4">
        <v>0.81599999999999995</v>
      </c>
      <c r="C4" s="6">
        <v>0.69</v>
      </c>
      <c r="D4" s="6">
        <v>0.62</v>
      </c>
      <c r="E4" s="6">
        <v>0.52</v>
      </c>
      <c r="F4" s="6">
        <v>0.73</v>
      </c>
      <c r="G4" s="6">
        <v>0.72</v>
      </c>
      <c r="H4" s="6">
        <v>0.36</v>
      </c>
      <c r="I4" s="6">
        <v>0.82550000000000001</v>
      </c>
      <c r="J4" s="6">
        <v>0.41875000000000001</v>
      </c>
      <c r="K4" s="6">
        <v>0.74439999999999995</v>
      </c>
      <c r="M4" t="s">
        <v>767</v>
      </c>
      <c r="N4" s="6">
        <v>0.52</v>
      </c>
      <c r="O4" s="6">
        <v>0.36</v>
      </c>
      <c r="P4" s="6">
        <v>0.82550000000000001</v>
      </c>
      <c r="Q4" s="6">
        <v>0.41875000000000001</v>
      </c>
      <c r="S4" t="s">
        <v>767</v>
      </c>
      <c r="T4" s="6">
        <v>0.69</v>
      </c>
      <c r="U4" s="6">
        <v>0.62</v>
      </c>
      <c r="V4" s="6">
        <v>0.73</v>
      </c>
      <c r="W4" s="6">
        <v>0.72</v>
      </c>
      <c r="X4" s="6">
        <v>0.74439999999999995</v>
      </c>
    </row>
    <row r="5" spans="1:24" x14ac:dyDescent="0.25">
      <c r="A5" t="s">
        <v>768</v>
      </c>
      <c r="B5">
        <v>0.85099999999999998</v>
      </c>
      <c r="C5" s="5">
        <v>0.69</v>
      </c>
      <c r="D5" s="5">
        <v>0.61499999999999999</v>
      </c>
      <c r="E5" s="5">
        <v>0.52</v>
      </c>
      <c r="F5" s="5">
        <v>0.73121199999999997</v>
      </c>
      <c r="G5" s="5">
        <v>0.72242399999999996</v>
      </c>
      <c r="H5" s="5">
        <v>0.36515199999999998</v>
      </c>
      <c r="I5" s="5">
        <v>0.82555599999999996</v>
      </c>
      <c r="J5" s="5">
        <v>0.41875000000000001</v>
      </c>
      <c r="K5" s="5">
        <v>0.74444399999999999</v>
      </c>
      <c r="M5" t="s">
        <v>769</v>
      </c>
      <c r="N5" s="5">
        <v>0.52</v>
      </c>
      <c r="O5" s="5">
        <v>0.36515199999999998</v>
      </c>
      <c r="P5" s="5">
        <v>0.82555599999999996</v>
      </c>
      <c r="Q5" s="5">
        <v>0.41875000000000001</v>
      </c>
      <c r="S5" t="s">
        <v>769</v>
      </c>
      <c r="T5" s="5">
        <v>0.69</v>
      </c>
      <c r="U5" s="5">
        <v>0.61499999999999999</v>
      </c>
      <c r="V5" s="5">
        <v>0.73121199999999997</v>
      </c>
      <c r="W5" s="5">
        <v>0.72242399999999996</v>
      </c>
      <c r="X5" s="5">
        <v>0.74444399999999999</v>
      </c>
    </row>
    <row r="6" spans="1:24" x14ac:dyDescent="0.25">
      <c r="A6" t="s">
        <v>770</v>
      </c>
      <c r="B6">
        <v>0.70899999999999996</v>
      </c>
      <c r="C6" s="5">
        <v>0.84844200000000003</v>
      </c>
      <c r="D6" s="5">
        <v>0.83064899999999997</v>
      </c>
      <c r="E6" s="5">
        <v>0.74454500000000001</v>
      </c>
      <c r="F6" s="5">
        <v>0.86784799999999995</v>
      </c>
      <c r="G6" s="5">
        <v>0.86341800000000002</v>
      </c>
      <c r="H6" s="5">
        <v>0.61177199999999998</v>
      </c>
      <c r="I6" s="5">
        <v>0.83411800000000003</v>
      </c>
      <c r="J6" s="5">
        <v>0.57687500000000003</v>
      </c>
      <c r="K6" s="5">
        <v>0.78529400000000005</v>
      </c>
      <c r="M6" t="s">
        <v>771</v>
      </c>
      <c r="N6" s="5">
        <v>0.74454500000000001</v>
      </c>
      <c r="O6" s="5">
        <v>0.61177199999999998</v>
      </c>
      <c r="P6" s="5">
        <v>0.83411800000000003</v>
      </c>
      <c r="Q6" s="5">
        <v>0.57687500000000003</v>
      </c>
      <c r="S6" t="s">
        <v>771</v>
      </c>
      <c r="T6" s="5">
        <v>0.84844200000000003</v>
      </c>
      <c r="U6" s="5">
        <v>0.83064899999999997</v>
      </c>
      <c r="V6" s="5">
        <v>0.86784799999999995</v>
      </c>
      <c r="W6" s="5">
        <v>0.86341800000000002</v>
      </c>
      <c r="X6" s="5">
        <v>0.78529400000000005</v>
      </c>
    </row>
    <row r="7" spans="1:24" x14ac:dyDescent="0.25">
      <c r="A7" t="s">
        <v>772</v>
      </c>
      <c r="B7">
        <v>0.874</v>
      </c>
      <c r="C7" s="5">
        <v>0.45083299999999998</v>
      </c>
      <c r="D7" s="5">
        <v>0.37</v>
      </c>
      <c r="E7" s="5">
        <v>0.31583299999999997</v>
      </c>
      <c r="F7" s="5">
        <v>0.63500000000000001</v>
      </c>
      <c r="G7" s="5">
        <v>0.58750000000000002</v>
      </c>
      <c r="H7" s="5">
        <v>0.191667</v>
      </c>
      <c r="I7" s="5">
        <v>0.68125000000000002</v>
      </c>
      <c r="J7" s="5">
        <v>0.34571400000000002</v>
      </c>
      <c r="K7" s="5">
        <v>0.60750000000000004</v>
      </c>
      <c r="M7" t="s">
        <v>773</v>
      </c>
      <c r="N7" s="5">
        <v>0.31583299999999997</v>
      </c>
      <c r="O7" s="5">
        <v>0.191667</v>
      </c>
      <c r="P7" s="5">
        <v>0.68125000000000002</v>
      </c>
      <c r="Q7" s="5">
        <v>0.34571400000000002</v>
      </c>
      <c r="S7" t="s">
        <v>773</v>
      </c>
      <c r="T7" s="5">
        <v>0.45083299999999998</v>
      </c>
      <c r="U7" s="5">
        <v>0.37</v>
      </c>
      <c r="V7" s="5">
        <v>0.63500000000000001</v>
      </c>
      <c r="W7" s="5">
        <v>0.58750000000000002</v>
      </c>
      <c r="X7" s="5">
        <v>0.60750000000000004</v>
      </c>
    </row>
    <row r="8" spans="1:24" x14ac:dyDescent="0.25">
      <c r="A8" t="s">
        <v>774</v>
      </c>
      <c r="B8">
        <v>0.75900000000000001</v>
      </c>
      <c r="C8" s="5">
        <v>0.74719999999999998</v>
      </c>
      <c r="D8" s="5">
        <v>0.71430000000000005</v>
      </c>
      <c r="E8" s="5">
        <v>0.61280400000000002</v>
      </c>
      <c r="F8" s="5">
        <v>0.84074099999999996</v>
      </c>
      <c r="G8" s="5">
        <v>0.83675900000000003</v>
      </c>
      <c r="H8" s="5">
        <v>0.50342600000000004</v>
      </c>
      <c r="I8" s="5">
        <v>0.83333299999999999</v>
      </c>
      <c r="J8" s="5">
        <v>0.48277799999999998</v>
      </c>
      <c r="K8" s="5">
        <v>0.77315800000000001</v>
      </c>
      <c r="M8" t="s">
        <v>775</v>
      </c>
      <c r="N8" s="5">
        <v>0.61280400000000002</v>
      </c>
      <c r="O8" s="5">
        <v>0.50342600000000004</v>
      </c>
      <c r="P8" s="5">
        <v>0.83333299999999999</v>
      </c>
      <c r="Q8" s="5">
        <v>0.48277799999999998</v>
      </c>
      <c r="S8" t="s">
        <v>775</v>
      </c>
      <c r="T8" s="5">
        <v>0.74719999999999998</v>
      </c>
      <c r="U8" s="5">
        <v>0.71430000000000005</v>
      </c>
      <c r="V8" s="5">
        <v>0.84074099999999996</v>
      </c>
      <c r="W8" s="5">
        <v>0.83675900000000003</v>
      </c>
      <c r="X8" s="5">
        <v>0.77315800000000001</v>
      </c>
    </row>
    <row r="9" spans="1:24" x14ac:dyDescent="0.25">
      <c r="A9" t="s">
        <v>776</v>
      </c>
      <c r="B9">
        <v>0.85</v>
      </c>
      <c r="C9" s="5">
        <v>0.61472700000000002</v>
      </c>
      <c r="D9" s="5">
        <v>0.533273</v>
      </c>
      <c r="E9" s="5">
        <v>0.46854499999999999</v>
      </c>
      <c r="F9" s="5">
        <v>0.70545500000000005</v>
      </c>
      <c r="G9" s="5">
        <v>0.69054499999999996</v>
      </c>
      <c r="H9" s="5">
        <v>0.32509100000000002</v>
      </c>
      <c r="I9" s="5">
        <v>0.75833300000000003</v>
      </c>
      <c r="J9" s="5">
        <v>0.51083299999999998</v>
      </c>
      <c r="K9" s="5">
        <v>0.57769199999999998</v>
      </c>
      <c r="M9" t="s">
        <v>777</v>
      </c>
      <c r="N9" s="5">
        <v>0.46854499999999999</v>
      </c>
      <c r="O9" s="5">
        <v>0.32509100000000002</v>
      </c>
      <c r="P9" s="5">
        <v>0.75833300000000003</v>
      </c>
      <c r="Q9" s="5">
        <v>0.51083299999999998</v>
      </c>
      <c r="S9" t="s">
        <v>777</v>
      </c>
      <c r="T9" s="5">
        <v>0.61472700000000002</v>
      </c>
      <c r="U9" s="5">
        <v>0.533273</v>
      </c>
      <c r="V9" s="5">
        <v>0.70545500000000005</v>
      </c>
      <c r="W9" s="5">
        <v>0.69054499999999996</v>
      </c>
      <c r="X9" s="5">
        <v>0.57769199999999998</v>
      </c>
    </row>
    <row r="10" spans="1:24" x14ac:dyDescent="0.25">
      <c r="A10" t="s">
        <v>778</v>
      </c>
      <c r="B10">
        <v>0.92700000000000005</v>
      </c>
      <c r="C10" s="5">
        <v>0.68759300000000001</v>
      </c>
      <c r="D10" s="5">
        <v>0.64759299999999997</v>
      </c>
      <c r="E10" s="5">
        <v>0.54907399999999995</v>
      </c>
      <c r="F10" s="5">
        <v>0.760741</v>
      </c>
      <c r="G10" s="5">
        <v>0.76463000000000003</v>
      </c>
      <c r="H10" s="5">
        <v>0.44388899999999998</v>
      </c>
      <c r="I10" s="5">
        <v>0.86</v>
      </c>
      <c r="J10" s="5">
        <v>0.51571400000000001</v>
      </c>
      <c r="K10" s="5">
        <v>0.70285699999999995</v>
      </c>
      <c r="M10" t="s">
        <v>779</v>
      </c>
      <c r="N10" s="5">
        <v>0.54907399999999995</v>
      </c>
      <c r="O10" s="5">
        <v>0.44388899999999998</v>
      </c>
      <c r="P10" s="5">
        <v>0.86</v>
      </c>
      <c r="Q10" s="5">
        <v>0.51571400000000001</v>
      </c>
      <c r="S10" t="s">
        <v>779</v>
      </c>
      <c r="T10" s="5">
        <v>0.68759300000000001</v>
      </c>
      <c r="U10" s="5">
        <v>0.64759299999999997</v>
      </c>
      <c r="V10" s="5">
        <v>0.760741</v>
      </c>
      <c r="W10" s="5">
        <v>0.76463000000000003</v>
      </c>
      <c r="X10" s="5">
        <v>0.70285699999999995</v>
      </c>
    </row>
    <row r="11" spans="1:24" x14ac:dyDescent="0.25">
      <c r="A11" t="s">
        <v>780</v>
      </c>
      <c r="B11">
        <v>0.80500000000000005</v>
      </c>
      <c r="C11" s="5">
        <v>0.668462</v>
      </c>
      <c r="D11" s="5">
        <v>0.58756399999999998</v>
      </c>
      <c r="E11" s="5">
        <v>0.47359000000000001</v>
      </c>
      <c r="F11" s="5">
        <v>0.71477599999999997</v>
      </c>
      <c r="G11" s="5">
        <v>0.72104500000000005</v>
      </c>
      <c r="H11" s="5">
        <v>0.34059699999999998</v>
      </c>
      <c r="I11" s="5">
        <v>0.80583300000000002</v>
      </c>
      <c r="J11" s="5">
        <v>0.44</v>
      </c>
      <c r="K11" s="5">
        <v>0.723333</v>
      </c>
      <c r="M11" t="s">
        <v>781</v>
      </c>
      <c r="N11" s="5">
        <v>0.47359000000000001</v>
      </c>
      <c r="O11" s="5">
        <v>0.34059699999999998</v>
      </c>
      <c r="P11" s="5">
        <v>0.80583300000000002</v>
      </c>
      <c r="Q11" s="5">
        <v>0.44</v>
      </c>
      <c r="S11" t="s">
        <v>781</v>
      </c>
      <c r="T11" s="5">
        <v>0.668462</v>
      </c>
      <c r="U11" s="5">
        <v>0.58756399999999998</v>
      </c>
      <c r="V11" s="5">
        <v>0.71477599999999997</v>
      </c>
      <c r="W11" s="5">
        <v>0.72104500000000005</v>
      </c>
      <c r="X11" s="5">
        <v>0.723333</v>
      </c>
    </row>
    <row r="12" spans="1:24" x14ac:dyDescent="0.25">
      <c r="A12" t="s">
        <v>782</v>
      </c>
      <c r="B12">
        <v>0.76400000000000001</v>
      </c>
      <c r="C12" s="5">
        <v>0.60806499999999997</v>
      </c>
      <c r="D12" s="5">
        <v>0.53032299999999999</v>
      </c>
      <c r="E12" s="5">
        <v>0.44193500000000002</v>
      </c>
      <c r="F12" s="5">
        <v>0.68</v>
      </c>
      <c r="G12" s="5">
        <v>0.64142900000000003</v>
      </c>
      <c r="H12" s="5">
        <v>0.26678600000000002</v>
      </c>
      <c r="I12" s="5">
        <v>0.75142900000000001</v>
      </c>
      <c r="J12" s="5">
        <v>0.40285700000000002</v>
      </c>
      <c r="K12" s="5">
        <v>0.67</v>
      </c>
      <c r="M12" t="s">
        <v>783</v>
      </c>
      <c r="N12" s="5">
        <v>0.44193500000000002</v>
      </c>
      <c r="O12" s="5">
        <v>0.26678600000000002</v>
      </c>
      <c r="P12" s="5">
        <v>0.75142900000000001</v>
      </c>
      <c r="Q12" s="5">
        <v>0.40285700000000002</v>
      </c>
      <c r="S12" t="s">
        <v>783</v>
      </c>
      <c r="T12" s="5">
        <v>0.60806499999999997</v>
      </c>
      <c r="U12" s="5">
        <v>0.53032299999999999</v>
      </c>
      <c r="V12" s="5">
        <v>0.68</v>
      </c>
      <c r="W12" s="5">
        <v>0.64142900000000003</v>
      </c>
      <c r="X12" s="5">
        <v>0.67</v>
      </c>
    </row>
    <row r="13" spans="1:24" x14ac:dyDescent="0.25">
      <c r="A13" t="s">
        <v>784</v>
      </c>
      <c r="B13">
        <v>0.84899999999999998</v>
      </c>
      <c r="C13" s="5">
        <v>0.74278699999999998</v>
      </c>
      <c r="D13" s="5">
        <v>0.66606600000000005</v>
      </c>
      <c r="E13" s="5">
        <v>0.57508199999999998</v>
      </c>
      <c r="F13" s="5">
        <v>0.78079399999999999</v>
      </c>
      <c r="G13" s="5">
        <v>0.76761900000000005</v>
      </c>
      <c r="H13" s="5">
        <v>0.39500000000000002</v>
      </c>
      <c r="I13" s="5">
        <v>0.82461499999999999</v>
      </c>
      <c r="J13" s="5">
        <v>0.49307699999999999</v>
      </c>
      <c r="K13" s="5">
        <v>0.74307699999999999</v>
      </c>
      <c r="M13" t="s">
        <v>785</v>
      </c>
      <c r="N13" s="5">
        <v>0.57508199999999998</v>
      </c>
      <c r="O13" s="5">
        <v>0.39500000000000002</v>
      </c>
      <c r="P13" s="5">
        <v>0.82461499999999999</v>
      </c>
      <c r="Q13" s="5">
        <v>0.49307699999999999</v>
      </c>
      <c r="S13" t="s">
        <v>785</v>
      </c>
      <c r="T13" s="5">
        <v>0.74278699999999998</v>
      </c>
      <c r="U13" s="5">
        <v>0.66606600000000005</v>
      </c>
      <c r="V13" s="5">
        <v>0.78079399999999999</v>
      </c>
      <c r="W13" s="5">
        <v>0.76761900000000005</v>
      </c>
      <c r="X13" s="5">
        <v>0.74307699999999999</v>
      </c>
    </row>
    <row r="14" spans="1:24" x14ac:dyDescent="0.25">
      <c r="A14" t="s">
        <v>786</v>
      </c>
      <c r="B14">
        <v>0.73199999999999998</v>
      </c>
      <c r="C14" s="5">
        <v>0.64124999999999999</v>
      </c>
      <c r="D14" s="5">
        <v>0.58875</v>
      </c>
      <c r="E14" s="5">
        <v>0.51375000000000004</v>
      </c>
      <c r="F14" s="5">
        <v>0.76666699999999999</v>
      </c>
      <c r="G14" s="5">
        <v>0.75777799999999995</v>
      </c>
      <c r="H14" s="5">
        <v>0.45111099999999998</v>
      </c>
      <c r="I14" s="5">
        <v>0.63500000000000001</v>
      </c>
      <c r="J14" s="5">
        <v>0.41</v>
      </c>
      <c r="K14" s="5">
        <v>0.52</v>
      </c>
      <c r="M14" t="s">
        <v>787</v>
      </c>
      <c r="N14" s="5">
        <v>0.51375000000000004</v>
      </c>
      <c r="O14" s="5">
        <v>0.45111099999999998</v>
      </c>
      <c r="P14" s="5">
        <v>0.63500000000000001</v>
      </c>
      <c r="Q14" s="5">
        <v>0.41</v>
      </c>
      <c r="S14" t="s">
        <v>787</v>
      </c>
      <c r="T14" s="5">
        <v>0.64124999999999999</v>
      </c>
      <c r="U14" s="5">
        <v>0.58875</v>
      </c>
      <c r="V14" s="5">
        <v>0.76666699999999999</v>
      </c>
      <c r="W14" s="5">
        <v>0.75777799999999995</v>
      </c>
      <c r="X14" s="5">
        <v>0.52</v>
      </c>
    </row>
    <row r="15" spans="1:24" x14ac:dyDescent="0.25">
      <c r="A15" t="s">
        <v>788</v>
      </c>
      <c r="B15">
        <v>0.81299999999999994</v>
      </c>
      <c r="C15" s="5">
        <v>0.70272699999999999</v>
      </c>
      <c r="D15" s="5">
        <v>0.66181800000000002</v>
      </c>
      <c r="E15" s="5">
        <v>0.50681799999999999</v>
      </c>
      <c r="F15" s="5">
        <v>0.72950000000000004</v>
      </c>
      <c r="G15" s="5">
        <v>0.70799999999999996</v>
      </c>
      <c r="H15" s="5">
        <v>0.30599999999999999</v>
      </c>
      <c r="I15" s="5">
        <v>0.82333299999999998</v>
      </c>
      <c r="J15" s="5">
        <v>0.43666700000000003</v>
      </c>
      <c r="K15" s="5">
        <v>0.79333299999999995</v>
      </c>
      <c r="M15" t="s">
        <v>789</v>
      </c>
      <c r="N15" s="5">
        <v>0.50681799999999999</v>
      </c>
      <c r="O15" s="5">
        <v>0.30599999999999999</v>
      </c>
      <c r="P15" s="5">
        <v>0.82333299999999998</v>
      </c>
      <c r="Q15" s="5">
        <v>0.43666700000000003</v>
      </c>
      <c r="S15" t="s">
        <v>789</v>
      </c>
      <c r="T15" s="5">
        <v>0.70272699999999999</v>
      </c>
      <c r="U15" s="5">
        <v>0.66181800000000002</v>
      </c>
      <c r="V15" s="5">
        <v>0.72950000000000004</v>
      </c>
      <c r="W15" s="5">
        <v>0.70799999999999996</v>
      </c>
      <c r="X15" s="5">
        <v>0.79333299999999995</v>
      </c>
    </row>
    <row r="16" spans="1:24" x14ac:dyDescent="0.25">
      <c r="A16" t="s">
        <v>790</v>
      </c>
      <c r="B16">
        <v>0.77100000000000002</v>
      </c>
      <c r="C16" s="5">
        <v>0.70346900000000001</v>
      </c>
      <c r="D16" s="5">
        <v>0.63591799999999998</v>
      </c>
      <c r="E16" s="5">
        <v>0.52959199999999995</v>
      </c>
      <c r="F16" s="5">
        <v>0.75900000000000001</v>
      </c>
      <c r="G16" s="5">
        <v>0.76739999999999997</v>
      </c>
      <c r="H16" s="5">
        <v>0.34899999999999998</v>
      </c>
      <c r="I16" s="5">
        <v>0.72090900000000002</v>
      </c>
      <c r="J16" s="5">
        <v>0.38250000000000001</v>
      </c>
      <c r="K16" s="5">
        <v>0.66916699999999996</v>
      </c>
      <c r="M16" t="s">
        <v>791</v>
      </c>
      <c r="N16" s="5">
        <v>0.52959199999999995</v>
      </c>
      <c r="O16" s="5">
        <v>0.34899999999999998</v>
      </c>
      <c r="P16" s="5">
        <v>0.72090900000000002</v>
      </c>
      <c r="Q16" s="5">
        <v>0.38250000000000001</v>
      </c>
      <c r="S16" t="s">
        <v>791</v>
      </c>
      <c r="T16" s="5">
        <v>0.70346900000000001</v>
      </c>
      <c r="U16" s="5">
        <v>0.63591799999999998</v>
      </c>
      <c r="V16" s="5">
        <v>0.75900000000000001</v>
      </c>
      <c r="W16" s="5">
        <v>0.76739999999999997</v>
      </c>
      <c r="X16" s="5">
        <v>0.66916699999999996</v>
      </c>
    </row>
    <row r="17" spans="1:24" x14ac:dyDescent="0.25">
      <c r="A17" t="s">
        <v>792</v>
      </c>
      <c r="B17">
        <v>0.84799999999999998</v>
      </c>
      <c r="C17" s="5">
        <v>0.66552599999999995</v>
      </c>
      <c r="D17" s="5">
        <v>0.53342100000000003</v>
      </c>
      <c r="E17" s="5">
        <v>0.44026300000000002</v>
      </c>
      <c r="F17" s="5">
        <v>0.69666700000000004</v>
      </c>
      <c r="G17" s="5">
        <v>0.670238</v>
      </c>
      <c r="H17" s="5">
        <v>0.298095</v>
      </c>
      <c r="I17" s="5">
        <v>0.77</v>
      </c>
      <c r="J17" s="5">
        <v>0.45</v>
      </c>
      <c r="K17" s="5">
        <v>0.71222200000000002</v>
      </c>
      <c r="M17" t="s">
        <v>793</v>
      </c>
      <c r="N17" s="5">
        <v>0.44026300000000002</v>
      </c>
      <c r="O17" s="5">
        <v>0.298095</v>
      </c>
      <c r="P17" s="5">
        <v>0.77</v>
      </c>
      <c r="Q17" s="5">
        <v>0.45</v>
      </c>
      <c r="S17" t="s">
        <v>793</v>
      </c>
      <c r="T17" s="5">
        <v>0.66552599999999995</v>
      </c>
      <c r="U17" s="5">
        <v>0.53342100000000003</v>
      </c>
      <c r="V17" s="5">
        <v>0.69666700000000004</v>
      </c>
      <c r="W17" s="5">
        <v>0.670238</v>
      </c>
      <c r="X17" s="5">
        <v>0.71222200000000002</v>
      </c>
    </row>
    <row r="18" spans="1:24" x14ac:dyDescent="0.25">
      <c r="A18" t="s">
        <v>794</v>
      </c>
      <c r="B18">
        <v>0.80600000000000005</v>
      </c>
      <c r="C18" s="5">
        <v>0.68909100000000001</v>
      </c>
      <c r="D18" s="5">
        <v>0.61590900000000004</v>
      </c>
      <c r="E18" s="5">
        <v>0.37090899999999999</v>
      </c>
      <c r="F18" s="5">
        <v>0.79047599999999996</v>
      </c>
      <c r="G18" s="5">
        <v>0.74666699999999997</v>
      </c>
      <c r="H18" s="5">
        <v>0.277619</v>
      </c>
      <c r="I18" s="5">
        <v>0.70333299999999999</v>
      </c>
      <c r="J18" s="5">
        <v>0.388571</v>
      </c>
      <c r="K18" s="5">
        <v>0.638571</v>
      </c>
      <c r="M18" t="s">
        <v>795</v>
      </c>
      <c r="N18" s="5">
        <v>0.37090899999999999</v>
      </c>
      <c r="O18" s="5">
        <v>0.277619</v>
      </c>
      <c r="P18" s="5">
        <v>0.70333299999999999</v>
      </c>
      <c r="Q18" s="5">
        <v>0.388571</v>
      </c>
      <c r="S18" t="s">
        <v>795</v>
      </c>
      <c r="T18" s="5">
        <v>0.68909100000000001</v>
      </c>
      <c r="U18" s="5">
        <v>0.61590900000000004</v>
      </c>
      <c r="V18" s="5">
        <v>0.79047599999999996</v>
      </c>
      <c r="W18" s="5">
        <v>0.74666699999999997</v>
      </c>
      <c r="X18" s="5">
        <v>0.638571</v>
      </c>
    </row>
    <row r="19" spans="1:24" x14ac:dyDescent="0.25">
      <c r="A19" t="s">
        <v>796</v>
      </c>
      <c r="B19">
        <v>0.89</v>
      </c>
      <c r="C19" s="5">
        <v>0.72826500000000005</v>
      </c>
      <c r="D19" s="5">
        <v>0.64336700000000002</v>
      </c>
      <c r="E19" s="5">
        <v>0.54755100000000001</v>
      </c>
      <c r="F19" s="5">
        <v>0.79239099999999996</v>
      </c>
      <c r="G19" s="5">
        <v>0.79217400000000004</v>
      </c>
      <c r="H19" s="5">
        <v>0.455652</v>
      </c>
      <c r="I19" s="5">
        <v>0.83782599999999996</v>
      </c>
      <c r="J19" s="5">
        <v>0.47416700000000001</v>
      </c>
      <c r="K19" s="5">
        <v>0.81695700000000004</v>
      </c>
      <c r="M19" t="s">
        <v>797</v>
      </c>
      <c r="N19" s="5">
        <v>0.54755100000000001</v>
      </c>
      <c r="O19" s="5">
        <v>0.455652</v>
      </c>
      <c r="P19" s="5">
        <v>0.83782599999999996</v>
      </c>
      <c r="Q19" s="5">
        <v>0.47416700000000001</v>
      </c>
      <c r="S19" t="s">
        <v>797</v>
      </c>
      <c r="T19" s="5">
        <v>0.72826500000000005</v>
      </c>
      <c r="U19" s="5">
        <v>0.64336700000000002</v>
      </c>
      <c r="V19" s="5">
        <v>0.79239099999999996</v>
      </c>
      <c r="W19" s="5">
        <v>0.79217400000000004</v>
      </c>
      <c r="X19" s="5">
        <v>0.81695700000000004</v>
      </c>
    </row>
    <row r="20" spans="1:24" x14ac:dyDescent="0.25">
      <c r="A20" t="s">
        <v>798</v>
      </c>
      <c r="B20">
        <v>0.89100000000000001</v>
      </c>
      <c r="C20" s="5">
        <v>0.73337200000000002</v>
      </c>
      <c r="D20" s="5">
        <v>0.67401200000000006</v>
      </c>
      <c r="E20" s="5">
        <v>0.55842999999999998</v>
      </c>
      <c r="F20" s="5">
        <v>0.81568600000000002</v>
      </c>
      <c r="G20" s="5">
        <v>0.83382400000000001</v>
      </c>
      <c r="H20" s="5">
        <v>0.47882400000000003</v>
      </c>
      <c r="I20" s="5">
        <v>0.83593799999999996</v>
      </c>
      <c r="J20" s="5">
        <v>0.37970599999999999</v>
      </c>
      <c r="K20" s="5">
        <v>0.78628600000000004</v>
      </c>
      <c r="M20" t="s">
        <v>799</v>
      </c>
      <c r="N20" s="5">
        <v>0.55842999999999998</v>
      </c>
      <c r="O20" s="5">
        <v>0.47882400000000003</v>
      </c>
      <c r="P20" s="5">
        <v>0.83593799999999996</v>
      </c>
      <c r="Q20" s="5">
        <v>0.37970599999999999</v>
      </c>
      <c r="S20" t="s">
        <v>799</v>
      </c>
      <c r="T20" s="5">
        <v>0.73337200000000002</v>
      </c>
      <c r="U20" s="5">
        <v>0.67401200000000006</v>
      </c>
      <c r="V20" s="5">
        <v>0.81568600000000002</v>
      </c>
      <c r="W20" s="5">
        <v>0.83382400000000001</v>
      </c>
      <c r="X20" s="5">
        <v>0.78628600000000004</v>
      </c>
    </row>
    <row r="21" spans="1:24" x14ac:dyDescent="0.25">
      <c r="A21" t="s">
        <v>800</v>
      </c>
      <c r="B21">
        <v>0.75</v>
      </c>
      <c r="C21" s="5">
        <v>0.70666700000000005</v>
      </c>
      <c r="D21" s="5">
        <v>0.65</v>
      </c>
      <c r="E21" s="5">
        <v>0.53074100000000002</v>
      </c>
      <c r="F21" s="5">
        <v>0.75839999999999996</v>
      </c>
      <c r="G21" s="5">
        <v>0.71799999999999997</v>
      </c>
      <c r="H21" s="5">
        <v>0.36720000000000003</v>
      </c>
      <c r="I21" s="5">
        <v>0.8</v>
      </c>
      <c r="J21" s="5">
        <v>0.35125000000000001</v>
      </c>
      <c r="K21" s="5">
        <v>0.67555600000000005</v>
      </c>
      <c r="M21" t="s">
        <v>801</v>
      </c>
      <c r="N21" s="5">
        <v>0.53074100000000002</v>
      </c>
      <c r="O21" s="5">
        <v>0.36720000000000003</v>
      </c>
      <c r="P21" s="5">
        <v>0.8</v>
      </c>
      <c r="Q21" s="5">
        <v>0.35125000000000001</v>
      </c>
      <c r="S21" t="s">
        <v>801</v>
      </c>
      <c r="T21" s="5">
        <v>0.70666700000000005</v>
      </c>
      <c r="U21" s="5">
        <v>0.65</v>
      </c>
      <c r="V21" s="5">
        <v>0.75839999999999996</v>
      </c>
      <c r="W21" s="5">
        <v>0.71799999999999997</v>
      </c>
      <c r="X21" s="5">
        <v>0.67555600000000005</v>
      </c>
    </row>
    <row r="22" spans="1:24" x14ac:dyDescent="0.25">
      <c r="A22" t="s">
        <v>802</v>
      </c>
      <c r="B22">
        <v>0.80500000000000005</v>
      </c>
      <c r="C22" s="5">
        <v>0.64714300000000002</v>
      </c>
      <c r="D22" s="5">
        <v>0.59857099999999996</v>
      </c>
      <c r="E22" s="5">
        <v>0.65571400000000002</v>
      </c>
      <c r="F22" s="5">
        <v>0.75</v>
      </c>
      <c r="G22" s="5">
        <v>0.77428600000000003</v>
      </c>
      <c r="H22" s="5">
        <v>0.37714300000000001</v>
      </c>
      <c r="I22" s="5">
        <v>0.83</v>
      </c>
      <c r="J22" s="5">
        <v>0.42499999999999999</v>
      </c>
      <c r="K22" s="5">
        <v>0.71333299999999999</v>
      </c>
      <c r="M22" t="s">
        <v>803</v>
      </c>
      <c r="N22" s="5">
        <v>0.65571400000000002</v>
      </c>
      <c r="O22" s="5">
        <v>0.37714300000000001</v>
      </c>
      <c r="P22" s="5">
        <v>0.83</v>
      </c>
      <c r="Q22" s="5">
        <v>0.42499999999999999</v>
      </c>
      <c r="S22" t="s">
        <v>803</v>
      </c>
      <c r="T22" s="5">
        <v>0.64714300000000002</v>
      </c>
      <c r="U22" s="5">
        <v>0.59857099999999996</v>
      </c>
      <c r="V22" s="5">
        <v>0.75</v>
      </c>
      <c r="W22" s="5">
        <v>0.77428600000000003</v>
      </c>
      <c r="X22" s="5">
        <v>0.71333299999999999</v>
      </c>
    </row>
    <row r="23" spans="1:24" x14ac:dyDescent="0.25">
      <c r="A23" t="s">
        <v>804</v>
      </c>
      <c r="B23">
        <v>0.86799999999999999</v>
      </c>
      <c r="C23" s="5">
        <v>0.73062499999999997</v>
      </c>
      <c r="D23" s="5">
        <v>0.68812499999999999</v>
      </c>
      <c r="E23" s="5">
        <v>0.58062499999999995</v>
      </c>
      <c r="F23" s="5">
        <v>0.84882400000000002</v>
      </c>
      <c r="G23" s="5">
        <v>0.77470600000000001</v>
      </c>
      <c r="H23" s="5">
        <v>0.46117599999999997</v>
      </c>
      <c r="I23" s="5">
        <v>0.79142900000000005</v>
      </c>
      <c r="J23" s="5">
        <v>0.445714</v>
      </c>
      <c r="K23" s="5">
        <v>0.71142899999999998</v>
      </c>
      <c r="M23" t="s">
        <v>805</v>
      </c>
      <c r="N23" s="5">
        <v>0.58062499999999995</v>
      </c>
      <c r="O23" s="5">
        <v>0.46117599999999997</v>
      </c>
      <c r="P23" s="5">
        <v>0.79142900000000005</v>
      </c>
      <c r="Q23" s="5">
        <v>0.445714</v>
      </c>
      <c r="S23" t="s">
        <v>805</v>
      </c>
      <c r="T23" s="5">
        <v>0.73062499999999997</v>
      </c>
      <c r="U23" s="5">
        <v>0.68812499999999999</v>
      </c>
      <c r="V23" s="5">
        <v>0.84882400000000002</v>
      </c>
      <c r="W23" s="5">
        <v>0.77470600000000001</v>
      </c>
      <c r="X23" s="5">
        <v>0.71142899999999998</v>
      </c>
    </row>
    <row r="24" spans="1:24" x14ac:dyDescent="0.25">
      <c r="A24" t="s">
        <v>806</v>
      </c>
      <c r="B24">
        <v>0.83299999999999996</v>
      </c>
      <c r="C24" s="5">
        <v>0.694353</v>
      </c>
      <c r="D24" s="5">
        <v>0.61152899999999999</v>
      </c>
      <c r="E24" s="5">
        <v>0.55209299999999994</v>
      </c>
      <c r="F24" s="5">
        <v>0.79209300000000005</v>
      </c>
      <c r="G24" s="5">
        <v>0.76407000000000003</v>
      </c>
      <c r="H24" s="5">
        <v>0.43534899999999999</v>
      </c>
      <c r="I24" s="5">
        <v>0.76428600000000002</v>
      </c>
      <c r="J24" s="5">
        <v>0.421429</v>
      </c>
      <c r="K24" s="5">
        <v>0.77214300000000002</v>
      </c>
      <c r="M24" t="s">
        <v>807</v>
      </c>
      <c r="N24" s="5">
        <v>0.55209299999999994</v>
      </c>
      <c r="O24" s="5">
        <v>0.43534899999999999</v>
      </c>
      <c r="P24" s="5">
        <v>0.76428600000000002</v>
      </c>
      <c r="Q24" s="5">
        <v>0.421429</v>
      </c>
      <c r="S24" t="s">
        <v>807</v>
      </c>
      <c r="T24" s="5">
        <v>0.694353</v>
      </c>
      <c r="U24" s="5">
        <v>0.61152899999999999</v>
      </c>
      <c r="V24" s="5">
        <v>0.79209300000000005</v>
      </c>
      <c r="W24" s="5">
        <v>0.76407000000000003</v>
      </c>
      <c r="X24" s="5">
        <v>0.77214300000000002</v>
      </c>
    </row>
    <row r="25" spans="1:24" x14ac:dyDescent="0.25">
      <c r="A25" t="s">
        <v>808</v>
      </c>
      <c r="B25">
        <v>0.71399999999999997</v>
      </c>
      <c r="C25" s="5">
        <v>0.67</v>
      </c>
      <c r="D25" s="5">
        <v>0.41499999999999998</v>
      </c>
      <c r="E25" s="5">
        <v>0.45500000000000002</v>
      </c>
      <c r="F25" s="5">
        <v>0.71</v>
      </c>
      <c r="G25" s="5">
        <v>0.67</v>
      </c>
      <c r="H25" s="5">
        <v>0.37666699999999997</v>
      </c>
      <c r="I25" s="5">
        <v>0.63</v>
      </c>
      <c r="J25" s="5">
        <v>0.57666700000000004</v>
      </c>
      <c r="K25" s="5">
        <v>0.52800000000000002</v>
      </c>
      <c r="M25" t="s">
        <v>809</v>
      </c>
      <c r="N25" s="5">
        <v>0.45500000000000002</v>
      </c>
      <c r="O25" s="5">
        <v>0.37666699999999997</v>
      </c>
      <c r="P25" s="5">
        <v>0.63</v>
      </c>
      <c r="Q25" s="5">
        <v>0.57666700000000004</v>
      </c>
      <c r="S25" t="s">
        <v>809</v>
      </c>
      <c r="T25" s="5">
        <v>0.67</v>
      </c>
      <c r="U25" s="5">
        <v>0.41499999999999998</v>
      </c>
      <c r="V25" s="5">
        <v>0.71</v>
      </c>
      <c r="W25" s="5">
        <v>0.67</v>
      </c>
      <c r="X25" s="5">
        <v>0.52800000000000002</v>
      </c>
    </row>
    <row r="26" spans="1:24" x14ac:dyDescent="0.25">
      <c r="A26" t="s">
        <v>810</v>
      </c>
      <c r="B26">
        <v>0.84199999999999997</v>
      </c>
      <c r="C26" s="5">
        <v>0.62059299999999995</v>
      </c>
      <c r="D26" s="5">
        <v>0.54500000000000004</v>
      </c>
      <c r="E26" s="5">
        <v>0.51406300000000005</v>
      </c>
      <c r="F26" s="5">
        <v>0.72100799999999998</v>
      </c>
      <c r="G26" s="5">
        <v>0.703488</v>
      </c>
      <c r="H26" s="5">
        <v>0.42922500000000002</v>
      </c>
      <c r="I26" s="5">
        <v>0.77653799999999995</v>
      </c>
      <c r="J26" s="5">
        <v>0.44719999999999999</v>
      </c>
      <c r="K26" s="5">
        <v>0.65296299999999996</v>
      </c>
      <c r="M26" t="s">
        <v>811</v>
      </c>
      <c r="N26" s="5">
        <v>0.51406300000000005</v>
      </c>
      <c r="O26" s="5">
        <v>0.42922500000000002</v>
      </c>
      <c r="P26" s="5">
        <v>0.77653799999999995</v>
      </c>
      <c r="Q26" s="5">
        <v>0.44719999999999999</v>
      </c>
      <c r="S26" t="s">
        <v>811</v>
      </c>
      <c r="T26" s="5">
        <v>0.62059299999999995</v>
      </c>
      <c r="U26" s="5">
        <v>0.54500000000000004</v>
      </c>
      <c r="V26" s="5">
        <v>0.72100799999999998</v>
      </c>
      <c r="W26" s="5">
        <v>0.703488</v>
      </c>
      <c r="X26" s="5">
        <v>0.65296299999999996</v>
      </c>
    </row>
    <row r="27" spans="1:24" x14ac:dyDescent="0.25">
      <c r="A27" t="s">
        <v>812</v>
      </c>
      <c r="B27">
        <v>0.82499999999999996</v>
      </c>
      <c r="C27" s="5">
        <v>0.75333300000000003</v>
      </c>
      <c r="D27" s="5">
        <v>0.71806199999999998</v>
      </c>
      <c r="E27" s="5">
        <v>0.60234699999999997</v>
      </c>
      <c r="F27" s="5">
        <v>0.81054099999999996</v>
      </c>
      <c r="G27" s="5">
        <v>0.82614600000000005</v>
      </c>
      <c r="H27" s="5">
        <v>0.51955399999999996</v>
      </c>
      <c r="I27" s="5">
        <v>0.70638900000000004</v>
      </c>
      <c r="J27" s="5">
        <v>0.23476900000000001</v>
      </c>
      <c r="K27" s="5">
        <v>0.774868</v>
      </c>
      <c r="M27" t="s">
        <v>813</v>
      </c>
      <c r="N27" s="5">
        <v>0.60234699999999997</v>
      </c>
      <c r="O27" s="5">
        <v>0.51955399999999996</v>
      </c>
      <c r="P27" s="5">
        <v>0.70638900000000004</v>
      </c>
      <c r="Q27" s="5">
        <v>0.23476900000000001</v>
      </c>
      <c r="S27" t="s">
        <v>813</v>
      </c>
      <c r="T27" s="5">
        <v>0.75333300000000003</v>
      </c>
      <c r="U27" s="5">
        <v>0.71806199999999998</v>
      </c>
      <c r="V27" s="5">
        <v>0.81054099999999996</v>
      </c>
      <c r="W27" s="5">
        <v>0.82614600000000005</v>
      </c>
      <c r="X27" s="5">
        <v>0.774868</v>
      </c>
    </row>
    <row r="28" spans="1:24" x14ac:dyDescent="0.25">
      <c r="A28" t="s">
        <v>814</v>
      </c>
      <c r="B28">
        <v>0.85799999999999998</v>
      </c>
      <c r="C28" s="5">
        <v>0.65272699999999995</v>
      </c>
      <c r="D28" s="5">
        <v>0.55545500000000003</v>
      </c>
      <c r="E28" s="5">
        <v>0.50757600000000003</v>
      </c>
      <c r="F28" s="5">
        <v>0.74205900000000002</v>
      </c>
      <c r="G28" s="5">
        <v>0.70794100000000004</v>
      </c>
      <c r="H28" s="5">
        <v>0.38117600000000001</v>
      </c>
      <c r="I28" s="5">
        <v>0.88</v>
      </c>
      <c r="J28" s="5">
        <v>0.55142899999999995</v>
      </c>
      <c r="K28" s="5">
        <v>0.65375000000000005</v>
      </c>
      <c r="M28" t="s">
        <v>815</v>
      </c>
      <c r="N28" s="5">
        <v>0.50757600000000003</v>
      </c>
      <c r="O28" s="5">
        <v>0.38117600000000001</v>
      </c>
      <c r="P28" s="5">
        <v>0.88</v>
      </c>
      <c r="Q28" s="5">
        <v>0.55142899999999995</v>
      </c>
      <c r="S28" t="s">
        <v>815</v>
      </c>
      <c r="T28" s="5">
        <v>0.65272699999999995</v>
      </c>
      <c r="U28" s="5">
        <v>0.55545500000000003</v>
      </c>
      <c r="V28" s="5">
        <v>0.74205900000000002</v>
      </c>
      <c r="W28" s="5">
        <v>0.70794100000000004</v>
      </c>
      <c r="X28" s="5">
        <v>0.65375000000000005</v>
      </c>
    </row>
    <row r="29" spans="1:24" x14ac:dyDescent="0.25">
      <c r="A29" t="s">
        <v>816</v>
      </c>
      <c r="B29">
        <v>0.84899999999999998</v>
      </c>
      <c r="C29" s="5">
        <v>0.73627500000000001</v>
      </c>
      <c r="D29" s="5">
        <v>0.65156899999999995</v>
      </c>
      <c r="E29" s="5">
        <v>0.51941199999999998</v>
      </c>
      <c r="F29" s="5">
        <v>0.794821</v>
      </c>
      <c r="G29" s="5">
        <v>0.78500000000000003</v>
      </c>
      <c r="H29" s="5">
        <v>0.36196400000000001</v>
      </c>
      <c r="I29" s="5">
        <v>0.75476200000000004</v>
      </c>
      <c r="J29" s="5">
        <v>0.42368400000000001</v>
      </c>
      <c r="K29" s="5">
        <v>0.70909100000000003</v>
      </c>
      <c r="M29" t="s">
        <v>817</v>
      </c>
      <c r="N29" s="5">
        <v>0.51941199999999998</v>
      </c>
      <c r="O29" s="5">
        <v>0.36196400000000001</v>
      </c>
      <c r="P29" s="5">
        <v>0.75476200000000004</v>
      </c>
      <c r="Q29" s="5">
        <v>0.42368400000000001</v>
      </c>
      <c r="S29" t="s">
        <v>817</v>
      </c>
      <c r="T29" s="5">
        <v>0.73627500000000001</v>
      </c>
      <c r="U29" s="5">
        <v>0.65156899999999995</v>
      </c>
      <c r="V29" s="5">
        <v>0.794821</v>
      </c>
      <c r="W29" s="5">
        <v>0.78500000000000003</v>
      </c>
      <c r="X29" s="5">
        <v>0.70909100000000003</v>
      </c>
    </row>
    <row r="30" spans="1:24" x14ac:dyDescent="0.25">
      <c r="A30" t="s">
        <v>818</v>
      </c>
      <c r="B30">
        <v>0.82799999999999996</v>
      </c>
      <c r="C30" s="5">
        <v>0.70338500000000004</v>
      </c>
      <c r="D30" s="5">
        <v>0.64076900000000003</v>
      </c>
      <c r="E30" s="5">
        <v>0.50276900000000002</v>
      </c>
      <c r="F30" s="5">
        <v>0.80885200000000002</v>
      </c>
      <c r="G30" s="5">
        <v>0.78508199999999995</v>
      </c>
      <c r="H30" s="5">
        <v>0.453934</v>
      </c>
      <c r="I30" s="5">
        <v>0.89</v>
      </c>
      <c r="J30" s="5">
        <v>0.66454500000000005</v>
      </c>
      <c r="K30" s="5">
        <v>0.76636400000000005</v>
      </c>
      <c r="M30" t="s">
        <v>819</v>
      </c>
      <c r="N30" s="5">
        <v>0.50276900000000002</v>
      </c>
      <c r="O30" s="5">
        <v>0.453934</v>
      </c>
      <c r="P30" s="5">
        <v>0.89</v>
      </c>
      <c r="Q30" s="5">
        <v>0.66454500000000005</v>
      </c>
      <c r="S30" t="s">
        <v>819</v>
      </c>
      <c r="T30" s="5">
        <v>0.70338500000000004</v>
      </c>
      <c r="U30" s="5">
        <v>0.64076900000000003</v>
      </c>
      <c r="V30" s="5">
        <v>0.80885200000000002</v>
      </c>
      <c r="W30" s="5">
        <v>0.78508199999999995</v>
      </c>
      <c r="X30" s="5">
        <v>0.76636400000000005</v>
      </c>
    </row>
    <row r="31" spans="1:24" x14ac:dyDescent="0.25">
      <c r="A31" t="s">
        <v>820</v>
      </c>
      <c r="B31">
        <v>0.92700000000000005</v>
      </c>
      <c r="C31" s="5">
        <v>0.68417600000000001</v>
      </c>
      <c r="D31" s="5">
        <v>0.61274700000000004</v>
      </c>
      <c r="E31" s="5">
        <v>0.51340699999999995</v>
      </c>
      <c r="F31" s="5">
        <v>0.77912099999999995</v>
      </c>
      <c r="G31" s="5">
        <v>0.774505</v>
      </c>
      <c r="H31" s="5">
        <v>0.45230799999999999</v>
      </c>
      <c r="I31" s="5">
        <v>0.85312500000000002</v>
      </c>
      <c r="J31" s="5">
        <v>0.51312500000000005</v>
      </c>
      <c r="K31" s="5">
        <v>0.76624999999999999</v>
      </c>
      <c r="M31" t="s">
        <v>821</v>
      </c>
      <c r="N31" s="5">
        <v>0.51340699999999995</v>
      </c>
      <c r="O31" s="5">
        <v>0.45230799999999999</v>
      </c>
      <c r="P31" s="5">
        <v>0.85312500000000002</v>
      </c>
      <c r="Q31" s="5">
        <v>0.51312500000000005</v>
      </c>
      <c r="S31" t="s">
        <v>821</v>
      </c>
      <c r="T31" s="5">
        <v>0.68417600000000001</v>
      </c>
      <c r="U31" s="5">
        <v>0.61274700000000004</v>
      </c>
      <c r="V31" s="5">
        <v>0.77912099999999995</v>
      </c>
      <c r="W31" s="5">
        <v>0.774505</v>
      </c>
      <c r="X31" s="5">
        <v>0.76624999999999999</v>
      </c>
    </row>
    <row r="32" spans="1:24" x14ac:dyDescent="0.25">
      <c r="A32" t="s">
        <v>822</v>
      </c>
      <c r="C32" s="5">
        <v>0.79</v>
      </c>
      <c r="D32" s="5">
        <v>0.76512800000000003</v>
      </c>
      <c r="E32" s="5">
        <v>0.67075600000000002</v>
      </c>
      <c r="F32" s="5">
        <v>0.85589599999999999</v>
      </c>
      <c r="G32" s="5">
        <v>0.87976900000000002</v>
      </c>
      <c r="H32" s="5">
        <v>0.597746</v>
      </c>
      <c r="I32" s="5">
        <v>0.87242399999999998</v>
      </c>
      <c r="J32" s="5">
        <v>0.45696999999999999</v>
      </c>
      <c r="K32" s="5">
        <v>0.87878800000000001</v>
      </c>
      <c r="M32" t="s">
        <v>823</v>
      </c>
      <c r="N32" s="5">
        <v>0.67075600000000002</v>
      </c>
      <c r="O32" s="5">
        <v>0.597746</v>
      </c>
      <c r="P32" s="5">
        <v>0.87242399999999998</v>
      </c>
      <c r="Q32" s="5">
        <v>0.45696999999999999</v>
      </c>
      <c r="S32" t="s">
        <v>823</v>
      </c>
      <c r="T32" s="5">
        <v>0.79</v>
      </c>
      <c r="U32" s="5">
        <v>0.76512800000000003</v>
      </c>
      <c r="V32" s="5">
        <v>0.85589599999999999</v>
      </c>
      <c r="W32" s="5">
        <v>0.87976900000000002</v>
      </c>
      <c r="X32" s="5">
        <v>0.87878800000000001</v>
      </c>
    </row>
    <row r="34" spans="1:28" x14ac:dyDescent="0.25">
      <c r="A34" t="s">
        <v>824</v>
      </c>
    </row>
    <row r="35" spans="1:28" x14ac:dyDescent="0.25">
      <c r="A35" t="s">
        <v>825</v>
      </c>
    </row>
    <row r="36" spans="1:28" x14ac:dyDescent="0.25">
      <c r="B36" t="s">
        <v>749</v>
      </c>
      <c r="C36" t="s">
        <v>753</v>
      </c>
      <c r="E36" t="s">
        <v>749</v>
      </c>
      <c r="F36" t="s">
        <v>756</v>
      </c>
      <c r="H36" t="s">
        <v>749</v>
      </c>
      <c r="I36" t="s">
        <v>757</v>
      </c>
      <c r="K36" t="s">
        <v>749</v>
      </c>
      <c r="L36" t="s">
        <v>758</v>
      </c>
      <c r="O36" t="s">
        <v>749</v>
      </c>
      <c r="P36" t="s">
        <v>751</v>
      </c>
      <c r="R36" t="s">
        <v>749</v>
      </c>
      <c r="S36" t="s">
        <v>752</v>
      </c>
      <c r="U36" t="s">
        <v>749</v>
      </c>
      <c r="V36" t="s">
        <v>754</v>
      </c>
      <c r="X36" t="s">
        <v>749</v>
      </c>
      <c r="Y36" t="s">
        <v>755</v>
      </c>
      <c r="AA36" t="s">
        <v>749</v>
      </c>
      <c r="AB36" t="s">
        <v>759</v>
      </c>
    </row>
    <row r="37" spans="1:28" x14ac:dyDescent="0.25">
      <c r="B37" s="7" t="s">
        <v>773</v>
      </c>
      <c r="C37" s="8">
        <v>0.31583299999999997</v>
      </c>
      <c r="D37" s="9"/>
      <c r="E37" s="10" t="s">
        <v>773</v>
      </c>
      <c r="F37" s="11">
        <v>0.191667</v>
      </c>
      <c r="G37" s="12"/>
      <c r="H37" s="13" t="s">
        <v>809</v>
      </c>
      <c r="I37" s="14">
        <v>0.63</v>
      </c>
      <c r="J37" s="9"/>
      <c r="K37" s="15" t="s">
        <v>813</v>
      </c>
      <c r="L37" s="16">
        <v>0.23476900000000001</v>
      </c>
      <c r="M37" s="12"/>
      <c r="O37" s="17" t="s">
        <v>773</v>
      </c>
      <c r="P37" s="18">
        <v>0.45083299999999998</v>
      </c>
      <c r="Q37" s="5"/>
      <c r="R37" s="7" t="s">
        <v>773</v>
      </c>
      <c r="S37" s="8">
        <v>0.37</v>
      </c>
      <c r="U37" s="13" t="s">
        <v>773</v>
      </c>
      <c r="V37" s="14">
        <v>0.63500000000000001</v>
      </c>
      <c r="W37" s="5"/>
      <c r="X37" s="19" t="s">
        <v>773</v>
      </c>
      <c r="Y37" s="20">
        <v>0.58750000000000002</v>
      </c>
      <c r="AA37" s="19" t="s">
        <v>787</v>
      </c>
      <c r="AB37" s="20">
        <v>0.52</v>
      </c>
    </row>
    <row r="38" spans="1:28" x14ac:dyDescent="0.25">
      <c r="B38" s="7" t="s">
        <v>795</v>
      </c>
      <c r="C38" s="8">
        <v>0.37090899999999999</v>
      </c>
      <c r="D38" s="9"/>
      <c r="E38" s="15" t="s">
        <v>783</v>
      </c>
      <c r="F38" s="16">
        <v>0.26678600000000002</v>
      </c>
      <c r="G38" s="12"/>
      <c r="H38" s="13" t="s">
        <v>787</v>
      </c>
      <c r="I38" s="14">
        <v>0.63500000000000001</v>
      </c>
      <c r="J38" s="9"/>
      <c r="K38" s="7" t="s">
        <v>773</v>
      </c>
      <c r="L38" s="8">
        <v>0.34571400000000002</v>
      </c>
      <c r="M38" s="12"/>
      <c r="O38" s="19" t="s">
        <v>763</v>
      </c>
      <c r="P38" s="20">
        <v>0.55782608700000003</v>
      </c>
      <c r="Q38" s="5"/>
      <c r="R38" s="17" t="s">
        <v>809</v>
      </c>
      <c r="S38" s="18">
        <v>0.41499999999999998</v>
      </c>
      <c r="U38" s="13" t="s">
        <v>783</v>
      </c>
      <c r="V38" s="14">
        <v>0.68</v>
      </c>
      <c r="W38" s="5"/>
      <c r="X38" s="13" t="s">
        <v>783</v>
      </c>
      <c r="Y38" s="14">
        <v>0.64142900000000003</v>
      </c>
      <c r="AA38" s="19" t="s">
        <v>809</v>
      </c>
      <c r="AB38" s="20">
        <v>0.52800000000000002</v>
      </c>
    </row>
    <row r="39" spans="1:28" x14ac:dyDescent="0.25">
      <c r="B39" s="17" t="s">
        <v>793</v>
      </c>
      <c r="C39" s="18">
        <v>0.44026300000000002</v>
      </c>
      <c r="D39" s="9"/>
      <c r="E39" s="15" t="s">
        <v>795</v>
      </c>
      <c r="F39" s="16">
        <v>0.277619</v>
      </c>
      <c r="G39" s="12"/>
      <c r="H39" s="13" t="s">
        <v>763</v>
      </c>
      <c r="I39" s="14">
        <v>0.67714285699999999</v>
      </c>
      <c r="J39" s="9"/>
      <c r="K39" s="7" t="s">
        <v>801</v>
      </c>
      <c r="L39" s="8">
        <v>0.35125000000000001</v>
      </c>
      <c r="M39" s="12"/>
      <c r="O39" s="13" t="s">
        <v>783</v>
      </c>
      <c r="P39" s="14">
        <v>0.60806499999999997</v>
      </c>
      <c r="Q39" s="5"/>
      <c r="R39" s="17" t="s">
        <v>763</v>
      </c>
      <c r="S39" s="18">
        <v>0.47318181799999998</v>
      </c>
      <c r="U39" s="13" t="s">
        <v>793</v>
      </c>
      <c r="V39" s="14">
        <v>0.69666700000000004</v>
      </c>
      <c r="W39" s="5"/>
      <c r="X39" s="13" t="s">
        <v>809</v>
      </c>
      <c r="Y39" s="14">
        <v>0.67</v>
      </c>
      <c r="AA39" s="19" t="s">
        <v>777</v>
      </c>
      <c r="AB39" s="20">
        <v>0.57769199999999998</v>
      </c>
    </row>
    <row r="40" spans="1:28" x14ac:dyDescent="0.25">
      <c r="B40" s="17" t="s">
        <v>783</v>
      </c>
      <c r="C40" s="18">
        <v>0.44193500000000002</v>
      </c>
      <c r="D40" s="9"/>
      <c r="E40" s="15" t="s">
        <v>793</v>
      </c>
      <c r="F40" s="16">
        <v>0.298095</v>
      </c>
      <c r="G40" s="12"/>
      <c r="H40" s="13" t="s">
        <v>773</v>
      </c>
      <c r="I40" s="14">
        <v>0.68125000000000002</v>
      </c>
      <c r="J40" s="9"/>
      <c r="K40" s="7" t="s">
        <v>763</v>
      </c>
      <c r="L40" s="8">
        <v>0.35714285699999998</v>
      </c>
      <c r="M40" s="12"/>
      <c r="O40" s="13" t="s">
        <v>777</v>
      </c>
      <c r="P40" s="14">
        <v>0.61472700000000002</v>
      </c>
      <c r="Q40" s="5"/>
      <c r="R40" s="19" t="s">
        <v>783</v>
      </c>
      <c r="S40" s="20">
        <v>0.53032299999999999</v>
      </c>
      <c r="U40" s="21" t="s">
        <v>777</v>
      </c>
      <c r="V40" s="22">
        <v>0.70545500000000005</v>
      </c>
      <c r="W40" s="5"/>
      <c r="X40" s="13" t="s">
        <v>793</v>
      </c>
      <c r="Y40" s="14">
        <v>0.670238</v>
      </c>
      <c r="AA40" s="13" t="s">
        <v>773</v>
      </c>
      <c r="AB40" s="14">
        <v>0.60750000000000004</v>
      </c>
    </row>
    <row r="41" spans="1:28" x14ac:dyDescent="0.25">
      <c r="B41" s="17" t="s">
        <v>809</v>
      </c>
      <c r="C41" s="18">
        <v>0.45500000000000002</v>
      </c>
      <c r="D41" s="9"/>
      <c r="E41" s="7" t="s">
        <v>789</v>
      </c>
      <c r="F41" s="8">
        <v>0.30599999999999999</v>
      </c>
      <c r="G41" s="12"/>
      <c r="H41" s="21" t="s">
        <v>795</v>
      </c>
      <c r="I41" s="22">
        <v>0.70333299999999999</v>
      </c>
      <c r="J41" s="9"/>
      <c r="K41" s="7" t="s">
        <v>799</v>
      </c>
      <c r="L41" s="8">
        <v>0.37970599999999999</v>
      </c>
      <c r="M41" s="12"/>
      <c r="O41" s="13" t="s">
        <v>811</v>
      </c>
      <c r="P41" s="14">
        <v>0.62059299999999995</v>
      </c>
      <c r="Q41" s="5"/>
      <c r="R41" s="19" t="s">
        <v>777</v>
      </c>
      <c r="S41" s="20">
        <v>0.533273</v>
      </c>
      <c r="U41" s="21" t="s">
        <v>763</v>
      </c>
      <c r="V41" s="22">
        <v>0.70703703699999998</v>
      </c>
      <c r="W41" s="5"/>
      <c r="X41" s="13" t="s">
        <v>763</v>
      </c>
      <c r="Y41" s="14">
        <v>0.68370370400000002</v>
      </c>
      <c r="AA41" s="13" t="s">
        <v>795</v>
      </c>
      <c r="AB41" s="14">
        <v>0.638571</v>
      </c>
    </row>
    <row r="42" spans="1:28" x14ac:dyDescent="0.25">
      <c r="B42" s="17" t="s">
        <v>763</v>
      </c>
      <c r="C42" s="18">
        <v>0.4608333</v>
      </c>
      <c r="D42" s="9"/>
      <c r="E42" s="7" t="s">
        <v>777</v>
      </c>
      <c r="F42" s="8">
        <v>0.32509100000000002</v>
      </c>
      <c r="G42" s="12"/>
      <c r="H42" s="21" t="s">
        <v>813</v>
      </c>
      <c r="I42" s="22">
        <v>0.70638900000000004</v>
      </c>
      <c r="J42" s="9"/>
      <c r="K42" s="7" t="s">
        <v>791</v>
      </c>
      <c r="L42" s="8">
        <v>0.38250000000000001</v>
      </c>
      <c r="M42" s="12"/>
      <c r="O42" s="13" t="s">
        <v>787</v>
      </c>
      <c r="P42" s="14">
        <v>0.64124999999999999</v>
      </c>
      <c r="Q42" s="5"/>
      <c r="R42" s="19" t="s">
        <v>793</v>
      </c>
      <c r="S42" s="20">
        <v>0.53342100000000003</v>
      </c>
      <c r="U42" s="21" t="s">
        <v>809</v>
      </c>
      <c r="V42" s="22">
        <v>0.71</v>
      </c>
      <c r="W42" s="5"/>
      <c r="X42" s="13" t="s">
        <v>777</v>
      </c>
      <c r="Y42" s="14">
        <v>0.69054499999999996</v>
      </c>
      <c r="AA42" s="13" t="s">
        <v>763</v>
      </c>
      <c r="AB42" s="14">
        <v>0.64111111111111119</v>
      </c>
    </row>
    <row r="43" spans="1:28" x14ac:dyDescent="0.25">
      <c r="B43" s="17" t="s">
        <v>777</v>
      </c>
      <c r="C43" s="18">
        <v>0.46854499999999999</v>
      </c>
      <c r="D43" s="9"/>
      <c r="E43" s="7" t="s">
        <v>781</v>
      </c>
      <c r="F43" s="8">
        <v>0.34059699999999998</v>
      </c>
      <c r="G43" s="12"/>
      <c r="H43" s="21" t="s">
        <v>791</v>
      </c>
      <c r="I43" s="22">
        <v>0.72090900000000002</v>
      </c>
      <c r="J43" s="9"/>
      <c r="K43" s="7" t="s">
        <v>795</v>
      </c>
      <c r="L43" s="8">
        <v>0.388571</v>
      </c>
      <c r="M43" s="12"/>
      <c r="O43" s="13" t="s">
        <v>803</v>
      </c>
      <c r="P43" s="14">
        <v>0.64714300000000002</v>
      </c>
      <c r="Q43" s="5"/>
      <c r="R43" s="19" t="s">
        <v>811</v>
      </c>
      <c r="S43" s="20">
        <v>0.54500000000000004</v>
      </c>
      <c r="U43" s="21" t="s">
        <v>781</v>
      </c>
      <c r="V43" s="22">
        <v>0.71477599999999997</v>
      </c>
      <c r="W43" s="5"/>
      <c r="X43" s="21" t="s">
        <v>811</v>
      </c>
      <c r="Y43" s="22">
        <v>0.703488</v>
      </c>
      <c r="AA43" s="13" t="s">
        <v>811</v>
      </c>
      <c r="AB43" s="14">
        <v>0.65296299999999996</v>
      </c>
    </row>
    <row r="44" spans="1:28" x14ac:dyDescent="0.25">
      <c r="B44" s="17" t="s">
        <v>781</v>
      </c>
      <c r="C44" s="18">
        <v>0.47359000000000001</v>
      </c>
      <c r="D44" s="9"/>
      <c r="E44" s="7" t="s">
        <v>791</v>
      </c>
      <c r="F44" s="8">
        <v>0.34899999999999998</v>
      </c>
      <c r="G44" s="12"/>
      <c r="H44" s="21" t="s">
        <v>783</v>
      </c>
      <c r="I44" s="22">
        <v>0.75142900000000001</v>
      </c>
      <c r="J44" s="9"/>
      <c r="K44" s="17" t="s">
        <v>783</v>
      </c>
      <c r="L44" s="18">
        <v>0.40285700000000002</v>
      </c>
      <c r="M44" s="12"/>
      <c r="O44" s="13" t="s">
        <v>815</v>
      </c>
      <c r="P44" s="14">
        <v>0.65272699999999995</v>
      </c>
      <c r="Q44" s="5"/>
      <c r="R44" s="19" t="s">
        <v>815</v>
      </c>
      <c r="S44" s="20">
        <v>0.55545500000000003</v>
      </c>
      <c r="U44" s="21" t="s">
        <v>811</v>
      </c>
      <c r="V44" s="22">
        <v>0.72100799999999998</v>
      </c>
      <c r="W44" s="5"/>
      <c r="X44" s="21" t="s">
        <v>815</v>
      </c>
      <c r="Y44" s="22">
        <v>0.70794100000000004</v>
      </c>
      <c r="AA44" s="13" t="s">
        <v>815</v>
      </c>
      <c r="AB44" s="14">
        <v>0.65375000000000005</v>
      </c>
    </row>
    <row r="45" spans="1:28" x14ac:dyDescent="0.25">
      <c r="B45" s="19" t="s">
        <v>819</v>
      </c>
      <c r="C45" s="20">
        <v>0.50276900000000002</v>
      </c>
      <c r="D45" s="9"/>
      <c r="E45" s="7" t="s">
        <v>767</v>
      </c>
      <c r="F45" s="23">
        <v>0.36</v>
      </c>
      <c r="G45" s="12"/>
      <c r="H45" s="21" t="s">
        <v>817</v>
      </c>
      <c r="I45" s="22">
        <v>0.75476200000000004</v>
      </c>
      <c r="J45" s="12"/>
      <c r="K45" s="17" t="s">
        <v>787</v>
      </c>
      <c r="L45" s="18">
        <v>0.41</v>
      </c>
      <c r="M45" s="12"/>
      <c r="O45" s="13" t="s">
        <v>793</v>
      </c>
      <c r="P45" s="14">
        <v>0.66552599999999995</v>
      </c>
      <c r="Q45" s="5"/>
      <c r="R45" s="19" t="s">
        <v>781</v>
      </c>
      <c r="S45" s="20">
        <v>0.58756399999999998</v>
      </c>
      <c r="U45" s="21" t="s">
        <v>789</v>
      </c>
      <c r="V45" s="22">
        <v>0.72950000000000004</v>
      </c>
      <c r="W45" s="5"/>
      <c r="X45" s="21" t="s">
        <v>789</v>
      </c>
      <c r="Y45" s="22">
        <v>0.70799999999999996</v>
      </c>
      <c r="AA45" s="13" t="s">
        <v>791</v>
      </c>
      <c r="AB45" s="14">
        <v>0.66916699999999996</v>
      </c>
    </row>
    <row r="46" spans="1:28" x14ac:dyDescent="0.25">
      <c r="B46" s="19" t="s">
        <v>789</v>
      </c>
      <c r="C46" s="20">
        <v>0.50681799999999999</v>
      </c>
      <c r="D46" s="9"/>
      <c r="E46" s="7" t="s">
        <v>817</v>
      </c>
      <c r="F46" s="8">
        <v>0.36196400000000001</v>
      </c>
      <c r="G46" s="12"/>
      <c r="H46" s="21" t="s">
        <v>777</v>
      </c>
      <c r="I46" s="22">
        <v>0.75833300000000003</v>
      </c>
      <c r="J46" s="9"/>
      <c r="K46" s="17" t="s">
        <v>767</v>
      </c>
      <c r="L46" s="24">
        <v>0.41875000000000001</v>
      </c>
      <c r="M46" s="12"/>
      <c r="O46" s="13" t="s">
        <v>781</v>
      </c>
      <c r="P46" s="14">
        <v>0.668462</v>
      </c>
      <c r="Q46" s="5"/>
      <c r="R46" s="19" t="s">
        <v>787</v>
      </c>
      <c r="S46" s="20">
        <v>0.58875</v>
      </c>
      <c r="U46" s="21" t="s">
        <v>767</v>
      </c>
      <c r="V46" s="25">
        <v>0.73</v>
      </c>
      <c r="W46" s="6"/>
      <c r="X46" s="21" t="s">
        <v>801</v>
      </c>
      <c r="Y46" s="22">
        <v>0.71799999999999997</v>
      </c>
      <c r="AA46" s="13" t="s">
        <v>783</v>
      </c>
      <c r="AB46" s="14">
        <v>0.67</v>
      </c>
    </row>
    <row r="47" spans="1:28" x14ac:dyDescent="0.25">
      <c r="B47" s="19" t="s">
        <v>815</v>
      </c>
      <c r="C47" s="20">
        <v>0.50757600000000003</v>
      </c>
      <c r="D47" s="9"/>
      <c r="E47" s="7" t="s">
        <v>769</v>
      </c>
      <c r="F47" s="8">
        <v>0.36515199999999998</v>
      </c>
      <c r="G47" s="12"/>
      <c r="H47" s="21" t="s">
        <v>807</v>
      </c>
      <c r="I47" s="22">
        <v>0.76428600000000002</v>
      </c>
      <c r="J47" s="9"/>
      <c r="K47" s="17" t="s">
        <v>769</v>
      </c>
      <c r="L47" s="18">
        <v>0.41875000000000001</v>
      </c>
      <c r="M47" s="12"/>
      <c r="O47" s="13" t="s">
        <v>809</v>
      </c>
      <c r="P47" s="14">
        <v>0.67</v>
      </c>
      <c r="Q47" s="5"/>
      <c r="R47" s="19" t="s">
        <v>803</v>
      </c>
      <c r="S47" s="20">
        <v>0.59857099999999996</v>
      </c>
      <c r="U47" s="21" t="s">
        <v>769</v>
      </c>
      <c r="V47" s="22">
        <v>0.73121199999999997</v>
      </c>
      <c r="W47" s="5"/>
      <c r="X47" s="21" t="s">
        <v>767</v>
      </c>
      <c r="Y47" s="25">
        <v>0.72</v>
      </c>
      <c r="AA47" s="13" t="s">
        <v>801</v>
      </c>
      <c r="AB47" s="14">
        <v>0.67555600000000005</v>
      </c>
    </row>
    <row r="48" spans="1:28" x14ac:dyDescent="0.25">
      <c r="B48" s="19" t="s">
        <v>821</v>
      </c>
      <c r="C48" s="20">
        <v>0.51340699999999995</v>
      </c>
      <c r="D48" s="9"/>
      <c r="E48" s="7" t="s">
        <v>801</v>
      </c>
      <c r="F48" s="8">
        <v>0.36720000000000003</v>
      </c>
      <c r="G48" s="12"/>
      <c r="H48" s="21" t="s">
        <v>793</v>
      </c>
      <c r="I48" s="22">
        <v>0.77</v>
      </c>
      <c r="J48" s="9"/>
      <c r="K48" s="17" t="s">
        <v>807</v>
      </c>
      <c r="L48" s="18">
        <v>0.421429</v>
      </c>
      <c r="M48" s="12"/>
      <c r="O48" s="13" t="s">
        <v>821</v>
      </c>
      <c r="P48" s="14">
        <v>0.68417600000000001</v>
      </c>
      <c r="Q48" s="5"/>
      <c r="R48" s="13" t="s">
        <v>807</v>
      </c>
      <c r="S48" s="14">
        <v>0.61152899999999999</v>
      </c>
      <c r="U48" s="21" t="s">
        <v>815</v>
      </c>
      <c r="V48" s="22">
        <v>0.74205900000000002</v>
      </c>
      <c r="W48" s="5"/>
      <c r="X48" s="21" t="s">
        <v>781</v>
      </c>
      <c r="Y48" s="22">
        <v>0.72104500000000005</v>
      </c>
      <c r="AA48" s="21" t="s">
        <v>779</v>
      </c>
      <c r="AB48" s="22">
        <v>0.70285699999999995</v>
      </c>
    </row>
    <row r="49" spans="2:28" x14ac:dyDescent="0.25">
      <c r="B49" s="19" t="s">
        <v>787</v>
      </c>
      <c r="C49" s="20">
        <v>0.51375000000000004</v>
      </c>
      <c r="D49" s="9"/>
      <c r="E49" s="7" t="s">
        <v>809</v>
      </c>
      <c r="F49" s="8">
        <v>0.37666699999999997</v>
      </c>
      <c r="G49" s="12"/>
      <c r="H49" s="21" t="s">
        <v>811</v>
      </c>
      <c r="I49" s="22">
        <v>0.77653799999999995</v>
      </c>
      <c r="J49" s="9"/>
      <c r="K49" s="17" t="s">
        <v>817</v>
      </c>
      <c r="L49" s="18">
        <v>0.42368400000000001</v>
      </c>
      <c r="M49" s="12"/>
      <c r="O49" s="13" t="s">
        <v>779</v>
      </c>
      <c r="P49" s="14">
        <v>0.68759300000000001</v>
      </c>
      <c r="Q49" s="5"/>
      <c r="R49" s="13" t="s">
        <v>821</v>
      </c>
      <c r="S49" s="14">
        <v>0.61274700000000004</v>
      </c>
      <c r="U49" s="21" t="s">
        <v>803</v>
      </c>
      <c r="V49" s="22">
        <v>0.75</v>
      </c>
      <c r="W49" s="5"/>
      <c r="X49" s="21" t="s">
        <v>769</v>
      </c>
      <c r="Y49" s="22">
        <v>0.72242399999999996</v>
      </c>
      <c r="AA49" s="21" t="s">
        <v>817</v>
      </c>
      <c r="AB49" s="22">
        <v>0.70909100000000003</v>
      </c>
    </row>
    <row r="50" spans="2:28" x14ac:dyDescent="0.25">
      <c r="B50" s="19" t="s">
        <v>811</v>
      </c>
      <c r="C50" s="20">
        <v>0.51406300000000005</v>
      </c>
      <c r="D50" s="9"/>
      <c r="E50" s="7" t="s">
        <v>803</v>
      </c>
      <c r="F50" s="8">
        <v>0.37714300000000001</v>
      </c>
      <c r="G50" s="12"/>
      <c r="H50" s="21" t="s">
        <v>805</v>
      </c>
      <c r="I50" s="22">
        <v>0.79142900000000005</v>
      </c>
      <c r="J50" s="9"/>
      <c r="K50" s="17" t="s">
        <v>803</v>
      </c>
      <c r="L50" s="18">
        <v>0.42499999999999999</v>
      </c>
      <c r="M50" s="12"/>
      <c r="O50" s="13" t="s">
        <v>795</v>
      </c>
      <c r="P50" s="14">
        <v>0.68909100000000001</v>
      </c>
      <c r="Q50" s="5"/>
      <c r="R50" s="13" t="s">
        <v>769</v>
      </c>
      <c r="S50" s="14">
        <v>0.61499999999999999</v>
      </c>
      <c r="U50" s="21" t="s">
        <v>801</v>
      </c>
      <c r="V50" s="22">
        <v>0.75839999999999996</v>
      </c>
      <c r="W50" s="5"/>
      <c r="X50" s="21" t="s">
        <v>795</v>
      </c>
      <c r="Y50" s="22">
        <v>0.74666699999999997</v>
      </c>
      <c r="AA50" s="21" t="s">
        <v>805</v>
      </c>
      <c r="AB50" s="22">
        <v>0.71142899999999998</v>
      </c>
    </row>
    <row r="51" spans="2:28" x14ac:dyDescent="0.25">
      <c r="B51" s="19" t="s">
        <v>817</v>
      </c>
      <c r="C51" s="20">
        <v>0.51941199999999998</v>
      </c>
      <c r="D51" s="9"/>
      <c r="E51" s="7" t="s">
        <v>815</v>
      </c>
      <c r="F51" s="8">
        <v>0.38117600000000001</v>
      </c>
      <c r="G51" s="12"/>
      <c r="H51" s="26" t="s">
        <v>801</v>
      </c>
      <c r="I51" s="27">
        <v>0.8</v>
      </c>
      <c r="J51" s="9"/>
      <c r="K51" s="17" t="s">
        <v>789</v>
      </c>
      <c r="L51" s="18">
        <v>0.43666700000000003</v>
      </c>
      <c r="M51" s="12"/>
      <c r="O51" s="13" t="s">
        <v>767</v>
      </c>
      <c r="P51" s="28">
        <v>0.69</v>
      </c>
      <c r="Q51" s="5"/>
      <c r="R51" s="13" t="s">
        <v>795</v>
      </c>
      <c r="S51" s="14">
        <v>0.61590900000000004</v>
      </c>
      <c r="U51" s="21" t="s">
        <v>791</v>
      </c>
      <c r="V51" s="22">
        <v>0.75900000000000001</v>
      </c>
      <c r="W51" s="5"/>
      <c r="X51" s="21" t="s">
        <v>787</v>
      </c>
      <c r="Y51" s="22">
        <v>0.75777799999999995</v>
      </c>
      <c r="AA51" s="21" t="s">
        <v>793</v>
      </c>
      <c r="AB51" s="22">
        <v>0.71222200000000002</v>
      </c>
    </row>
    <row r="52" spans="2:28" x14ac:dyDescent="0.25">
      <c r="B52" s="19" t="s">
        <v>767</v>
      </c>
      <c r="C52" s="29">
        <v>0.52</v>
      </c>
      <c r="D52" s="12"/>
      <c r="E52" s="7" t="s">
        <v>763</v>
      </c>
      <c r="F52" s="8">
        <v>0.38481480000000001</v>
      </c>
      <c r="G52" s="12"/>
      <c r="H52" s="26" t="s">
        <v>781</v>
      </c>
      <c r="I52" s="27">
        <v>0.80583300000000002</v>
      </c>
      <c r="J52" s="9"/>
      <c r="K52" s="17" t="s">
        <v>781</v>
      </c>
      <c r="L52" s="18">
        <v>0.44</v>
      </c>
      <c r="M52" s="12"/>
      <c r="O52" s="13" t="s">
        <v>769</v>
      </c>
      <c r="P52" s="14">
        <v>0.69</v>
      </c>
      <c r="Q52" s="5"/>
      <c r="R52" s="13" t="s">
        <v>767</v>
      </c>
      <c r="S52" s="28">
        <v>0.62</v>
      </c>
      <c r="U52" s="21" t="s">
        <v>779</v>
      </c>
      <c r="V52" s="22">
        <v>0.760741</v>
      </c>
      <c r="W52" s="5"/>
      <c r="X52" s="21" t="s">
        <v>807</v>
      </c>
      <c r="Y52" s="22">
        <v>0.76407000000000003</v>
      </c>
      <c r="AA52" s="21" t="s">
        <v>803</v>
      </c>
      <c r="AB52" s="22">
        <v>0.71333299999999999</v>
      </c>
    </row>
    <row r="53" spans="2:28" x14ac:dyDescent="0.25">
      <c r="B53" s="19" t="s">
        <v>769</v>
      </c>
      <c r="C53" s="20">
        <v>0.52</v>
      </c>
      <c r="D53" s="9"/>
      <c r="E53" s="7" t="s">
        <v>785</v>
      </c>
      <c r="F53" s="8">
        <v>0.39500000000000002</v>
      </c>
      <c r="G53" s="12"/>
      <c r="H53" s="26" t="s">
        <v>789</v>
      </c>
      <c r="I53" s="27">
        <v>0.82333299999999998</v>
      </c>
      <c r="J53" s="9"/>
      <c r="K53" s="17" t="s">
        <v>805</v>
      </c>
      <c r="L53" s="18">
        <v>0.445714</v>
      </c>
      <c r="M53" s="12"/>
      <c r="O53" s="13" t="s">
        <v>807</v>
      </c>
      <c r="P53" s="14">
        <v>0.694353</v>
      </c>
      <c r="Q53" s="5"/>
      <c r="R53" s="13" t="s">
        <v>791</v>
      </c>
      <c r="S53" s="14">
        <v>0.63591799999999998</v>
      </c>
      <c r="U53" s="21" t="s">
        <v>787</v>
      </c>
      <c r="V53" s="22">
        <v>0.76666699999999999</v>
      </c>
      <c r="W53" s="5"/>
      <c r="X53" s="21" t="s">
        <v>779</v>
      </c>
      <c r="Y53" s="22">
        <v>0.76463000000000003</v>
      </c>
      <c r="AA53" s="21" t="s">
        <v>781</v>
      </c>
      <c r="AB53" s="22">
        <v>0.723333</v>
      </c>
    </row>
    <row r="54" spans="2:28" x14ac:dyDescent="0.25">
      <c r="B54" s="19" t="s">
        <v>791</v>
      </c>
      <c r="C54" s="20">
        <v>0.52959199999999995</v>
      </c>
      <c r="D54" s="9"/>
      <c r="E54" s="17" t="s">
        <v>811</v>
      </c>
      <c r="F54" s="18">
        <v>0.42922500000000002</v>
      </c>
      <c r="G54" s="12"/>
      <c r="H54" s="26" t="s">
        <v>785</v>
      </c>
      <c r="I54" s="27">
        <v>0.82461499999999999</v>
      </c>
      <c r="J54" s="9"/>
      <c r="K54" s="17" t="s">
        <v>811</v>
      </c>
      <c r="L54" s="18">
        <v>0.44719999999999999</v>
      </c>
      <c r="M54" s="12"/>
      <c r="O54" s="21" t="s">
        <v>789</v>
      </c>
      <c r="P54" s="22">
        <v>0.70272699999999999</v>
      </c>
      <c r="Q54" s="5"/>
      <c r="R54" s="13" t="s">
        <v>819</v>
      </c>
      <c r="S54" s="14">
        <v>0.64076900000000003</v>
      </c>
      <c r="U54" s="21" t="s">
        <v>821</v>
      </c>
      <c r="V54" s="22">
        <v>0.77912099999999995</v>
      </c>
      <c r="W54" s="5"/>
      <c r="X54" s="21" t="s">
        <v>791</v>
      </c>
      <c r="Y54" s="22">
        <v>0.76739999999999997</v>
      </c>
      <c r="AA54" s="21" t="s">
        <v>785</v>
      </c>
      <c r="AB54" s="22">
        <v>0.74307699999999999</v>
      </c>
    </row>
    <row r="55" spans="2:28" x14ac:dyDescent="0.25">
      <c r="B55" s="19" t="s">
        <v>801</v>
      </c>
      <c r="C55" s="20">
        <v>0.53074100000000002</v>
      </c>
      <c r="D55" s="9"/>
      <c r="E55" s="17" t="s">
        <v>807</v>
      </c>
      <c r="F55" s="18">
        <v>0.43534899999999999</v>
      </c>
      <c r="G55" s="12"/>
      <c r="H55" s="26" t="s">
        <v>767</v>
      </c>
      <c r="I55" s="30">
        <v>0.82550000000000001</v>
      </c>
      <c r="J55" s="9"/>
      <c r="K55" s="17" t="s">
        <v>793</v>
      </c>
      <c r="L55" s="18">
        <v>0.45</v>
      </c>
      <c r="M55" s="12"/>
      <c r="O55" s="21" t="s">
        <v>819</v>
      </c>
      <c r="P55" s="22">
        <v>0.70338500000000004</v>
      </c>
      <c r="Q55" s="6"/>
      <c r="R55" s="13" t="s">
        <v>797</v>
      </c>
      <c r="S55" s="14">
        <v>0.64336700000000002</v>
      </c>
      <c r="U55" s="21" t="s">
        <v>785</v>
      </c>
      <c r="V55" s="22">
        <v>0.78079399999999999</v>
      </c>
      <c r="W55" s="5"/>
      <c r="X55" s="21" t="s">
        <v>785</v>
      </c>
      <c r="Y55" s="22">
        <v>0.76761900000000005</v>
      </c>
      <c r="AA55" s="21" t="s">
        <v>767</v>
      </c>
      <c r="AB55" s="25">
        <v>0.74439999999999995</v>
      </c>
    </row>
    <row r="56" spans="2:28" x14ac:dyDescent="0.25">
      <c r="B56" s="19" t="s">
        <v>797</v>
      </c>
      <c r="C56" s="20">
        <v>0.54755100000000001</v>
      </c>
      <c r="D56" s="9"/>
      <c r="E56" s="17" t="s">
        <v>779</v>
      </c>
      <c r="F56" s="18">
        <v>0.44388899999999998</v>
      </c>
      <c r="G56" s="12"/>
      <c r="H56" s="26" t="s">
        <v>769</v>
      </c>
      <c r="I56" s="27">
        <v>0.82555599999999996</v>
      </c>
      <c r="J56" s="9"/>
      <c r="K56" s="17" t="s">
        <v>823</v>
      </c>
      <c r="L56" s="18">
        <v>0.45696999999999999</v>
      </c>
      <c r="M56" s="12"/>
      <c r="O56" s="21" t="s">
        <v>791</v>
      </c>
      <c r="P56" s="22">
        <v>0.70346900000000001</v>
      </c>
      <c r="Q56" s="5"/>
      <c r="R56" s="13" t="s">
        <v>779</v>
      </c>
      <c r="S56" s="14">
        <v>0.64759299999999997</v>
      </c>
      <c r="U56" s="21" t="s">
        <v>795</v>
      </c>
      <c r="V56" s="22">
        <v>0.79047599999999996</v>
      </c>
      <c r="W56" s="5"/>
      <c r="X56" s="21" t="s">
        <v>803</v>
      </c>
      <c r="Y56" s="22">
        <v>0.77428600000000003</v>
      </c>
      <c r="AA56" s="21" t="s">
        <v>769</v>
      </c>
      <c r="AB56" s="22">
        <v>0.74444399999999999</v>
      </c>
    </row>
    <row r="57" spans="2:28" x14ac:dyDescent="0.25">
      <c r="B57" s="19" t="s">
        <v>779</v>
      </c>
      <c r="C57" s="20">
        <v>0.54907399999999995</v>
      </c>
      <c r="D57" s="9"/>
      <c r="E57" s="17" t="s">
        <v>787</v>
      </c>
      <c r="F57" s="18">
        <v>0.45111099999999998</v>
      </c>
      <c r="G57" s="12"/>
      <c r="H57" s="26" t="s">
        <v>803</v>
      </c>
      <c r="I57" s="27">
        <v>0.83</v>
      </c>
      <c r="J57" s="9"/>
      <c r="K57" s="17" t="s">
        <v>797</v>
      </c>
      <c r="L57" s="18">
        <v>0.47416700000000001</v>
      </c>
      <c r="M57" s="12"/>
      <c r="O57" s="21" t="s">
        <v>801</v>
      </c>
      <c r="P57" s="22">
        <v>0.70666700000000005</v>
      </c>
      <c r="Q57" s="5"/>
      <c r="R57" s="13" t="s">
        <v>801</v>
      </c>
      <c r="S57" s="14">
        <v>0.65</v>
      </c>
      <c r="U57" s="21" t="s">
        <v>807</v>
      </c>
      <c r="V57" s="22">
        <v>0.79209300000000005</v>
      </c>
      <c r="W57" s="5"/>
      <c r="X57" s="21" t="s">
        <v>821</v>
      </c>
      <c r="Y57" s="22">
        <v>0.774505</v>
      </c>
      <c r="AA57" s="21" t="s">
        <v>765</v>
      </c>
      <c r="AB57" s="22">
        <v>0.74888888899999995</v>
      </c>
    </row>
    <row r="58" spans="2:28" x14ac:dyDescent="0.25">
      <c r="B58" s="19" t="s">
        <v>807</v>
      </c>
      <c r="C58" s="20">
        <v>0.55209299999999994</v>
      </c>
      <c r="D58" s="9"/>
      <c r="E58" s="17" t="s">
        <v>821</v>
      </c>
      <c r="F58" s="18">
        <v>0.45230799999999999</v>
      </c>
      <c r="G58" s="12"/>
      <c r="H58" s="26" t="s">
        <v>775</v>
      </c>
      <c r="I58" s="27">
        <v>0.83333299999999999</v>
      </c>
      <c r="J58" s="9"/>
      <c r="K58" s="17" t="s">
        <v>775</v>
      </c>
      <c r="L58" s="18">
        <v>0.48277799999999998</v>
      </c>
      <c r="M58" s="12"/>
      <c r="O58" s="21" t="s">
        <v>797</v>
      </c>
      <c r="P58" s="22">
        <v>0.72826500000000005</v>
      </c>
      <c r="Q58" s="5"/>
      <c r="R58" s="13" t="s">
        <v>817</v>
      </c>
      <c r="S58" s="14">
        <v>0.65156899999999995</v>
      </c>
      <c r="U58" s="21" t="s">
        <v>797</v>
      </c>
      <c r="V58" s="22">
        <v>0.79239099999999996</v>
      </c>
      <c r="W58" s="5"/>
      <c r="X58" s="21" t="s">
        <v>805</v>
      </c>
      <c r="Y58" s="22">
        <v>0.77470600000000001</v>
      </c>
      <c r="AA58" s="21" t="s">
        <v>821</v>
      </c>
      <c r="AB58" s="22">
        <v>0.76624999999999999</v>
      </c>
    </row>
    <row r="59" spans="2:28" x14ac:dyDescent="0.25">
      <c r="B59" s="19" t="s">
        <v>799</v>
      </c>
      <c r="C59" s="20">
        <v>0.55842999999999998</v>
      </c>
      <c r="D59" s="9"/>
      <c r="E59" s="17" t="s">
        <v>819</v>
      </c>
      <c r="F59" s="18">
        <v>0.453934</v>
      </c>
      <c r="G59" s="12"/>
      <c r="H59" s="26" t="s">
        <v>771</v>
      </c>
      <c r="I59" s="27">
        <v>0.83411800000000003</v>
      </c>
      <c r="J59" s="9"/>
      <c r="K59" s="17" t="s">
        <v>785</v>
      </c>
      <c r="L59" s="18">
        <v>0.49307699999999999</v>
      </c>
      <c r="M59" s="12"/>
      <c r="O59" s="21" t="s">
        <v>805</v>
      </c>
      <c r="P59" s="22">
        <v>0.73062499999999997</v>
      </c>
      <c r="Q59" s="5"/>
      <c r="R59" s="13" t="s">
        <v>789</v>
      </c>
      <c r="S59" s="14">
        <v>0.66181800000000002</v>
      </c>
      <c r="U59" s="21" t="s">
        <v>817</v>
      </c>
      <c r="V59" s="22">
        <v>0.794821</v>
      </c>
      <c r="W59" s="5"/>
      <c r="X59" s="21" t="s">
        <v>817</v>
      </c>
      <c r="Y59" s="22">
        <v>0.78500000000000003</v>
      </c>
      <c r="AA59" s="21" t="s">
        <v>819</v>
      </c>
      <c r="AB59" s="22">
        <v>0.76636400000000005</v>
      </c>
    </row>
    <row r="60" spans="2:28" x14ac:dyDescent="0.25">
      <c r="B60" s="19" t="s">
        <v>785</v>
      </c>
      <c r="C60" s="20">
        <v>0.57508199999999998</v>
      </c>
      <c r="D60" s="9"/>
      <c r="E60" s="17" t="s">
        <v>797</v>
      </c>
      <c r="F60" s="18">
        <v>0.455652</v>
      </c>
      <c r="G60" s="12"/>
      <c r="H60" s="26" t="s">
        <v>799</v>
      </c>
      <c r="I60" s="27">
        <v>0.83593799999999996</v>
      </c>
      <c r="J60" s="9"/>
      <c r="K60" s="19" t="s">
        <v>777</v>
      </c>
      <c r="L60" s="20">
        <v>0.51083299999999998</v>
      </c>
      <c r="M60" s="12"/>
      <c r="O60" s="21" t="s">
        <v>799</v>
      </c>
      <c r="P60" s="22">
        <v>0.73337200000000002</v>
      </c>
      <c r="Q60" s="5"/>
      <c r="R60" s="13" t="s">
        <v>785</v>
      </c>
      <c r="S60" s="14">
        <v>0.66606600000000005</v>
      </c>
      <c r="U60" s="26" t="s">
        <v>765</v>
      </c>
      <c r="V60" s="27">
        <v>0.807666667</v>
      </c>
      <c r="W60" s="5"/>
      <c r="X60" s="21" t="s">
        <v>819</v>
      </c>
      <c r="Y60" s="22">
        <v>0.78508199999999995</v>
      </c>
      <c r="AA60" s="21" t="s">
        <v>807</v>
      </c>
      <c r="AB60" s="22">
        <v>0.77214300000000002</v>
      </c>
    </row>
    <row r="61" spans="2:28" x14ac:dyDescent="0.25">
      <c r="B61" s="19" t="s">
        <v>805</v>
      </c>
      <c r="C61" s="20">
        <v>0.58062499999999995</v>
      </c>
      <c r="D61" s="9"/>
      <c r="E61" s="17" t="s">
        <v>805</v>
      </c>
      <c r="F61" s="18">
        <v>0.46117599999999997</v>
      </c>
      <c r="G61" s="12"/>
      <c r="H61" s="26" t="s">
        <v>797</v>
      </c>
      <c r="I61" s="27">
        <v>0.83782599999999996</v>
      </c>
      <c r="J61" s="9"/>
      <c r="K61" s="19" t="s">
        <v>821</v>
      </c>
      <c r="L61" s="20">
        <v>0.51312500000000005</v>
      </c>
      <c r="M61" s="12"/>
      <c r="O61" s="21" t="s">
        <v>817</v>
      </c>
      <c r="P61" s="22">
        <v>0.73627500000000001</v>
      </c>
      <c r="Q61" s="5"/>
      <c r="R61" s="13" t="s">
        <v>799</v>
      </c>
      <c r="S61" s="14">
        <v>0.67401200000000006</v>
      </c>
      <c r="U61" s="26" t="s">
        <v>819</v>
      </c>
      <c r="V61" s="27">
        <v>0.80885200000000002</v>
      </c>
      <c r="W61" s="5"/>
      <c r="X61" s="21" t="s">
        <v>765</v>
      </c>
      <c r="Y61" s="22">
        <v>0.78866666699999999</v>
      </c>
      <c r="AA61" s="21" t="s">
        <v>775</v>
      </c>
      <c r="AB61" s="22">
        <v>0.77315800000000001</v>
      </c>
    </row>
    <row r="62" spans="2:28" x14ac:dyDescent="0.25">
      <c r="B62" s="19" t="s">
        <v>765</v>
      </c>
      <c r="C62" s="20">
        <v>0.59448279999999998</v>
      </c>
      <c r="D62" s="9"/>
      <c r="E62" s="17" t="s">
        <v>765</v>
      </c>
      <c r="F62" s="18">
        <v>0.4746667</v>
      </c>
      <c r="G62" s="12"/>
      <c r="H62" s="26" t="s">
        <v>821</v>
      </c>
      <c r="I62" s="27">
        <v>0.85312500000000002</v>
      </c>
      <c r="J62" s="9"/>
      <c r="K62" s="19" t="s">
        <v>779</v>
      </c>
      <c r="L62" s="20">
        <v>0.51571400000000001</v>
      </c>
      <c r="M62" s="12"/>
      <c r="O62" s="21" t="s">
        <v>765</v>
      </c>
      <c r="P62" s="22">
        <v>0.74275862100000001</v>
      </c>
      <c r="Q62" s="5"/>
      <c r="R62" s="13" t="s">
        <v>805</v>
      </c>
      <c r="S62" s="14">
        <v>0.68812499999999999</v>
      </c>
      <c r="U62" s="26" t="s">
        <v>813</v>
      </c>
      <c r="V62" s="27">
        <v>0.81054099999999996</v>
      </c>
      <c r="W62" s="5"/>
      <c r="X62" s="21" t="s">
        <v>797</v>
      </c>
      <c r="Y62" s="22">
        <v>0.79217400000000004</v>
      </c>
      <c r="AA62" s="21" t="s">
        <v>813</v>
      </c>
      <c r="AB62" s="22">
        <v>0.774868</v>
      </c>
    </row>
    <row r="63" spans="2:28" x14ac:dyDescent="0.25">
      <c r="B63" s="31" t="s">
        <v>813</v>
      </c>
      <c r="C63" s="32">
        <v>0.60234699999999997</v>
      </c>
      <c r="D63" s="9"/>
      <c r="E63" s="17" t="s">
        <v>799</v>
      </c>
      <c r="F63" s="18">
        <v>0.47882400000000003</v>
      </c>
      <c r="G63" s="12"/>
      <c r="H63" s="26" t="s">
        <v>779</v>
      </c>
      <c r="I63" s="27">
        <v>0.86</v>
      </c>
      <c r="J63" s="9"/>
      <c r="K63" s="19" t="s">
        <v>815</v>
      </c>
      <c r="L63" s="20">
        <v>0.55142899999999995</v>
      </c>
      <c r="M63" s="12"/>
      <c r="O63" s="21" t="s">
        <v>785</v>
      </c>
      <c r="P63" s="22">
        <v>0.74278699999999998</v>
      </c>
      <c r="Q63" s="5"/>
      <c r="R63" s="21" t="s">
        <v>765</v>
      </c>
      <c r="S63" s="22">
        <v>0.70586206900000004</v>
      </c>
      <c r="U63" s="26" t="s">
        <v>799</v>
      </c>
      <c r="V63" s="27">
        <v>0.81568600000000002</v>
      </c>
      <c r="W63" s="5"/>
      <c r="X63" s="26" t="s">
        <v>813</v>
      </c>
      <c r="Y63" s="27">
        <v>0.82614600000000005</v>
      </c>
      <c r="AA63" s="21" t="s">
        <v>771</v>
      </c>
      <c r="AB63" s="22">
        <v>0.78529400000000005</v>
      </c>
    </row>
    <row r="64" spans="2:28" x14ac:dyDescent="0.25">
      <c r="B64" s="31" t="s">
        <v>775</v>
      </c>
      <c r="C64" s="32">
        <v>0.61280400000000002</v>
      </c>
      <c r="D64" s="9"/>
      <c r="E64" s="19" t="s">
        <v>775</v>
      </c>
      <c r="F64" s="20">
        <v>0.50342600000000004</v>
      </c>
      <c r="G64" s="12"/>
      <c r="H64" s="26" t="s">
        <v>765</v>
      </c>
      <c r="I64" s="27">
        <v>0.86666666699999995</v>
      </c>
      <c r="J64" s="9"/>
      <c r="K64" s="19" t="s">
        <v>809</v>
      </c>
      <c r="L64" s="20">
        <v>0.57666700000000004</v>
      </c>
      <c r="M64" s="12"/>
      <c r="O64" s="21" t="s">
        <v>775</v>
      </c>
      <c r="P64" s="22">
        <v>0.74719999999999998</v>
      </c>
      <c r="Q64" s="5"/>
      <c r="R64" s="21" t="s">
        <v>775</v>
      </c>
      <c r="S64" s="22">
        <v>0.71430000000000005</v>
      </c>
      <c r="U64" s="26" t="s">
        <v>775</v>
      </c>
      <c r="V64" s="27">
        <v>0.84074099999999996</v>
      </c>
      <c r="W64" s="5"/>
      <c r="X64" s="26" t="s">
        <v>799</v>
      </c>
      <c r="Y64" s="27">
        <v>0.83382400000000001</v>
      </c>
      <c r="AA64" s="21" t="s">
        <v>799</v>
      </c>
      <c r="AB64" s="22">
        <v>0.78628600000000004</v>
      </c>
    </row>
    <row r="65" spans="2:28" x14ac:dyDescent="0.25">
      <c r="B65" s="31" t="s">
        <v>803</v>
      </c>
      <c r="C65" s="32">
        <v>0.65571400000000002</v>
      </c>
      <c r="D65" s="9"/>
      <c r="E65" s="19" t="s">
        <v>813</v>
      </c>
      <c r="F65" s="20">
        <v>0.51955399999999996</v>
      </c>
      <c r="G65" s="12"/>
      <c r="H65" s="26" t="s">
        <v>823</v>
      </c>
      <c r="I65" s="27">
        <v>0.87242399999999998</v>
      </c>
      <c r="J65" s="9"/>
      <c r="K65" s="19" t="s">
        <v>771</v>
      </c>
      <c r="L65" s="20">
        <v>0.57687500000000003</v>
      </c>
      <c r="M65" s="12"/>
      <c r="O65" s="21" t="s">
        <v>813</v>
      </c>
      <c r="P65" s="22">
        <v>0.75333300000000003</v>
      </c>
      <c r="Q65" s="5"/>
      <c r="R65" s="21" t="s">
        <v>813</v>
      </c>
      <c r="S65" s="22">
        <v>0.71806199999999998</v>
      </c>
      <c r="U65" s="26" t="s">
        <v>805</v>
      </c>
      <c r="V65" s="27">
        <v>0.84882400000000002</v>
      </c>
      <c r="W65" s="5"/>
      <c r="X65" s="26" t="s">
        <v>775</v>
      </c>
      <c r="Y65" s="27">
        <v>0.83675900000000003</v>
      </c>
      <c r="AA65" s="21" t="s">
        <v>789</v>
      </c>
      <c r="AB65" s="22">
        <v>0.79333299999999995</v>
      </c>
    </row>
    <row r="66" spans="2:28" x14ac:dyDescent="0.25">
      <c r="B66" s="31" t="s">
        <v>823</v>
      </c>
      <c r="C66" s="32">
        <v>0.67075600000000002</v>
      </c>
      <c r="D66" s="9"/>
      <c r="E66" s="19" t="s">
        <v>823</v>
      </c>
      <c r="F66" s="20">
        <v>0.597746</v>
      </c>
      <c r="G66" s="12"/>
      <c r="H66" s="26" t="s">
        <v>815</v>
      </c>
      <c r="I66" s="27">
        <v>0.88</v>
      </c>
      <c r="J66" s="9"/>
      <c r="K66" s="13" t="s">
        <v>765</v>
      </c>
      <c r="L66" s="14">
        <v>0.60777777799999999</v>
      </c>
      <c r="M66" s="12"/>
      <c r="O66" s="21" t="s">
        <v>823</v>
      </c>
      <c r="P66" s="22">
        <v>0.79</v>
      </c>
      <c r="Q66" s="5"/>
      <c r="R66" s="21" t="s">
        <v>823</v>
      </c>
      <c r="S66" s="22">
        <v>0.76512800000000003</v>
      </c>
      <c r="U66" s="26" t="s">
        <v>823</v>
      </c>
      <c r="V66" s="27">
        <v>0.85589599999999999</v>
      </c>
      <c r="W66" s="5"/>
      <c r="X66" s="26" t="s">
        <v>771</v>
      </c>
      <c r="Y66" s="27">
        <v>0.86341800000000002</v>
      </c>
      <c r="AA66" s="26" t="s">
        <v>797</v>
      </c>
      <c r="AB66" s="27">
        <v>0.81695700000000004</v>
      </c>
    </row>
    <row r="67" spans="2:28" x14ac:dyDescent="0.25">
      <c r="B67" s="21" t="s">
        <v>771</v>
      </c>
      <c r="C67" s="22">
        <v>0.74454500000000001</v>
      </c>
      <c r="D67" s="9"/>
      <c r="E67" s="13" t="s">
        <v>771</v>
      </c>
      <c r="F67" s="14">
        <v>0.61177199999999998</v>
      </c>
      <c r="G67" s="12"/>
      <c r="H67" s="26" t="s">
        <v>819</v>
      </c>
      <c r="I67" s="27">
        <v>0.89</v>
      </c>
      <c r="J67" s="9"/>
      <c r="K67" s="13" t="s">
        <v>819</v>
      </c>
      <c r="L67" s="14">
        <v>0.66454500000000005</v>
      </c>
      <c r="M67" s="12"/>
      <c r="O67" s="26" t="s">
        <v>771</v>
      </c>
      <c r="P67" s="27">
        <v>0.84844200000000003</v>
      </c>
      <c r="Q67" s="5"/>
      <c r="R67" s="26" t="s">
        <v>771</v>
      </c>
      <c r="S67" s="27">
        <v>0.83064899999999997</v>
      </c>
      <c r="U67" s="26" t="s">
        <v>771</v>
      </c>
      <c r="V67" s="27">
        <v>0.86784799999999995</v>
      </c>
      <c r="W67" s="5"/>
      <c r="X67" s="26" t="s">
        <v>823</v>
      </c>
      <c r="Y67" s="27">
        <v>0.87976900000000002</v>
      </c>
      <c r="AA67" s="26" t="s">
        <v>823</v>
      </c>
      <c r="AB67" s="27">
        <v>0.87878800000000001</v>
      </c>
    </row>
    <row r="68" spans="2:28" x14ac:dyDescent="0.25">
      <c r="G68" s="33"/>
      <c r="J68" s="33"/>
    </row>
    <row r="69" spans="2:28" x14ac:dyDescent="0.25">
      <c r="B69" s="34" t="s">
        <v>826</v>
      </c>
      <c r="C69" s="29">
        <f>AVERAGE(C37:C67)</f>
        <v>0.52737226129032255</v>
      </c>
      <c r="E69" s="35" t="s">
        <v>826</v>
      </c>
      <c r="F69" s="24">
        <f>AVERAGE(F37:F67)</f>
        <v>0.40298724193548385</v>
      </c>
      <c r="G69" s="33"/>
      <c r="H69" s="36" t="s">
        <v>826</v>
      </c>
      <c r="I69" s="25">
        <f>AVERAGE(I37:I67)</f>
        <v>0.7877118878709678</v>
      </c>
      <c r="K69" s="35" t="s">
        <v>826</v>
      </c>
      <c r="L69" s="24">
        <f>AVERAGE(L37:L67)</f>
        <v>0.45173102048387087</v>
      </c>
      <c r="O69" s="31" t="s">
        <v>826</v>
      </c>
      <c r="P69" s="28">
        <f>AVERAGE(P37:P67)</f>
        <v>0.68715066799999991</v>
      </c>
      <c r="Q69" s="37"/>
      <c r="R69" s="31" t="s">
        <v>826</v>
      </c>
      <c r="S69" s="28">
        <f>AVERAGE(S37:S67)</f>
        <v>0.61609554474193551</v>
      </c>
      <c r="T69" s="37"/>
      <c r="U69" s="36" t="s">
        <v>826</v>
      </c>
      <c r="V69" s="25">
        <f>AVERAGE(V37:V67)</f>
        <v>0.76397653883870964</v>
      </c>
      <c r="W69" s="37"/>
      <c r="X69" s="36" t="s">
        <v>826</v>
      </c>
      <c r="Y69" s="25">
        <f>AVERAGE(Y37:Y67)</f>
        <v>0.74925204422580638</v>
      </c>
      <c r="Z69" s="37"/>
      <c r="AA69" s="36" t="s">
        <v>826</v>
      </c>
      <c r="AB69" s="25">
        <f>AVERAGE(AB37:AB67)</f>
        <v>0.70970406451971324</v>
      </c>
    </row>
    <row r="70" spans="2:28" x14ac:dyDescent="0.25">
      <c r="B70" s="38" t="s">
        <v>827</v>
      </c>
      <c r="C70" s="6">
        <f>MEDIAN(C37:C67)</f>
        <v>0.52</v>
      </c>
      <c r="E70" s="38" t="s">
        <v>827</v>
      </c>
      <c r="F70" s="6">
        <f>MEDIAN(F37:F67)</f>
        <v>0.38481480000000001</v>
      </c>
      <c r="H70" s="38" t="s">
        <v>827</v>
      </c>
      <c r="I70" s="6">
        <f>MEDIAN(I37:I67)</f>
        <v>0.80583300000000002</v>
      </c>
      <c r="K70" s="38" t="s">
        <v>827</v>
      </c>
      <c r="L70" s="6">
        <f>MEDIAN(L37:L67)</f>
        <v>0.44</v>
      </c>
      <c r="O70" s="38" t="s">
        <v>827</v>
      </c>
      <c r="P70" s="6">
        <f>MEDIAN(P37:P67)</f>
        <v>0.69</v>
      </c>
      <c r="R70" s="38" t="s">
        <v>827</v>
      </c>
      <c r="S70" s="6">
        <f>MEDIAN(S37:S67)</f>
        <v>0.62</v>
      </c>
      <c r="U70" s="38" t="s">
        <v>827</v>
      </c>
      <c r="V70" s="6">
        <f>MEDIAN(V37:V67)</f>
        <v>0.760741</v>
      </c>
      <c r="X70" s="38" t="s">
        <v>827</v>
      </c>
      <c r="Y70" s="6">
        <f>MEDIAN(Y37:Y67)</f>
        <v>0.76407000000000003</v>
      </c>
      <c r="AA70" s="38" t="s">
        <v>827</v>
      </c>
      <c r="AB70" s="6">
        <f>MEDIAN(AB37:AB67)</f>
        <v>0.71333299999999999</v>
      </c>
    </row>
    <row r="71" spans="2:28" x14ac:dyDescent="0.25">
      <c r="B71" s="38" t="s">
        <v>828</v>
      </c>
      <c r="C71">
        <f>_xlfn.MODE.MULT(C37:C67)</f>
        <v>0.52</v>
      </c>
      <c r="E71" s="38" t="s">
        <v>828</v>
      </c>
      <c r="F71" t="e">
        <f>_xlfn.MODE.MULT(F37:F67)</f>
        <v>#N/A</v>
      </c>
      <c r="H71" s="38" t="s">
        <v>828</v>
      </c>
      <c r="I71" t="e">
        <f>_xlfn.MODE.MULT(I37:I67)</f>
        <v>#N/A</v>
      </c>
      <c r="K71" s="38" t="s">
        <v>828</v>
      </c>
      <c r="L71">
        <f>_xlfn.MODE.MULT(L37:L67)</f>
        <v>0.41875000000000001</v>
      </c>
      <c r="O71" s="38" t="s">
        <v>828</v>
      </c>
      <c r="P71">
        <f>_xlfn.MODE.MULT(P37:P67)</f>
        <v>0.69</v>
      </c>
      <c r="R71" s="38" t="s">
        <v>828</v>
      </c>
      <c r="S71" t="e">
        <f>_xlfn.MODE.MULT(S37:S67)</f>
        <v>#N/A</v>
      </c>
      <c r="U71" s="38" t="s">
        <v>828</v>
      </c>
      <c r="V71" t="e">
        <f>_xlfn.MODE.MULT(V37:V67)</f>
        <v>#N/A</v>
      </c>
      <c r="X71" s="38" t="s">
        <v>828</v>
      </c>
      <c r="Y71" t="e">
        <f>_xlfn.MODE.MULT(Y37:Y67)</f>
        <v>#N/A</v>
      </c>
      <c r="AA71" s="38" t="s">
        <v>828</v>
      </c>
      <c r="AB71" t="e">
        <f>_xlfn.MODE.MULT(AB37:AB67)</f>
        <v>#N/A</v>
      </c>
    </row>
    <row r="72" spans="2:28" x14ac:dyDescent="0.25">
      <c r="B72" s="38" t="s">
        <v>829</v>
      </c>
      <c r="C72">
        <v>0.37364000000000003</v>
      </c>
      <c r="E72" s="38" t="s">
        <v>829</v>
      </c>
      <c r="F72">
        <v>0.34498000000000001</v>
      </c>
      <c r="H72" s="38" t="s">
        <v>829</v>
      </c>
      <c r="I72">
        <v>0.255</v>
      </c>
      <c r="K72" s="38" t="s">
        <v>829</v>
      </c>
      <c r="L72">
        <v>0.31884000000000001</v>
      </c>
      <c r="O72" s="38" t="s">
        <v>829</v>
      </c>
      <c r="P72" s="6">
        <f>P67-P37</f>
        <v>0.39760900000000005</v>
      </c>
      <c r="Q72" s="6"/>
      <c r="R72" s="38" t="s">
        <v>829</v>
      </c>
      <c r="S72" s="6">
        <f t="shared" ref="S72:AD72" si="0">S67-S37</f>
        <v>0.46064899999999998</v>
      </c>
      <c r="T72" s="6"/>
      <c r="U72" s="38" t="s">
        <v>829</v>
      </c>
      <c r="V72" s="6">
        <f t="shared" si="0"/>
        <v>0.23284799999999994</v>
      </c>
      <c r="W72" s="6"/>
      <c r="X72" s="38" t="s">
        <v>829</v>
      </c>
      <c r="Y72" s="6">
        <f t="shared" si="0"/>
        <v>0.292269</v>
      </c>
      <c r="Z72" s="6"/>
      <c r="AA72" s="38" t="s">
        <v>829</v>
      </c>
      <c r="AB72" s="6">
        <f t="shared" si="0"/>
        <v>0.358788</v>
      </c>
    </row>
    <row r="73" spans="2:28" x14ac:dyDescent="0.25">
      <c r="B73" s="38" t="s">
        <v>830</v>
      </c>
      <c r="C73">
        <f>STDEVA(C37:C67)</f>
        <v>8.3961362555685121E-2</v>
      </c>
      <c r="E73" s="38" t="s">
        <v>830</v>
      </c>
      <c r="F73">
        <f>STDEVA(F37:F67)</f>
        <v>9.1956644286517841E-2</v>
      </c>
      <c r="H73" s="38" t="s">
        <v>830</v>
      </c>
      <c r="I73">
        <f>STDEVA(I37:I67)</f>
        <v>7.1400450442894156E-2</v>
      </c>
      <c r="K73" s="38" t="s">
        <v>830</v>
      </c>
      <c r="L73">
        <f>STDEVA(L37:L67)</f>
        <v>8.6772675020107978E-2</v>
      </c>
      <c r="O73" s="38" t="s">
        <v>830</v>
      </c>
      <c r="P73">
        <f>STDEVA(P37:P67)</f>
        <v>7.1794820931904146E-2</v>
      </c>
      <c r="R73" t="s">
        <v>830</v>
      </c>
      <c r="S73">
        <f t="shared" ref="S73:AD73" si="1">STDEVA(S37:S67)</f>
        <v>9.4471583790403352E-2</v>
      </c>
      <c r="U73" t="s">
        <v>830</v>
      </c>
      <c r="V73">
        <f t="shared" si="1"/>
        <v>5.5102798727596249E-2</v>
      </c>
      <c r="X73" t="s">
        <v>830</v>
      </c>
      <c r="Y73">
        <f t="shared" si="1"/>
        <v>6.5005185539863897E-2</v>
      </c>
      <c r="AA73" t="s">
        <v>830</v>
      </c>
      <c r="AB73">
        <f t="shared" si="1"/>
        <v>8.1636887134827418E-2</v>
      </c>
    </row>
    <row r="75" spans="2:28" x14ac:dyDescent="0.25">
      <c r="B75" s="38" t="s">
        <v>831</v>
      </c>
      <c r="C75" s="39">
        <f>8/31</f>
        <v>0.25806451612903225</v>
      </c>
      <c r="E75" s="38" t="s">
        <v>831</v>
      </c>
      <c r="F75" s="39">
        <f>27/31</f>
        <v>0.87096774193548387</v>
      </c>
      <c r="H75" s="38" t="s">
        <v>831</v>
      </c>
      <c r="I75" s="39">
        <v>0</v>
      </c>
      <c r="K75" s="38" t="s">
        <v>831</v>
      </c>
      <c r="L75" s="39">
        <f>23/31</f>
        <v>0.74193548387096775</v>
      </c>
      <c r="O75" s="38" t="s">
        <v>831</v>
      </c>
      <c r="P75">
        <f>1/31</f>
        <v>3.2258064516129031E-2</v>
      </c>
      <c r="R75" s="38" t="s">
        <v>831</v>
      </c>
      <c r="S75">
        <f>3/31</f>
        <v>9.6774193548387094E-2</v>
      </c>
      <c r="U75" s="38" t="s">
        <v>831</v>
      </c>
      <c r="V75">
        <v>0</v>
      </c>
      <c r="X75" s="38" t="s">
        <v>831</v>
      </c>
      <c r="Y75">
        <v>0</v>
      </c>
      <c r="AA75" s="38" t="s">
        <v>831</v>
      </c>
      <c r="AB75">
        <v>0</v>
      </c>
    </row>
    <row r="76" spans="2:28" x14ac:dyDescent="0.25">
      <c r="B76" s="38" t="s">
        <v>832</v>
      </c>
      <c r="C76" s="39">
        <f>5/31</f>
        <v>0.16129032258064516</v>
      </c>
      <c r="E76" s="38" t="s">
        <v>833</v>
      </c>
      <c r="F76">
        <f>4/31</f>
        <v>0.12903225806451613</v>
      </c>
      <c r="H76" s="38" t="s">
        <v>833</v>
      </c>
      <c r="I76">
        <f>31/31</f>
        <v>1</v>
      </c>
      <c r="K76" s="38" t="s">
        <v>833</v>
      </c>
      <c r="L76">
        <f>8/31</f>
        <v>0.25806451612903225</v>
      </c>
      <c r="O76" s="38" t="s">
        <v>833</v>
      </c>
      <c r="P76">
        <f>30/31</f>
        <v>0.967741935483871</v>
      </c>
      <c r="R76" s="38" t="s">
        <v>833</v>
      </c>
      <c r="S76">
        <f>28/31</f>
        <v>0.90322580645161288</v>
      </c>
      <c r="U76" s="38" t="s">
        <v>833</v>
      </c>
      <c r="V76">
        <v>1</v>
      </c>
      <c r="X76" s="38" t="s">
        <v>833</v>
      </c>
      <c r="Y76">
        <v>1</v>
      </c>
      <c r="AA76" s="38" t="s">
        <v>833</v>
      </c>
      <c r="AB76">
        <v>1</v>
      </c>
    </row>
    <row r="77" spans="2:28" x14ac:dyDescent="0.25">
      <c r="B77" s="38" t="s">
        <v>834</v>
      </c>
      <c r="C77" s="39">
        <f>1/31</f>
        <v>3.2258064516129031E-2</v>
      </c>
      <c r="E77" s="38" t="s">
        <v>832</v>
      </c>
      <c r="F77" s="39">
        <f>1/31</f>
        <v>3.2258064516129031E-2</v>
      </c>
      <c r="H77" s="38" t="s">
        <v>832</v>
      </c>
      <c r="I77" s="39">
        <v>1</v>
      </c>
      <c r="K77" s="38" t="s">
        <v>832</v>
      </c>
      <c r="L77" s="39">
        <f>2/31</f>
        <v>6.4516129032258063E-2</v>
      </c>
      <c r="O77" s="38" t="s">
        <v>832</v>
      </c>
      <c r="P77">
        <f>29/31</f>
        <v>0.93548387096774188</v>
      </c>
      <c r="R77" s="38" t="s">
        <v>832</v>
      </c>
      <c r="S77">
        <f>20/31</f>
        <v>0.64516129032258063</v>
      </c>
      <c r="U77" s="38" t="s">
        <v>832</v>
      </c>
      <c r="V77">
        <v>1</v>
      </c>
      <c r="X77" s="38" t="s">
        <v>832</v>
      </c>
      <c r="Y77">
        <f>30/31</f>
        <v>0.967741935483871</v>
      </c>
      <c r="AA77" s="38" t="s">
        <v>832</v>
      </c>
      <c r="AB77">
        <f>28/31</f>
        <v>0.90322580645161288</v>
      </c>
    </row>
    <row r="78" spans="2:28" x14ac:dyDescent="0.25">
      <c r="B78" s="38" t="s">
        <v>835</v>
      </c>
      <c r="C78" s="39">
        <f>0/31</f>
        <v>0</v>
      </c>
      <c r="E78" s="38" t="s">
        <v>834</v>
      </c>
      <c r="F78" s="39">
        <v>0</v>
      </c>
      <c r="H78" s="38" t="s">
        <v>834</v>
      </c>
      <c r="I78" s="39">
        <f>27/31</f>
        <v>0.87096774193548387</v>
      </c>
      <c r="K78" s="38" t="s">
        <v>834</v>
      </c>
      <c r="L78" s="39">
        <v>0</v>
      </c>
      <c r="O78" s="38" t="s">
        <v>834</v>
      </c>
      <c r="P78">
        <f>14/31</f>
        <v>0.45161290322580644</v>
      </c>
      <c r="R78" s="38" t="s">
        <v>834</v>
      </c>
      <c r="S78">
        <f>5/31</f>
        <v>0.16129032258064516</v>
      </c>
      <c r="U78" s="38" t="s">
        <v>834</v>
      </c>
      <c r="V78">
        <f>28/31</f>
        <v>0.90322580645161288</v>
      </c>
      <c r="X78" s="38" t="s">
        <v>834</v>
      </c>
      <c r="Y78">
        <f>25/31</f>
        <v>0.80645161290322576</v>
      </c>
      <c r="AA78" s="38" t="s">
        <v>834</v>
      </c>
      <c r="AB78">
        <f>20/31</f>
        <v>0.64516129032258063</v>
      </c>
    </row>
    <row r="79" spans="2:28" x14ac:dyDescent="0.25">
      <c r="E79" s="38" t="s">
        <v>835</v>
      </c>
      <c r="F79" s="39">
        <v>0</v>
      </c>
      <c r="H79" s="38" t="s">
        <v>835</v>
      </c>
      <c r="I79" s="39">
        <f>17/31</f>
        <v>0.54838709677419351</v>
      </c>
      <c r="K79" s="38" t="s">
        <v>835</v>
      </c>
      <c r="L79" s="39">
        <v>0</v>
      </c>
      <c r="O79" s="38" t="s">
        <v>835</v>
      </c>
      <c r="P79">
        <f>1/31</f>
        <v>3.2258064516129031E-2</v>
      </c>
      <c r="R79" s="38" t="s">
        <v>835</v>
      </c>
      <c r="S79">
        <f>1/31</f>
        <v>3.2258064516129031E-2</v>
      </c>
      <c r="U79" s="38" t="s">
        <v>835</v>
      </c>
      <c r="V79">
        <f>8/31</f>
        <v>0.25806451612903225</v>
      </c>
      <c r="X79" s="38" t="s">
        <v>835</v>
      </c>
      <c r="Y79">
        <f>5/31</f>
        <v>0.16129032258064516</v>
      </c>
      <c r="AA79" s="38" t="s">
        <v>835</v>
      </c>
      <c r="AB79">
        <f>2/31</f>
        <v>6.4516129032258063E-2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40" workbookViewId="0">
      <selection activeCell="F75" sqref="F75"/>
    </sheetView>
  </sheetViews>
  <sheetFormatPr defaultRowHeight="15" x14ac:dyDescent="0.25"/>
  <cols>
    <col min="1" max="1" width="11.28515625" bestFit="1" customWidth="1"/>
    <col min="2" max="2" width="11.5703125" customWidth="1"/>
    <col min="3" max="3" width="12" bestFit="1" customWidth="1"/>
    <col min="4" max="4" width="16.85546875" bestFit="1" customWidth="1"/>
    <col min="5" max="5" width="23.7109375" bestFit="1" customWidth="1"/>
    <col min="6" max="6" width="24.28515625" bestFit="1" customWidth="1"/>
    <col min="7" max="7" width="23.5703125" bestFit="1" customWidth="1"/>
    <col min="8" max="8" width="11.42578125" bestFit="1" customWidth="1"/>
    <col min="9" max="9" width="12" bestFit="1" customWidth="1"/>
    <col min="10" max="10" width="8.28515625" bestFit="1" customWidth="1"/>
  </cols>
  <sheetData>
    <row r="1" spans="1:9" x14ac:dyDescent="0.25">
      <c r="A1" t="s">
        <v>722</v>
      </c>
      <c r="B1" t="s">
        <v>721</v>
      </c>
    </row>
    <row r="2" spans="1:9" x14ac:dyDescent="0.25">
      <c r="B2" t="s">
        <v>703</v>
      </c>
      <c r="C2" t="s">
        <v>720</v>
      </c>
      <c r="D2" t="s">
        <v>719</v>
      </c>
      <c r="E2" t="s">
        <v>718</v>
      </c>
      <c r="F2" t="s">
        <v>717</v>
      </c>
      <c r="G2" t="s">
        <v>716</v>
      </c>
      <c r="H2" t="s">
        <v>703</v>
      </c>
      <c r="I2" t="s">
        <v>715</v>
      </c>
    </row>
    <row r="3" spans="1:9" x14ac:dyDescent="0.25">
      <c r="A3" t="s">
        <v>701</v>
      </c>
      <c r="B3">
        <v>6775</v>
      </c>
      <c r="C3">
        <v>0.7</v>
      </c>
      <c r="D3">
        <v>0.66</v>
      </c>
      <c r="E3">
        <v>0.51</v>
      </c>
      <c r="F3">
        <v>0.55000000000000004</v>
      </c>
      <c r="G3">
        <v>0.43</v>
      </c>
      <c r="H3">
        <v>8279</v>
      </c>
      <c r="I3">
        <v>0.72</v>
      </c>
    </row>
    <row r="4" spans="1:9" x14ac:dyDescent="0.25">
      <c r="A4" t="s">
        <v>700</v>
      </c>
      <c r="B4">
        <v>795</v>
      </c>
      <c r="C4">
        <v>0.7</v>
      </c>
      <c r="D4">
        <v>0.61</v>
      </c>
      <c r="E4">
        <v>0.46</v>
      </c>
      <c r="F4">
        <v>0.51</v>
      </c>
      <c r="G4">
        <v>0.34</v>
      </c>
      <c r="H4">
        <v>887</v>
      </c>
      <c r="I4">
        <v>0.7</v>
      </c>
    </row>
    <row r="5" spans="1:9" x14ac:dyDescent="0.25">
      <c r="A5" t="s">
        <v>699</v>
      </c>
      <c r="B5">
        <v>767</v>
      </c>
      <c r="C5">
        <v>0.7</v>
      </c>
      <c r="D5">
        <v>0.69</v>
      </c>
      <c r="E5">
        <v>0.54</v>
      </c>
      <c r="F5">
        <v>0.56000000000000005</v>
      </c>
      <c r="G5">
        <v>0.46</v>
      </c>
      <c r="H5">
        <v>767</v>
      </c>
      <c r="I5">
        <v>0.78</v>
      </c>
    </row>
    <row r="6" spans="1:9" x14ac:dyDescent="0.25">
      <c r="A6" t="s">
        <v>698</v>
      </c>
      <c r="B6">
        <v>1268</v>
      </c>
      <c r="C6">
        <v>0.71</v>
      </c>
      <c r="D6">
        <v>0.62</v>
      </c>
      <c r="E6">
        <v>0.51</v>
      </c>
      <c r="F6">
        <v>0.53</v>
      </c>
      <c r="G6">
        <v>0.42</v>
      </c>
      <c r="H6">
        <v>1337</v>
      </c>
      <c r="I6">
        <v>0.76</v>
      </c>
    </row>
    <row r="7" spans="1:9" x14ac:dyDescent="0.25">
      <c r="A7" t="s">
        <v>697</v>
      </c>
      <c r="H7">
        <v>526</v>
      </c>
      <c r="I7">
        <v>0.68</v>
      </c>
    </row>
    <row r="8" spans="1:9" x14ac:dyDescent="0.25">
      <c r="A8" t="s">
        <v>696</v>
      </c>
      <c r="B8">
        <v>2912</v>
      </c>
      <c r="C8">
        <v>0.7</v>
      </c>
      <c r="D8">
        <v>0.68</v>
      </c>
      <c r="E8">
        <v>0.53</v>
      </c>
      <c r="F8">
        <v>0.57999999999999996</v>
      </c>
      <c r="G8">
        <v>0.45</v>
      </c>
      <c r="H8">
        <v>3628</v>
      </c>
      <c r="I8">
        <v>0.71</v>
      </c>
    </row>
    <row r="9" spans="1:9" x14ac:dyDescent="0.25">
      <c r="A9" t="s">
        <v>695</v>
      </c>
      <c r="B9">
        <v>319</v>
      </c>
      <c r="C9">
        <v>0.71</v>
      </c>
      <c r="D9">
        <v>0.67</v>
      </c>
      <c r="E9">
        <v>0.52</v>
      </c>
      <c r="F9">
        <v>0.57999999999999996</v>
      </c>
      <c r="G9">
        <v>0.43</v>
      </c>
      <c r="H9">
        <v>372</v>
      </c>
      <c r="I9">
        <v>0.76</v>
      </c>
    </row>
    <row r="10" spans="1:9" x14ac:dyDescent="0.25">
      <c r="A10" t="s">
        <v>694</v>
      </c>
      <c r="B10">
        <v>425</v>
      </c>
      <c r="C10">
        <v>0.79</v>
      </c>
      <c r="D10">
        <v>0.7</v>
      </c>
      <c r="E10">
        <v>0.53</v>
      </c>
      <c r="F10">
        <v>0.56999999999999995</v>
      </c>
      <c r="G10">
        <v>0.47</v>
      </c>
      <c r="H10">
        <v>433</v>
      </c>
      <c r="I10">
        <v>0.81</v>
      </c>
    </row>
    <row r="11" spans="1:9" x14ac:dyDescent="0.25">
      <c r="A11" t="s">
        <v>693</v>
      </c>
      <c r="B11">
        <v>289</v>
      </c>
      <c r="C11">
        <v>0.6</v>
      </c>
      <c r="D11">
        <v>0.48</v>
      </c>
      <c r="E11">
        <v>0.32</v>
      </c>
      <c r="F11">
        <v>0.36</v>
      </c>
      <c r="G11">
        <v>0.26</v>
      </c>
      <c r="H11">
        <v>329</v>
      </c>
      <c r="I11">
        <v>0.59</v>
      </c>
    </row>
    <row r="12" spans="1:9" x14ac:dyDescent="0.25">
      <c r="B12">
        <f>SUM(B3:B11)</f>
        <v>13550</v>
      </c>
      <c r="H12">
        <f>SUM(H3:H11)</f>
        <v>16558</v>
      </c>
    </row>
    <row r="14" spans="1:9" x14ac:dyDescent="0.25">
      <c r="A14" t="s">
        <v>701</v>
      </c>
      <c r="C14">
        <f>C3*B3</f>
        <v>4742.5</v>
      </c>
      <c r="D14">
        <f>D3*B3</f>
        <v>4471.5</v>
      </c>
      <c r="E14">
        <f>E3*B3</f>
        <v>3455.25</v>
      </c>
      <c r="F14">
        <f>F3*B3</f>
        <v>3726.2500000000005</v>
      </c>
      <c r="G14">
        <f>G3*B3</f>
        <v>2913.25</v>
      </c>
      <c r="I14">
        <f>I3*H3</f>
        <v>5960.88</v>
      </c>
    </row>
    <row r="15" spans="1:9" x14ac:dyDescent="0.25">
      <c r="A15" t="s">
        <v>700</v>
      </c>
      <c r="C15">
        <f>C4*B4</f>
        <v>556.5</v>
      </c>
      <c r="D15">
        <f>D4*B4</f>
        <v>484.95</v>
      </c>
      <c r="E15">
        <f>E4*B4</f>
        <v>365.7</v>
      </c>
      <c r="F15">
        <f>F4*B4</f>
        <v>405.45</v>
      </c>
      <c r="G15">
        <f>G4*B4</f>
        <v>270.3</v>
      </c>
      <c r="I15">
        <f>I4*H4</f>
        <v>620.9</v>
      </c>
    </row>
    <row r="16" spans="1:9" x14ac:dyDescent="0.25">
      <c r="A16" t="s">
        <v>699</v>
      </c>
      <c r="C16">
        <f>C5*B5</f>
        <v>536.9</v>
      </c>
      <c r="D16">
        <f>D5*B5</f>
        <v>529.2299999999999</v>
      </c>
      <c r="E16">
        <f>E5*B5</f>
        <v>414.18</v>
      </c>
      <c r="F16">
        <f>F5*B5</f>
        <v>429.52000000000004</v>
      </c>
      <c r="G16">
        <f>G5*B5</f>
        <v>352.82</v>
      </c>
      <c r="I16">
        <f>I5*H5</f>
        <v>598.26</v>
      </c>
    </row>
    <row r="17" spans="1:9" x14ac:dyDescent="0.25">
      <c r="A17" t="s">
        <v>698</v>
      </c>
      <c r="C17">
        <f>C6*B6</f>
        <v>900.28</v>
      </c>
      <c r="D17">
        <f>D6*B6</f>
        <v>786.16</v>
      </c>
      <c r="E17">
        <f>E6*B6</f>
        <v>646.68000000000006</v>
      </c>
      <c r="F17">
        <f>F6*B6</f>
        <v>672.04000000000008</v>
      </c>
      <c r="G17">
        <f>G6*B6</f>
        <v>532.55999999999995</v>
      </c>
      <c r="I17">
        <f>I6*H6</f>
        <v>1016.12</v>
      </c>
    </row>
    <row r="18" spans="1:9" x14ac:dyDescent="0.25">
      <c r="A18" t="s">
        <v>697</v>
      </c>
      <c r="C18">
        <f>C7*B7</f>
        <v>0</v>
      </c>
      <c r="D18">
        <f>D7*B7</f>
        <v>0</v>
      </c>
      <c r="E18">
        <f>E7*B7</f>
        <v>0</v>
      </c>
      <c r="F18">
        <f>F7*B7</f>
        <v>0</v>
      </c>
      <c r="G18">
        <f>G7*B7</f>
        <v>0</v>
      </c>
      <c r="I18">
        <f>I7*H7</f>
        <v>357.68</v>
      </c>
    </row>
    <row r="19" spans="1:9" x14ac:dyDescent="0.25">
      <c r="A19" t="s">
        <v>696</v>
      </c>
      <c r="C19">
        <f>C8*B8</f>
        <v>2038.3999999999999</v>
      </c>
      <c r="D19">
        <f>D8*B8</f>
        <v>1980.16</v>
      </c>
      <c r="E19">
        <f>E8*B8</f>
        <v>1543.3600000000001</v>
      </c>
      <c r="F19">
        <f>F8*B8</f>
        <v>1688.9599999999998</v>
      </c>
      <c r="G19">
        <f>G8*B8</f>
        <v>1310.4000000000001</v>
      </c>
      <c r="I19">
        <f>I8*H8</f>
        <v>2575.8799999999997</v>
      </c>
    </row>
    <row r="20" spans="1:9" x14ac:dyDescent="0.25">
      <c r="A20" t="s">
        <v>695</v>
      </c>
      <c r="C20">
        <f>C9*B9</f>
        <v>226.48999999999998</v>
      </c>
      <c r="D20">
        <f>D9*B9</f>
        <v>213.73000000000002</v>
      </c>
      <c r="E20">
        <f>E9*B9</f>
        <v>165.88</v>
      </c>
      <c r="F20">
        <f>F9*B9</f>
        <v>185.01999999999998</v>
      </c>
      <c r="G20">
        <f>G9*B9</f>
        <v>137.16999999999999</v>
      </c>
      <c r="I20">
        <f>I9*H9</f>
        <v>282.72000000000003</v>
      </c>
    </row>
    <row r="21" spans="1:9" x14ac:dyDescent="0.25">
      <c r="A21" t="s">
        <v>694</v>
      </c>
      <c r="C21">
        <f>C10*B10</f>
        <v>335.75</v>
      </c>
      <c r="D21">
        <f>D10*B10</f>
        <v>297.5</v>
      </c>
      <c r="E21">
        <f>E10*B10</f>
        <v>225.25</v>
      </c>
      <c r="F21">
        <f>F10*B10</f>
        <v>242.24999999999997</v>
      </c>
      <c r="G21">
        <f>G10*B10</f>
        <v>199.75</v>
      </c>
      <c r="I21">
        <f>I10*H10</f>
        <v>350.73</v>
      </c>
    </row>
    <row r="22" spans="1:9" x14ac:dyDescent="0.25">
      <c r="A22" t="s">
        <v>693</v>
      </c>
      <c r="C22">
        <f>C11*B11</f>
        <v>173.4</v>
      </c>
      <c r="D22">
        <f>D11*B11</f>
        <v>138.72</v>
      </c>
      <c r="E22">
        <f>E11*B11</f>
        <v>92.48</v>
      </c>
      <c r="F22">
        <f>F11*B11</f>
        <v>104.03999999999999</v>
      </c>
      <c r="G22">
        <f>G11*B11</f>
        <v>75.14</v>
      </c>
      <c r="I22">
        <f>I11*H11</f>
        <v>194.10999999999999</v>
      </c>
    </row>
    <row r="23" spans="1:9" x14ac:dyDescent="0.25">
      <c r="B23" t="s">
        <v>692</v>
      </c>
      <c r="C23">
        <f>SUM(C14:C22)</f>
        <v>9510.2199999999993</v>
      </c>
      <c r="D23">
        <f>SUM(D14:D22)</f>
        <v>8901.9499999999989</v>
      </c>
      <c r="E23">
        <f>SUM(E14:E22)</f>
        <v>6908.78</v>
      </c>
      <c r="F23">
        <f>SUM(F14:F22)</f>
        <v>7453.5300000000016</v>
      </c>
      <c r="G23">
        <f>SUM(G14:G22)</f>
        <v>5791.39</v>
      </c>
      <c r="I23">
        <f>SUM(I14:I22)</f>
        <v>11957.279999999999</v>
      </c>
    </row>
    <row r="25" spans="1:9" x14ac:dyDescent="0.25">
      <c r="B25" t="s">
        <v>691</v>
      </c>
      <c r="C25">
        <f>C23/B12</f>
        <v>0.70186125461254611</v>
      </c>
      <c r="D25">
        <f>D23/B12</f>
        <v>0.65697047970479694</v>
      </c>
      <c r="E25">
        <f>E23/B12</f>
        <v>0.50987306273062727</v>
      </c>
      <c r="F25">
        <f>F23/B12</f>
        <v>0.55007601476014767</v>
      </c>
      <c r="G25">
        <f>G23/B12</f>
        <v>0.42740885608856088</v>
      </c>
      <c r="I25">
        <f>I23/H12</f>
        <v>0.7221451866167411</v>
      </c>
    </row>
    <row r="27" spans="1:9" x14ac:dyDescent="0.25">
      <c r="B27" t="s">
        <v>703</v>
      </c>
      <c r="C27" t="s">
        <v>714</v>
      </c>
      <c r="D27" t="s">
        <v>713</v>
      </c>
      <c r="E27" t="s">
        <v>712</v>
      </c>
      <c r="F27" t="s">
        <v>711</v>
      </c>
      <c r="G27" t="s">
        <v>710</v>
      </c>
      <c r="H27" t="s">
        <v>703</v>
      </c>
      <c r="I27" t="s">
        <v>709</v>
      </c>
    </row>
    <row r="28" spans="1:9" x14ac:dyDescent="0.25">
      <c r="A28" t="s">
        <v>701</v>
      </c>
      <c r="B28">
        <v>8197</v>
      </c>
      <c r="C28">
        <v>0.74</v>
      </c>
      <c r="D28">
        <v>0.7</v>
      </c>
      <c r="E28">
        <v>0.55000000000000004</v>
      </c>
      <c r="F28">
        <v>0.59</v>
      </c>
      <c r="G28">
        <v>0.53</v>
      </c>
      <c r="H28">
        <v>8165</v>
      </c>
      <c r="I28">
        <v>0.71</v>
      </c>
    </row>
    <row r="29" spans="1:9" x14ac:dyDescent="0.25">
      <c r="A29" t="s">
        <v>700</v>
      </c>
      <c r="B29">
        <v>852</v>
      </c>
      <c r="C29">
        <v>0.72</v>
      </c>
      <c r="D29">
        <v>0.63</v>
      </c>
      <c r="E29">
        <v>0.47</v>
      </c>
      <c r="F29">
        <v>0.53</v>
      </c>
      <c r="G29">
        <v>0.43</v>
      </c>
      <c r="H29">
        <v>847</v>
      </c>
      <c r="I29">
        <v>0.66</v>
      </c>
    </row>
    <row r="30" spans="1:9" x14ac:dyDescent="0.25">
      <c r="A30" t="s">
        <v>699</v>
      </c>
      <c r="B30">
        <v>874</v>
      </c>
      <c r="C30">
        <v>0.65</v>
      </c>
      <c r="D30">
        <v>0.64</v>
      </c>
      <c r="E30">
        <v>0.48</v>
      </c>
      <c r="F30">
        <v>0.51</v>
      </c>
      <c r="G30">
        <v>0.49</v>
      </c>
      <c r="H30">
        <v>864</v>
      </c>
      <c r="I30">
        <v>0.64</v>
      </c>
    </row>
    <row r="31" spans="1:9" x14ac:dyDescent="0.25">
      <c r="A31" t="s">
        <v>698</v>
      </c>
      <c r="B31">
        <v>1431</v>
      </c>
      <c r="C31">
        <v>0.74</v>
      </c>
      <c r="D31">
        <v>0.67</v>
      </c>
      <c r="E31">
        <v>0.53</v>
      </c>
      <c r="F31">
        <v>0.56000000000000005</v>
      </c>
      <c r="G31">
        <v>0.51</v>
      </c>
      <c r="H31">
        <v>1420</v>
      </c>
      <c r="I31">
        <v>0.71</v>
      </c>
    </row>
    <row r="32" spans="1:9" x14ac:dyDescent="0.25">
      <c r="A32" t="s">
        <v>697</v>
      </c>
      <c r="B32">
        <v>427</v>
      </c>
      <c r="C32">
        <v>0.76</v>
      </c>
      <c r="D32">
        <v>0.71</v>
      </c>
      <c r="E32">
        <v>0.56000000000000005</v>
      </c>
      <c r="F32">
        <v>0.57999999999999996</v>
      </c>
      <c r="G32">
        <v>0.49</v>
      </c>
      <c r="H32">
        <v>427</v>
      </c>
      <c r="I32">
        <v>0.83</v>
      </c>
    </row>
    <row r="33" spans="1:9" x14ac:dyDescent="0.25">
      <c r="A33" t="s">
        <v>696</v>
      </c>
      <c r="B33">
        <v>3395</v>
      </c>
      <c r="C33">
        <v>0.77</v>
      </c>
      <c r="D33">
        <v>0.75</v>
      </c>
      <c r="E33">
        <v>0.61</v>
      </c>
      <c r="F33">
        <v>0.64</v>
      </c>
      <c r="G33">
        <v>0.57999999999999996</v>
      </c>
      <c r="H33">
        <v>3391</v>
      </c>
      <c r="I33">
        <v>0.74</v>
      </c>
    </row>
    <row r="34" spans="1:9" x14ac:dyDescent="0.25">
      <c r="A34" t="s">
        <v>695</v>
      </c>
      <c r="B34">
        <v>421</v>
      </c>
      <c r="C34">
        <v>0.71</v>
      </c>
      <c r="D34">
        <v>0.7</v>
      </c>
      <c r="E34">
        <v>0.51</v>
      </c>
      <c r="F34">
        <v>0.57999999999999996</v>
      </c>
      <c r="G34">
        <v>0.51</v>
      </c>
      <c r="H34">
        <v>416</v>
      </c>
      <c r="I34">
        <v>0.69</v>
      </c>
    </row>
    <row r="35" spans="1:9" x14ac:dyDescent="0.25">
      <c r="A35" t="s">
        <v>694</v>
      </c>
      <c r="B35">
        <v>434</v>
      </c>
      <c r="C35">
        <v>0.76</v>
      </c>
      <c r="D35">
        <v>0.71</v>
      </c>
      <c r="E35">
        <v>0.57999999999999996</v>
      </c>
      <c r="F35">
        <v>0.62</v>
      </c>
      <c r="G35">
        <v>0.54</v>
      </c>
      <c r="H35">
        <v>433</v>
      </c>
      <c r="I35">
        <v>0.71</v>
      </c>
    </row>
    <row r="36" spans="1:9" x14ac:dyDescent="0.25">
      <c r="A36" t="s">
        <v>693</v>
      </c>
      <c r="B36">
        <v>363</v>
      </c>
      <c r="C36">
        <v>0.68</v>
      </c>
      <c r="D36">
        <v>0.59</v>
      </c>
      <c r="E36">
        <v>0.46</v>
      </c>
      <c r="F36">
        <v>0.51</v>
      </c>
      <c r="G36">
        <v>0.44</v>
      </c>
      <c r="H36">
        <v>367</v>
      </c>
      <c r="I36">
        <v>0.67</v>
      </c>
    </row>
    <row r="37" spans="1:9" x14ac:dyDescent="0.25">
      <c r="B37">
        <f>SUM(B28:B36)</f>
        <v>16394</v>
      </c>
      <c r="H37">
        <f>SUM(H28:H36)</f>
        <v>16330</v>
      </c>
    </row>
    <row r="39" spans="1:9" x14ac:dyDescent="0.25">
      <c r="A39" t="s">
        <v>701</v>
      </c>
      <c r="C39">
        <f>B28*C28</f>
        <v>6065.78</v>
      </c>
      <c r="D39">
        <f>D28*B28</f>
        <v>5737.9</v>
      </c>
      <c r="E39">
        <f>E28*B28</f>
        <v>4508.3500000000004</v>
      </c>
      <c r="F39">
        <f>F28*B28</f>
        <v>4836.2299999999996</v>
      </c>
      <c r="G39">
        <f>G28*B28</f>
        <v>4344.41</v>
      </c>
      <c r="I39">
        <f>I28*H28</f>
        <v>5797.15</v>
      </c>
    </row>
    <row r="40" spans="1:9" x14ac:dyDescent="0.25">
      <c r="A40" t="s">
        <v>700</v>
      </c>
      <c r="C40">
        <f>B29*C29</f>
        <v>613.43999999999994</v>
      </c>
      <c r="D40">
        <f>D29*B29</f>
        <v>536.76</v>
      </c>
      <c r="E40">
        <f>E29*B29</f>
        <v>400.44</v>
      </c>
      <c r="F40">
        <f>F29*B29</f>
        <v>451.56</v>
      </c>
      <c r="G40">
        <f>G29*B29</f>
        <v>366.36</v>
      </c>
      <c r="I40">
        <f>I29*H29</f>
        <v>559.02</v>
      </c>
    </row>
    <row r="41" spans="1:9" x14ac:dyDescent="0.25">
      <c r="A41" t="s">
        <v>699</v>
      </c>
      <c r="C41">
        <f>B30*C30</f>
        <v>568.1</v>
      </c>
      <c r="D41">
        <f>D30*B30</f>
        <v>559.36</v>
      </c>
      <c r="E41">
        <f>E30*B30</f>
        <v>419.52</v>
      </c>
      <c r="F41">
        <f>F30*B30</f>
        <v>445.74</v>
      </c>
      <c r="G41">
        <f>G30*B30</f>
        <v>428.26</v>
      </c>
      <c r="I41">
        <f>I30*H30</f>
        <v>552.96</v>
      </c>
    </row>
    <row r="42" spans="1:9" x14ac:dyDescent="0.25">
      <c r="A42" t="s">
        <v>698</v>
      </c>
      <c r="C42">
        <f>B31*C31</f>
        <v>1058.94</v>
      </c>
      <c r="D42">
        <f>D31*B31</f>
        <v>958.7700000000001</v>
      </c>
      <c r="E42">
        <f>E31*B31</f>
        <v>758.43000000000006</v>
      </c>
      <c r="F42">
        <f>F31*B31</f>
        <v>801.36000000000013</v>
      </c>
      <c r="G42">
        <f>G31*B31</f>
        <v>729.81000000000006</v>
      </c>
      <c r="I42">
        <f>I31*H31</f>
        <v>1008.1999999999999</v>
      </c>
    </row>
    <row r="43" spans="1:9" x14ac:dyDescent="0.25">
      <c r="A43" t="s">
        <v>697</v>
      </c>
      <c r="C43">
        <f>B32*C32</f>
        <v>324.52</v>
      </c>
      <c r="D43">
        <f>D32*B32</f>
        <v>303.16999999999996</v>
      </c>
      <c r="E43">
        <f>E32*B32</f>
        <v>239.12000000000003</v>
      </c>
      <c r="F43">
        <f>F32*B32</f>
        <v>247.66</v>
      </c>
      <c r="G43">
        <f>G32*B32</f>
        <v>209.23</v>
      </c>
      <c r="I43">
        <f>I32*H32</f>
        <v>354.40999999999997</v>
      </c>
    </row>
    <row r="44" spans="1:9" x14ac:dyDescent="0.25">
      <c r="A44" t="s">
        <v>696</v>
      </c>
      <c r="C44">
        <f>B33*C33</f>
        <v>2614.15</v>
      </c>
      <c r="D44">
        <f>D33*B33</f>
        <v>2546.25</v>
      </c>
      <c r="E44">
        <f>E33*B33</f>
        <v>2070.9499999999998</v>
      </c>
      <c r="F44">
        <f>F33*B33</f>
        <v>2172.8000000000002</v>
      </c>
      <c r="G44">
        <f>G33*B33</f>
        <v>1969.1</v>
      </c>
      <c r="I44">
        <f>I33*H33</f>
        <v>2509.34</v>
      </c>
    </row>
    <row r="45" spans="1:9" x14ac:dyDescent="0.25">
      <c r="A45" t="s">
        <v>695</v>
      </c>
      <c r="C45">
        <f>B34*C34</f>
        <v>298.90999999999997</v>
      </c>
      <c r="D45">
        <f>D34*B34</f>
        <v>294.7</v>
      </c>
      <c r="E45">
        <f>E34*B34</f>
        <v>214.71</v>
      </c>
      <c r="F45">
        <f>F34*B34</f>
        <v>244.17999999999998</v>
      </c>
      <c r="G45">
        <f>G34*B34</f>
        <v>214.71</v>
      </c>
      <c r="I45">
        <f>I34*H34</f>
        <v>287.03999999999996</v>
      </c>
    </row>
    <row r="46" spans="1:9" x14ac:dyDescent="0.25">
      <c r="A46" t="s">
        <v>694</v>
      </c>
      <c r="C46">
        <f>B35*C35</f>
        <v>329.84000000000003</v>
      </c>
      <c r="D46">
        <f>D35*B35</f>
        <v>308.14</v>
      </c>
      <c r="E46">
        <f>E35*B35</f>
        <v>251.71999999999997</v>
      </c>
      <c r="F46">
        <f>F35*B35</f>
        <v>269.08</v>
      </c>
      <c r="G46">
        <f>G35*B35</f>
        <v>234.36</v>
      </c>
      <c r="I46">
        <f>I35*H35</f>
        <v>307.43</v>
      </c>
    </row>
    <row r="47" spans="1:9" x14ac:dyDescent="0.25">
      <c r="A47" t="s">
        <v>693</v>
      </c>
      <c r="C47">
        <f>B36*C36</f>
        <v>246.84000000000003</v>
      </c>
      <c r="D47">
        <f>D36*B36</f>
        <v>214.17</v>
      </c>
      <c r="E47">
        <f>E36*B36</f>
        <v>166.98000000000002</v>
      </c>
      <c r="F47">
        <f>F36*B36</f>
        <v>185.13</v>
      </c>
      <c r="G47">
        <f>G36*B36</f>
        <v>159.72</v>
      </c>
      <c r="I47">
        <f>I36*H36</f>
        <v>245.89000000000001</v>
      </c>
    </row>
    <row r="48" spans="1:9" x14ac:dyDescent="0.25">
      <c r="B48" t="s">
        <v>692</v>
      </c>
      <c r="C48">
        <f>SUM(C39:C47)</f>
        <v>12120.52</v>
      </c>
      <c r="D48">
        <f>SUM(D39:D47)</f>
        <v>11459.22</v>
      </c>
      <c r="E48">
        <f>SUM(E39:E47)</f>
        <v>9030.2199999999975</v>
      </c>
      <c r="F48">
        <f>SUM(F39:F47)</f>
        <v>9653.739999999998</v>
      </c>
      <c r="G48">
        <f>SUM(G39:G47)</f>
        <v>8655.9599999999991</v>
      </c>
      <c r="I48">
        <f>SUM(I39:I47)</f>
        <v>11621.439999999999</v>
      </c>
    </row>
    <row r="50" spans="1:9" x14ac:dyDescent="0.25">
      <c r="B50" t="s">
        <v>691</v>
      </c>
      <c r="C50">
        <f>C48/B37</f>
        <v>0.73932658289618158</v>
      </c>
      <c r="D50">
        <f>D48/B37</f>
        <v>0.69898865438575086</v>
      </c>
      <c r="E50">
        <f>E48/B37</f>
        <v>0.55082469196047323</v>
      </c>
      <c r="F50">
        <f>F48/B37</f>
        <v>0.58885811882395989</v>
      </c>
      <c r="G50">
        <f>G48/B37</f>
        <v>0.52799560814932289</v>
      </c>
      <c r="I50">
        <f>I48/H37</f>
        <v>0.71166197183098578</v>
      </c>
    </row>
    <row r="52" spans="1:9" x14ac:dyDescent="0.25">
      <c r="B52" t="s">
        <v>703</v>
      </c>
      <c r="C52" t="s">
        <v>708</v>
      </c>
      <c r="D52" t="s">
        <v>707</v>
      </c>
      <c r="E52" t="s">
        <v>706</v>
      </c>
      <c r="F52" t="s">
        <v>705</v>
      </c>
      <c r="G52" t="s">
        <v>704</v>
      </c>
      <c r="H52" t="s">
        <v>703</v>
      </c>
      <c r="I52" t="s">
        <v>702</v>
      </c>
    </row>
    <row r="53" spans="1:9" x14ac:dyDescent="0.25">
      <c r="A53" t="s">
        <v>701</v>
      </c>
      <c r="B53">
        <v>9821</v>
      </c>
      <c r="C53">
        <v>0.75</v>
      </c>
      <c r="D53">
        <v>0.69</v>
      </c>
      <c r="E53">
        <v>0.57999999999999996</v>
      </c>
      <c r="F53">
        <v>0.61</v>
      </c>
      <c r="G53">
        <v>0.56000000000000005</v>
      </c>
      <c r="H53">
        <v>6691</v>
      </c>
      <c r="I53">
        <v>0.7</v>
      </c>
    </row>
    <row r="54" spans="1:9" x14ac:dyDescent="0.25">
      <c r="A54" t="s">
        <v>700</v>
      </c>
      <c r="B54">
        <v>1171</v>
      </c>
      <c r="C54">
        <v>0.75</v>
      </c>
      <c r="D54">
        <v>0.7</v>
      </c>
      <c r="E54">
        <v>0.61</v>
      </c>
      <c r="F54">
        <v>0.62</v>
      </c>
      <c r="G54">
        <v>0.56000000000000005</v>
      </c>
      <c r="H54">
        <v>689</v>
      </c>
      <c r="I54">
        <v>0.8</v>
      </c>
    </row>
    <row r="55" spans="1:9" x14ac:dyDescent="0.25">
      <c r="A55" t="s">
        <v>699</v>
      </c>
      <c r="B55">
        <v>1049</v>
      </c>
      <c r="C55">
        <v>0.74</v>
      </c>
      <c r="D55">
        <v>0.56999999999999995</v>
      </c>
      <c r="E55">
        <v>0.47</v>
      </c>
      <c r="F55">
        <v>0.55000000000000004</v>
      </c>
      <c r="G55">
        <v>0.52</v>
      </c>
      <c r="H55">
        <v>697</v>
      </c>
      <c r="I55">
        <v>0.53</v>
      </c>
    </row>
    <row r="56" spans="1:9" x14ac:dyDescent="0.25">
      <c r="A56" t="s">
        <v>698</v>
      </c>
      <c r="B56">
        <v>1621</v>
      </c>
      <c r="C56">
        <v>0.75</v>
      </c>
      <c r="D56">
        <v>0.65</v>
      </c>
      <c r="E56">
        <v>0.54</v>
      </c>
      <c r="F56">
        <v>0.57999999999999996</v>
      </c>
      <c r="G56">
        <v>0.53</v>
      </c>
      <c r="H56">
        <v>1038</v>
      </c>
      <c r="I56">
        <v>0.76</v>
      </c>
    </row>
    <row r="57" spans="1:9" x14ac:dyDescent="0.25">
      <c r="A57" t="s">
        <v>697</v>
      </c>
      <c r="B57">
        <v>317</v>
      </c>
      <c r="C57">
        <v>0.81</v>
      </c>
      <c r="D57">
        <v>0.76</v>
      </c>
      <c r="E57">
        <v>0.68</v>
      </c>
      <c r="F57">
        <v>0.7</v>
      </c>
      <c r="G57">
        <v>0.63</v>
      </c>
      <c r="H57">
        <v>302</v>
      </c>
      <c r="I57">
        <v>0.64</v>
      </c>
    </row>
    <row r="58" spans="1:9" x14ac:dyDescent="0.25">
      <c r="A58" t="s">
        <v>696</v>
      </c>
      <c r="B58">
        <v>4119</v>
      </c>
      <c r="C58">
        <v>0.76</v>
      </c>
      <c r="D58">
        <v>0.73</v>
      </c>
      <c r="E58">
        <v>0.61</v>
      </c>
      <c r="F58">
        <v>0.65</v>
      </c>
      <c r="G58">
        <v>0.56999999999999995</v>
      </c>
      <c r="H58">
        <v>2989</v>
      </c>
      <c r="I58">
        <v>0.71</v>
      </c>
    </row>
    <row r="59" spans="1:9" x14ac:dyDescent="0.25">
      <c r="A59" t="s">
        <v>695</v>
      </c>
      <c r="B59">
        <v>480</v>
      </c>
      <c r="C59">
        <v>0.82</v>
      </c>
      <c r="D59">
        <v>0.77</v>
      </c>
      <c r="E59">
        <v>0.65</v>
      </c>
      <c r="F59">
        <v>0.67</v>
      </c>
      <c r="G59">
        <v>0.6</v>
      </c>
      <c r="H59">
        <v>351</v>
      </c>
      <c r="I59">
        <v>0.7</v>
      </c>
    </row>
    <row r="60" spans="1:9" x14ac:dyDescent="0.25">
      <c r="A60" t="s">
        <v>694</v>
      </c>
      <c r="B60">
        <v>579</v>
      </c>
      <c r="C60">
        <v>0.66</v>
      </c>
      <c r="D60">
        <v>0.63</v>
      </c>
      <c r="E60">
        <v>0.52</v>
      </c>
      <c r="F60">
        <v>0.53</v>
      </c>
      <c r="G60">
        <v>0.52</v>
      </c>
      <c r="H60">
        <v>332</v>
      </c>
      <c r="I60">
        <v>0.64</v>
      </c>
    </row>
    <row r="61" spans="1:9" x14ac:dyDescent="0.25">
      <c r="A61" t="s">
        <v>693</v>
      </c>
      <c r="B61">
        <v>485</v>
      </c>
      <c r="C61">
        <v>0.74</v>
      </c>
      <c r="D61">
        <v>0.64</v>
      </c>
      <c r="E61">
        <v>0.52</v>
      </c>
      <c r="F61">
        <v>0.53</v>
      </c>
      <c r="G61">
        <v>0.51</v>
      </c>
      <c r="H61">
        <v>293</v>
      </c>
      <c r="I61">
        <v>0.65</v>
      </c>
    </row>
    <row r="62" spans="1:9" x14ac:dyDescent="0.25">
      <c r="B62">
        <f>SUM(B53:B61)</f>
        <v>19642</v>
      </c>
      <c r="H62">
        <f>SUM(H53:H61)</f>
        <v>13382</v>
      </c>
    </row>
    <row r="64" spans="1:9" x14ac:dyDescent="0.25">
      <c r="A64" t="s">
        <v>701</v>
      </c>
      <c r="C64">
        <f>C53*B53</f>
        <v>7365.75</v>
      </c>
      <c r="D64">
        <f>D53*B53</f>
        <v>6776.49</v>
      </c>
      <c r="E64">
        <f>E53*B53</f>
        <v>5696.1799999999994</v>
      </c>
      <c r="F64">
        <f>F53*B53</f>
        <v>5990.8099999999995</v>
      </c>
      <c r="G64">
        <f>G53*B53</f>
        <v>5499.76</v>
      </c>
      <c r="I64">
        <f>I53*H53</f>
        <v>4683.7</v>
      </c>
    </row>
    <row r="65" spans="1:9" x14ac:dyDescent="0.25">
      <c r="A65" t="s">
        <v>700</v>
      </c>
      <c r="C65">
        <f>C54*B54</f>
        <v>878.25</v>
      </c>
      <c r="D65">
        <f>D54*B54</f>
        <v>819.69999999999993</v>
      </c>
      <c r="E65">
        <f>E54*B54</f>
        <v>714.31</v>
      </c>
      <c r="F65">
        <f>F54*B54</f>
        <v>726.02</v>
      </c>
      <c r="G65">
        <f>G54*B54</f>
        <v>655.7600000000001</v>
      </c>
      <c r="I65">
        <f>I54*H54</f>
        <v>551.20000000000005</v>
      </c>
    </row>
    <row r="66" spans="1:9" x14ac:dyDescent="0.25">
      <c r="A66" t="s">
        <v>699</v>
      </c>
      <c r="C66">
        <f>C55*B55</f>
        <v>776.26</v>
      </c>
      <c r="D66">
        <f>D55*B55</f>
        <v>597.92999999999995</v>
      </c>
      <c r="E66">
        <f>E55*B55</f>
        <v>493.03</v>
      </c>
      <c r="F66">
        <f>F55*B55</f>
        <v>576.95000000000005</v>
      </c>
      <c r="G66">
        <f>G55*B55</f>
        <v>545.48</v>
      </c>
      <c r="I66">
        <f>I55*H55</f>
        <v>369.41</v>
      </c>
    </row>
    <row r="67" spans="1:9" x14ac:dyDescent="0.25">
      <c r="A67" t="s">
        <v>698</v>
      </c>
      <c r="C67">
        <f>C56*B56</f>
        <v>1215.75</v>
      </c>
      <c r="D67">
        <f>D56*B56</f>
        <v>1053.6500000000001</v>
      </c>
      <c r="E67">
        <f>E56*B56</f>
        <v>875.34</v>
      </c>
      <c r="F67">
        <f>F56*B56</f>
        <v>940.18</v>
      </c>
      <c r="G67">
        <f>G56*B56</f>
        <v>859.13</v>
      </c>
      <c r="I67">
        <f>I56*H56</f>
        <v>788.88</v>
      </c>
    </row>
    <row r="68" spans="1:9" x14ac:dyDescent="0.25">
      <c r="A68" t="s">
        <v>697</v>
      </c>
      <c r="C68">
        <f>C57*B57</f>
        <v>256.77000000000004</v>
      </c>
      <c r="D68">
        <f>D57*B57</f>
        <v>240.92000000000002</v>
      </c>
      <c r="E68">
        <f>E57*B57</f>
        <v>215.56</v>
      </c>
      <c r="F68">
        <f>F57*B57</f>
        <v>221.89999999999998</v>
      </c>
      <c r="G68">
        <f>G57*B57</f>
        <v>199.71</v>
      </c>
      <c r="I68">
        <f>I57*H57</f>
        <v>193.28</v>
      </c>
    </row>
    <row r="69" spans="1:9" x14ac:dyDescent="0.25">
      <c r="A69" t="s">
        <v>696</v>
      </c>
      <c r="C69">
        <f>C58*B58</f>
        <v>3130.44</v>
      </c>
      <c r="D69">
        <f>D58*B58</f>
        <v>3006.87</v>
      </c>
      <c r="E69">
        <f>E58*B58</f>
        <v>2512.59</v>
      </c>
      <c r="F69">
        <f>F58*B58</f>
        <v>2677.35</v>
      </c>
      <c r="G69">
        <f>G58*B58</f>
        <v>2347.83</v>
      </c>
      <c r="I69">
        <f>I58*H58</f>
        <v>2122.19</v>
      </c>
    </row>
    <row r="70" spans="1:9" x14ac:dyDescent="0.25">
      <c r="A70" t="s">
        <v>695</v>
      </c>
      <c r="C70">
        <f>C59*B59</f>
        <v>393.59999999999997</v>
      </c>
      <c r="D70">
        <f>D59*B59</f>
        <v>369.6</v>
      </c>
      <c r="E70">
        <f>E59*B59</f>
        <v>312</v>
      </c>
      <c r="F70">
        <f>F59*B59</f>
        <v>321.60000000000002</v>
      </c>
      <c r="G70">
        <f>G59*B59</f>
        <v>288</v>
      </c>
      <c r="I70">
        <f>I59*H59</f>
        <v>245.7</v>
      </c>
    </row>
    <row r="71" spans="1:9" x14ac:dyDescent="0.25">
      <c r="A71" t="s">
        <v>694</v>
      </c>
      <c r="C71">
        <f>C60*B60</f>
        <v>382.14000000000004</v>
      </c>
      <c r="D71">
        <f>D60*B60</f>
        <v>364.77</v>
      </c>
      <c r="E71">
        <f>E60*B60</f>
        <v>301.08</v>
      </c>
      <c r="F71">
        <f>F60*B60</f>
        <v>306.87</v>
      </c>
      <c r="G71">
        <f>G60*B60</f>
        <v>301.08</v>
      </c>
      <c r="I71">
        <f>I60*H60</f>
        <v>212.48000000000002</v>
      </c>
    </row>
    <row r="72" spans="1:9" x14ac:dyDescent="0.25">
      <c r="A72" t="s">
        <v>693</v>
      </c>
      <c r="C72">
        <f>C61*B61</f>
        <v>358.9</v>
      </c>
      <c r="D72">
        <f>D61*B61</f>
        <v>310.40000000000003</v>
      </c>
      <c r="E72">
        <f>E61*B61</f>
        <v>252.20000000000002</v>
      </c>
      <c r="F72">
        <f>F61*B61</f>
        <v>257.05</v>
      </c>
      <c r="G72">
        <f>G61*B61</f>
        <v>247.35</v>
      </c>
      <c r="I72">
        <f>I61*H61</f>
        <v>190.45000000000002</v>
      </c>
    </row>
    <row r="73" spans="1:9" x14ac:dyDescent="0.25">
      <c r="B73" t="s">
        <v>692</v>
      </c>
      <c r="C73">
        <f>SUM(C64:C72)</f>
        <v>14757.86</v>
      </c>
      <c r="D73">
        <f>SUM(D64:D72)</f>
        <v>13540.329999999998</v>
      </c>
      <c r="E73">
        <f>SUM(E64:E72)</f>
        <v>11372.29</v>
      </c>
      <c r="F73">
        <f>SUM(F64:F72)</f>
        <v>12018.73</v>
      </c>
      <c r="G73">
        <f>SUM(G64:G72)</f>
        <v>10944.1</v>
      </c>
      <c r="I73">
        <f>SUM(I64:I72)</f>
        <v>9357.2900000000009</v>
      </c>
    </row>
    <row r="75" spans="1:9" x14ac:dyDescent="0.25">
      <c r="B75" t="s">
        <v>691</v>
      </c>
      <c r="C75">
        <f>C73/B62</f>
        <v>0.75134202219733226</v>
      </c>
      <c r="D75">
        <f>D73/B62</f>
        <v>0.68935597189695541</v>
      </c>
      <c r="E75">
        <f>E73/B62</f>
        <v>0.57897820995825278</v>
      </c>
      <c r="F75">
        <f>F73/B62</f>
        <v>0.61188931880663877</v>
      </c>
      <c r="G75">
        <f>G73/B62</f>
        <v>0.55717849506160266</v>
      </c>
      <c r="I75">
        <f>I73/H62</f>
        <v>0.69924450754745182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I24" sqref="I24"/>
    </sheetView>
  </sheetViews>
  <sheetFormatPr defaultRowHeight="15" x14ac:dyDescent="0.25"/>
  <cols>
    <col min="1" max="1" width="26.7109375" bestFit="1" customWidth="1"/>
    <col min="2" max="2" width="15.5703125" bestFit="1" customWidth="1"/>
    <col min="3" max="3" width="17.85546875" bestFit="1" customWidth="1"/>
    <col min="4" max="4" width="11.5703125" customWidth="1"/>
    <col min="5" max="5" width="9.85546875" bestFit="1" customWidth="1"/>
  </cols>
  <sheetData>
    <row r="1" spans="1:5" x14ac:dyDescent="0.25">
      <c r="A1" t="s">
        <v>738</v>
      </c>
      <c r="B1" t="s">
        <v>737</v>
      </c>
    </row>
    <row r="2" spans="1:5" x14ac:dyDescent="0.25">
      <c r="A2" t="s">
        <v>736</v>
      </c>
      <c r="B2" t="s">
        <v>734</v>
      </c>
      <c r="C2" t="s">
        <v>730</v>
      </c>
      <c r="D2" t="s">
        <v>731</v>
      </c>
      <c r="E2" t="s">
        <v>733</v>
      </c>
    </row>
    <row r="3" spans="1:5" x14ac:dyDescent="0.25">
      <c r="A3" t="s">
        <v>728</v>
      </c>
      <c r="B3">
        <v>0.53300000000000003</v>
      </c>
      <c r="C3">
        <v>0.76100000000000001</v>
      </c>
      <c r="D3">
        <v>0.81100000000000005</v>
      </c>
      <c r="E3">
        <v>0.61499999999999999</v>
      </c>
    </row>
    <row r="4" spans="1:5" x14ac:dyDescent="0.25">
      <c r="A4" t="s">
        <v>727</v>
      </c>
      <c r="B4">
        <v>0.67200000000000004</v>
      </c>
      <c r="C4">
        <v>0.75</v>
      </c>
      <c r="D4">
        <v>0.81100000000000005</v>
      </c>
      <c r="E4">
        <v>0.69599999999999995</v>
      </c>
    </row>
    <row r="5" spans="1:5" x14ac:dyDescent="0.25">
      <c r="A5" t="s">
        <v>726</v>
      </c>
      <c r="B5">
        <v>0.67200000000000004</v>
      </c>
      <c r="C5">
        <v>0.73699999999999999</v>
      </c>
      <c r="D5">
        <v>0.82099999999999995</v>
      </c>
      <c r="E5">
        <v>0.71599999999999997</v>
      </c>
    </row>
    <row r="6" spans="1:5" x14ac:dyDescent="0.25">
      <c r="A6" t="s">
        <v>725</v>
      </c>
      <c r="B6">
        <v>0.73599999999999999</v>
      </c>
      <c r="C6">
        <v>0.77100000000000002</v>
      </c>
      <c r="D6">
        <v>0.82699999999999996</v>
      </c>
      <c r="E6">
        <v>0.72</v>
      </c>
    </row>
    <row r="7" spans="1:5" x14ac:dyDescent="0.25">
      <c r="A7" t="s">
        <v>724</v>
      </c>
      <c r="B7">
        <v>0.84799999999999998</v>
      </c>
      <c r="C7">
        <v>0.89600000000000002</v>
      </c>
      <c r="D7">
        <v>0.95399999999999996</v>
      </c>
      <c r="E7">
        <v>0.72699999999999998</v>
      </c>
    </row>
    <row r="8" spans="1:5" x14ac:dyDescent="0.25">
      <c r="A8" t="s">
        <v>723</v>
      </c>
      <c r="B8">
        <v>0.81799999999999995</v>
      </c>
      <c r="C8">
        <v>0.72699999999999998</v>
      </c>
      <c r="D8">
        <v>0.63600000000000001</v>
      </c>
      <c r="E8">
        <v>0.54500000000000004</v>
      </c>
    </row>
    <row r="10" spans="1:5" x14ac:dyDescent="0.25">
      <c r="A10" t="s">
        <v>701</v>
      </c>
      <c r="B10">
        <v>0.70799999999999996</v>
      </c>
      <c r="C10">
        <v>0.76300000000000001</v>
      </c>
      <c r="D10">
        <v>0.82499999999999996</v>
      </c>
      <c r="E10">
        <v>0.71</v>
      </c>
    </row>
    <row r="12" spans="1:5" x14ac:dyDescent="0.25">
      <c r="A12" t="s">
        <v>735</v>
      </c>
      <c r="B12" t="s">
        <v>734</v>
      </c>
      <c r="C12" t="s">
        <v>730</v>
      </c>
      <c r="D12" t="s">
        <v>731</v>
      </c>
      <c r="E12" t="s">
        <v>733</v>
      </c>
    </row>
    <row r="13" spans="1:5" x14ac:dyDescent="0.25">
      <c r="A13" t="s">
        <v>728</v>
      </c>
      <c r="B13">
        <v>0.78700000000000003</v>
      </c>
      <c r="C13">
        <v>0.74399999999999999</v>
      </c>
      <c r="D13">
        <v>0.83099999999999996</v>
      </c>
      <c r="E13">
        <v>0.82</v>
      </c>
    </row>
    <row r="14" spans="1:5" x14ac:dyDescent="0.25">
      <c r="A14" t="s">
        <v>727</v>
      </c>
      <c r="B14">
        <v>0.83799999999999997</v>
      </c>
      <c r="C14">
        <v>0.84799999999999998</v>
      </c>
      <c r="D14">
        <v>0.89</v>
      </c>
      <c r="E14">
        <v>0.85</v>
      </c>
    </row>
    <row r="15" spans="1:5" x14ac:dyDescent="0.25">
      <c r="A15" t="s">
        <v>726</v>
      </c>
      <c r="B15">
        <v>0.83599999999999997</v>
      </c>
      <c r="C15">
        <v>0.84799999999999998</v>
      </c>
      <c r="D15">
        <v>0.89</v>
      </c>
      <c r="E15">
        <v>0.86899999999999999</v>
      </c>
    </row>
    <row r="16" spans="1:5" x14ac:dyDescent="0.25">
      <c r="A16" t="s">
        <v>725</v>
      </c>
      <c r="B16">
        <v>0.86799999999999999</v>
      </c>
      <c r="C16">
        <v>0.85</v>
      </c>
      <c r="D16">
        <v>0.89600000000000002</v>
      </c>
      <c r="E16">
        <v>0.86599999999999999</v>
      </c>
    </row>
    <row r="17" spans="1:5" x14ac:dyDescent="0.25">
      <c r="A17" t="s">
        <v>724</v>
      </c>
      <c r="B17">
        <v>1</v>
      </c>
      <c r="C17">
        <v>0.97</v>
      </c>
      <c r="D17">
        <v>0.85499999999999998</v>
      </c>
      <c r="E17">
        <v>0.93799999999999994</v>
      </c>
    </row>
    <row r="18" spans="1:5" x14ac:dyDescent="0.25">
      <c r="A18" t="s">
        <v>723</v>
      </c>
      <c r="B18">
        <v>1</v>
      </c>
      <c r="C18">
        <v>0.875</v>
      </c>
      <c r="D18">
        <v>1</v>
      </c>
      <c r="E18">
        <v>0.875</v>
      </c>
    </row>
    <row r="20" spans="1:5" x14ac:dyDescent="0.25">
      <c r="A20" t="s">
        <v>701</v>
      </c>
      <c r="B20">
        <v>0.85599999999999998</v>
      </c>
      <c r="C20">
        <v>0.84599999999999997</v>
      </c>
      <c r="D20">
        <v>0.89200000000000002</v>
      </c>
      <c r="E20">
        <v>0.86299999999999999</v>
      </c>
    </row>
    <row r="22" spans="1:5" x14ac:dyDescent="0.25">
      <c r="A22" t="s">
        <v>732</v>
      </c>
      <c r="B22" t="s">
        <v>731</v>
      </c>
      <c r="C22" t="s">
        <v>730</v>
      </c>
      <c r="D22" t="s">
        <v>729</v>
      </c>
    </row>
    <row r="23" spans="1:5" x14ac:dyDescent="0.25">
      <c r="A23" t="s">
        <v>728</v>
      </c>
      <c r="B23">
        <v>0.64600000000000002</v>
      </c>
      <c r="C23">
        <v>0.71399999999999997</v>
      </c>
      <c r="D23">
        <v>0.66500000000000004</v>
      </c>
    </row>
    <row r="24" spans="1:5" x14ac:dyDescent="0.25">
      <c r="A24" t="s">
        <v>727</v>
      </c>
      <c r="B24">
        <v>0.67700000000000005</v>
      </c>
      <c r="C24">
        <v>0.84499999999999997</v>
      </c>
      <c r="D24">
        <v>0.82599999999999996</v>
      </c>
    </row>
    <row r="25" spans="1:5" x14ac:dyDescent="0.25">
      <c r="A25" t="s">
        <v>726</v>
      </c>
      <c r="B25">
        <v>0.68500000000000005</v>
      </c>
      <c r="C25">
        <v>0.86799999999999999</v>
      </c>
      <c r="D25">
        <v>0.82099999999999995</v>
      </c>
    </row>
    <row r="26" spans="1:5" x14ac:dyDescent="0.25">
      <c r="A26" t="s">
        <v>725</v>
      </c>
      <c r="B26">
        <v>0.68700000000000006</v>
      </c>
      <c r="C26">
        <v>0.86099999999999999</v>
      </c>
      <c r="D26">
        <v>0.80700000000000005</v>
      </c>
    </row>
    <row r="27" spans="1:5" x14ac:dyDescent="0.25">
      <c r="A27" t="s">
        <v>724</v>
      </c>
      <c r="B27">
        <v>0.76900000000000002</v>
      </c>
      <c r="C27">
        <v>0.90500000000000003</v>
      </c>
      <c r="D27">
        <v>0.86</v>
      </c>
    </row>
    <row r="28" spans="1:5" x14ac:dyDescent="0.25">
      <c r="A28" t="s">
        <v>723</v>
      </c>
      <c r="B28">
        <v>0.51</v>
      </c>
      <c r="C28">
        <v>0.7</v>
      </c>
      <c r="D28">
        <v>0.5</v>
      </c>
    </row>
    <row r="30" spans="1:5" x14ac:dyDescent="0.25">
      <c r="A30" t="s">
        <v>701</v>
      </c>
      <c r="B30">
        <v>0.68400000000000005</v>
      </c>
      <c r="C30">
        <v>0.85299999999999998</v>
      </c>
      <c r="D30">
        <v>0.80600000000000005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30" sqref="F30"/>
    </sheetView>
  </sheetViews>
  <sheetFormatPr defaultColWidth="11.85546875" defaultRowHeight="15" x14ac:dyDescent="0.25"/>
  <cols>
    <col min="1" max="1" width="14.7109375" bestFit="1" customWidth="1"/>
  </cols>
  <sheetData>
    <row r="1" spans="1:7" x14ac:dyDescent="0.25">
      <c r="A1" t="s">
        <v>747</v>
      </c>
      <c r="B1" t="s">
        <v>746</v>
      </c>
    </row>
    <row r="2" spans="1:7" x14ac:dyDescent="0.25">
      <c r="B2" t="s">
        <v>703</v>
      </c>
      <c r="C2" t="s">
        <v>745</v>
      </c>
      <c r="D2" t="s">
        <v>744</v>
      </c>
      <c r="E2" t="s">
        <v>714</v>
      </c>
      <c r="F2" t="s">
        <v>703</v>
      </c>
      <c r="G2" t="s">
        <v>743</v>
      </c>
    </row>
    <row r="3" spans="1:7" x14ac:dyDescent="0.25">
      <c r="A3" t="s">
        <v>742</v>
      </c>
      <c r="B3">
        <v>468</v>
      </c>
      <c r="C3">
        <v>0.7</v>
      </c>
      <c r="D3">
        <v>454</v>
      </c>
      <c r="E3">
        <v>0.65600000000000003</v>
      </c>
      <c r="F3">
        <v>546</v>
      </c>
      <c r="G3">
        <v>0.78200000000000003</v>
      </c>
    </row>
    <row r="4" spans="1:7" x14ac:dyDescent="0.25">
      <c r="A4" t="s">
        <v>741</v>
      </c>
      <c r="B4">
        <v>1192</v>
      </c>
      <c r="C4">
        <v>0.626</v>
      </c>
      <c r="D4">
        <v>1294</v>
      </c>
      <c r="E4">
        <v>0.68899999999999995</v>
      </c>
      <c r="F4">
        <v>1093</v>
      </c>
      <c r="G4">
        <v>0.79400000000000004</v>
      </c>
    </row>
    <row r="5" spans="1:7" x14ac:dyDescent="0.25">
      <c r="A5" t="s">
        <v>740</v>
      </c>
      <c r="B5">
        <v>1691</v>
      </c>
      <c r="C5">
        <v>0.72299999999999998</v>
      </c>
      <c r="D5">
        <v>1717</v>
      </c>
      <c r="E5">
        <v>0.69699999999999995</v>
      </c>
      <c r="F5">
        <v>1600</v>
      </c>
      <c r="G5">
        <v>0.85299999999999998</v>
      </c>
    </row>
    <row r="6" spans="1:7" x14ac:dyDescent="0.25">
      <c r="A6" t="s">
        <v>739</v>
      </c>
      <c r="B6">
        <v>1620</v>
      </c>
      <c r="C6">
        <v>0.68100000000000005</v>
      </c>
      <c r="D6">
        <v>1680</v>
      </c>
      <c r="E6">
        <v>0.69199999999999995</v>
      </c>
      <c r="F6">
        <v>1567</v>
      </c>
      <c r="G6">
        <v>0.81100000000000005</v>
      </c>
    </row>
    <row r="8" spans="1:7" x14ac:dyDescent="0.25">
      <c r="A8" t="s">
        <v>701</v>
      </c>
      <c r="B8">
        <v>4971</v>
      </c>
      <c r="C8">
        <v>0.68600000000000005</v>
      </c>
      <c r="D8">
        <v>5145</v>
      </c>
      <c r="E8">
        <v>0.69</v>
      </c>
      <c r="F8">
        <v>4806</v>
      </c>
      <c r="G8">
        <v>0.81799999999999995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workbookViewId="0">
      <selection activeCell="AB16" sqref="AB16"/>
    </sheetView>
  </sheetViews>
  <sheetFormatPr defaultRowHeight="15" x14ac:dyDescent="0.25"/>
  <sheetData>
    <row r="1" spans="1:29" x14ac:dyDescent="0.25">
      <c r="A1" t="s">
        <v>690</v>
      </c>
    </row>
    <row r="3" spans="1:29" ht="33.75" x14ac:dyDescent="0.25">
      <c r="A3" s="3" t="s">
        <v>689</v>
      </c>
      <c r="B3" s="3" t="s">
        <v>688</v>
      </c>
      <c r="C3" s="3" t="s">
        <v>687</v>
      </c>
      <c r="D3" s="3" t="s">
        <v>686</v>
      </c>
      <c r="E3" s="3" t="s">
        <v>685</v>
      </c>
      <c r="F3" s="3" t="s">
        <v>684</v>
      </c>
      <c r="G3" s="3" t="s">
        <v>683</v>
      </c>
      <c r="H3" s="3" t="s">
        <v>682</v>
      </c>
      <c r="I3" s="3" t="s">
        <v>681</v>
      </c>
      <c r="J3" s="3" t="s">
        <v>680</v>
      </c>
      <c r="K3" s="3" t="s">
        <v>679</v>
      </c>
      <c r="L3" s="3" t="s">
        <v>678</v>
      </c>
      <c r="M3" s="3" t="s">
        <v>677</v>
      </c>
      <c r="N3" s="3" t="s">
        <v>676</v>
      </c>
      <c r="O3" s="3" t="s">
        <v>675</v>
      </c>
      <c r="P3" s="3" t="s">
        <v>674</v>
      </c>
      <c r="Q3" s="3" t="s">
        <v>673</v>
      </c>
      <c r="R3" s="3" t="s">
        <v>672</v>
      </c>
      <c r="S3" s="3" t="s">
        <v>671</v>
      </c>
      <c r="T3" s="3" t="s">
        <v>670</v>
      </c>
      <c r="U3" s="3" t="s">
        <v>669</v>
      </c>
      <c r="V3" s="3" t="s">
        <v>668</v>
      </c>
      <c r="W3" s="3" t="s">
        <v>667</v>
      </c>
      <c r="X3" s="3" t="s">
        <v>666</v>
      </c>
      <c r="Y3" s="3" t="s">
        <v>665</v>
      </c>
      <c r="Z3" s="3" t="s">
        <v>664</v>
      </c>
      <c r="AA3" s="3" t="s">
        <v>663</v>
      </c>
      <c r="AB3" s="3" t="s">
        <v>662</v>
      </c>
      <c r="AC3" s="3" t="s">
        <v>661</v>
      </c>
    </row>
    <row r="4" spans="1:29" ht="33.75" x14ac:dyDescent="0.25">
      <c r="A4" s="2" t="s">
        <v>660</v>
      </c>
      <c r="B4" s="1" t="s">
        <v>659</v>
      </c>
      <c r="C4" s="1" t="s">
        <v>658</v>
      </c>
      <c r="D4" s="1" t="s">
        <v>657</v>
      </c>
      <c r="E4" s="1" t="s">
        <v>656</v>
      </c>
      <c r="F4" s="1" t="s">
        <v>655</v>
      </c>
      <c r="G4" s="1" t="s">
        <v>654</v>
      </c>
      <c r="H4" s="1" t="s">
        <v>653</v>
      </c>
      <c r="I4" s="1" t="s">
        <v>652</v>
      </c>
      <c r="J4" s="1" t="s">
        <v>651</v>
      </c>
      <c r="K4" s="1" t="s">
        <v>650</v>
      </c>
      <c r="L4" s="1" t="s">
        <v>649</v>
      </c>
      <c r="M4" s="1" t="s">
        <v>648</v>
      </c>
      <c r="N4" s="1" t="s">
        <v>647</v>
      </c>
      <c r="O4" s="1" t="s">
        <v>372</v>
      </c>
      <c r="P4" s="1" t="s">
        <v>372</v>
      </c>
      <c r="Q4" s="1" t="s">
        <v>646</v>
      </c>
      <c r="R4" s="1" t="s">
        <v>428</v>
      </c>
      <c r="S4" s="1" t="s">
        <v>645</v>
      </c>
      <c r="T4" s="1" t="s">
        <v>644</v>
      </c>
      <c r="U4" s="1" t="s">
        <v>643</v>
      </c>
      <c r="V4" s="1" t="s">
        <v>545</v>
      </c>
      <c r="W4" s="1" t="s">
        <v>642</v>
      </c>
      <c r="X4" s="1" t="s">
        <v>641</v>
      </c>
      <c r="Y4" s="1" t="s">
        <v>640</v>
      </c>
      <c r="Z4" s="1" t="s">
        <v>410</v>
      </c>
      <c r="AA4" s="1" t="s">
        <v>639</v>
      </c>
      <c r="AB4" s="1" t="s">
        <v>515</v>
      </c>
      <c r="AC4" s="1" t="s">
        <v>154</v>
      </c>
    </row>
    <row r="5" spans="1:29" ht="45" x14ac:dyDescent="0.25">
      <c r="A5" s="2" t="s">
        <v>638</v>
      </c>
      <c r="B5" s="1" t="s">
        <v>550</v>
      </c>
      <c r="C5" s="1" t="s">
        <v>637</v>
      </c>
      <c r="D5" s="1" t="s">
        <v>636</v>
      </c>
      <c r="E5" s="1" t="s">
        <v>635</v>
      </c>
      <c r="F5" s="1" t="s">
        <v>634</v>
      </c>
      <c r="G5" s="1" t="s">
        <v>633</v>
      </c>
      <c r="H5" s="1" t="s">
        <v>632</v>
      </c>
      <c r="I5" s="1" t="s">
        <v>631</v>
      </c>
      <c r="J5" s="1" t="s">
        <v>630</v>
      </c>
      <c r="K5" s="1" t="s">
        <v>629</v>
      </c>
      <c r="L5" s="1" t="s">
        <v>628</v>
      </c>
      <c r="M5" s="1" t="s">
        <v>627</v>
      </c>
      <c r="N5" s="1" t="s">
        <v>393</v>
      </c>
      <c r="O5" s="1" t="s">
        <v>6</v>
      </c>
      <c r="P5" s="1" t="s">
        <v>626</v>
      </c>
      <c r="Q5" s="1" t="s">
        <v>625</v>
      </c>
      <c r="R5" s="1" t="s">
        <v>133</v>
      </c>
      <c r="S5" s="1" t="s">
        <v>624</v>
      </c>
      <c r="T5" s="1" t="s">
        <v>388</v>
      </c>
      <c r="U5" s="1" t="s">
        <v>68</v>
      </c>
      <c r="V5" s="1" t="s">
        <v>384</v>
      </c>
      <c r="W5" s="1" t="s">
        <v>62</v>
      </c>
      <c r="X5" s="1" t="s">
        <v>623</v>
      </c>
      <c r="Y5" s="1" t="s">
        <v>622</v>
      </c>
      <c r="Z5" s="1" t="s">
        <v>202</v>
      </c>
      <c r="AA5" s="1" t="s">
        <v>80</v>
      </c>
      <c r="AB5" s="1" t="s">
        <v>1</v>
      </c>
      <c r="AC5" s="1" t="s">
        <v>154</v>
      </c>
    </row>
    <row r="6" spans="1:29" ht="22.5" x14ac:dyDescent="0.25">
      <c r="A6" s="2" t="s">
        <v>621</v>
      </c>
      <c r="B6" s="1" t="s">
        <v>620</v>
      </c>
      <c r="C6" s="1" t="s">
        <v>619</v>
      </c>
      <c r="D6" s="1" t="s">
        <v>618</v>
      </c>
      <c r="E6" s="1" t="s">
        <v>617</v>
      </c>
      <c r="F6" s="1" t="s">
        <v>616</v>
      </c>
      <c r="G6" s="1" t="s">
        <v>615</v>
      </c>
      <c r="H6" s="1" t="s">
        <v>120</v>
      </c>
      <c r="I6" s="1" t="s">
        <v>361</v>
      </c>
      <c r="J6" s="1" t="s">
        <v>288</v>
      </c>
      <c r="K6" s="1" t="s">
        <v>614</v>
      </c>
      <c r="L6" s="1" t="s">
        <v>613</v>
      </c>
      <c r="M6" s="1" t="s">
        <v>612</v>
      </c>
      <c r="N6" s="1" t="s">
        <v>611</v>
      </c>
      <c r="O6" s="1" t="s">
        <v>432</v>
      </c>
      <c r="P6" s="1" t="s">
        <v>230</v>
      </c>
      <c r="Q6" s="1" t="s">
        <v>610</v>
      </c>
      <c r="R6" s="1" t="s">
        <v>609</v>
      </c>
      <c r="S6" s="1" t="s">
        <v>86</v>
      </c>
      <c r="T6" s="1" t="s">
        <v>608</v>
      </c>
      <c r="U6" s="1" t="s">
        <v>607</v>
      </c>
      <c r="V6" s="1" t="s">
        <v>606</v>
      </c>
      <c r="W6" s="1" t="s">
        <v>372</v>
      </c>
      <c r="X6" s="1" t="s">
        <v>605</v>
      </c>
      <c r="Y6" s="1" t="s">
        <v>57</v>
      </c>
      <c r="Z6" s="1" t="s">
        <v>604</v>
      </c>
      <c r="AA6" s="1" t="s">
        <v>603</v>
      </c>
      <c r="AB6" s="1" t="s">
        <v>602</v>
      </c>
      <c r="AC6" s="1" t="s">
        <v>133</v>
      </c>
    </row>
    <row r="7" spans="1:29" ht="22.5" x14ac:dyDescent="0.25">
      <c r="A7" s="2" t="s">
        <v>579</v>
      </c>
      <c r="B7" s="1" t="s">
        <v>601</v>
      </c>
      <c r="C7" s="1" t="s">
        <v>600</v>
      </c>
      <c r="D7" s="1" t="s">
        <v>599</v>
      </c>
      <c r="E7" s="1" t="s">
        <v>598</v>
      </c>
      <c r="F7" s="1" t="s">
        <v>597</v>
      </c>
      <c r="G7" s="1" t="s">
        <v>596</v>
      </c>
      <c r="H7" s="1" t="s">
        <v>595</v>
      </c>
      <c r="I7" s="1" t="s">
        <v>594</v>
      </c>
      <c r="J7" s="1" t="s">
        <v>593</v>
      </c>
      <c r="K7" s="1" t="s">
        <v>592</v>
      </c>
      <c r="L7" s="1" t="s">
        <v>591</v>
      </c>
      <c r="M7" s="1" t="s">
        <v>590</v>
      </c>
      <c r="N7" s="1" t="s">
        <v>589</v>
      </c>
      <c r="O7" s="1" t="s">
        <v>588</v>
      </c>
      <c r="P7" s="1" t="s">
        <v>86</v>
      </c>
      <c r="Q7" s="1" t="s">
        <v>587</v>
      </c>
      <c r="R7" s="1" t="s">
        <v>204</v>
      </c>
      <c r="S7" s="1" t="s">
        <v>586</v>
      </c>
      <c r="T7" s="1" t="s">
        <v>585</v>
      </c>
      <c r="U7" s="1" t="s">
        <v>584</v>
      </c>
      <c r="V7" s="1" t="s">
        <v>251</v>
      </c>
      <c r="W7" s="1" t="s">
        <v>583</v>
      </c>
      <c r="X7" s="1" t="s">
        <v>582</v>
      </c>
      <c r="Y7" s="1" t="s">
        <v>23</v>
      </c>
      <c r="Z7" s="1" t="s">
        <v>517</v>
      </c>
      <c r="AA7" s="1" t="s">
        <v>367</v>
      </c>
      <c r="AB7" s="1" t="s">
        <v>581</v>
      </c>
      <c r="AC7" s="1" t="s">
        <v>580</v>
      </c>
    </row>
    <row r="8" spans="1:29" ht="22.5" x14ac:dyDescent="0.25">
      <c r="A8" s="2" t="s">
        <v>579</v>
      </c>
      <c r="B8" s="1" t="s">
        <v>578</v>
      </c>
      <c r="C8" s="1" t="s">
        <v>577</v>
      </c>
      <c r="D8" s="1" t="s">
        <v>576</v>
      </c>
      <c r="E8" s="1" t="s">
        <v>423</v>
      </c>
      <c r="F8" s="1" t="s">
        <v>575</v>
      </c>
      <c r="G8" s="1" t="s">
        <v>574</v>
      </c>
      <c r="H8" s="1" t="s">
        <v>573</v>
      </c>
      <c r="I8" s="1" t="s">
        <v>572</v>
      </c>
      <c r="J8" s="1" t="s">
        <v>571</v>
      </c>
      <c r="K8" s="1" t="s">
        <v>570</v>
      </c>
      <c r="L8" s="1" t="s">
        <v>569</v>
      </c>
      <c r="M8" s="1" t="s">
        <v>568</v>
      </c>
      <c r="N8" s="1" t="s">
        <v>567</v>
      </c>
      <c r="O8" s="1" t="s">
        <v>86</v>
      </c>
      <c r="P8" s="1" t="s">
        <v>66</v>
      </c>
      <c r="Q8" s="1" t="s">
        <v>566</v>
      </c>
      <c r="R8" s="1" t="s">
        <v>565</v>
      </c>
      <c r="S8" s="1" t="s">
        <v>151</v>
      </c>
      <c r="T8" s="1" t="s">
        <v>49</v>
      </c>
      <c r="U8" s="1" t="s">
        <v>564</v>
      </c>
      <c r="V8" s="1" t="s">
        <v>328</v>
      </c>
      <c r="W8" s="1" t="s">
        <v>220</v>
      </c>
      <c r="X8" s="1" t="s">
        <v>563</v>
      </c>
      <c r="Y8" s="1" t="s">
        <v>494</v>
      </c>
      <c r="Z8" s="1" t="s">
        <v>390</v>
      </c>
      <c r="AA8" s="1" t="s">
        <v>562</v>
      </c>
      <c r="AB8" s="1" t="s">
        <v>561</v>
      </c>
      <c r="AC8" s="1" t="s">
        <v>228</v>
      </c>
    </row>
    <row r="9" spans="1:29" ht="22.5" x14ac:dyDescent="0.25">
      <c r="A9" s="2" t="s">
        <v>560</v>
      </c>
      <c r="B9" s="1" t="s">
        <v>559</v>
      </c>
      <c r="C9" s="1" t="s">
        <v>558</v>
      </c>
      <c r="D9" s="1" t="s">
        <v>557</v>
      </c>
      <c r="E9" s="1" t="s">
        <v>16</v>
      </c>
      <c r="F9" s="1" t="s">
        <v>556</v>
      </c>
      <c r="G9" s="1" t="s">
        <v>555</v>
      </c>
      <c r="H9" s="1" t="s">
        <v>554</v>
      </c>
      <c r="I9" s="1" t="s">
        <v>553</v>
      </c>
      <c r="J9" s="1" t="s">
        <v>552</v>
      </c>
      <c r="K9" s="1" t="s">
        <v>551</v>
      </c>
      <c r="L9" s="1" t="s">
        <v>550</v>
      </c>
      <c r="M9" s="1" t="s">
        <v>549</v>
      </c>
      <c r="N9" s="1" t="s">
        <v>548</v>
      </c>
      <c r="O9" s="1" t="s">
        <v>230</v>
      </c>
      <c r="P9" s="1" t="s">
        <v>547</v>
      </c>
      <c r="Q9" s="1" t="s">
        <v>32</v>
      </c>
      <c r="R9" s="1" t="s">
        <v>196</v>
      </c>
      <c r="S9" s="1" t="s">
        <v>384</v>
      </c>
      <c r="T9" s="1" t="s">
        <v>546</v>
      </c>
      <c r="U9" s="1" t="s">
        <v>157</v>
      </c>
      <c r="V9" s="1" t="s">
        <v>545</v>
      </c>
      <c r="W9" s="1" t="s">
        <v>154</v>
      </c>
      <c r="X9" s="1" t="s">
        <v>544</v>
      </c>
      <c r="Y9" s="1" t="s">
        <v>543</v>
      </c>
      <c r="Z9" s="1" t="s">
        <v>542</v>
      </c>
      <c r="AA9" s="1" t="s">
        <v>541</v>
      </c>
      <c r="AB9" s="1" t="s">
        <v>540</v>
      </c>
      <c r="AC9" s="1" t="s">
        <v>151</v>
      </c>
    </row>
    <row r="10" spans="1:29" x14ac:dyDescent="0.25">
      <c r="A10" s="2" t="s">
        <v>514</v>
      </c>
      <c r="B10" s="1" t="s">
        <v>539</v>
      </c>
      <c r="C10" s="1" t="s">
        <v>538</v>
      </c>
      <c r="D10" s="1" t="s">
        <v>537</v>
      </c>
      <c r="E10" s="1" t="s">
        <v>536</v>
      </c>
      <c r="F10" s="1" t="s">
        <v>535</v>
      </c>
      <c r="G10" s="1" t="s">
        <v>534</v>
      </c>
      <c r="H10" s="1" t="s">
        <v>533</v>
      </c>
      <c r="I10" s="1" t="s">
        <v>532</v>
      </c>
      <c r="J10" s="1" t="s">
        <v>531</v>
      </c>
      <c r="K10" s="1" t="s">
        <v>530</v>
      </c>
      <c r="L10" s="1" t="s">
        <v>529</v>
      </c>
      <c r="M10" s="1" t="s">
        <v>528</v>
      </c>
      <c r="N10" s="1" t="s">
        <v>527</v>
      </c>
      <c r="O10" s="1" t="s">
        <v>372</v>
      </c>
      <c r="P10" s="1" t="s">
        <v>526</v>
      </c>
      <c r="Q10" s="1" t="s">
        <v>5</v>
      </c>
      <c r="R10" s="1" t="s">
        <v>525</v>
      </c>
      <c r="S10" s="1" t="s">
        <v>524</v>
      </c>
      <c r="T10" s="1" t="s">
        <v>523</v>
      </c>
      <c r="U10" s="1" t="s">
        <v>522</v>
      </c>
      <c r="V10" s="1" t="s">
        <v>521</v>
      </c>
      <c r="W10" s="1" t="s">
        <v>520</v>
      </c>
      <c r="X10" s="1" t="s">
        <v>519</v>
      </c>
      <c r="Y10" s="1" t="s">
        <v>518</v>
      </c>
      <c r="Z10" s="1" t="s">
        <v>517</v>
      </c>
      <c r="AA10" s="1" t="s">
        <v>516</v>
      </c>
      <c r="AB10" s="1" t="s">
        <v>515</v>
      </c>
      <c r="AC10" s="1" t="s">
        <v>151</v>
      </c>
    </row>
    <row r="11" spans="1:29" x14ac:dyDescent="0.25">
      <c r="A11" s="2" t="s">
        <v>514</v>
      </c>
      <c r="B11" s="1" t="s">
        <v>513</v>
      </c>
      <c r="C11" s="1" t="s">
        <v>512</v>
      </c>
      <c r="D11" s="1" t="s">
        <v>511</v>
      </c>
      <c r="E11" s="1" t="s">
        <v>510</v>
      </c>
      <c r="F11" s="1" t="s">
        <v>509</v>
      </c>
      <c r="G11" s="1" t="s">
        <v>508</v>
      </c>
      <c r="H11" s="1" t="s">
        <v>507</v>
      </c>
      <c r="I11" s="1" t="s">
        <v>506</v>
      </c>
      <c r="J11" s="1" t="s">
        <v>505</v>
      </c>
      <c r="K11" s="1" t="s">
        <v>504</v>
      </c>
      <c r="L11" s="1" t="s">
        <v>503</v>
      </c>
      <c r="M11" s="1" t="s">
        <v>502</v>
      </c>
      <c r="N11" s="1" t="s">
        <v>501</v>
      </c>
      <c r="O11" s="1" t="s">
        <v>66</v>
      </c>
      <c r="P11" s="1" t="s">
        <v>372</v>
      </c>
      <c r="Q11" s="1" t="s">
        <v>500</v>
      </c>
      <c r="R11" s="1" t="s">
        <v>499</v>
      </c>
      <c r="S11" s="1" t="s">
        <v>498</v>
      </c>
      <c r="T11" s="1" t="s">
        <v>497</v>
      </c>
      <c r="U11" s="1" t="s">
        <v>136</v>
      </c>
      <c r="V11" s="1" t="s">
        <v>496</v>
      </c>
      <c r="W11" s="1" t="s">
        <v>131</v>
      </c>
      <c r="X11" s="1" t="s">
        <v>495</v>
      </c>
      <c r="Y11" s="1" t="s">
        <v>494</v>
      </c>
      <c r="Z11" s="1" t="s">
        <v>493</v>
      </c>
      <c r="AA11" s="1" t="s">
        <v>492</v>
      </c>
      <c r="AB11" s="1" t="s">
        <v>491</v>
      </c>
      <c r="AC11" s="1" t="s">
        <v>127</v>
      </c>
    </row>
    <row r="12" spans="1:29" ht="22.5" x14ac:dyDescent="0.25">
      <c r="A12" s="2" t="s">
        <v>490</v>
      </c>
      <c r="B12" s="1" t="s">
        <v>489</v>
      </c>
      <c r="C12" s="1" t="s">
        <v>488</v>
      </c>
      <c r="D12" s="1" t="s">
        <v>487</v>
      </c>
      <c r="E12" s="1" t="s">
        <v>486</v>
      </c>
      <c r="F12" s="1" t="s">
        <v>485</v>
      </c>
      <c r="G12" s="1" t="s">
        <v>484</v>
      </c>
      <c r="H12" s="1" t="s">
        <v>483</v>
      </c>
      <c r="I12" s="1" t="s">
        <v>482</v>
      </c>
      <c r="J12" s="1" t="s">
        <v>481</v>
      </c>
      <c r="K12" s="1" t="s">
        <v>480</v>
      </c>
      <c r="L12" s="1" t="s">
        <v>479</v>
      </c>
      <c r="M12" s="1" t="s">
        <v>478</v>
      </c>
      <c r="N12" s="1" t="s">
        <v>231</v>
      </c>
      <c r="O12" s="1" t="s">
        <v>477</v>
      </c>
      <c r="P12" s="1" t="s">
        <v>9</v>
      </c>
      <c r="Q12" s="1" t="s">
        <v>476</v>
      </c>
      <c r="R12" s="1" t="s">
        <v>475</v>
      </c>
      <c r="S12" s="1" t="s">
        <v>204</v>
      </c>
      <c r="T12" s="1" t="s">
        <v>227</v>
      </c>
      <c r="U12" s="1" t="s">
        <v>412</v>
      </c>
      <c r="V12" s="1" t="s">
        <v>347</v>
      </c>
      <c r="W12" s="1" t="s">
        <v>344</v>
      </c>
      <c r="X12" s="1" t="s">
        <v>474</v>
      </c>
      <c r="Y12" s="1" t="s">
        <v>473</v>
      </c>
      <c r="Z12" s="1" t="s">
        <v>459</v>
      </c>
      <c r="AA12" s="1" t="s">
        <v>278</v>
      </c>
      <c r="AB12" s="1" t="s">
        <v>85</v>
      </c>
      <c r="AC12" s="1" t="s">
        <v>472</v>
      </c>
    </row>
    <row r="13" spans="1:29" ht="22.5" x14ac:dyDescent="0.25">
      <c r="A13" s="2" t="s">
        <v>456</v>
      </c>
      <c r="B13" s="1" t="s">
        <v>471</v>
      </c>
      <c r="C13" s="1" t="s">
        <v>470</v>
      </c>
      <c r="D13" s="1" t="s">
        <v>469</v>
      </c>
      <c r="E13" s="1" t="s">
        <v>468</v>
      </c>
      <c r="F13" s="1" t="s">
        <v>467</v>
      </c>
      <c r="G13" s="1" t="s">
        <v>466</v>
      </c>
      <c r="H13" s="1" t="s">
        <v>465</v>
      </c>
      <c r="I13" s="1" t="s">
        <v>464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463</v>
      </c>
      <c r="O13" s="1" t="s">
        <v>372</v>
      </c>
      <c r="P13" s="1" t="s">
        <v>86</v>
      </c>
      <c r="Q13" s="1" t="s">
        <v>462</v>
      </c>
      <c r="R13" s="1" t="s">
        <v>461</v>
      </c>
      <c r="S13" s="1" t="s">
        <v>200</v>
      </c>
      <c r="T13" s="1" t="s">
        <v>460</v>
      </c>
      <c r="U13" s="1" t="s">
        <v>459</v>
      </c>
      <c r="V13" s="1" t="s">
        <v>458</v>
      </c>
      <c r="W13" s="1" t="s">
        <v>457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1</v>
      </c>
      <c r="AC13" s="1" t="s">
        <v>127</v>
      </c>
    </row>
    <row r="14" spans="1:29" ht="22.5" x14ac:dyDescent="0.25">
      <c r="A14" s="2" t="s">
        <v>456</v>
      </c>
      <c r="B14" s="1" t="s">
        <v>455</v>
      </c>
      <c r="C14" s="1" t="s">
        <v>454</v>
      </c>
      <c r="D14" s="1" t="s">
        <v>453</v>
      </c>
      <c r="E14" s="1" t="s">
        <v>452</v>
      </c>
      <c r="F14" s="1" t="s">
        <v>451</v>
      </c>
      <c r="G14" s="1" t="s">
        <v>450</v>
      </c>
      <c r="H14" s="1" t="s">
        <v>449</v>
      </c>
      <c r="I14" s="1" t="s">
        <v>448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447</v>
      </c>
      <c r="O14" s="1" t="s">
        <v>255</v>
      </c>
      <c r="P14" s="1" t="s">
        <v>66</v>
      </c>
      <c r="Q14" s="1" t="s">
        <v>446</v>
      </c>
      <c r="R14" s="1" t="s">
        <v>445</v>
      </c>
      <c r="S14" s="1" t="s">
        <v>444</v>
      </c>
      <c r="T14" s="1" t="s">
        <v>443</v>
      </c>
      <c r="U14" s="1" t="s">
        <v>442</v>
      </c>
      <c r="V14" s="1" t="s">
        <v>441</v>
      </c>
      <c r="W14" s="1" t="s">
        <v>325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85</v>
      </c>
      <c r="AC14" s="1" t="s">
        <v>127</v>
      </c>
    </row>
    <row r="15" spans="1:29" ht="33.75" x14ac:dyDescent="0.25">
      <c r="A15" s="2" t="s">
        <v>440</v>
      </c>
      <c r="B15" s="1" t="s">
        <v>439</v>
      </c>
      <c r="C15" s="1" t="s">
        <v>438</v>
      </c>
      <c r="D15" s="1" t="s">
        <v>437</v>
      </c>
      <c r="E15" s="1" t="s">
        <v>241</v>
      </c>
      <c r="F15" s="1" t="s">
        <v>436</v>
      </c>
      <c r="G15" s="1" t="s">
        <v>435</v>
      </c>
      <c r="H15" s="1" t="s">
        <v>434</v>
      </c>
      <c r="I15" s="1" t="s">
        <v>145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433</v>
      </c>
      <c r="O15" s="1" t="s">
        <v>432</v>
      </c>
      <c r="P15" s="1" t="s">
        <v>9</v>
      </c>
      <c r="Q15" s="1" t="s">
        <v>128</v>
      </c>
      <c r="R15" s="1" t="s">
        <v>325</v>
      </c>
      <c r="S15" s="1" t="s">
        <v>409</v>
      </c>
      <c r="T15" s="1" t="s">
        <v>431</v>
      </c>
      <c r="U15" s="1" t="s">
        <v>226</v>
      </c>
      <c r="V15" s="1" t="s">
        <v>430</v>
      </c>
      <c r="W15" s="1" t="s">
        <v>57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429</v>
      </c>
      <c r="AC15" s="1" t="s">
        <v>428</v>
      </c>
    </row>
    <row r="16" spans="1:29" ht="33.75" x14ac:dyDescent="0.25">
      <c r="A16" s="2" t="s">
        <v>427</v>
      </c>
      <c r="B16" s="1" t="s">
        <v>426</v>
      </c>
      <c r="C16" s="1" t="s">
        <v>425</v>
      </c>
      <c r="D16" s="1" t="s">
        <v>424</v>
      </c>
      <c r="E16" s="1" t="s">
        <v>423</v>
      </c>
      <c r="F16" s="1" t="s">
        <v>422</v>
      </c>
      <c r="G16" s="1" t="s">
        <v>421</v>
      </c>
      <c r="H16" s="1" t="s">
        <v>420</v>
      </c>
      <c r="I16" s="1" t="s">
        <v>419</v>
      </c>
      <c r="J16" s="1" t="s">
        <v>418</v>
      </c>
      <c r="K16" s="1" t="s">
        <v>417</v>
      </c>
      <c r="L16" s="1" t="s">
        <v>416</v>
      </c>
      <c r="M16" s="1" t="s">
        <v>415</v>
      </c>
      <c r="N16" s="1" t="s">
        <v>68</v>
      </c>
      <c r="O16" s="1" t="s">
        <v>330</v>
      </c>
      <c r="P16" s="1" t="s">
        <v>255</v>
      </c>
      <c r="Q16" s="1" t="s">
        <v>414</v>
      </c>
      <c r="R16" s="1" t="s">
        <v>26</v>
      </c>
      <c r="S16" s="1" t="s">
        <v>413</v>
      </c>
      <c r="T16" s="1" t="s">
        <v>62</v>
      </c>
      <c r="U16" s="1" t="s">
        <v>412</v>
      </c>
      <c r="V16" s="1" t="s">
        <v>411</v>
      </c>
      <c r="W16" s="1" t="s">
        <v>344</v>
      </c>
      <c r="X16" s="1" t="s">
        <v>410</v>
      </c>
      <c r="Y16" s="1" t="s">
        <v>409</v>
      </c>
      <c r="Z16" s="1" t="s">
        <v>390</v>
      </c>
      <c r="AA16" s="1" t="s">
        <v>409</v>
      </c>
      <c r="AB16" s="1" t="s">
        <v>408</v>
      </c>
      <c r="AC16" s="1" t="s">
        <v>407</v>
      </c>
    </row>
    <row r="17" spans="1:29" ht="45" x14ac:dyDescent="0.25">
      <c r="A17" s="2" t="s">
        <v>406</v>
      </c>
      <c r="B17" s="1" t="s">
        <v>405</v>
      </c>
      <c r="C17" s="1" t="s">
        <v>404</v>
      </c>
      <c r="D17" s="1" t="s">
        <v>403</v>
      </c>
      <c r="E17" s="1" t="s">
        <v>402</v>
      </c>
      <c r="F17" s="1" t="s">
        <v>401</v>
      </c>
      <c r="G17" s="1" t="s">
        <v>400</v>
      </c>
      <c r="H17" s="1" t="s">
        <v>399</v>
      </c>
      <c r="I17" s="1" t="s">
        <v>398</v>
      </c>
      <c r="J17" s="1" t="s">
        <v>397</v>
      </c>
      <c r="K17" s="1" t="s">
        <v>396</v>
      </c>
      <c r="L17" s="1" t="s">
        <v>395</v>
      </c>
      <c r="M17" s="1" t="s">
        <v>394</v>
      </c>
      <c r="N17" s="1" t="s">
        <v>393</v>
      </c>
      <c r="O17" s="1" t="s">
        <v>392</v>
      </c>
      <c r="P17" s="1" t="s">
        <v>391</v>
      </c>
      <c r="Q17" s="1" t="s">
        <v>390</v>
      </c>
      <c r="R17" s="1" t="s">
        <v>389</v>
      </c>
      <c r="S17" s="1" t="s">
        <v>302</v>
      </c>
      <c r="T17" s="1" t="s">
        <v>388</v>
      </c>
      <c r="U17" s="1" t="s">
        <v>282</v>
      </c>
      <c r="V17" s="1" t="s">
        <v>281</v>
      </c>
      <c r="W17" s="1" t="s">
        <v>277</v>
      </c>
      <c r="X17" s="1" t="s">
        <v>387</v>
      </c>
      <c r="Y17" s="1" t="s">
        <v>46</v>
      </c>
      <c r="Z17" s="1" t="s">
        <v>386</v>
      </c>
      <c r="AA17" s="1" t="s">
        <v>346</v>
      </c>
      <c r="AB17" s="1" t="s">
        <v>385</v>
      </c>
      <c r="AC17" s="1" t="s">
        <v>384</v>
      </c>
    </row>
    <row r="18" spans="1:29" ht="33.75" x14ac:dyDescent="0.25">
      <c r="A18" s="2" t="s">
        <v>383</v>
      </c>
      <c r="B18" s="1" t="s">
        <v>382</v>
      </c>
      <c r="C18" s="1" t="s">
        <v>381</v>
      </c>
      <c r="D18" s="1" t="s">
        <v>380</v>
      </c>
      <c r="E18" s="1" t="s">
        <v>145</v>
      </c>
      <c r="F18" s="1" t="s">
        <v>379</v>
      </c>
      <c r="G18" s="1" t="s">
        <v>378</v>
      </c>
      <c r="H18" s="1" t="s">
        <v>377</v>
      </c>
      <c r="I18" s="1" t="s">
        <v>376</v>
      </c>
      <c r="J18" s="1" t="s">
        <v>375</v>
      </c>
      <c r="K18" s="1" t="s">
        <v>359</v>
      </c>
      <c r="L18" s="1" t="s">
        <v>374</v>
      </c>
      <c r="M18" s="1" t="s">
        <v>266</v>
      </c>
      <c r="N18" s="1" t="s">
        <v>373</v>
      </c>
      <c r="O18" s="1" t="s">
        <v>251</v>
      </c>
      <c r="P18" s="1" t="s">
        <v>372</v>
      </c>
      <c r="Q18" s="1" t="s">
        <v>371</v>
      </c>
      <c r="R18" s="1" t="s">
        <v>87</v>
      </c>
      <c r="S18" s="1" t="s">
        <v>60</v>
      </c>
      <c r="T18" s="1" t="s">
        <v>7</v>
      </c>
      <c r="U18" s="1" t="s">
        <v>248</v>
      </c>
      <c r="V18" s="1" t="s">
        <v>370</v>
      </c>
      <c r="W18" s="1" t="s">
        <v>369</v>
      </c>
      <c r="X18" s="1" t="s">
        <v>150</v>
      </c>
      <c r="Y18" s="1" t="s">
        <v>368</v>
      </c>
      <c r="Z18" s="1" t="s">
        <v>168</v>
      </c>
      <c r="AA18" s="1" t="s">
        <v>367</v>
      </c>
      <c r="AB18" s="1" t="s">
        <v>366</v>
      </c>
      <c r="AC18" s="1" t="s">
        <v>344</v>
      </c>
    </row>
    <row r="19" spans="1:29" ht="22.5" x14ac:dyDescent="0.25">
      <c r="A19" s="2" t="s">
        <v>365</v>
      </c>
      <c r="B19" s="1" t="s">
        <v>364</v>
      </c>
      <c r="C19" s="1" t="s">
        <v>363</v>
      </c>
      <c r="D19" s="1" t="s">
        <v>362</v>
      </c>
      <c r="E19" s="1" t="s">
        <v>361</v>
      </c>
      <c r="F19" s="1" t="s">
        <v>360</v>
      </c>
      <c r="G19" s="1" t="s">
        <v>359</v>
      </c>
      <c r="H19" s="1" t="s">
        <v>358</v>
      </c>
      <c r="I19" s="1" t="s">
        <v>357</v>
      </c>
      <c r="J19" s="1" t="s">
        <v>356</v>
      </c>
      <c r="K19" s="1" t="s">
        <v>355</v>
      </c>
      <c r="L19" s="1" t="s">
        <v>354</v>
      </c>
      <c r="M19" s="1" t="s">
        <v>353</v>
      </c>
      <c r="N19" s="1" t="s">
        <v>352</v>
      </c>
      <c r="O19" s="1" t="s">
        <v>351</v>
      </c>
      <c r="P19" s="1" t="s">
        <v>350</v>
      </c>
      <c r="Q19" s="1" t="s">
        <v>349</v>
      </c>
      <c r="R19" s="1" t="s">
        <v>155</v>
      </c>
      <c r="S19" s="1" t="s">
        <v>154</v>
      </c>
      <c r="T19" s="1" t="s">
        <v>348</v>
      </c>
      <c r="U19" s="1" t="s">
        <v>109</v>
      </c>
      <c r="V19" s="1" t="s">
        <v>347</v>
      </c>
      <c r="W19" s="1" t="s">
        <v>346</v>
      </c>
      <c r="X19" s="1" t="s">
        <v>68</v>
      </c>
      <c r="Y19" s="1" t="s">
        <v>104</v>
      </c>
      <c r="Z19" s="1" t="s">
        <v>345</v>
      </c>
      <c r="AA19" s="1" t="s">
        <v>271</v>
      </c>
      <c r="AB19" s="1" t="s">
        <v>150</v>
      </c>
      <c r="AC19" s="1" t="s">
        <v>344</v>
      </c>
    </row>
    <row r="20" spans="1:29" ht="22.5" x14ac:dyDescent="0.25">
      <c r="A20" s="2" t="s">
        <v>318</v>
      </c>
      <c r="B20" s="1" t="s">
        <v>343</v>
      </c>
      <c r="C20" s="1" t="s">
        <v>342</v>
      </c>
      <c r="D20" s="1" t="s">
        <v>341</v>
      </c>
      <c r="E20" s="1" t="s">
        <v>340</v>
      </c>
      <c r="F20" s="1" t="s">
        <v>339</v>
      </c>
      <c r="G20" s="1" t="s">
        <v>338</v>
      </c>
      <c r="H20" s="1" t="s">
        <v>337</v>
      </c>
      <c r="I20" s="1" t="s">
        <v>336</v>
      </c>
      <c r="J20" s="1" t="s">
        <v>335</v>
      </c>
      <c r="K20" s="1" t="s">
        <v>334</v>
      </c>
      <c r="L20" s="1" t="s">
        <v>333</v>
      </c>
      <c r="M20" s="1" t="s">
        <v>332</v>
      </c>
      <c r="N20" s="1" t="s">
        <v>331</v>
      </c>
      <c r="O20" s="1" t="s">
        <v>330</v>
      </c>
      <c r="P20" s="1" t="s">
        <v>48</v>
      </c>
      <c r="Q20" s="1" t="s">
        <v>329</v>
      </c>
      <c r="R20" s="1" t="s">
        <v>328</v>
      </c>
      <c r="S20" s="1" t="s">
        <v>327</v>
      </c>
      <c r="T20" s="1" t="s">
        <v>326</v>
      </c>
      <c r="U20" s="1" t="s">
        <v>85</v>
      </c>
      <c r="V20" s="1" t="s">
        <v>325</v>
      </c>
      <c r="W20" s="1" t="s">
        <v>324</v>
      </c>
      <c r="X20" s="1" t="s">
        <v>323</v>
      </c>
      <c r="Y20" s="1" t="s">
        <v>322</v>
      </c>
      <c r="Z20" s="1" t="s">
        <v>321</v>
      </c>
      <c r="AA20" s="1" t="s">
        <v>320</v>
      </c>
      <c r="AB20" s="1" t="s">
        <v>319</v>
      </c>
      <c r="AC20" s="1" t="s">
        <v>295</v>
      </c>
    </row>
    <row r="21" spans="1:29" ht="22.5" x14ac:dyDescent="0.25">
      <c r="A21" s="2" t="s">
        <v>318</v>
      </c>
      <c r="B21" s="1" t="s">
        <v>317</v>
      </c>
      <c r="C21" s="1" t="s">
        <v>316</v>
      </c>
      <c r="D21" s="1" t="s">
        <v>315</v>
      </c>
      <c r="E21" s="1" t="s">
        <v>314</v>
      </c>
      <c r="F21" s="1" t="s">
        <v>313</v>
      </c>
      <c r="G21" s="1" t="s">
        <v>312</v>
      </c>
      <c r="H21" s="1" t="s">
        <v>311</v>
      </c>
      <c r="I21" s="1" t="s">
        <v>310</v>
      </c>
      <c r="J21" s="1" t="s">
        <v>309</v>
      </c>
      <c r="K21" s="1" t="s">
        <v>308</v>
      </c>
      <c r="L21" s="1" t="s">
        <v>307</v>
      </c>
      <c r="M21" s="1" t="s">
        <v>306</v>
      </c>
      <c r="N21" s="1" t="s">
        <v>105</v>
      </c>
      <c r="O21" s="1" t="s">
        <v>305</v>
      </c>
      <c r="P21" s="1" t="s">
        <v>304</v>
      </c>
      <c r="Q21" s="1" t="s">
        <v>303</v>
      </c>
      <c r="R21" s="1" t="s">
        <v>302</v>
      </c>
      <c r="S21" s="1" t="s">
        <v>27</v>
      </c>
      <c r="T21" s="1" t="s">
        <v>103</v>
      </c>
      <c r="U21" s="1" t="s">
        <v>301</v>
      </c>
      <c r="V21" s="1" t="s">
        <v>300</v>
      </c>
      <c r="W21" s="1" t="s">
        <v>299</v>
      </c>
      <c r="X21" s="1" t="s">
        <v>298</v>
      </c>
      <c r="Y21" s="1" t="s">
        <v>97</v>
      </c>
      <c r="Z21" s="1" t="s">
        <v>297</v>
      </c>
      <c r="AA21" s="1" t="s">
        <v>127</v>
      </c>
      <c r="AB21" s="1" t="s">
        <v>296</v>
      </c>
      <c r="AC21" s="1" t="s">
        <v>295</v>
      </c>
    </row>
    <row r="22" spans="1:29" ht="33.75" x14ac:dyDescent="0.25">
      <c r="A22" s="2" t="s">
        <v>269</v>
      </c>
      <c r="B22" s="1" t="s">
        <v>294</v>
      </c>
      <c r="C22" s="1" t="s">
        <v>293</v>
      </c>
      <c r="D22" s="1" t="s">
        <v>292</v>
      </c>
      <c r="E22" s="1" t="s">
        <v>291</v>
      </c>
      <c r="F22" s="1" t="s">
        <v>290</v>
      </c>
      <c r="G22" s="1" t="s">
        <v>289</v>
      </c>
      <c r="H22" s="1" t="s">
        <v>288</v>
      </c>
      <c r="I22" s="1" t="s">
        <v>287</v>
      </c>
      <c r="J22" s="1" t="s">
        <v>286</v>
      </c>
      <c r="K22" s="1" t="s">
        <v>285</v>
      </c>
      <c r="L22" s="1" t="s">
        <v>284</v>
      </c>
      <c r="M22" s="1" t="s">
        <v>283</v>
      </c>
      <c r="N22" s="1" t="s">
        <v>282</v>
      </c>
      <c r="O22" s="1" t="s">
        <v>281</v>
      </c>
      <c r="P22" s="1" t="s">
        <v>66</v>
      </c>
      <c r="Q22" s="1" t="s">
        <v>280</v>
      </c>
      <c r="R22" s="1" t="s">
        <v>279</v>
      </c>
      <c r="S22" s="1" t="s">
        <v>278</v>
      </c>
      <c r="T22" s="1" t="s">
        <v>277</v>
      </c>
      <c r="U22" s="1" t="s">
        <v>276</v>
      </c>
      <c r="V22" s="1" t="s">
        <v>275</v>
      </c>
      <c r="W22" s="1" t="s">
        <v>274</v>
      </c>
      <c r="X22" s="1" t="s">
        <v>273</v>
      </c>
      <c r="Y22" s="1" t="s">
        <v>272</v>
      </c>
      <c r="Z22" s="1" t="s">
        <v>126</v>
      </c>
      <c r="AA22" s="1" t="s">
        <v>271</v>
      </c>
      <c r="AB22" s="1" t="s">
        <v>270</v>
      </c>
      <c r="AC22" s="1" t="s">
        <v>245</v>
      </c>
    </row>
    <row r="23" spans="1:29" ht="33.75" x14ac:dyDescent="0.25">
      <c r="A23" s="2" t="s">
        <v>269</v>
      </c>
      <c r="B23" s="1" t="s">
        <v>268</v>
      </c>
      <c r="C23" s="1" t="s">
        <v>267</v>
      </c>
      <c r="D23" s="1" t="s">
        <v>266</v>
      </c>
      <c r="E23" s="1" t="s">
        <v>265</v>
      </c>
      <c r="F23" s="1" t="s">
        <v>264</v>
      </c>
      <c r="G23" s="1" t="s">
        <v>263</v>
      </c>
      <c r="H23" s="1" t="s">
        <v>262</v>
      </c>
      <c r="I23" s="1" t="s">
        <v>261</v>
      </c>
      <c r="J23" s="1" t="s">
        <v>260</v>
      </c>
      <c r="K23" s="1" t="s">
        <v>259</v>
      </c>
      <c r="L23" s="1" t="s">
        <v>258</v>
      </c>
      <c r="M23" s="1" t="s">
        <v>257</v>
      </c>
      <c r="N23" s="1" t="s">
        <v>256</v>
      </c>
      <c r="O23" s="1" t="s">
        <v>203</v>
      </c>
      <c r="P23" s="1" t="s">
        <v>255</v>
      </c>
      <c r="Q23" s="1" t="s">
        <v>254</v>
      </c>
      <c r="R23" s="1" t="s">
        <v>253</v>
      </c>
      <c r="S23" s="1" t="s">
        <v>252</v>
      </c>
      <c r="T23" s="1" t="s">
        <v>251</v>
      </c>
      <c r="U23" s="1" t="s">
        <v>58</v>
      </c>
      <c r="V23" s="1" t="s">
        <v>250</v>
      </c>
      <c r="W23" s="1" t="s">
        <v>249</v>
      </c>
      <c r="X23" s="1" t="s">
        <v>248</v>
      </c>
      <c r="Y23" s="1" t="s">
        <v>132</v>
      </c>
      <c r="Z23" s="1" t="s">
        <v>150</v>
      </c>
      <c r="AA23" s="1" t="s">
        <v>247</v>
      </c>
      <c r="AB23" s="1" t="s">
        <v>246</v>
      </c>
      <c r="AC23" s="1" t="s">
        <v>245</v>
      </c>
    </row>
    <row r="24" spans="1:29" ht="22.5" x14ac:dyDescent="0.25">
      <c r="A24" s="2" t="s">
        <v>244</v>
      </c>
      <c r="B24" s="1" t="s">
        <v>243</v>
      </c>
      <c r="C24" s="1" t="s">
        <v>242</v>
      </c>
      <c r="D24" s="1" t="s">
        <v>241</v>
      </c>
      <c r="E24" s="1" t="s">
        <v>240</v>
      </c>
      <c r="F24" s="1" t="s">
        <v>239</v>
      </c>
      <c r="G24" s="1" t="s">
        <v>238</v>
      </c>
      <c r="H24" s="1" t="s">
        <v>237</v>
      </c>
      <c r="I24" s="1" t="s">
        <v>236</v>
      </c>
      <c r="J24" s="1" t="s">
        <v>235</v>
      </c>
      <c r="K24" s="1" t="s">
        <v>234</v>
      </c>
      <c r="L24" s="1" t="s">
        <v>233</v>
      </c>
      <c r="M24" s="1" t="s">
        <v>232</v>
      </c>
      <c r="N24" s="1" t="s">
        <v>231</v>
      </c>
      <c r="O24" s="1" t="s">
        <v>110</v>
      </c>
      <c r="P24" s="1" t="s">
        <v>230</v>
      </c>
      <c r="Q24" s="1" t="s">
        <v>229</v>
      </c>
      <c r="R24" s="1" t="s">
        <v>132</v>
      </c>
      <c r="S24" s="1" t="s">
        <v>228</v>
      </c>
      <c r="T24" s="1" t="s">
        <v>227</v>
      </c>
      <c r="U24" s="1" t="s">
        <v>226</v>
      </c>
      <c r="V24" s="1" t="s">
        <v>225</v>
      </c>
      <c r="W24" s="1" t="s">
        <v>57</v>
      </c>
      <c r="X24" s="1" t="s">
        <v>224</v>
      </c>
      <c r="Y24" s="1" t="s">
        <v>223</v>
      </c>
      <c r="Z24" s="1" t="s">
        <v>222</v>
      </c>
      <c r="AA24" s="1" t="s">
        <v>108</v>
      </c>
      <c r="AB24" s="1" t="s">
        <v>221</v>
      </c>
      <c r="AC24" s="1" t="s">
        <v>220</v>
      </c>
    </row>
    <row r="25" spans="1:29" x14ac:dyDescent="0.25">
      <c r="A25" s="2" t="s">
        <v>195</v>
      </c>
      <c r="B25" s="1" t="s">
        <v>219</v>
      </c>
      <c r="C25" s="1" t="s">
        <v>218</v>
      </c>
      <c r="D25" s="1" t="s">
        <v>217</v>
      </c>
      <c r="E25" s="1" t="s">
        <v>216</v>
      </c>
      <c r="F25" s="1" t="s">
        <v>215</v>
      </c>
      <c r="G25" s="1" t="s">
        <v>214</v>
      </c>
      <c r="H25" s="1" t="s">
        <v>213</v>
      </c>
      <c r="I25" s="1" t="s">
        <v>212</v>
      </c>
      <c r="J25" s="1" t="s">
        <v>211</v>
      </c>
      <c r="K25" s="1" t="s">
        <v>210</v>
      </c>
      <c r="L25" s="1" t="s">
        <v>209</v>
      </c>
      <c r="M25" s="1" t="s">
        <v>208</v>
      </c>
      <c r="N25" s="1" t="s">
        <v>207</v>
      </c>
      <c r="O25" s="1" t="s">
        <v>206</v>
      </c>
      <c r="P25" s="1" t="s">
        <v>86</v>
      </c>
      <c r="Q25" s="1" t="s">
        <v>205</v>
      </c>
      <c r="R25" s="1" t="s">
        <v>178</v>
      </c>
      <c r="S25" s="1" t="s">
        <v>204</v>
      </c>
      <c r="T25" s="1" t="s">
        <v>203</v>
      </c>
      <c r="U25" s="1" t="s">
        <v>202</v>
      </c>
      <c r="V25" s="1" t="s">
        <v>201</v>
      </c>
      <c r="W25" s="1" t="s">
        <v>200</v>
      </c>
      <c r="X25" s="1" t="s">
        <v>199</v>
      </c>
      <c r="Y25" s="1" t="s">
        <v>174</v>
      </c>
      <c r="Z25" s="1" t="s">
        <v>198</v>
      </c>
      <c r="AA25" s="1" t="s">
        <v>197</v>
      </c>
      <c r="AB25" s="1" t="s">
        <v>168</v>
      </c>
      <c r="AC25" s="1" t="s">
        <v>196</v>
      </c>
    </row>
    <row r="26" spans="1:29" x14ac:dyDescent="0.25">
      <c r="A26" s="2" t="s">
        <v>195</v>
      </c>
      <c r="B26" s="1" t="s">
        <v>194</v>
      </c>
      <c r="C26" s="1" t="s">
        <v>193</v>
      </c>
      <c r="D26" s="1" t="s">
        <v>192</v>
      </c>
      <c r="E26" s="1" t="s">
        <v>191</v>
      </c>
      <c r="F26" s="1" t="s">
        <v>190</v>
      </c>
      <c r="G26" s="1" t="s">
        <v>189</v>
      </c>
      <c r="H26" s="1" t="s">
        <v>188</v>
      </c>
      <c r="I26" s="1" t="s">
        <v>187</v>
      </c>
      <c r="J26" s="1" t="s">
        <v>186</v>
      </c>
      <c r="K26" s="1" t="s">
        <v>185</v>
      </c>
      <c r="L26" s="1" t="s">
        <v>184</v>
      </c>
      <c r="M26" s="1" t="s">
        <v>183</v>
      </c>
      <c r="N26" s="1" t="s">
        <v>182</v>
      </c>
      <c r="O26" s="1" t="s">
        <v>181</v>
      </c>
      <c r="P26" s="1" t="s">
        <v>180</v>
      </c>
      <c r="Q26" s="1" t="s">
        <v>179</v>
      </c>
      <c r="R26" s="1" t="s">
        <v>178</v>
      </c>
      <c r="S26" s="1" t="s">
        <v>177</v>
      </c>
      <c r="T26" s="1" t="s">
        <v>176</v>
      </c>
      <c r="U26" s="1" t="s">
        <v>175</v>
      </c>
      <c r="V26" s="1" t="s">
        <v>174</v>
      </c>
      <c r="W26" s="1" t="s">
        <v>173</v>
      </c>
      <c r="X26" s="1" t="s">
        <v>172</v>
      </c>
      <c r="Y26" s="1" t="s">
        <v>171</v>
      </c>
      <c r="Z26" s="1" t="s">
        <v>170</v>
      </c>
      <c r="AA26" s="1" t="s">
        <v>169</v>
      </c>
      <c r="AB26" s="1" t="s">
        <v>168</v>
      </c>
      <c r="AC26" s="1" t="s">
        <v>167</v>
      </c>
    </row>
    <row r="27" spans="1:29" ht="22.5" x14ac:dyDescent="0.25">
      <c r="A27" s="2" t="s">
        <v>149</v>
      </c>
      <c r="B27" s="1" t="s">
        <v>166</v>
      </c>
      <c r="C27" s="1" t="s">
        <v>165</v>
      </c>
      <c r="D27" s="1" t="s">
        <v>146</v>
      </c>
      <c r="E27" s="1" t="s">
        <v>164</v>
      </c>
      <c r="F27" s="1" t="s">
        <v>163</v>
      </c>
      <c r="G27" s="1" t="s">
        <v>162</v>
      </c>
      <c r="H27" s="1" t="s">
        <v>117</v>
      </c>
      <c r="I27" s="1" t="s">
        <v>161</v>
      </c>
      <c r="J27" s="1" t="s">
        <v>160</v>
      </c>
      <c r="K27" s="1" t="s">
        <v>159</v>
      </c>
      <c r="L27" s="1" t="s">
        <v>158</v>
      </c>
      <c r="M27" s="1" t="s">
        <v>50</v>
      </c>
      <c r="N27" s="1" t="s">
        <v>157</v>
      </c>
      <c r="O27" s="1" t="s">
        <v>156</v>
      </c>
      <c r="P27" s="1" t="s">
        <v>66</v>
      </c>
      <c r="Q27" s="1" t="s">
        <v>45</v>
      </c>
      <c r="R27" s="1" t="s">
        <v>133</v>
      </c>
      <c r="S27" s="1" t="s">
        <v>155</v>
      </c>
      <c r="T27" s="1" t="s">
        <v>154</v>
      </c>
      <c r="U27" s="1" t="s">
        <v>153</v>
      </c>
      <c r="V27" s="1" t="s">
        <v>46</v>
      </c>
      <c r="W27" s="1" t="s">
        <v>104</v>
      </c>
      <c r="X27" s="1" t="s">
        <v>152</v>
      </c>
      <c r="Y27" s="1" t="s">
        <v>151</v>
      </c>
      <c r="Z27" s="1" t="s">
        <v>150</v>
      </c>
      <c r="AA27" s="1" t="s">
        <v>44</v>
      </c>
      <c r="AB27" s="1" t="s">
        <v>125</v>
      </c>
      <c r="AC27" s="1" t="s">
        <v>42</v>
      </c>
    </row>
    <row r="28" spans="1:29" ht="22.5" x14ac:dyDescent="0.25">
      <c r="A28" s="2" t="s">
        <v>149</v>
      </c>
      <c r="B28" s="1" t="s">
        <v>148</v>
      </c>
      <c r="C28" s="1" t="s">
        <v>147</v>
      </c>
      <c r="D28" s="1" t="s">
        <v>146</v>
      </c>
      <c r="E28" s="1" t="s">
        <v>145</v>
      </c>
      <c r="F28" s="1" t="s">
        <v>144</v>
      </c>
      <c r="G28" s="1" t="s">
        <v>143</v>
      </c>
      <c r="H28" s="1" t="s">
        <v>142</v>
      </c>
      <c r="I28" s="1" t="s">
        <v>141</v>
      </c>
      <c r="J28" s="1" t="s">
        <v>140</v>
      </c>
      <c r="K28" s="1" t="s">
        <v>139</v>
      </c>
      <c r="L28" s="1" t="s">
        <v>138</v>
      </c>
      <c r="M28" s="1" t="s">
        <v>137</v>
      </c>
      <c r="N28" s="1" t="s">
        <v>136</v>
      </c>
      <c r="O28" s="1" t="s">
        <v>135</v>
      </c>
      <c r="P28" s="1" t="s">
        <v>66</v>
      </c>
      <c r="Q28" s="1" t="s">
        <v>134</v>
      </c>
      <c r="R28" s="1" t="s">
        <v>133</v>
      </c>
      <c r="S28" s="1" t="s">
        <v>132</v>
      </c>
      <c r="T28" s="1" t="s">
        <v>131</v>
      </c>
      <c r="U28" s="1" t="s">
        <v>130</v>
      </c>
      <c r="V28" s="1" t="s">
        <v>46</v>
      </c>
      <c r="W28" s="1" t="s">
        <v>129</v>
      </c>
      <c r="X28" s="1" t="s">
        <v>128</v>
      </c>
      <c r="Y28" s="1" t="s">
        <v>127</v>
      </c>
      <c r="Z28" s="1" t="s">
        <v>126</v>
      </c>
      <c r="AA28" s="1" t="s">
        <v>44</v>
      </c>
      <c r="AB28" s="1" t="s">
        <v>125</v>
      </c>
      <c r="AC28" s="1" t="s">
        <v>42</v>
      </c>
    </row>
    <row r="29" spans="1:29" ht="22.5" x14ac:dyDescent="0.25">
      <c r="A29" s="2" t="s">
        <v>124</v>
      </c>
      <c r="B29" s="1" t="s">
        <v>123</v>
      </c>
      <c r="C29" s="1" t="s">
        <v>122</v>
      </c>
      <c r="D29" s="1" t="s">
        <v>121</v>
      </c>
      <c r="E29" s="1" t="s">
        <v>120</v>
      </c>
      <c r="F29" s="1" t="s">
        <v>119</v>
      </c>
      <c r="G29" s="1" t="s">
        <v>118</v>
      </c>
      <c r="H29" s="1" t="s">
        <v>117</v>
      </c>
      <c r="I29" s="1" t="s">
        <v>116</v>
      </c>
      <c r="J29" s="1" t="s">
        <v>115</v>
      </c>
      <c r="K29" s="1" t="s">
        <v>114</v>
      </c>
      <c r="L29" s="1" t="s">
        <v>113</v>
      </c>
      <c r="M29" s="1" t="s">
        <v>112</v>
      </c>
      <c r="N29" s="1" t="s">
        <v>111</v>
      </c>
      <c r="O29" s="1" t="s">
        <v>110</v>
      </c>
      <c r="P29" s="1" t="s">
        <v>9</v>
      </c>
      <c r="Q29" s="1" t="s">
        <v>109</v>
      </c>
      <c r="R29" s="1" t="s">
        <v>108</v>
      </c>
      <c r="S29" s="1" t="s">
        <v>107</v>
      </c>
      <c r="T29" s="1" t="s">
        <v>106</v>
      </c>
      <c r="U29" s="1" t="s">
        <v>105</v>
      </c>
      <c r="V29" s="1" t="s">
        <v>104</v>
      </c>
      <c r="W29" s="1" t="s">
        <v>103</v>
      </c>
      <c r="X29" s="1" t="s">
        <v>102</v>
      </c>
      <c r="Y29" s="1" t="s">
        <v>101</v>
      </c>
      <c r="Z29" s="1" t="s">
        <v>100</v>
      </c>
      <c r="AA29" s="1" t="s">
        <v>99</v>
      </c>
      <c r="AB29" s="1" t="s">
        <v>98</v>
      </c>
      <c r="AC29" s="1" t="s">
        <v>97</v>
      </c>
    </row>
    <row r="30" spans="1:29" ht="22.5" x14ac:dyDescent="0.25">
      <c r="A30" s="2" t="s">
        <v>77</v>
      </c>
      <c r="B30" s="1" t="s">
        <v>96</v>
      </c>
      <c r="C30" s="1" t="s">
        <v>95</v>
      </c>
      <c r="D30" s="1" t="s">
        <v>94</v>
      </c>
      <c r="E30" s="1" t="s">
        <v>93</v>
      </c>
      <c r="F30" s="1" t="s">
        <v>92</v>
      </c>
      <c r="G30" s="1" t="s">
        <v>91</v>
      </c>
      <c r="H30" s="1" t="s">
        <v>90</v>
      </c>
      <c r="I30" s="1" t="s">
        <v>89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88</v>
      </c>
      <c r="O30" s="1" t="s">
        <v>87</v>
      </c>
      <c r="P30" s="1" t="s">
        <v>86</v>
      </c>
      <c r="Q30" s="1" t="s">
        <v>85</v>
      </c>
      <c r="R30" s="1" t="s">
        <v>84</v>
      </c>
      <c r="S30" s="1" t="s">
        <v>83</v>
      </c>
      <c r="T30" s="1" t="s">
        <v>82</v>
      </c>
      <c r="U30" s="1" t="s">
        <v>81</v>
      </c>
      <c r="V30" s="1" t="s">
        <v>80</v>
      </c>
      <c r="W30" s="1" t="s">
        <v>79</v>
      </c>
      <c r="X30" s="1" t="s">
        <v>2</v>
      </c>
      <c r="Y30" s="1" t="s">
        <v>2</v>
      </c>
      <c r="Z30" s="1" t="s">
        <v>2</v>
      </c>
      <c r="AA30" s="1" t="s">
        <v>2</v>
      </c>
      <c r="AB30" s="1" t="s">
        <v>78</v>
      </c>
      <c r="AC30" s="1" t="s">
        <v>4</v>
      </c>
    </row>
    <row r="31" spans="1:29" ht="22.5" x14ac:dyDescent="0.25">
      <c r="A31" s="2" t="s">
        <v>77</v>
      </c>
      <c r="B31" s="1" t="s">
        <v>76</v>
      </c>
      <c r="C31" s="1" t="s">
        <v>75</v>
      </c>
      <c r="D31" s="1" t="s">
        <v>74</v>
      </c>
      <c r="E31" s="1" t="s">
        <v>73</v>
      </c>
      <c r="F31" s="1" t="s">
        <v>72</v>
      </c>
      <c r="G31" s="1" t="s">
        <v>71</v>
      </c>
      <c r="H31" s="1" t="s">
        <v>70</v>
      </c>
      <c r="I31" s="1" t="s">
        <v>69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68</v>
      </c>
      <c r="O31" s="1" t="s">
        <v>67</v>
      </c>
      <c r="P31" s="1" t="s">
        <v>66</v>
      </c>
      <c r="Q31" s="1" t="s">
        <v>65</v>
      </c>
      <c r="R31" s="1" t="s">
        <v>64</v>
      </c>
      <c r="S31" s="1" t="s">
        <v>63</v>
      </c>
      <c r="T31" s="1" t="s">
        <v>62</v>
      </c>
      <c r="U31" s="1" t="s">
        <v>61</v>
      </c>
      <c r="V31" s="1" t="s">
        <v>60</v>
      </c>
      <c r="W31" s="1" t="s">
        <v>59</v>
      </c>
      <c r="X31" s="1" t="s">
        <v>2</v>
      </c>
      <c r="Y31" s="1" t="s">
        <v>2</v>
      </c>
      <c r="Z31" s="1" t="s">
        <v>2</v>
      </c>
      <c r="AA31" s="1" t="s">
        <v>2</v>
      </c>
      <c r="AB31" s="1" t="s">
        <v>58</v>
      </c>
      <c r="AC31" s="1" t="s">
        <v>57</v>
      </c>
    </row>
    <row r="32" spans="1:29" ht="22.5" x14ac:dyDescent="0.25">
      <c r="A32" s="2" t="s">
        <v>41</v>
      </c>
      <c r="B32" s="1" t="s">
        <v>56</v>
      </c>
      <c r="C32" s="1" t="s">
        <v>55</v>
      </c>
      <c r="D32" s="1" t="s">
        <v>54</v>
      </c>
      <c r="E32" s="1" t="s">
        <v>37</v>
      </c>
      <c r="F32" s="1" t="s">
        <v>53</v>
      </c>
      <c r="G32" s="1" t="s">
        <v>52</v>
      </c>
      <c r="H32" s="1" t="s">
        <v>51</v>
      </c>
      <c r="I32" s="1" t="s">
        <v>50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32</v>
      </c>
      <c r="O32" s="1" t="s">
        <v>49</v>
      </c>
      <c r="P32" s="1" t="s">
        <v>48</v>
      </c>
      <c r="Q32" s="1" t="s">
        <v>47</v>
      </c>
      <c r="R32" s="1" t="s">
        <v>46</v>
      </c>
      <c r="S32" s="1" t="s">
        <v>27</v>
      </c>
      <c r="T32" s="1" t="s">
        <v>26</v>
      </c>
      <c r="U32" s="1" t="s">
        <v>45</v>
      </c>
      <c r="V32" s="1" t="s">
        <v>44</v>
      </c>
      <c r="W32" s="1" t="s">
        <v>43</v>
      </c>
      <c r="X32" s="1" t="s">
        <v>2</v>
      </c>
      <c r="Y32" s="1" t="s">
        <v>2</v>
      </c>
      <c r="Z32" s="1" t="s">
        <v>2</v>
      </c>
      <c r="AA32" s="1" t="s">
        <v>2</v>
      </c>
      <c r="AB32" s="1" t="s">
        <v>22</v>
      </c>
      <c r="AC32" s="1" t="s">
        <v>42</v>
      </c>
    </row>
    <row r="33" spans="1:29" ht="22.5" x14ac:dyDescent="0.25">
      <c r="A33" s="2" t="s">
        <v>41</v>
      </c>
      <c r="B33" s="1" t="s">
        <v>40</v>
      </c>
      <c r="C33" s="1" t="s">
        <v>39</v>
      </c>
      <c r="D33" s="1" t="s">
        <v>38</v>
      </c>
      <c r="E33" s="1" t="s">
        <v>37</v>
      </c>
      <c r="F33" s="1" t="s">
        <v>36</v>
      </c>
      <c r="G33" s="1" t="s">
        <v>35</v>
      </c>
      <c r="H33" s="1" t="s">
        <v>34</v>
      </c>
      <c r="I33" s="1" t="s">
        <v>33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32</v>
      </c>
      <c r="O33" s="1" t="s">
        <v>31</v>
      </c>
      <c r="P33" s="1" t="s">
        <v>30</v>
      </c>
      <c r="Q33" s="1" t="s">
        <v>29</v>
      </c>
      <c r="R33" s="1" t="s">
        <v>28</v>
      </c>
      <c r="S33" s="1" t="s">
        <v>27</v>
      </c>
      <c r="T33" s="1" t="s">
        <v>26</v>
      </c>
      <c r="U33" s="1" t="s">
        <v>25</v>
      </c>
      <c r="V33" s="1" t="s">
        <v>24</v>
      </c>
      <c r="W33" s="1" t="s">
        <v>23</v>
      </c>
      <c r="X33" s="1" t="s">
        <v>2</v>
      </c>
      <c r="Y33" s="1" t="s">
        <v>2</v>
      </c>
      <c r="Z33" s="1" t="s">
        <v>2</v>
      </c>
      <c r="AA33" s="1" t="s">
        <v>2</v>
      </c>
      <c r="AB33" s="1" t="s">
        <v>22</v>
      </c>
      <c r="AC33" s="1" t="s">
        <v>21</v>
      </c>
    </row>
    <row r="34" spans="1:29" ht="33.75" x14ac:dyDescent="0.25">
      <c r="A34" s="2" t="s">
        <v>20</v>
      </c>
      <c r="B34" s="1" t="s">
        <v>19</v>
      </c>
      <c r="C34" s="1" t="s">
        <v>18</v>
      </c>
      <c r="D34" s="1" t="s">
        <v>17</v>
      </c>
      <c r="E34" s="1" t="s">
        <v>16</v>
      </c>
      <c r="F34" s="1" t="s">
        <v>15</v>
      </c>
      <c r="G34" s="1" t="s">
        <v>14</v>
      </c>
      <c r="H34" s="1" t="s">
        <v>13</v>
      </c>
      <c r="I34" s="1" t="s">
        <v>12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11</v>
      </c>
      <c r="O34" s="1" t="s">
        <v>10</v>
      </c>
      <c r="P34" s="1" t="s">
        <v>9</v>
      </c>
      <c r="Q34" s="1" t="s">
        <v>8</v>
      </c>
      <c r="R34" s="1" t="s">
        <v>7</v>
      </c>
      <c r="S34" s="1" t="s">
        <v>4</v>
      </c>
      <c r="T34" s="1" t="s">
        <v>6</v>
      </c>
      <c r="U34" s="1" t="s">
        <v>5</v>
      </c>
      <c r="V34" s="1" t="s">
        <v>4</v>
      </c>
      <c r="W34" s="1" t="s">
        <v>3</v>
      </c>
      <c r="X34" s="1" t="s">
        <v>2</v>
      </c>
      <c r="Y34" s="1" t="s">
        <v>2</v>
      </c>
      <c r="Z34" s="1" t="s">
        <v>2</v>
      </c>
      <c r="AA34" s="1" t="s">
        <v>2</v>
      </c>
      <c r="AB34" s="1" t="s">
        <v>1</v>
      </c>
      <c r="AC34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5" x14ac:dyDescent="0.25"/>
  <sheetData>
    <row r="1" spans="1:1" x14ac:dyDescent="0.25">
      <c r="A1" t="s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5" x14ac:dyDescent="0.25"/>
  <sheetData>
    <row r="1" spans="1:1" x14ac:dyDescent="0.25">
      <c r="A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Ontario</vt:lpstr>
      <vt:lpstr>Nova Scotia</vt:lpstr>
      <vt:lpstr>NFL and L</vt:lpstr>
      <vt:lpstr>New Brunswick</vt:lpstr>
      <vt:lpstr>Alberta</vt:lpstr>
      <vt:lpstr>BC</vt:lpstr>
      <vt:lpstr>Manitoba</vt:lpstr>
      <vt:lpstr>PEI</vt:lpstr>
    </vt:vector>
  </TitlesOfParts>
  <Company>Brock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Payne</dc:creator>
  <cp:lastModifiedBy>Robin Payne</cp:lastModifiedBy>
  <dcterms:created xsi:type="dcterms:W3CDTF">2021-11-29T18:57:51Z</dcterms:created>
  <dcterms:modified xsi:type="dcterms:W3CDTF">2021-11-29T19:01:02Z</dcterms:modified>
</cp:coreProperties>
</file>