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payne\Downloads\"/>
    </mc:Choice>
  </mc:AlternateContent>
  <bookViews>
    <workbookView xWindow="0" yWindow="0" windowWidth="19200" windowHeight="11460" firstSheet="2" activeTab="5"/>
  </bookViews>
  <sheets>
    <sheet name="Master Data Sheet" sheetId="1" r:id="rId1"/>
    <sheet name="Basic Info Analysis" sheetId="2" r:id="rId2"/>
    <sheet name="Basic Info Graphs" sheetId="5" r:id="rId3"/>
    <sheet name="Budget Analysis" sheetId="3" r:id="rId4"/>
    <sheet name="Budget Graphs" sheetId="7" r:id="rId5"/>
    <sheet name="Academic Achievement Analysis" sheetId="4" r:id="rId6"/>
    <sheet name="Academic Achievement Graphs" sheetId="6" r:id="rId7"/>
  </sheets>
  <definedNames>
    <definedName name="_xlnm._FilterDatabase" localSheetId="5" hidden="1">'Academic Achievement Analysis'!$H$36:$K$67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2" i="4" l="1"/>
  <c r="V72" i="4"/>
  <c r="Y72" i="4"/>
  <c r="AB72" i="4"/>
  <c r="P72" i="4"/>
  <c r="AB79" i="4"/>
  <c r="AB78" i="4"/>
  <c r="AB77" i="4"/>
  <c r="Y79" i="4"/>
  <c r="Y78" i="4"/>
  <c r="Y77" i="4"/>
  <c r="V79" i="4"/>
  <c r="V78" i="4"/>
  <c r="S79" i="4"/>
  <c r="S78" i="4"/>
  <c r="S77" i="4"/>
  <c r="S76" i="4"/>
  <c r="S75" i="4"/>
  <c r="I76" i="4"/>
  <c r="F76" i="4"/>
  <c r="L77" i="4"/>
  <c r="L76" i="4"/>
  <c r="P76" i="4"/>
  <c r="P77" i="4"/>
  <c r="P79" i="4"/>
  <c r="P78" i="4"/>
  <c r="P75" i="4"/>
  <c r="S73" i="4"/>
  <c r="V73" i="4"/>
  <c r="Y73" i="4"/>
  <c r="AB73" i="4"/>
  <c r="P73" i="4"/>
  <c r="AB71" i="4"/>
  <c r="AB70" i="4"/>
  <c r="AB69" i="4"/>
  <c r="Y71" i="4"/>
  <c r="Y70" i="4"/>
  <c r="Y69" i="4"/>
  <c r="V71" i="4"/>
  <c r="V70" i="4"/>
  <c r="V69" i="4"/>
  <c r="P71" i="4"/>
  <c r="S71" i="4"/>
  <c r="S70" i="4"/>
  <c r="S69" i="4"/>
  <c r="P70" i="4"/>
  <c r="P69" i="4"/>
  <c r="I79" i="4" l="1"/>
  <c r="I78" i="4"/>
  <c r="F77" i="4"/>
  <c r="C78" i="4"/>
  <c r="C77" i="4"/>
  <c r="C76" i="4"/>
  <c r="F75" i="4"/>
  <c r="L75" i="4"/>
  <c r="C75" i="4"/>
  <c r="L73" i="4"/>
  <c r="I73" i="4"/>
  <c r="F73" i="4"/>
  <c r="L71" i="4"/>
  <c r="L70" i="4"/>
  <c r="I71" i="4"/>
  <c r="I70" i="4"/>
  <c r="F71" i="4"/>
  <c r="F70" i="4"/>
  <c r="L69" i="4"/>
  <c r="I69" i="4"/>
  <c r="F69" i="4"/>
  <c r="C73" i="4"/>
  <c r="C71" i="4"/>
  <c r="C70" i="4"/>
  <c r="C69" i="4"/>
  <c r="X38" i="2" l="1"/>
  <c r="W38" i="2"/>
  <c r="V38" i="2"/>
  <c r="U38" i="2"/>
  <c r="T38" i="2"/>
  <c r="S38" i="2"/>
  <c r="X37" i="2"/>
  <c r="W37" i="2"/>
  <c r="V37" i="2"/>
  <c r="U37" i="2"/>
  <c r="T37" i="2"/>
  <c r="S37" i="2"/>
  <c r="X36" i="2"/>
  <c r="W36" i="2"/>
  <c r="V36" i="2"/>
  <c r="U36" i="2"/>
  <c r="T36" i="2"/>
  <c r="S36" i="2"/>
  <c r="X35" i="2"/>
  <c r="W35" i="2"/>
  <c r="V35" i="2"/>
  <c r="U35" i="2"/>
  <c r="T35" i="2"/>
  <c r="S35" i="2"/>
  <c r="X34" i="2"/>
  <c r="W34" i="2"/>
  <c r="V34" i="2"/>
  <c r="U34" i="2"/>
  <c r="T34" i="2"/>
  <c r="S34" i="2"/>
  <c r="G115" i="2"/>
  <c r="F115" i="2"/>
  <c r="E115" i="2"/>
  <c r="D115" i="2"/>
  <c r="C115" i="2"/>
  <c r="G112" i="2"/>
  <c r="F112" i="2"/>
  <c r="E112" i="2"/>
  <c r="D112" i="2"/>
  <c r="C112" i="2"/>
  <c r="G107" i="2"/>
  <c r="F107" i="2"/>
  <c r="E107" i="2"/>
  <c r="D107" i="2"/>
  <c r="C107" i="2"/>
  <c r="G98" i="2"/>
  <c r="F98" i="2"/>
  <c r="E98" i="2"/>
  <c r="D98" i="2"/>
  <c r="C98" i="2"/>
  <c r="G89" i="2"/>
  <c r="F89" i="2"/>
  <c r="E89" i="2"/>
  <c r="D89" i="2"/>
  <c r="C89" i="2"/>
  <c r="G85" i="2"/>
  <c r="F85" i="2"/>
  <c r="E85" i="2"/>
  <c r="D85" i="2"/>
  <c r="C85" i="2"/>
  <c r="G81" i="2"/>
  <c r="F81" i="2"/>
  <c r="E81" i="2"/>
  <c r="D81" i="2"/>
  <c r="C81" i="2"/>
  <c r="G74" i="2"/>
  <c r="F74" i="2"/>
  <c r="E74" i="2"/>
  <c r="D74" i="2"/>
  <c r="C74" i="2"/>
  <c r="G71" i="2"/>
  <c r="F71" i="2"/>
  <c r="E71" i="2"/>
  <c r="D71" i="2"/>
  <c r="C71" i="2"/>
  <c r="G62" i="2"/>
  <c r="F62" i="2"/>
  <c r="E62" i="2"/>
  <c r="D62" i="2"/>
  <c r="C62" i="2"/>
  <c r="G49" i="2"/>
  <c r="F49" i="2"/>
  <c r="E49" i="2"/>
  <c r="D49" i="2"/>
  <c r="C49" i="2"/>
  <c r="G42" i="2"/>
  <c r="F42" i="2"/>
  <c r="E42" i="2"/>
  <c r="D42" i="2"/>
  <c r="C42" i="2"/>
  <c r="G35" i="2"/>
  <c r="F35" i="2"/>
  <c r="E35" i="2"/>
  <c r="D35" i="2"/>
  <c r="C35" i="2"/>
  <c r="G32" i="2"/>
  <c r="F32" i="2"/>
  <c r="E32" i="2"/>
  <c r="D32" i="2"/>
  <c r="C32" i="2"/>
  <c r="G11" i="2"/>
  <c r="F11" i="2"/>
  <c r="E11" i="2"/>
  <c r="D11" i="2"/>
  <c r="C11" i="2"/>
  <c r="T33" i="1"/>
  <c r="S33" i="1"/>
  <c r="R33" i="1"/>
  <c r="Q33" i="1"/>
  <c r="P33" i="1"/>
  <c r="U32" i="1"/>
  <c r="T32" i="1"/>
  <c r="S32" i="1"/>
  <c r="R32" i="1"/>
  <c r="Q32" i="1"/>
  <c r="P32" i="1"/>
  <c r="T31" i="1"/>
  <c r="S31" i="1"/>
  <c r="R31" i="1"/>
  <c r="Q31" i="1"/>
  <c r="P31" i="1"/>
  <c r="T30" i="1"/>
  <c r="S30" i="1"/>
  <c r="R30" i="1"/>
  <c r="Q30" i="1"/>
  <c r="P30" i="1"/>
  <c r="T29" i="1"/>
  <c r="S29" i="1"/>
  <c r="R29" i="1"/>
  <c r="Q29" i="1"/>
  <c r="P29" i="1"/>
  <c r="U28" i="1"/>
  <c r="T28" i="1"/>
  <c r="S28" i="1"/>
  <c r="R28" i="1"/>
  <c r="Q28" i="1"/>
  <c r="P28" i="1"/>
  <c r="T27" i="1"/>
  <c r="S27" i="1"/>
  <c r="R27" i="1"/>
  <c r="Q27" i="1"/>
  <c r="P27" i="1"/>
  <c r="T26" i="1"/>
  <c r="S26" i="1"/>
  <c r="R26" i="1"/>
  <c r="Q26" i="1"/>
  <c r="P26" i="1"/>
  <c r="T25" i="1"/>
  <c r="S25" i="1"/>
  <c r="R25" i="1"/>
  <c r="Q25" i="1"/>
  <c r="P25" i="1"/>
  <c r="T24" i="1"/>
  <c r="S24" i="1"/>
  <c r="R24" i="1"/>
  <c r="Q24" i="1"/>
  <c r="P24" i="1"/>
  <c r="T23" i="1"/>
  <c r="S23" i="1"/>
  <c r="R23" i="1"/>
  <c r="Q23" i="1"/>
  <c r="P23" i="1"/>
  <c r="T22" i="1"/>
  <c r="S22" i="1"/>
  <c r="R22" i="1"/>
  <c r="Q22" i="1"/>
  <c r="P22" i="1"/>
  <c r="T21" i="1"/>
  <c r="S21" i="1"/>
  <c r="R21" i="1"/>
  <c r="Q21" i="1"/>
  <c r="P21" i="1"/>
  <c r="U20" i="1"/>
  <c r="T20" i="1"/>
  <c r="S20" i="1"/>
  <c r="R20" i="1"/>
  <c r="Q20" i="1"/>
  <c r="P20" i="1"/>
  <c r="T19" i="1"/>
  <c r="S19" i="1"/>
  <c r="R19" i="1"/>
  <c r="Q19" i="1"/>
  <c r="P19" i="1"/>
  <c r="T18" i="1"/>
  <c r="S18" i="1"/>
  <c r="R18" i="1"/>
  <c r="Q18" i="1"/>
  <c r="P18" i="1"/>
  <c r="T17" i="1"/>
  <c r="S17" i="1"/>
  <c r="R17" i="1"/>
  <c r="Q17" i="1"/>
  <c r="P17" i="1"/>
  <c r="T16" i="1"/>
  <c r="S16" i="1"/>
  <c r="R16" i="1"/>
  <c r="Q16" i="1"/>
  <c r="P16" i="1"/>
  <c r="T15" i="1"/>
  <c r="S15" i="1"/>
  <c r="R15" i="1"/>
  <c r="Q15" i="1"/>
  <c r="P15" i="1"/>
  <c r="T14" i="1"/>
  <c r="S14" i="1"/>
  <c r="R14" i="1"/>
  <c r="Q14" i="1"/>
  <c r="P14" i="1"/>
  <c r="T13" i="1"/>
  <c r="S13" i="1"/>
  <c r="R13" i="1"/>
  <c r="Q13" i="1"/>
  <c r="P13" i="1"/>
  <c r="T12" i="1"/>
  <c r="S12" i="1"/>
  <c r="R12" i="1"/>
  <c r="Q12" i="1"/>
  <c r="P12" i="1"/>
  <c r="T11" i="1"/>
  <c r="S11" i="1"/>
  <c r="R11" i="1"/>
  <c r="Q11" i="1"/>
  <c r="P11" i="1"/>
  <c r="T10" i="1"/>
  <c r="S10" i="1"/>
  <c r="R10" i="1"/>
  <c r="Q10" i="1"/>
  <c r="P10" i="1"/>
  <c r="T9" i="1"/>
  <c r="S9" i="1"/>
  <c r="R9" i="1"/>
  <c r="Q9" i="1"/>
  <c r="P9" i="1"/>
  <c r="T8" i="1"/>
  <c r="S8" i="1"/>
  <c r="R8" i="1"/>
  <c r="Q8" i="1"/>
  <c r="P8" i="1"/>
  <c r="T7" i="1"/>
  <c r="S7" i="1"/>
  <c r="R7" i="1"/>
  <c r="Q7" i="1"/>
  <c r="P7" i="1"/>
  <c r="U6" i="1"/>
  <c r="T6" i="1"/>
  <c r="S6" i="1"/>
  <c r="R6" i="1"/>
  <c r="Q6" i="1"/>
  <c r="P6" i="1"/>
  <c r="T5" i="1"/>
  <c r="S5" i="1"/>
  <c r="R5" i="1"/>
  <c r="Q5" i="1"/>
  <c r="P5" i="1"/>
  <c r="T4" i="1"/>
  <c r="S4" i="1"/>
  <c r="R4" i="1"/>
  <c r="Q4" i="1"/>
  <c r="P4" i="1"/>
  <c r="T3" i="1"/>
  <c r="S3" i="1"/>
  <c r="R3" i="1"/>
  <c r="Q3" i="1"/>
  <c r="P3" i="1"/>
</calcChain>
</file>

<file path=xl/sharedStrings.xml><?xml version="1.0" encoding="utf-8"?>
<sst xmlns="http://schemas.openxmlformats.org/spreadsheetml/2006/main" count="793" uniqueCount="144">
  <si>
    <t>School District</t>
  </si>
  <si>
    <t>Total # of Schools</t>
  </si>
  <si>
    <t>Graduation Rate</t>
  </si>
  <si>
    <t>Classroom instruction budget</t>
  </si>
  <si>
    <t>Administration</t>
  </si>
  <si>
    <t>Transportation</t>
  </si>
  <si>
    <t>Pupil Accomodation</t>
  </si>
  <si>
    <t>School-funded Activites</t>
  </si>
  <si>
    <t>School Operations and Maintenance</t>
  </si>
  <si>
    <t>Number of Students (rounded to the nearest 5)</t>
  </si>
  <si>
    <t>Instruction/Students</t>
  </si>
  <si>
    <t>Admin/Students</t>
  </si>
  <si>
    <t>Transport/Students</t>
  </si>
  <si>
    <t>Accomodations/Students</t>
  </si>
  <si>
    <t>School-funded activities/Students</t>
  </si>
  <si>
    <t>Opertating/students</t>
  </si>
  <si>
    <t>Algoma District School Board</t>
  </si>
  <si>
    <t>Avon Maitland District School Board</t>
  </si>
  <si>
    <t>Bluewater District School Board</t>
  </si>
  <si>
    <t>District School Board of Niagara</t>
  </si>
  <si>
    <t>District School Board Ontario North East</t>
  </si>
  <si>
    <t>Durham District School Board</t>
  </si>
  <si>
    <t>Grand Erie District School Board</t>
  </si>
  <si>
    <t>Greater Essex County District School Board</t>
  </si>
  <si>
    <t>Halton District School Board</t>
  </si>
  <si>
    <t>Hamilton-Wentworth District School Board</t>
  </si>
  <si>
    <t>Hastings &amp; Prince Edward District School Board</t>
  </si>
  <si>
    <t>Kawartha Pine Ridge District School Board</t>
  </si>
  <si>
    <t>Keewatin-Patricia District School Board</t>
  </si>
  <si>
    <t>Lakehead District School Board</t>
  </si>
  <si>
    <t>Lambton Kent District School Board</t>
  </si>
  <si>
    <t>Limestone District School Board</t>
  </si>
  <si>
    <t>Near North District School Board</t>
  </si>
  <si>
    <t>Ottawa-Carleton District School Board</t>
  </si>
  <si>
    <t>Peel District School Board</t>
  </si>
  <si>
    <t>Rainbow District School Board</t>
  </si>
  <si>
    <t>Rainy River District School Board</t>
  </si>
  <si>
    <t>Renfrew County District School Board</t>
  </si>
  <si>
    <t>Simcoe County District School Board</t>
  </si>
  <si>
    <t>Superior-Greenstone District School Board</t>
  </si>
  <si>
    <t>Thames Valley District School Board</t>
  </si>
  <si>
    <t>Toronto District School Board</t>
  </si>
  <si>
    <t>Trillium Lakelands District School Board</t>
  </si>
  <si>
    <t>Upper Canada District School Board</t>
  </si>
  <si>
    <t>Upper Grand District School Board</t>
  </si>
  <si>
    <t>Waterloo Region District School Board</t>
  </si>
  <si>
    <t>York Region District School Board</t>
  </si>
  <si>
    <t>Basic Info</t>
  </si>
  <si>
    <t>Budget Breakdown</t>
  </si>
  <si>
    <t>Median Family Income</t>
  </si>
  <si>
    <t>% Recieving Spec Ed Services</t>
  </si>
  <si>
    <t>% Gifted Students</t>
  </si>
  <si>
    <t xml:space="preserve">% G3 Reading </t>
  </si>
  <si>
    <t>% G3 Writing</t>
  </si>
  <si>
    <t>% G3 Math</t>
  </si>
  <si>
    <t xml:space="preserve">% G6 Reading </t>
  </si>
  <si>
    <t>% G6 Writing</t>
  </si>
  <si>
    <t>% G6 Math</t>
  </si>
  <si>
    <t>% G9 Academic Math</t>
  </si>
  <si>
    <t>% G9 Applied Math</t>
  </si>
  <si>
    <t>% Passes OSSLT First Attempt</t>
  </si>
  <si>
    <t>% Low Income</t>
  </si>
  <si>
    <t>% parents with No Degree, Diploma, or Certificate</t>
  </si>
  <si>
    <t xml:space="preserve">Academic Achievement </t>
  </si>
  <si>
    <t>% First Gen</t>
  </si>
  <si>
    <t>% Receiving Spec Ed</t>
  </si>
  <si>
    <t>% Gifted</t>
  </si>
  <si>
    <t>Low</t>
  </si>
  <si>
    <t>Mid</t>
  </si>
  <si>
    <t>High</t>
  </si>
  <si>
    <t>(+/-)</t>
  </si>
  <si>
    <t>+</t>
  </si>
  <si>
    <t>-</t>
  </si>
  <si>
    <t>R^2</t>
  </si>
  <si>
    <t>Low-Mid</t>
  </si>
  <si>
    <t>Mid-High</t>
  </si>
  <si>
    <t>.7-.733</t>
  </si>
  <si>
    <t>.734-.766</t>
  </si>
  <si>
    <t>.767-.799</t>
  </si>
  <si>
    <t>.8-.833</t>
  </si>
  <si>
    <t>.834-.866</t>
  </si>
  <si>
    <t>.867-.899</t>
  </si>
  <si>
    <t>.9-.933</t>
  </si>
  <si>
    <t>3 Groups</t>
  </si>
  <si>
    <t>5 Groups</t>
  </si>
  <si>
    <t>7 Groups</t>
  </si>
  <si>
    <t>% of varience explained</t>
  </si>
  <si>
    <t>% of sd explained</t>
  </si>
  <si>
    <t>Adj-R^2</t>
  </si>
  <si>
    <t>No Groups</t>
  </si>
  <si>
    <t>Percentage of Low Income Students</t>
  </si>
  <si>
    <t>Percentage of First Generation Students</t>
  </si>
  <si>
    <t>Percentage of Students Recieving Special Education Services</t>
  </si>
  <si>
    <t>Percentage of Gifted Students</t>
  </si>
  <si>
    <t>Count</t>
  </si>
  <si>
    <t>Mean</t>
  </si>
  <si>
    <t>STD</t>
  </si>
  <si>
    <t>Min</t>
  </si>
  <si>
    <t>Max</t>
  </si>
  <si>
    <t>Math</t>
  </si>
  <si>
    <t>Literacy</t>
  </si>
  <si>
    <t>Algoma DSB</t>
  </si>
  <si>
    <t>Avon Maitland DSB</t>
  </si>
  <si>
    <t>Bluewater DSB</t>
  </si>
  <si>
    <t>Durham DSB</t>
  </si>
  <si>
    <t>Grand Erie DSB</t>
  </si>
  <si>
    <t>Greater Essex County DSB</t>
  </si>
  <si>
    <t>Halton DSB</t>
  </si>
  <si>
    <t>Hamilton-Wentworth DSB</t>
  </si>
  <si>
    <t>Hastings &amp; Prince Edward DSB</t>
  </si>
  <si>
    <t>Kawartha Pine Ridge DSB</t>
  </si>
  <si>
    <t>Keewatin-Patricia DSB</t>
  </si>
  <si>
    <t>Lakehead DSB</t>
  </si>
  <si>
    <t>Lambton Kent DSB</t>
  </si>
  <si>
    <t>Limestone DSB</t>
  </si>
  <si>
    <t>Near North DSB</t>
  </si>
  <si>
    <t>Ottawa-Carleton DSB</t>
  </si>
  <si>
    <t>Peel DSB</t>
  </si>
  <si>
    <t>Rainbow DSB</t>
  </si>
  <si>
    <t>Rainy River DSB</t>
  </si>
  <si>
    <t>Renfrew County DSB</t>
  </si>
  <si>
    <t>Simcoe County DSB</t>
  </si>
  <si>
    <t>Superior-Greenstone DSB</t>
  </si>
  <si>
    <t>Thames Valley DSB</t>
  </si>
  <si>
    <t>Toronto DSB</t>
  </si>
  <si>
    <t>Trillium Lakelands DSB</t>
  </si>
  <si>
    <t>Upper Canada DSB</t>
  </si>
  <si>
    <t>Upper Grand DSB</t>
  </si>
  <si>
    <t>Waterloo Region DSB</t>
  </si>
  <si>
    <t>York Region DSB</t>
  </si>
  <si>
    <t>DSB of Niagara</t>
  </si>
  <si>
    <t>DSB of Ontario North East</t>
  </si>
  <si>
    <t>mean</t>
  </si>
  <si>
    <t>median</t>
  </si>
  <si>
    <t>mode</t>
  </si>
  <si>
    <t>SD</t>
  </si>
  <si>
    <t>range</t>
  </si>
  <si>
    <t>&gt;80%</t>
  </si>
  <si>
    <t>&gt;60%</t>
  </si>
  <si>
    <t>&gt;70%</t>
  </si>
  <si>
    <t>&lt;50%</t>
  </si>
  <si>
    <t>&gt;50%</t>
  </si>
  <si>
    <t>% refers to % of students achieving the provincial standard</t>
  </si>
  <si>
    <t>data from Sif Data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</si>
</sst>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000%"/>
    <numFmt numFmtId="166" formatCode="0.0000"/>
    <numFmt numFmtId="167" formatCode="0.0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4DAF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5D0FC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rgb="FFFFD7B9"/>
        <bgColor indexed="64"/>
      </patternFill>
    </fill>
    <fill>
      <patternFill patternType="solid">
        <fgColor rgb="FFFFFCB9"/>
        <bgColor indexed="64"/>
      </patternFill>
    </fill>
    <fill>
      <patternFill patternType="solid">
        <fgColor rgb="FFBAF3FE"/>
        <bgColor indexed="64"/>
      </patternFill>
    </fill>
    <fill>
      <patternFill patternType="solid">
        <fgColor rgb="FFDCFFB9"/>
        <bgColor indexed="64"/>
      </patternFill>
    </fill>
    <fill>
      <patternFill patternType="solid">
        <fgColor rgb="FFBBCFFD"/>
        <bgColor indexed="64"/>
      </patternFill>
    </fill>
    <fill>
      <patternFill patternType="solid">
        <fgColor rgb="FFBCB9FF"/>
        <bgColor indexed="64"/>
      </patternFill>
    </fill>
    <fill>
      <patternFill patternType="solid">
        <fgColor rgb="FFE4BAFE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0" applyFont="1"/>
    <xf numFmtId="164" fontId="3" fillId="0" borderId="0" xfId="0" applyNumberFormat="1" applyFont="1"/>
    <xf numFmtId="164" fontId="0" fillId="0" borderId="0" xfId="0" applyNumberFormat="1"/>
    <xf numFmtId="0" fontId="0" fillId="0" borderId="0" xfId="0" applyFill="1"/>
    <xf numFmtId="0" fontId="0" fillId="2" borderId="0" xfId="0" applyFill="1"/>
    <xf numFmtId="0" fontId="0" fillId="2" borderId="0" xfId="0" applyFill="1" applyAlignment="1">
      <alignment horizontal="center"/>
    </xf>
    <xf numFmtId="165" fontId="0" fillId="2" borderId="0" xfId="1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1" applyNumberFormat="1" applyFont="1" applyFill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1" xfId="0" applyFill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0" fillId="0" borderId="0" xfId="0" applyNumberFormat="1"/>
    <xf numFmtId="165" fontId="0" fillId="0" borderId="0" xfId="0" applyNumberForma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165" fontId="0" fillId="3" borderId="0" xfId="1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165" fontId="0" fillId="4" borderId="0" xfId="1" applyNumberFormat="1" applyFont="1" applyFill="1" applyAlignment="1">
      <alignment horizontal="center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165" fontId="0" fillId="5" borderId="0" xfId="1" applyNumberFormat="1" applyFont="1" applyFill="1" applyAlignment="1">
      <alignment horizontal="center"/>
    </xf>
    <xf numFmtId="166" fontId="0" fillId="0" borderId="0" xfId="1" applyNumberFormat="1" applyFont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165" fontId="0" fillId="6" borderId="0" xfId="1" applyNumberFormat="1" applyFont="1" applyFill="1" applyAlignment="1">
      <alignment horizontal="center"/>
    </xf>
    <xf numFmtId="0" fontId="0" fillId="7" borderId="0" xfId="0" applyFont="1" applyFill="1"/>
    <xf numFmtId="0" fontId="0" fillId="7" borderId="0" xfId="0" applyFont="1" applyFill="1" applyAlignment="1">
      <alignment horizontal="center"/>
    </xf>
    <xf numFmtId="165" fontId="0" fillId="7" borderId="0" xfId="1" applyNumberFormat="1" applyFont="1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165" fontId="0" fillId="8" borderId="0" xfId="1" applyNumberFormat="1" applyFont="1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165" fontId="0" fillId="9" borderId="0" xfId="1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165" fontId="0" fillId="10" borderId="0" xfId="1" applyNumberFormat="1" applyFont="1" applyFill="1" applyAlignment="1">
      <alignment horizontal="center"/>
    </xf>
    <xf numFmtId="167" fontId="0" fillId="0" borderId="0" xfId="1" applyNumberFormat="1" applyFont="1" applyAlignment="1">
      <alignment horizontal="center"/>
    </xf>
    <xf numFmtId="0" fontId="0" fillId="11" borderId="0" xfId="0" applyFill="1"/>
    <xf numFmtId="0" fontId="0" fillId="11" borderId="0" xfId="0" applyFill="1" applyAlignment="1">
      <alignment horizontal="center"/>
    </xf>
    <xf numFmtId="165" fontId="0" fillId="11" borderId="0" xfId="1" applyNumberFormat="1" applyFont="1" applyFill="1" applyAlignment="1">
      <alignment horizontal="center"/>
    </xf>
    <xf numFmtId="0" fontId="0" fillId="12" borderId="0" xfId="0" applyFill="1"/>
    <xf numFmtId="0" fontId="0" fillId="12" borderId="0" xfId="0" applyFill="1" applyAlignment="1">
      <alignment horizontal="center"/>
    </xf>
    <xf numFmtId="165" fontId="0" fillId="12" borderId="0" xfId="1" applyNumberFormat="1" applyFont="1" applyFill="1" applyAlignment="1">
      <alignment horizontal="center"/>
    </xf>
    <xf numFmtId="0" fontId="0" fillId="13" borderId="0" xfId="0" applyFill="1"/>
    <xf numFmtId="0" fontId="0" fillId="13" borderId="0" xfId="0" applyFill="1" applyAlignment="1">
      <alignment horizontal="center"/>
    </xf>
    <xf numFmtId="165" fontId="0" fillId="13" borderId="0" xfId="1" applyNumberFormat="1" applyFont="1" applyFill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8" xfId="0" applyFill="1" applyBorder="1" applyAlignment="1">
      <alignment horizontal="center"/>
    </xf>
    <xf numFmtId="166" fontId="0" fillId="0" borderId="8" xfId="1" applyNumberFormat="1" applyFont="1" applyFill="1" applyBorder="1" applyAlignment="1">
      <alignment horizontal="center"/>
    </xf>
    <xf numFmtId="166" fontId="0" fillId="0" borderId="9" xfId="1" applyNumberFormat="1" applyFont="1" applyFill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8" xfId="0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166" fontId="0" fillId="0" borderId="7" xfId="1" applyNumberFormat="1" applyFont="1" applyBorder="1" applyAlignment="1">
      <alignment horizontal="center"/>
    </xf>
    <xf numFmtId="166" fontId="0" fillId="0" borderId="8" xfId="1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167" fontId="0" fillId="0" borderId="0" xfId="1" applyNumberFormat="1" applyFont="1" applyFill="1" applyAlignment="1">
      <alignment horizontal="center"/>
    </xf>
    <xf numFmtId="49" fontId="0" fillId="0" borderId="0" xfId="1" applyNumberFormat="1" applyFont="1"/>
    <xf numFmtId="0" fontId="0" fillId="14" borderId="0" xfId="0" applyFill="1"/>
    <xf numFmtId="164" fontId="3" fillId="14" borderId="0" xfId="0" applyNumberFormat="1" applyFont="1" applyFill="1"/>
    <xf numFmtId="0" fontId="0" fillId="15" borderId="0" xfId="0" applyFill="1"/>
    <xf numFmtId="164" fontId="3" fillId="15" borderId="0" xfId="0" applyNumberFormat="1" applyFont="1" applyFill="1"/>
    <xf numFmtId="0" fontId="0" fillId="16" borderId="0" xfId="0" applyFill="1"/>
    <xf numFmtId="164" fontId="3" fillId="16" borderId="0" xfId="0" applyNumberFormat="1" applyFont="1" applyFill="1"/>
    <xf numFmtId="164" fontId="0" fillId="16" borderId="0" xfId="0" applyNumberFormat="1" applyFill="1"/>
    <xf numFmtId="0" fontId="0" fillId="17" borderId="0" xfId="0" applyFill="1"/>
    <xf numFmtId="164" fontId="3" fillId="17" borderId="0" xfId="0" applyNumberFormat="1" applyFont="1" applyFill="1"/>
    <xf numFmtId="0" fontId="0" fillId="18" borderId="0" xfId="0" applyFill="1"/>
    <xf numFmtId="164" fontId="3" fillId="18" borderId="0" xfId="0" applyNumberFormat="1" applyFont="1" applyFill="1"/>
    <xf numFmtId="0" fontId="0" fillId="19" borderId="0" xfId="0" applyFill="1"/>
    <xf numFmtId="164" fontId="3" fillId="19" borderId="0" xfId="0" applyNumberFormat="1" applyFont="1" applyFill="1"/>
    <xf numFmtId="164" fontId="0" fillId="18" borderId="0" xfId="0" applyNumberFormat="1" applyFill="1"/>
    <xf numFmtId="164" fontId="0" fillId="17" borderId="0" xfId="0" applyNumberFormat="1" applyFill="1"/>
    <xf numFmtId="0" fontId="4" fillId="18" borderId="0" xfId="0" applyFont="1" applyFill="1"/>
    <xf numFmtId="0" fontId="4" fillId="17" borderId="0" xfId="0" applyFont="1" applyFill="1"/>
    <xf numFmtId="0" fontId="4" fillId="19" borderId="0" xfId="0" applyFont="1" applyFill="1"/>
    <xf numFmtId="164" fontId="5" fillId="19" borderId="0" xfId="0" applyNumberFormat="1" applyFont="1" applyFill="1"/>
    <xf numFmtId="0" fontId="0" fillId="20" borderId="0" xfId="0" applyFill="1"/>
    <xf numFmtId="164" fontId="3" fillId="20" borderId="0" xfId="0" applyNumberFormat="1" applyFont="1" applyFill="1"/>
    <xf numFmtId="164" fontId="0" fillId="20" borderId="0" xfId="0" applyNumberFormat="1" applyFill="1"/>
    <xf numFmtId="0" fontId="0" fillId="21" borderId="0" xfId="0" applyFill="1"/>
    <xf numFmtId="164" fontId="3" fillId="21" borderId="0" xfId="0" applyNumberFormat="1" applyFont="1" applyFill="1"/>
    <xf numFmtId="164" fontId="0" fillId="21" borderId="0" xfId="0" applyNumberFormat="1" applyFill="1"/>
    <xf numFmtId="0" fontId="4" fillId="0" borderId="0" xfId="0" applyFont="1" applyFill="1"/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3" fillId="0" borderId="0" xfId="0" applyNumberFormat="1" applyFont="1" applyAlignment="1">
      <alignment horizontal="left"/>
    </xf>
    <xf numFmtId="0" fontId="4" fillId="20" borderId="0" xfId="0" applyFont="1" applyFill="1"/>
    <xf numFmtId="164" fontId="0" fillId="19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BCB9FF"/>
      <color rgb="FFBBCFFD"/>
      <color rgb="FFE4BAFE"/>
      <color rgb="FFBAF3FE"/>
      <color rgb="FFDCFFB9"/>
      <color rgb="FFFFFCB9"/>
      <color rgb="FFFFD7B9"/>
      <color rgb="FFC6FFB9"/>
      <color rgb="FFFFB3B3"/>
      <color rgb="FFE9AC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'Budget Analysis'!$D$1</c:f>
              <c:strCache>
                <c:ptCount val="1"/>
                <c:pt idx="0">
                  <c:v>Transport/Students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011592300962379E-2"/>
                  <c:y val="-0.598000874890638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'Budget Analysis'!$A$2:$A$31</c:f>
              <c:numCache>
                <c:formatCode>General</c:formatCode>
                <c:ptCount val="30"/>
                <c:pt idx="0">
                  <c:v>0.78500000000000003</c:v>
                </c:pt>
                <c:pt idx="1">
                  <c:v>0.85399999999999998</c:v>
                </c:pt>
                <c:pt idx="2">
                  <c:v>0.81599999999999995</c:v>
                </c:pt>
                <c:pt idx="3">
                  <c:v>0.85099999999999998</c:v>
                </c:pt>
                <c:pt idx="4">
                  <c:v>0.70899999999999996</c:v>
                </c:pt>
                <c:pt idx="5">
                  <c:v>0.874</c:v>
                </c:pt>
                <c:pt idx="6">
                  <c:v>0.75900000000000001</c:v>
                </c:pt>
                <c:pt idx="7">
                  <c:v>0.85</c:v>
                </c:pt>
                <c:pt idx="8">
                  <c:v>0.92700000000000005</c:v>
                </c:pt>
                <c:pt idx="9">
                  <c:v>0.80500000000000005</c:v>
                </c:pt>
                <c:pt idx="10">
                  <c:v>0.76400000000000001</c:v>
                </c:pt>
                <c:pt idx="11">
                  <c:v>0.84899999999999998</c:v>
                </c:pt>
                <c:pt idx="12">
                  <c:v>0.73199999999999998</c:v>
                </c:pt>
                <c:pt idx="13">
                  <c:v>0.81299999999999994</c:v>
                </c:pt>
                <c:pt idx="14">
                  <c:v>0.77100000000000002</c:v>
                </c:pt>
                <c:pt idx="15">
                  <c:v>0.84799999999999998</c:v>
                </c:pt>
                <c:pt idx="16">
                  <c:v>0.80600000000000005</c:v>
                </c:pt>
                <c:pt idx="17">
                  <c:v>0.89</c:v>
                </c:pt>
                <c:pt idx="18">
                  <c:v>0.89100000000000001</c:v>
                </c:pt>
                <c:pt idx="19">
                  <c:v>0.75</c:v>
                </c:pt>
                <c:pt idx="20">
                  <c:v>0.80500000000000005</c:v>
                </c:pt>
                <c:pt idx="21">
                  <c:v>0.86799999999999999</c:v>
                </c:pt>
                <c:pt idx="22">
                  <c:v>0.83299999999999996</c:v>
                </c:pt>
                <c:pt idx="23">
                  <c:v>0.71399999999999997</c:v>
                </c:pt>
                <c:pt idx="24">
                  <c:v>0.84199999999999997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0.84899999999999998</c:v>
                </c:pt>
                <c:pt idx="28">
                  <c:v>0.82799999999999996</c:v>
                </c:pt>
                <c:pt idx="29">
                  <c:v>0.92700000000000005</c:v>
                </c:pt>
              </c:numCache>
            </c:numRef>
          </c:xVal>
          <c:yVal>
            <c:numRef>
              <c:f>'Budget Analysis'!$D$2:$D$31</c:f>
              <c:numCache>
                <c:formatCode>General</c:formatCode>
                <c:ptCount val="30"/>
                <c:pt idx="0">
                  <c:v>924.86581632653065</c:v>
                </c:pt>
                <c:pt idx="1">
                  <c:v>803.7396118358256</c:v>
                </c:pt>
                <c:pt idx="2">
                  <c:v>858.86921697549315</c:v>
                </c:pt>
                <c:pt idx="3">
                  <c:v>531.45076209410206</c:v>
                </c:pt>
                <c:pt idx="4">
                  <c:v>1909.0944193061839</c:v>
                </c:pt>
                <c:pt idx="5">
                  <c:v>320.64998243024809</c:v>
                </c:pt>
                <c:pt idx="6">
                  <c:v>487.34157557482098</c:v>
                </c:pt>
                <c:pt idx="7">
                  <c:v>377.15039606664845</c:v>
                </c:pt>
                <c:pt idx="8">
                  <c:v>265.60747320061256</c:v>
                </c:pt>
                <c:pt idx="9">
                  <c:v>470.6939590614079</c:v>
                </c:pt>
                <c:pt idx="10">
                  <c:v>967.1414375621066</c:v>
                </c:pt>
                <c:pt idx="11">
                  <c:v>653.35827512906167</c:v>
                </c:pt>
                <c:pt idx="12">
                  <c:v>1059.5435684647302</c:v>
                </c:pt>
                <c:pt idx="13">
                  <c:v>772.22222222222217</c:v>
                </c:pt>
                <c:pt idx="14">
                  <c:v>601.99078529278256</c:v>
                </c:pt>
                <c:pt idx="15">
                  <c:v>823.33759188846636</c:v>
                </c:pt>
                <c:pt idx="16">
                  <c:v>1223.9688978359336</c:v>
                </c:pt>
                <c:pt idx="17">
                  <c:v>560.52639400227588</c:v>
                </c:pt>
                <c:pt idx="18">
                  <c:v>346.76437000380662</c:v>
                </c:pt>
                <c:pt idx="19">
                  <c:v>1043.1757937990287</c:v>
                </c:pt>
                <c:pt idx="20">
                  <c:v>1238.910694183865</c:v>
                </c:pt>
                <c:pt idx="21">
                  <c:v>955.47409440175636</c:v>
                </c:pt>
                <c:pt idx="22">
                  <c:v>383.17898317898317</c:v>
                </c:pt>
                <c:pt idx="23">
                  <c:v>1227.7882352941176</c:v>
                </c:pt>
                <c:pt idx="24">
                  <c:v>275.75991234121994</c:v>
                </c:pt>
                <c:pt idx="25">
                  <c:v>1021.1154190277364</c:v>
                </c:pt>
                <c:pt idx="26">
                  <c:v>1198.7844958371877</c:v>
                </c:pt>
                <c:pt idx="27">
                  <c:v>570.56440221245214</c:v>
                </c:pt>
                <c:pt idx="28">
                  <c:v>281.8217019638044</c:v>
                </c:pt>
                <c:pt idx="29">
                  <c:v>336.11458046225931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C3-4407-944F-3F06BA218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997968"/>
        <c:axId val="1736762064"/>
      </c:scatterChart>
      <c:valAx>
        <c:axId val="1685997968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5-Year Graduation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762064"/>
        <c:crosses val="autoZero"/>
        <c:crossBetween val="midCat"/>
      </c:valAx>
      <c:valAx>
        <c:axId val="173676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Transportation Budget Per</a:t>
                </a:r>
                <a:r>
                  <a:rPr lang="en-CA" baseline="0"/>
                  <a:t> Student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99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'Budget Analysis'!$E$1</c:f>
              <c:strCache>
                <c:ptCount val="1"/>
                <c:pt idx="0">
                  <c:v>Accomodations/Students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17038495188102E-2"/>
                  <c:y val="-0.629465952172645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'Budget Analysis'!$A$2:$A$31</c:f>
              <c:numCache>
                <c:formatCode>General</c:formatCode>
                <c:ptCount val="30"/>
                <c:pt idx="0">
                  <c:v>0.78500000000000003</c:v>
                </c:pt>
                <c:pt idx="1">
                  <c:v>0.85399999999999998</c:v>
                </c:pt>
                <c:pt idx="2">
                  <c:v>0.81599999999999995</c:v>
                </c:pt>
                <c:pt idx="3">
                  <c:v>0.85099999999999998</c:v>
                </c:pt>
                <c:pt idx="4">
                  <c:v>0.70899999999999996</c:v>
                </c:pt>
                <c:pt idx="5">
                  <c:v>0.874</c:v>
                </c:pt>
                <c:pt idx="6">
                  <c:v>0.75900000000000001</c:v>
                </c:pt>
                <c:pt idx="7">
                  <c:v>0.85</c:v>
                </c:pt>
                <c:pt idx="8">
                  <c:v>0.92700000000000005</c:v>
                </c:pt>
                <c:pt idx="9">
                  <c:v>0.80500000000000005</c:v>
                </c:pt>
                <c:pt idx="10">
                  <c:v>0.76400000000000001</c:v>
                </c:pt>
                <c:pt idx="11">
                  <c:v>0.84899999999999998</c:v>
                </c:pt>
                <c:pt idx="12">
                  <c:v>0.73199999999999998</c:v>
                </c:pt>
                <c:pt idx="13">
                  <c:v>0.81299999999999994</c:v>
                </c:pt>
                <c:pt idx="14">
                  <c:v>0.77100000000000002</c:v>
                </c:pt>
                <c:pt idx="15">
                  <c:v>0.84799999999999998</c:v>
                </c:pt>
                <c:pt idx="16">
                  <c:v>0.80600000000000005</c:v>
                </c:pt>
                <c:pt idx="17">
                  <c:v>0.89</c:v>
                </c:pt>
                <c:pt idx="18">
                  <c:v>0.89100000000000001</c:v>
                </c:pt>
                <c:pt idx="19">
                  <c:v>0.75</c:v>
                </c:pt>
                <c:pt idx="20">
                  <c:v>0.80500000000000005</c:v>
                </c:pt>
                <c:pt idx="21">
                  <c:v>0.86799999999999999</c:v>
                </c:pt>
                <c:pt idx="22">
                  <c:v>0.83299999999999996</c:v>
                </c:pt>
                <c:pt idx="23">
                  <c:v>0.71399999999999997</c:v>
                </c:pt>
                <c:pt idx="24">
                  <c:v>0.84199999999999997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0.84899999999999998</c:v>
                </c:pt>
                <c:pt idx="28">
                  <c:v>0.82799999999999996</c:v>
                </c:pt>
                <c:pt idx="29">
                  <c:v>0.92700000000000005</c:v>
                </c:pt>
              </c:numCache>
            </c:numRef>
          </c:xVal>
          <c:yVal>
            <c:numRef>
              <c:f>'Budget Analysis'!$E$2:$E$31</c:f>
              <c:numCache>
                <c:formatCode>General</c:formatCode>
                <c:ptCount val="30"/>
                <c:pt idx="0">
                  <c:v>3381.7910204081631</c:v>
                </c:pt>
                <c:pt idx="1">
                  <c:v>1782.9090677696468</c:v>
                </c:pt>
                <c:pt idx="2">
                  <c:v>1921.0132695756126</c:v>
                </c:pt>
                <c:pt idx="3">
                  <c:v>787.37924453280323</c:v>
                </c:pt>
                <c:pt idx="4">
                  <c:v>3792.9428355957766</c:v>
                </c:pt>
                <c:pt idx="5">
                  <c:v>1831.6667088340712</c:v>
                </c:pt>
                <c:pt idx="6">
                  <c:v>1705.7182058047492</c:v>
                </c:pt>
                <c:pt idx="7">
                  <c:v>1736.1169625785305</c:v>
                </c:pt>
                <c:pt idx="8">
                  <c:v>1634.7924655436448</c:v>
                </c:pt>
                <c:pt idx="9">
                  <c:v>1943.1452820768848</c:v>
                </c:pt>
                <c:pt idx="10">
                  <c:v>1863.6634647234184</c:v>
                </c:pt>
                <c:pt idx="11">
                  <c:v>1669.5333130883694</c:v>
                </c:pt>
                <c:pt idx="12">
                  <c:v>3202.9045643153527</c:v>
                </c:pt>
                <c:pt idx="13">
                  <c:v>2887.074829931973</c:v>
                </c:pt>
                <c:pt idx="14">
                  <c:v>1849.5726282342262</c:v>
                </c:pt>
                <c:pt idx="15">
                  <c:v>2041.1797718631178</c:v>
                </c:pt>
                <c:pt idx="16">
                  <c:v>2735.7201811776549</c:v>
                </c:pt>
                <c:pt idx="17">
                  <c:v>0</c:v>
                </c:pt>
                <c:pt idx="18">
                  <c:v>1744.5882502220531</c:v>
                </c:pt>
                <c:pt idx="19">
                  <c:v>2363.1901382144192</c:v>
                </c:pt>
                <c:pt idx="20">
                  <c:v>3462.4896810506566</c:v>
                </c:pt>
                <c:pt idx="21">
                  <c:v>2181.9863885839736</c:v>
                </c:pt>
                <c:pt idx="22">
                  <c:v>1772.5004725004726</c:v>
                </c:pt>
                <c:pt idx="23">
                  <c:v>7271.434602076125</c:v>
                </c:pt>
                <c:pt idx="24">
                  <c:v>1074.3963313177226</c:v>
                </c:pt>
                <c:pt idx="25">
                  <c:v>1778.2284521324186</c:v>
                </c:pt>
                <c:pt idx="26">
                  <c:v>1895.7708048103607</c:v>
                </c:pt>
                <c:pt idx="27">
                  <c:v>1687.4922989646859</c:v>
                </c:pt>
                <c:pt idx="28">
                  <c:v>591.79172891798225</c:v>
                </c:pt>
                <c:pt idx="29">
                  <c:v>1772.024475331732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1B-43CD-B5C8-EC472E8DE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717040"/>
        <c:axId val="1740542048"/>
      </c:scatterChart>
      <c:valAx>
        <c:axId val="1726717040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5-Year Graduation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42048"/>
        <c:crosses val="autoZero"/>
        <c:crossBetween val="midCat"/>
      </c:valAx>
      <c:valAx>
        <c:axId val="17405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Student Accomodation</a:t>
                </a:r>
                <a:r>
                  <a:rPr lang="en-CA" baseline="0"/>
                  <a:t> Budget Per Student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2.2222222222222223E-2"/>
              <c:y val="9.98844415281423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71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'Budget Analysis'!$F$1</c:f>
              <c:strCache>
                <c:ptCount val="1"/>
                <c:pt idx="0">
                  <c:v>School-funded activities/Students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057961504811902E-2"/>
                  <c:y val="-0.390175342665500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'Budget Analysis'!$A$2:$A$31</c:f>
              <c:numCache>
                <c:formatCode>General</c:formatCode>
                <c:ptCount val="30"/>
                <c:pt idx="0">
                  <c:v>0.78500000000000003</c:v>
                </c:pt>
                <c:pt idx="1">
                  <c:v>0.85399999999999998</c:v>
                </c:pt>
                <c:pt idx="2">
                  <c:v>0.81599999999999995</c:v>
                </c:pt>
                <c:pt idx="3">
                  <c:v>0.85099999999999998</c:v>
                </c:pt>
                <c:pt idx="4">
                  <c:v>0.70899999999999996</c:v>
                </c:pt>
                <c:pt idx="5">
                  <c:v>0.874</c:v>
                </c:pt>
                <c:pt idx="6">
                  <c:v>0.75900000000000001</c:v>
                </c:pt>
                <c:pt idx="7">
                  <c:v>0.85</c:v>
                </c:pt>
                <c:pt idx="8">
                  <c:v>0.92700000000000005</c:v>
                </c:pt>
                <c:pt idx="9">
                  <c:v>0.80500000000000005</c:v>
                </c:pt>
                <c:pt idx="10">
                  <c:v>0.76400000000000001</c:v>
                </c:pt>
                <c:pt idx="11">
                  <c:v>0.84899999999999998</c:v>
                </c:pt>
                <c:pt idx="12">
                  <c:v>0.73199999999999998</c:v>
                </c:pt>
                <c:pt idx="13">
                  <c:v>0.81299999999999994</c:v>
                </c:pt>
                <c:pt idx="14">
                  <c:v>0.77100000000000002</c:v>
                </c:pt>
                <c:pt idx="15">
                  <c:v>0.84799999999999998</c:v>
                </c:pt>
                <c:pt idx="16">
                  <c:v>0.80600000000000005</c:v>
                </c:pt>
                <c:pt idx="17">
                  <c:v>0.89</c:v>
                </c:pt>
                <c:pt idx="18">
                  <c:v>0.89100000000000001</c:v>
                </c:pt>
                <c:pt idx="19">
                  <c:v>0.75</c:v>
                </c:pt>
                <c:pt idx="20">
                  <c:v>0.80500000000000005</c:v>
                </c:pt>
                <c:pt idx="21">
                  <c:v>0.86799999999999999</c:v>
                </c:pt>
                <c:pt idx="22">
                  <c:v>0.83299999999999996</c:v>
                </c:pt>
                <c:pt idx="23">
                  <c:v>0.71399999999999997</c:v>
                </c:pt>
                <c:pt idx="24">
                  <c:v>0.84199999999999997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0.84899999999999998</c:v>
                </c:pt>
                <c:pt idx="28">
                  <c:v>0.82799999999999996</c:v>
                </c:pt>
                <c:pt idx="29">
                  <c:v>0.92700000000000005</c:v>
                </c:pt>
              </c:numCache>
            </c:numRef>
          </c:xVal>
          <c:yVal>
            <c:numRef>
              <c:f>'Budget Analysis'!$F$2:$F$31</c:f>
              <c:numCache>
                <c:formatCode>General</c:formatCode>
                <c:ptCount val="30"/>
                <c:pt idx="0">
                  <c:v>368.08683673469386</c:v>
                </c:pt>
                <c:pt idx="1">
                  <c:v>375.58307349665927</c:v>
                </c:pt>
                <c:pt idx="2">
                  <c:v>364.08828451882846</c:v>
                </c:pt>
                <c:pt idx="3">
                  <c:v>225.6931212723658</c:v>
                </c:pt>
                <c:pt idx="4">
                  <c:v>344.25082956259428</c:v>
                </c:pt>
                <c:pt idx="5">
                  <c:v>258.41412608053975</c:v>
                </c:pt>
                <c:pt idx="6">
                  <c:v>304.68518658122878</c:v>
                </c:pt>
                <c:pt idx="7">
                  <c:v>254.15826276973505</c:v>
                </c:pt>
                <c:pt idx="8">
                  <c:v>307.78600306278713</c:v>
                </c:pt>
                <c:pt idx="9">
                  <c:v>221.22815776335497</c:v>
                </c:pt>
                <c:pt idx="10">
                  <c:v>271.67936402782379</c:v>
                </c:pt>
                <c:pt idx="11">
                  <c:v>293.0577892499241</c:v>
                </c:pt>
                <c:pt idx="12">
                  <c:v>529.04564315352695</c:v>
                </c:pt>
                <c:pt idx="13">
                  <c:v>227.09750566893425</c:v>
                </c:pt>
                <c:pt idx="14">
                  <c:v>264.58828869723106</c:v>
                </c:pt>
                <c:pt idx="15">
                  <c:v>291.58144486692015</c:v>
                </c:pt>
                <c:pt idx="16">
                  <c:v>279.62596879718166</c:v>
                </c:pt>
                <c:pt idx="17">
                  <c:v>311.32402436575404</c:v>
                </c:pt>
                <c:pt idx="18">
                  <c:v>215.10595102144399</c:v>
                </c:pt>
                <c:pt idx="19">
                  <c:v>342.62570041090771</c:v>
                </c:pt>
                <c:pt idx="20">
                  <c:v>462.80675422138836</c:v>
                </c:pt>
                <c:pt idx="21">
                  <c:v>262.4324917672887</c:v>
                </c:pt>
                <c:pt idx="22">
                  <c:v>289.83178983178982</c:v>
                </c:pt>
                <c:pt idx="23">
                  <c:v>346.39031141868514</c:v>
                </c:pt>
                <c:pt idx="24">
                  <c:v>174.03108640071426</c:v>
                </c:pt>
                <c:pt idx="25">
                  <c:v>320.42946614971669</c:v>
                </c:pt>
                <c:pt idx="26">
                  <c:v>223.00296022201664</c:v>
                </c:pt>
                <c:pt idx="27">
                  <c:v>306.24178130761595</c:v>
                </c:pt>
                <c:pt idx="28">
                  <c:v>210.71037350789373</c:v>
                </c:pt>
                <c:pt idx="29">
                  <c:v>268.47546560617394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8A-43CB-A97B-AC2AFCC73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272080"/>
        <c:axId val="1728301264"/>
      </c:scatterChart>
      <c:valAx>
        <c:axId val="1913272080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5-Year</a:t>
                </a:r>
                <a:r>
                  <a:rPr lang="en-CA" baseline="0"/>
                  <a:t> Graduation Rate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301264"/>
        <c:crosses val="autoZero"/>
        <c:crossBetween val="midCat"/>
      </c:valAx>
      <c:valAx>
        <c:axId val="17283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School-Funded Activities Budget Per Student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27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'Budget Analysis'!$C$1</c:f>
              <c:strCache>
                <c:ptCount val="1"/>
                <c:pt idx="0">
                  <c:v>Admin/Students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9789370078740161E-2"/>
                  <c:y val="-0.627901356080489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'Budget Analysis'!$A$2:$A$31</c:f>
              <c:numCache>
                <c:formatCode>General</c:formatCode>
                <c:ptCount val="30"/>
                <c:pt idx="0">
                  <c:v>0.78500000000000003</c:v>
                </c:pt>
                <c:pt idx="1">
                  <c:v>0.85399999999999998</c:v>
                </c:pt>
                <c:pt idx="2">
                  <c:v>0.81599999999999995</c:v>
                </c:pt>
                <c:pt idx="3">
                  <c:v>0.85099999999999998</c:v>
                </c:pt>
                <c:pt idx="4">
                  <c:v>0.70899999999999996</c:v>
                </c:pt>
                <c:pt idx="5">
                  <c:v>0.874</c:v>
                </c:pt>
                <c:pt idx="6">
                  <c:v>0.75900000000000001</c:v>
                </c:pt>
                <c:pt idx="7">
                  <c:v>0.85</c:v>
                </c:pt>
                <c:pt idx="8">
                  <c:v>0.92700000000000005</c:v>
                </c:pt>
                <c:pt idx="9">
                  <c:v>0.80500000000000005</c:v>
                </c:pt>
                <c:pt idx="10">
                  <c:v>0.76400000000000001</c:v>
                </c:pt>
                <c:pt idx="11">
                  <c:v>0.84899999999999998</c:v>
                </c:pt>
                <c:pt idx="12">
                  <c:v>0.73199999999999998</c:v>
                </c:pt>
                <c:pt idx="13">
                  <c:v>0.81299999999999994</c:v>
                </c:pt>
                <c:pt idx="14">
                  <c:v>0.77100000000000002</c:v>
                </c:pt>
                <c:pt idx="15">
                  <c:v>0.84799999999999998</c:v>
                </c:pt>
                <c:pt idx="16">
                  <c:v>0.80600000000000005</c:v>
                </c:pt>
                <c:pt idx="17">
                  <c:v>0.89</c:v>
                </c:pt>
                <c:pt idx="18">
                  <c:v>0.89100000000000001</c:v>
                </c:pt>
                <c:pt idx="19">
                  <c:v>0.75</c:v>
                </c:pt>
                <c:pt idx="20">
                  <c:v>0.80500000000000005</c:v>
                </c:pt>
                <c:pt idx="21">
                  <c:v>0.86799999999999999</c:v>
                </c:pt>
                <c:pt idx="22">
                  <c:v>0.83299999999999996</c:v>
                </c:pt>
                <c:pt idx="23">
                  <c:v>0.71399999999999997</c:v>
                </c:pt>
                <c:pt idx="24">
                  <c:v>0.84199999999999997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0.84899999999999998</c:v>
                </c:pt>
                <c:pt idx="28">
                  <c:v>0.82799999999999996</c:v>
                </c:pt>
                <c:pt idx="29">
                  <c:v>0.92700000000000005</c:v>
                </c:pt>
              </c:numCache>
            </c:numRef>
          </c:xVal>
          <c:yVal>
            <c:numRef>
              <c:f>'Budget Analysis'!$C$2:$C$31</c:f>
              <c:numCache>
                <c:formatCode>General</c:formatCode>
                <c:ptCount val="30"/>
                <c:pt idx="0">
                  <c:v>548.18489795918367</c:v>
                </c:pt>
                <c:pt idx="1">
                  <c:v>353.2117721921731</c:v>
                </c:pt>
                <c:pt idx="2">
                  <c:v>364.16682606096833</c:v>
                </c:pt>
                <c:pt idx="3">
                  <c:v>340.87231278992709</c:v>
                </c:pt>
                <c:pt idx="4">
                  <c:v>759.94675716440418</c:v>
                </c:pt>
                <c:pt idx="5">
                  <c:v>287.66794574460607</c:v>
                </c:pt>
                <c:pt idx="6">
                  <c:v>293.57237090086693</c:v>
                </c:pt>
                <c:pt idx="7">
                  <c:v>292.25239005736137</c:v>
                </c:pt>
                <c:pt idx="8">
                  <c:v>273.43669218989282</c:v>
                </c:pt>
                <c:pt idx="9">
                  <c:v>286.51023464802796</c:v>
                </c:pt>
                <c:pt idx="10">
                  <c:v>412.45445511758862</c:v>
                </c:pt>
                <c:pt idx="11">
                  <c:v>330.37628302459763</c:v>
                </c:pt>
                <c:pt idx="12">
                  <c:v>997.71784232365144</c:v>
                </c:pt>
                <c:pt idx="13">
                  <c:v>585.82766439909301</c:v>
                </c:pt>
                <c:pt idx="14">
                  <c:v>334.6646391284612</c:v>
                </c:pt>
                <c:pt idx="15">
                  <c:v>385.25875792141954</c:v>
                </c:pt>
                <c:pt idx="16">
                  <c:v>422.18701560140914</c:v>
                </c:pt>
                <c:pt idx="17">
                  <c:v>270.9290849454448</c:v>
                </c:pt>
                <c:pt idx="18">
                  <c:v>318.17662733155692</c:v>
                </c:pt>
                <c:pt idx="19">
                  <c:v>394.80119536794922</c:v>
                </c:pt>
                <c:pt idx="20">
                  <c:v>927.29043151969984</c:v>
                </c:pt>
                <c:pt idx="21">
                  <c:v>522.34489571899007</c:v>
                </c:pt>
                <c:pt idx="22">
                  <c:v>308.52390852390852</c:v>
                </c:pt>
                <c:pt idx="23">
                  <c:v>2160.1979238754325</c:v>
                </c:pt>
                <c:pt idx="24">
                  <c:v>340.1322998254941</c:v>
                </c:pt>
                <c:pt idx="25">
                  <c:v>406.02445571130329</c:v>
                </c:pt>
                <c:pt idx="26">
                  <c:v>318.31692876965775</c:v>
                </c:pt>
                <c:pt idx="27">
                  <c:v>315.64708551978441</c:v>
                </c:pt>
                <c:pt idx="28">
                  <c:v>259.68056988833268</c:v>
                </c:pt>
                <c:pt idx="29">
                  <c:v>315.36973658306101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E6-4739-9D02-EBAC1DAB3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013088"/>
        <c:axId val="1826747952"/>
      </c:scatterChart>
      <c:valAx>
        <c:axId val="1092013088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5-Year Graduation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747952"/>
        <c:crosses val="autoZero"/>
        <c:crossBetween val="midCat"/>
      </c:valAx>
      <c:valAx>
        <c:axId val="182674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Admin</a:t>
                </a:r>
                <a:r>
                  <a:rPr lang="en-CA" baseline="0"/>
                  <a:t> BudgetPer Student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1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'Budget Analysis'!$B$1</c:f>
              <c:strCache>
                <c:ptCount val="1"/>
                <c:pt idx="0">
                  <c:v>Instruction/Students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9901793525809279E-2"/>
                  <c:y val="-0.437155511811023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'Budget Analysis'!$A$2:$A$31</c:f>
              <c:numCache>
                <c:formatCode>General</c:formatCode>
                <c:ptCount val="30"/>
                <c:pt idx="0">
                  <c:v>0.78500000000000003</c:v>
                </c:pt>
                <c:pt idx="1">
                  <c:v>0.85399999999999998</c:v>
                </c:pt>
                <c:pt idx="2">
                  <c:v>0.81599999999999995</c:v>
                </c:pt>
                <c:pt idx="3">
                  <c:v>0.85099999999999998</c:v>
                </c:pt>
                <c:pt idx="4">
                  <c:v>0.70899999999999996</c:v>
                </c:pt>
                <c:pt idx="5">
                  <c:v>0.874</c:v>
                </c:pt>
                <c:pt idx="6">
                  <c:v>0.75900000000000001</c:v>
                </c:pt>
                <c:pt idx="7">
                  <c:v>0.85</c:v>
                </c:pt>
                <c:pt idx="8">
                  <c:v>0.92700000000000005</c:v>
                </c:pt>
                <c:pt idx="9">
                  <c:v>0.80500000000000005</c:v>
                </c:pt>
                <c:pt idx="10">
                  <c:v>0.76400000000000001</c:v>
                </c:pt>
                <c:pt idx="11">
                  <c:v>0.84899999999999998</c:v>
                </c:pt>
                <c:pt idx="12">
                  <c:v>0.73199999999999998</c:v>
                </c:pt>
                <c:pt idx="13">
                  <c:v>0.81299999999999994</c:v>
                </c:pt>
                <c:pt idx="14">
                  <c:v>0.77100000000000002</c:v>
                </c:pt>
                <c:pt idx="15">
                  <c:v>0.84799999999999998</c:v>
                </c:pt>
                <c:pt idx="16">
                  <c:v>0.80600000000000005</c:v>
                </c:pt>
                <c:pt idx="17">
                  <c:v>0.89</c:v>
                </c:pt>
                <c:pt idx="18">
                  <c:v>0.89100000000000001</c:v>
                </c:pt>
                <c:pt idx="19">
                  <c:v>0.75</c:v>
                </c:pt>
                <c:pt idx="20">
                  <c:v>0.80500000000000005</c:v>
                </c:pt>
                <c:pt idx="21">
                  <c:v>0.86799999999999999</c:v>
                </c:pt>
                <c:pt idx="22">
                  <c:v>0.83299999999999996</c:v>
                </c:pt>
                <c:pt idx="23">
                  <c:v>0.71399999999999997</c:v>
                </c:pt>
                <c:pt idx="24">
                  <c:v>0.84199999999999997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0.84899999999999998</c:v>
                </c:pt>
                <c:pt idx="28">
                  <c:v>0.82799999999999996</c:v>
                </c:pt>
                <c:pt idx="29">
                  <c:v>0.92700000000000005</c:v>
                </c:pt>
              </c:numCache>
            </c:numRef>
          </c:xVal>
          <c:yVal>
            <c:numRef>
              <c:f>'Budget Analysis'!$B$2:$B$31</c:f>
              <c:numCache>
                <c:formatCode>General</c:formatCode>
                <c:ptCount val="30"/>
                <c:pt idx="0">
                  <c:v>10919.775306122448</c:v>
                </c:pt>
                <c:pt idx="1">
                  <c:v>10205.891059497295</c:v>
                </c:pt>
                <c:pt idx="2">
                  <c:v>9355.5065750149424</c:v>
                </c:pt>
                <c:pt idx="3">
                  <c:v>9529.7611928429415</c:v>
                </c:pt>
                <c:pt idx="4">
                  <c:v>12469.947963800905</c:v>
                </c:pt>
                <c:pt idx="5">
                  <c:v>9487.5798720922066</c:v>
                </c:pt>
                <c:pt idx="6">
                  <c:v>9649.9096494534497</c:v>
                </c:pt>
                <c:pt idx="7">
                  <c:v>9677.970527178366</c:v>
                </c:pt>
                <c:pt idx="8">
                  <c:v>9310.9252833078099</c:v>
                </c:pt>
                <c:pt idx="9">
                  <c:v>9822.6660009985026</c:v>
                </c:pt>
                <c:pt idx="10">
                  <c:v>10049.287843656841</c:v>
                </c:pt>
                <c:pt idx="11">
                  <c:v>9711.0017309444283</c:v>
                </c:pt>
                <c:pt idx="12">
                  <c:v>14043.153526970955</c:v>
                </c:pt>
                <c:pt idx="13">
                  <c:v>11338.662131519275</c:v>
                </c:pt>
                <c:pt idx="14">
                  <c:v>9555.1089423513386</c:v>
                </c:pt>
                <c:pt idx="15">
                  <c:v>9882.7594930291507</c:v>
                </c:pt>
                <c:pt idx="16">
                  <c:v>11119.115349773529</c:v>
                </c:pt>
                <c:pt idx="17">
                  <c:v>9567.997563424593</c:v>
                </c:pt>
                <c:pt idx="18">
                  <c:v>9417.9799517827687</c:v>
                </c:pt>
                <c:pt idx="19">
                  <c:v>11085.241165483751</c:v>
                </c:pt>
                <c:pt idx="20">
                  <c:v>14587.663414634146</c:v>
                </c:pt>
                <c:pt idx="21">
                  <c:v>11095.141053787047</c:v>
                </c:pt>
                <c:pt idx="22">
                  <c:v>9319.5426195426189</c:v>
                </c:pt>
                <c:pt idx="23">
                  <c:v>19237.472664359862</c:v>
                </c:pt>
                <c:pt idx="24">
                  <c:v>10620.068179051175</c:v>
                </c:pt>
                <c:pt idx="25">
                  <c:v>9583.7757232329259</c:v>
                </c:pt>
                <c:pt idx="26">
                  <c:v>10104.994856614247</c:v>
                </c:pt>
                <c:pt idx="27">
                  <c:v>9437.8500638207352</c:v>
                </c:pt>
                <c:pt idx="28">
                  <c:v>9304.921232190989</c:v>
                </c:pt>
                <c:pt idx="29">
                  <c:v>9566.9328267118162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A2-456A-BA0B-34D0A5F01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526848"/>
        <c:axId val="1740541216"/>
      </c:scatterChart>
      <c:valAx>
        <c:axId val="1906526848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5-Year Graduation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41216"/>
        <c:crosses val="autoZero"/>
        <c:crossBetween val="midCat"/>
      </c:valAx>
      <c:valAx>
        <c:axId val="174054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Instruction Budget Per Student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52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OSD</a:t>
            </a:r>
            <a:r>
              <a:rPr lang="en-CA" baseline="0"/>
              <a:t> Standardized Testing Results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'Academic Achievement Analysis'!$B$1</c:f>
              <c:strCache>
                <c:ptCount val="1"/>
                <c:pt idx="0">
                  <c:v>Graduation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Analysis'!$A$2:$A$32</c:f>
              <c:strCache>
                <c:ptCount val="31"/>
                <c:pt idx="0">
                  <c:v>Algoma District School Board</c:v>
                </c:pt>
                <c:pt idx="1">
                  <c:v>Avon Maitland District School Board</c:v>
                </c:pt>
                <c:pt idx="2">
                  <c:v>Bluewater District School Board</c:v>
                </c:pt>
                <c:pt idx="3">
                  <c:v>District School Board of Niagara</c:v>
                </c:pt>
                <c:pt idx="4">
                  <c:v>District School Board Ontario North East</c:v>
                </c:pt>
                <c:pt idx="5">
                  <c:v>Durham District School Board</c:v>
                </c:pt>
                <c:pt idx="6">
                  <c:v>Grand Erie District School Board</c:v>
                </c:pt>
                <c:pt idx="7">
                  <c:v>Greater Essex County District School Board</c:v>
                </c:pt>
                <c:pt idx="8">
                  <c:v>Halton District School Board</c:v>
                </c:pt>
                <c:pt idx="9">
                  <c:v>Hamilton-Wentworth District School Board</c:v>
                </c:pt>
                <c:pt idx="10">
                  <c:v>Hastings &amp; Prince Edward District School Board</c:v>
                </c:pt>
                <c:pt idx="11">
                  <c:v>Kawartha Pine Ridge District School Board</c:v>
                </c:pt>
                <c:pt idx="12">
                  <c:v>Keewatin-Patricia District School Board</c:v>
                </c:pt>
                <c:pt idx="13">
                  <c:v>Lakehead District School Board</c:v>
                </c:pt>
                <c:pt idx="14">
                  <c:v>Lambton Kent District School Board</c:v>
                </c:pt>
                <c:pt idx="15">
                  <c:v>Limestone District School Board</c:v>
                </c:pt>
                <c:pt idx="16">
                  <c:v>Near North District School Board</c:v>
                </c:pt>
                <c:pt idx="17">
                  <c:v>Ottawa-Carleton District School Board</c:v>
                </c:pt>
                <c:pt idx="18">
                  <c:v>Peel District School Board</c:v>
                </c:pt>
                <c:pt idx="19">
                  <c:v>Rainbow District School Board</c:v>
                </c:pt>
                <c:pt idx="20">
                  <c:v>Rainy River District School Board</c:v>
                </c:pt>
                <c:pt idx="21">
                  <c:v>Renfrew County District School Board</c:v>
                </c:pt>
                <c:pt idx="22">
                  <c:v>Simcoe County District School Board</c:v>
                </c:pt>
                <c:pt idx="23">
                  <c:v>Superior-Greenstone District School Board</c:v>
                </c:pt>
                <c:pt idx="24">
                  <c:v>Thames Valley District School Board</c:v>
                </c:pt>
                <c:pt idx="25">
                  <c:v>Toronto District School Board</c:v>
                </c:pt>
                <c:pt idx="26">
                  <c:v>Trillium Lakelands District School Board</c:v>
                </c:pt>
                <c:pt idx="27">
                  <c:v>Upper Canada District School Board</c:v>
                </c:pt>
                <c:pt idx="28">
                  <c:v>Upper Grand District School Board</c:v>
                </c:pt>
                <c:pt idx="29">
                  <c:v>Waterloo Region District School Board</c:v>
                </c:pt>
                <c:pt idx="30">
                  <c:v>York Region District School Board</c:v>
                </c:pt>
              </c:strCache>
            </c:strRef>
          </c:cat>
          <c:val>
            <c:numRef>
              <c:f>'Academic Achievement Analysis'!$B$2:$B$32</c:f>
              <c:numCache>
                <c:formatCode>General</c:formatCode>
                <c:ptCount val="31"/>
                <c:pt idx="0">
                  <c:v>0.78500000000000003</c:v>
                </c:pt>
                <c:pt idx="1">
                  <c:v>0.85399999999999998</c:v>
                </c:pt>
                <c:pt idx="2">
                  <c:v>0.81599999999999995</c:v>
                </c:pt>
                <c:pt idx="3">
                  <c:v>0.85099999999999998</c:v>
                </c:pt>
                <c:pt idx="4">
                  <c:v>0.70899999999999996</c:v>
                </c:pt>
                <c:pt idx="5">
                  <c:v>0.874</c:v>
                </c:pt>
                <c:pt idx="6">
                  <c:v>0.75900000000000001</c:v>
                </c:pt>
                <c:pt idx="7">
                  <c:v>0.85</c:v>
                </c:pt>
                <c:pt idx="8">
                  <c:v>0.92700000000000005</c:v>
                </c:pt>
                <c:pt idx="9">
                  <c:v>0.80500000000000005</c:v>
                </c:pt>
                <c:pt idx="10">
                  <c:v>0.76400000000000001</c:v>
                </c:pt>
                <c:pt idx="11">
                  <c:v>0.84899999999999998</c:v>
                </c:pt>
                <c:pt idx="12">
                  <c:v>0.73199999999999998</c:v>
                </c:pt>
                <c:pt idx="13">
                  <c:v>0.81299999999999994</c:v>
                </c:pt>
                <c:pt idx="14">
                  <c:v>0.77100000000000002</c:v>
                </c:pt>
                <c:pt idx="15">
                  <c:v>0.84799999999999998</c:v>
                </c:pt>
                <c:pt idx="16">
                  <c:v>0.80600000000000005</c:v>
                </c:pt>
                <c:pt idx="17">
                  <c:v>0.89</c:v>
                </c:pt>
                <c:pt idx="18">
                  <c:v>0.89100000000000001</c:v>
                </c:pt>
                <c:pt idx="19">
                  <c:v>0.75</c:v>
                </c:pt>
                <c:pt idx="20">
                  <c:v>0.80500000000000005</c:v>
                </c:pt>
                <c:pt idx="21">
                  <c:v>0.86799999999999999</c:v>
                </c:pt>
                <c:pt idx="22">
                  <c:v>0.83299999999999996</c:v>
                </c:pt>
                <c:pt idx="23">
                  <c:v>0.71399999999999997</c:v>
                </c:pt>
                <c:pt idx="24">
                  <c:v>0.84199999999999997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0.84899999999999998</c:v>
                </c:pt>
                <c:pt idx="28">
                  <c:v>0.82799999999999996</c:v>
                </c:pt>
                <c:pt idx="29">
                  <c:v>0.92700000000000005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47-40E0-B132-5B46174FCACB}"/>
            </c:ext>
          </c:extLst>
        </c:ser>
        <c:ser>
          <c:idx val="1"/>
          <c:order val="1"/>
          <c:tx>
            <c:strRef>
              <c:f>'Academic Achievement Analysis'!$C$1</c:f>
              <c:strCache>
                <c:ptCount val="1"/>
                <c:pt idx="0">
                  <c:v>% G3 Reading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Analysis'!$A$2:$A$32</c:f>
              <c:strCache>
                <c:ptCount val="31"/>
                <c:pt idx="0">
                  <c:v>Algoma District School Board</c:v>
                </c:pt>
                <c:pt idx="1">
                  <c:v>Avon Maitland District School Board</c:v>
                </c:pt>
                <c:pt idx="2">
                  <c:v>Bluewater District School Board</c:v>
                </c:pt>
                <c:pt idx="3">
                  <c:v>District School Board of Niagara</c:v>
                </c:pt>
                <c:pt idx="4">
                  <c:v>District School Board Ontario North East</c:v>
                </c:pt>
                <c:pt idx="5">
                  <c:v>Durham District School Board</c:v>
                </c:pt>
                <c:pt idx="6">
                  <c:v>Grand Erie District School Board</c:v>
                </c:pt>
                <c:pt idx="7">
                  <c:v>Greater Essex County District School Board</c:v>
                </c:pt>
                <c:pt idx="8">
                  <c:v>Halton District School Board</c:v>
                </c:pt>
                <c:pt idx="9">
                  <c:v>Hamilton-Wentworth District School Board</c:v>
                </c:pt>
                <c:pt idx="10">
                  <c:v>Hastings &amp; Prince Edward District School Board</c:v>
                </c:pt>
                <c:pt idx="11">
                  <c:v>Kawartha Pine Ridge District School Board</c:v>
                </c:pt>
                <c:pt idx="12">
                  <c:v>Keewatin-Patricia District School Board</c:v>
                </c:pt>
                <c:pt idx="13">
                  <c:v>Lakehead District School Board</c:v>
                </c:pt>
                <c:pt idx="14">
                  <c:v>Lambton Kent District School Board</c:v>
                </c:pt>
                <c:pt idx="15">
                  <c:v>Limestone District School Board</c:v>
                </c:pt>
                <c:pt idx="16">
                  <c:v>Near North District School Board</c:v>
                </c:pt>
                <c:pt idx="17">
                  <c:v>Ottawa-Carleton District School Board</c:v>
                </c:pt>
                <c:pt idx="18">
                  <c:v>Peel District School Board</c:v>
                </c:pt>
                <c:pt idx="19">
                  <c:v>Rainbow District School Board</c:v>
                </c:pt>
                <c:pt idx="20">
                  <c:v>Rainy River District School Board</c:v>
                </c:pt>
                <c:pt idx="21">
                  <c:v>Renfrew County District School Board</c:v>
                </c:pt>
                <c:pt idx="22">
                  <c:v>Simcoe County District School Board</c:v>
                </c:pt>
                <c:pt idx="23">
                  <c:v>Superior-Greenstone District School Board</c:v>
                </c:pt>
                <c:pt idx="24">
                  <c:v>Thames Valley District School Board</c:v>
                </c:pt>
                <c:pt idx="25">
                  <c:v>Toronto District School Board</c:v>
                </c:pt>
                <c:pt idx="26">
                  <c:v>Trillium Lakelands District School Board</c:v>
                </c:pt>
                <c:pt idx="27">
                  <c:v>Upper Canada District School Board</c:v>
                </c:pt>
                <c:pt idx="28">
                  <c:v>Upper Grand District School Board</c:v>
                </c:pt>
                <c:pt idx="29">
                  <c:v>Waterloo Region District School Board</c:v>
                </c:pt>
                <c:pt idx="30">
                  <c:v>York Region District School Board</c:v>
                </c:pt>
              </c:strCache>
            </c:strRef>
          </c:cat>
          <c:val>
            <c:numRef>
              <c:f>'Academic Achievement Analysis'!$C$2:$C$32</c:f>
              <c:numCache>
                <c:formatCode>0.00000</c:formatCode>
                <c:ptCount val="31"/>
                <c:pt idx="0">
                  <c:v>0.55782608700000003</c:v>
                </c:pt>
                <c:pt idx="1">
                  <c:v>0.74275862100000001</c:v>
                </c:pt>
                <c:pt idx="2">
                  <c:v>0.69</c:v>
                </c:pt>
                <c:pt idx="3">
                  <c:v>0.69</c:v>
                </c:pt>
                <c:pt idx="4">
                  <c:v>0.84844200000000003</c:v>
                </c:pt>
                <c:pt idx="5">
                  <c:v>0.45083299999999998</c:v>
                </c:pt>
                <c:pt idx="6">
                  <c:v>0.74719999999999998</c:v>
                </c:pt>
                <c:pt idx="7">
                  <c:v>0.61472700000000002</c:v>
                </c:pt>
                <c:pt idx="8">
                  <c:v>0.68759300000000001</c:v>
                </c:pt>
                <c:pt idx="9">
                  <c:v>0.668462</c:v>
                </c:pt>
                <c:pt idx="10">
                  <c:v>0.60806499999999997</c:v>
                </c:pt>
                <c:pt idx="11">
                  <c:v>0.74278699999999998</c:v>
                </c:pt>
                <c:pt idx="12">
                  <c:v>0.64124999999999999</c:v>
                </c:pt>
                <c:pt idx="13">
                  <c:v>0.70272699999999999</c:v>
                </c:pt>
                <c:pt idx="14">
                  <c:v>0.70346900000000001</c:v>
                </c:pt>
                <c:pt idx="15">
                  <c:v>0.66552599999999995</c:v>
                </c:pt>
                <c:pt idx="16">
                  <c:v>0.68909100000000001</c:v>
                </c:pt>
                <c:pt idx="17">
                  <c:v>0.72826500000000005</c:v>
                </c:pt>
                <c:pt idx="18">
                  <c:v>0.73337200000000002</c:v>
                </c:pt>
                <c:pt idx="19">
                  <c:v>0.70666700000000005</c:v>
                </c:pt>
                <c:pt idx="20">
                  <c:v>0.64714300000000002</c:v>
                </c:pt>
                <c:pt idx="21">
                  <c:v>0.73062499999999997</c:v>
                </c:pt>
                <c:pt idx="22">
                  <c:v>0.694353</c:v>
                </c:pt>
                <c:pt idx="23">
                  <c:v>0.67</c:v>
                </c:pt>
                <c:pt idx="24">
                  <c:v>0.62059299999999995</c:v>
                </c:pt>
                <c:pt idx="25">
                  <c:v>0.75333300000000003</c:v>
                </c:pt>
                <c:pt idx="26">
                  <c:v>0.65272699999999995</c:v>
                </c:pt>
                <c:pt idx="27">
                  <c:v>0.73627500000000001</c:v>
                </c:pt>
                <c:pt idx="28">
                  <c:v>0.70338500000000004</c:v>
                </c:pt>
                <c:pt idx="29">
                  <c:v>0.68417600000000001</c:v>
                </c:pt>
                <c:pt idx="30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47-40E0-B132-5B46174FCACB}"/>
            </c:ext>
          </c:extLst>
        </c:ser>
        <c:ser>
          <c:idx val="2"/>
          <c:order val="2"/>
          <c:tx>
            <c:strRef>
              <c:f>'Academic Achievement Analysis'!$D$1</c:f>
              <c:strCache>
                <c:ptCount val="1"/>
                <c:pt idx="0">
                  <c:v>% G3 Writing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Analysis'!$A$2:$A$32</c:f>
              <c:strCache>
                <c:ptCount val="31"/>
                <c:pt idx="0">
                  <c:v>Algoma District School Board</c:v>
                </c:pt>
                <c:pt idx="1">
                  <c:v>Avon Maitland District School Board</c:v>
                </c:pt>
                <c:pt idx="2">
                  <c:v>Bluewater District School Board</c:v>
                </c:pt>
                <c:pt idx="3">
                  <c:v>District School Board of Niagara</c:v>
                </c:pt>
                <c:pt idx="4">
                  <c:v>District School Board Ontario North East</c:v>
                </c:pt>
                <c:pt idx="5">
                  <c:v>Durham District School Board</c:v>
                </c:pt>
                <c:pt idx="6">
                  <c:v>Grand Erie District School Board</c:v>
                </c:pt>
                <c:pt idx="7">
                  <c:v>Greater Essex County District School Board</c:v>
                </c:pt>
                <c:pt idx="8">
                  <c:v>Halton District School Board</c:v>
                </c:pt>
                <c:pt idx="9">
                  <c:v>Hamilton-Wentworth District School Board</c:v>
                </c:pt>
                <c:pt idx="10">
                  <c:v>Hastings &amp; Prince Edward District School Board</c:v>
                </c:pt>
                <c:pt idx="11">
                  <c:v>Kawartha Pine Ridge District School Board</c:v>
                </c:pt>
                <c:pt idx="12">
                  <c:v>Keewatin-Patricia District School Board</c:v>
                </c:pt>
                <c:pt idx="13">
                  <c:v>Lakehead District School Board</c:v>
                </c:pt>
                <c:pt idx="14">
                  <c:v>Lambton Kent District School Board</c:v>
                </c:pt>
                <c:pt idx="15">
                  <c:v>Limestone District School Board</c:v>
                </c:pt>
                <c:pt idx="16">
                  <c:v>Near North District School Board</c:v>
                </c:pt>
                <c:pt idx="17">
                  <c:v>Ottawa-Carleton District School Board</c:v>
                </c:pt>
                <c:pt idx="18">
                  <c:v>Peel District School Board</c:v>
                </c:pt>
                <c:pt idx="19">
                  <c:v>Rainbow District School Board</c:v>
                </c:pt>
                <c:pt idx="20">
                  <c:v>Rainy River District School Board</c:v>
                </c:pt>
                <c:pt idx="21">
                  <c:v>Renfrew County District School Board</c:v>
                </c:pt>
                <c:pt idx="22">
                  <c:v>Simcoe County District School Board</c:v>
                </c:pt>
                <c:pt idx="23">
                  <c:v>Superior-Greenstone District School Board</c:v>
                </c:pt>
                <c:pt idx="24">
                  <c:v>Thames Valley District School Board</c:v>
                </c:pt>
                <c:pt idx="25">
                  <c:v>Toronto District School Board</c:v>
                </c:pt>
                <c:pt idx="26">
                  <c:v>Trillium Lakelands District School Board</c:v>
                </c:pt>
                <c:pt idx="27">
                  <c:v>Upper Canada District School Board</c:v>
                </c:pt>
                <c:pt idx="28">
                  <c:v>Upper Grand District School Board</c:v>
                </c:pt>
                <c:pt idx="29">
                  <c:v>Waterloo Region District School Board</c:v>
                </c:pt>
                <c:pt idx="30">
                  <c:v>York Region District School Board</c:v>
                </c:pt>
              </c:strCache>
            </c:strRef>
          </c:cat>
          <c:val>
            <c:numRef>
              <c:f>'Academic Achievement Analysis'!$D$2:$D$32</c:f>
              <c:numCache>
                <c:formatCode>0.00000</c:formatCode>
                <c:ptCount val="31"/>
                <c:pt idx="0">
                  <c:v>0.47318181799999998</c:v>
                </c:pt>
                <c:pt idx="1">
                  <c:v>0.70586206900000004</c:v>
                </c:pt>
                <c:pt idx="2">
                  <c:v>0.62</c:v>
                </c:pt>
                <c:pt idx="3">
                  <c:v>0.61499999999999999</c:v>
                </c:pt>
                <c:pt idx="4">
                  <c:v>0.83064899999999997</c:v>
                </c:pt>
                <c:pt idx="5">
                  <c:v>0.37</c:v>
                </c:pt>
                <c:pt idx="6">
                  <c:v>0.71430000000000005</c:v>
                </c:pt>
                <c:pt idx="7">
                  <c:v>0.533273</c:v>
                </c:pt>
                <c:pt idx="8">
                  <c:v>0.64759299999999997</c:v>
                </c:pt>
                <c:pt idx="9">
                  <c:v>0.58756399999999998</c:v>
                </c:pt>
                <c:pt idx="10">
                  <c:v>0.53032299999999999</c:v>
                </c:pt>
                <c:pt idx="11">
                  <c:v>0.66606600000000005</c:v>
                </c:pt>
                <c:pt idx="12">
                  <c:v>0.58875</c:v>
                </c:pt>
                <c:pt idx="13">
                  <c:v>0.66181800000000002</c:v>
                </c:pt>
                <c:pt idx="14">
                  <c:v>0.63591799999999998</c:v>
                </c:pt>
                <c:pt idx="15">
                  <c:v>0.53342100000000003</c:v>
                </c:pt>
                <c:pt idx="16">
                  <c:v>0.61590900000000004</c:v>
                </c:pt>
                <c:pt idx="17">
                  <c:v>0.64336700000000002</c:v>
                </c:pt>
                <c:pt idx="18">
                  <c:v>0.67401200000000006</c:v>
                </c:pt>
                <c:pt idx="19">
                  <c:v>0.65</c:v>
                </c:pt>
                <c:pt idx="20">
                  <c:v>0.59857099999999996</c:v>
                </c:pt>
                <c:pt idx="21">
                  <c:v>0.68812499999999999</c:v>
                </c:pt>
                <c:pt idx="22">
                  <c:v>0.61152899999999999</c:v>
                </c:pt>
                <c:pt idx="23">
                  <c:v>0.41499999999999998</c:v>
                </c:pt>
                <c:pt idx="24">
                  <c:v>0.54500000000000004</c:v>
                </c:pt>
                <c:pt idx="25">
                  <c:v>0.71806199999999998</c:v>
                </c:pt>
                <c:pt idx="26">
                  <c:v>0.55545500000000003</c:v>
                </c:pt>
                <c:pt idx="27">
                  <c:v>0.65156899999999995</c:v>
                </c:pt>
                <c:pt idx="28">
                  <c:v>0.64076900000000003</c:v>
                </c:pt>
                <c:pt idx="29">
                  <c:v>0.61274700000000004</c:v>
                </c:pt>
                <c:pt idx="30">
                  <c:v>0.76512800000000003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47-40E0-B132-5B46174FCACB}"/>
            </c:ext>
          </c:extLst>
        </c:ser>
        <c:ser>
          <c:idx val="3"/>
          <c:order val="3"/>
          <c:tx>
            <c:strRef>
              <c:f>'Academic Achievement Analysis'!$E$1</c:f>
              <c:strCache>
                <c:ptCount val="1"/>
                <c:pt idx="0">
                  <c:v>% G3 Math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Analysis'!$A$2:$A$32</c:f>
              <c:strCache>
                <c:ptCount val="31"/>
                <c:pt idx="0">
                  <c:v>Algoma District School Board</c:v>
                </c:pt>
                <c:pt idx="1">
                  <c:v>Avon Maitland District School Board</c:v>
                </c:pt>
                <c:pt idx="2">
                  <c:v>Bluewater District School Board</c:v>
                </c:pt>
                <c:pt idx="3">
                  <c:v>District School Board of Niagara</c:v>
                </c:pt>
                <c:pt idx="4">
                  <c:v>District School Board Ontario North East</c:v>
                </c:pt>
                <c:pt idx="5">
                  <c:v>Durham District School Board</c:v>
                </c:pt>
                <c:pt idx="6">
                  <c:v>Grand Erie District School Board</c:v>
                </c:pt>
                <c:pt idx="7">
                  <c:v>Greater Essex County District School Board</c:v>
                </c:pt>
                <c:pt idx="8">
                  <c:v>Halton District School Board</c:v>
                </c:pt>
                <c:pt idx="9">
                  <c:v>Hamilton-Wentworth District School Board</c:v>
                </c:pt>
                <c:pt idx="10">
                  <c:v>Hastings &amp; Prince Edward District School Board</c:v>
                </c:pt>
                <c:pt idx="11">
                  <c:v>Kawartha Pine Ridge District School Board</c:v>
                </c:pt>
                <c:pt idx="12">
                  <c:v>Keewatin-Patricia District School Board</c:v>
                </c:pt>
                <c:pt idx="13">
                  <c:v>Lakehead District School Board</c:v>
                </c:pt>
                <c:pt idx="14">
                  <c:v>Lambton Kent District School Board</c:v>
                </c:pt>
                <c:pt idx="15">
                  <c:v>Limestone District School Board</c:v>
                </c:pt>
                <c:pt idx="16">
                  <c:v>Near North District School Board</c:v>
                </c:pt>
                <c:pt idx="17">
                  <c:v>Ottawa-Carleton District School Board</c:v>
                </c:pt>
                <c:pt idx="18">
                  <c:v>Peel District School Board</c:v>
                </c:pt>
                <c:pt idx="19">
                  <c:v>Rainbow District School Board</c:v>
                </c:pt>
                <c:pt idx="20">
                  <c:v>Rainy River District School Board</c:v>
                </c:pt>
                <c:pt idx="21">
                  <c:v>Renfrew County District School Board</c:v>
                </c:pt>
                <c:pt idx="22">
                  <c:v>Simcoe County District School Board</c:v>
                </c:pt>
                <c:pt idx="23">
                  <c:v>Superior-Greenstone District School Board</c:v>
                </c:pt>
                <c:pt idx="24">
                  <c:v>Thames Valley District School Board</c:v>
                </c:pt>
                <c:pt idx="25">
                  <c:v>Toronto District School Board</c:v>
                </c:pt>
                <c:pt idx="26">
                  <c:v>Trillium Lakelands District School Board</c:v>
                </c:pt>
                <c:pt idx="27">
                  <c:v>Upper Canada District School Board</c:v>
                </c:pt>
                <c:pt idx="28">
                  <c:v>Upper Grand District School Board</c:v>
                </c:pt>
                <c:pt idx="29">
                  <c:v>Waterloo Region District School Board</c:v>
                </c:pt>
                <c:pt idx="30">
                  <c:v>York Region District School Board</c:v>
                </c:pt>
              </c:strCache>
            </c:strRef>
          </c:cat>
          <c:val>
            <c:numRef>
              <c:f>'Academic Achievement Analysis'!$E$2:$E$32</c:f>
              <c:numCache>
                <c:formatCode>0.00000</c:formatCode>
                <c:ptCount val="31"/>
                <c:pt idx="0">
                  <c:v>0.4608333</c:v>
                </c:pt>
                <c:pt idx="1">
                  <c:v>0.59448279999999998</c:v>
                </c:pt>
                <c:pt idx="2">
                  <c:v>0.52</c:v>
                </c:pt>
                <c:pt idx="3">
                  <c:v>0.52</c:v>
                </c:pt>
                <c:pt idx="4">
                  <c:v>0.74454500000000001</c:v>
                </c:pt>
                <c:pt idx="5">
                  <c:v>0.31583299999999997</c:v>
                </c:pt>
                <c:pt idx="6">
                  <c:v>0.61280400000000002</c:v>
                </c:pt>
                <c:pt idx="7">
                  <c:v>0.46854499999999999</c:v>
                </c:pt>
                <c:pt idx="8">
                  <c:v>0.54907399999999995</c:v>
                </c:pt>
                <c:pt idx="9">
                  <c:v>0.47359000000000001</c:v>
                </c:pt>
                <c:pt idx="10">
                  <c:v>0.44193500000000002</c:v>
                </c:pt>
                <c:pt idx="11">
                  <c:v>0.57508199999999998</c:v>
                </c:pt>
                <c:pt idx="12">
                  <c:v>0.51375000000000004</c:v>
                </c:pt>
                <c:pt idx="13">
                  <c:v>0.50681799999999999</c:v>
                </c:pt>
                <c:pt idx="14">
                  <c:v>0.52959199999999995</c:v>
                </c:pt>
                <c:pt idx="15">
                  <c:v>0.44026300000000002</c:v>
                </c:pt>
                <c:pt idx="16">
                  <c:v>0.37090899999999999</c:v>
                </c:pt>
                <c:pt idx="17">
                  <c:v>0.54755100000000001</c:v>
                </c:pt>
                <c:pt idx="18">
                  <c:v>0.55842999999999998</c:v>
                </c:pt>
                <c:pt idx="19">
                  <c:v>0.53074100000000002</c:v>
                </c:pt>
                <c:pt idx="20">
                  <c:v>0.65571400000000002</c:v>
                </c:pt>
                <c:pt idx="21">
                  <c:v>0.58062499999999995</c:v>
                </c:pt>
                <c:pt idx="22">
                  <c:v>0.55209299999999994</c:v>
                </c:pt>
                <c:pt idx="23">
                  <c:v>0.45500000000000002</c:v>
                </c:pt>
                <c:pt idx="24">
                  <c:v>0.51406300000000005</c:v>
                </c:pt>
                <c:pt idx="25">
                  <c:v>0.60234699999999997</c:v>
                </c:pt>
                <c:pt idx="26">
                  <c:v>0.50757600000000003</c:v>
                </c:pt>
                <c:pt idx="27">
                  <c:v>0.51941199999999998</c:v>
                </c:pt>
                <c:pt idx="28">
                  <c:v>0.50276900000000002</c:v>
                </c:pt>
                <c:pt idx="29">
                  <c:v>0.51340699999999995</c:v>
                </c:pt>
                <c:pt idx="30">
                  <c:v>0.67075600000000002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47-40E0-B132-5B46174FCACB}"/>
            </c:ext>
          </c:extLst>
        </c:ser>
        <c:ser>
          <c:idx val="4"/>
          <c:order val="4"/>
          <c:tx>
            <c:strRef>
              <c:f>'Academic Achievement Analysis'!$F$1</c:f>
              <c:strCache>
                <c:ptCount val="1"/>
                <c:pt idx="0">
                  <c:v>% G6 Reading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Analysis'!$A$2:$A$32</c:f>
              <c:strCache>
                <c:ptCount val="31"/>
                <c:pt idx="0">
                  <c:v>Algoma District School Board</c:v>
                </c:pt>
                <c:pt idx="1">
                  <c:v>Avon Maitland District School Board</c:v>
                </c:pt>
                <c:pt idx="2">
                  <c:v>Bluewater District School Board</c:v>
                </c:pt>
                <c:pt idx="3">
                  <c:v>District School Board of Niagara</c:v>
                </c:pt>
                <c:pt idx="4">
                  <c:v>District School Board Ontario North East</c:v>
                </c:pt>
                <c:pt idx="5">
                  <c:v>Durham District School Board</c:v>
                </c:pt>
                <c:pt idx="6">
                  <c:v>Grand Erie District School Board</c:v>
                </c:pt>
                <c:pt idx="7">
                  <c:v>Greater Essex County District School Board</c:v>
                </c:pt>
                <c:pt idx="8">
                  <c:v>Halton District School Board</c:v>
                </c:pt>
                <c:pt idx="9">
                  <c:v>Hamilton-Wentworth District School Board</c:v>
                </c:pt>
                <c:pt idx="10">
                  <c:v>Hastings &amp; Prince Edward District School Board</c:v>
                </c:pt>
                <c:pt idx="11">
                  <c:v>Kawartha Pine Ridge District School Board</c:v>
                </c:pt>
                <c:pt idx="12">
                  <c:v>Keewatin-Patricia District School Board</c:v>
                </c:pt>
                <c:pt idx="13">
                  <c:v>Lakehead District School Board</c:v>
                </c:pt>
                <c:pt idx="14">
                  <c:v>Lambton Kent District School Board</c:v>
                </c:pt>
                <c:pt idx="15">
                  <c:v>Limestone District School Board</c:v>
                </c:pt>
                <c:pt idx="16">
                  <c:v>Near North District School Board</c:v>
                </c:pt>
                <c:pt idx="17">
                  <c:v>Ottawa-Carleton District School Board</c:v>
                </c:pt>
                <c:pt idx="18">
                  <c:v>Peel District School Board</c:v>
                </c:pt>
                <c:pt idx="19">
                  <c:v>Rainbow District School Board</c:v>
                </c:pt>
                <c:pt idx="20">
                  <c:v>Rainy River District School Board</c:v>
                </c:pt>
                <c:pt idx="21">
                  <c:v>Renfrew County District School Board</c:v>
                </c:pt>
                <c:pt idx="22">
                  <c:v>Simcoe County District School Board</c:v>
                </c:pt>
                <c:pt idx="23">
                  <c:v>Superior-Greenstone District School Board</c:v>
                </c:pt>
                <c:pt idx="24">
                  <c:v>Thames Valley District School Board</c:v>
                </c:pt>
                <c:pt idx="25">
                  <c:v>Toronto District School Board</c:v>
                </c:pt>
                <c:pt idx="26">
                  <c:v>Trillium Lakelands District School Board</c:v>
                </c:pt>
                <c:pt idx="27">
                  <c:v>Upper Canada District School Board</c:v>
                </c:pt>
                <c:pt idx="28">
                  <c:v>Upper Grand District School Board</c:v>
                </c:pt>
                <c:pt idx="29">
                  <c:v>Waterloo Region District School Board</c:v>
                </c:pt>
                <c:pt idx="30">
                  <c:v>York Region District School Board</c:v>
                </c:pt>
              </c:strCache>
            </c:strRef>
          </c:cat>
          <c:val>
            <c:numRef>
              <c:f>'Academic Achievement Analysis'!$F$2:$F$32</c:f>
              <c:numCache>
                <c:formatCode>0.00000</c:formatCode>
                <c:ptCount val="31"/>
                <c:pt idx="0">
                  <c:v>0.70703703699999998</c:v>
                </c:pt>
                <c:pt idx="1">
                  <c:v>0.807666667</c:v>
                </c:pt>
                <c:pt idx="2">
                  <c:v>0.73</c:v>
                </c:pt>
                <c:pt idx="3">
                  <c:v>0.73121199999999997</c:v>
                </c:pt>
                <c:pt idx="4">
                  <c:v>0.86784799999999995</c:v>
                </c:pt>
                <c:pt idx="5">
                  <c:v>0.63500000000000001</c:v>
                </c:pt>
                <c:pt idx="6">
                  <c:v>0.84074099999999996</c:v>
                </c:pt>
                <c:pt idx="7">
                  <c:v>0.70545500000000005</c:v>
                </c:pt>
                <c:pt idx="8">
                  <c:v>0.760741</c:v>
                </c:pt>
                <c:pt idx="9">
                  <c:v>0.71477599999999997</c:v>
                </c:pt>
                <c:pt idx="10">
                  <c:v>0.68</c:v>
                </c:pt>
                <c:pt idx="11">
                  <c:v>0.78079399999999999</c:v>
                </c:pt>
                <c:pt idx="12">
                  <c:v>0.76666699999999999</c:v>
                </c:pt>
                <c:pt idx="13">
                  <c:v>0.72950000000000004</c:v>
                </c:pt>
                <c:pt idx="14">
                  <c:v>0.75900000000000001</c:v>
                </c:pt>
                <c:pt idx="15">
                  <c:v>0.69666700000000004</c:v>
                </c:pt>
                <c:pt idx="16">
                  <c:v>0.79047599999999996</c:v>
                </c:pt>
                <c:pt idx="17">
                  <c:v>0.79239099999999996</c:v>
                </c:pt>
                <c:pt idx="18">
                  <c:v>0.81568600000000002</c:v>
                </c:pt>
                <c:pt idx="19">
                  <c:v>0.75839999999999996</c:v>
                </c:pt>
                <c:pt idx="20">
                  <c:v>0.75</c:v>
                </c:pt>
                <c:pt idx="21">
                  <c:v>0.84882400000000002</c:v>
                </c:pt>
                <c:pt idx="22">
                  <c:v>0.79209300000000005</c:v>
                </c:pt>
                <c:pt idx="23">
                  <c:v>0.71</c:v>
                </c:pt>
                <c:pt idx="24">
                  <c:v>0.72100799999999998</c:v>
                </c:pt>
                <c:pt idx="25">
                  <c:v>0.81054099999999996</c:v>
                </c:pt>
                <c:pt idx="26">
                  <c:v>0.74205900000000002</c:v>
                </c:pt>
                <c:pt idx="27">
                  <c:v>0.794821</c:v>
                </c:pt>
                <c:pt idx="28">
                  <c:v>0.80885200000000002</c:v>
                </c:pt>
                <c:pt idx="29">
                  <c:v>0.77912099999999995</c:v>
                </c:pt>
                <c:pt idx="30">
                  <c:v>0.85589599999999999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47-40E0-B132-5B46174FCACB}"/>
            </c:ext>
          </c:extLst>
        </c:ser>
        <c:ser>
          <c:idx val="5"/>
          <c:order val="5"/>
          <c:tx>
            <c:strRef>
              <c:f>'Academic Achievement Analysis'!$G$1</c:f>
              <c:strCache>
                <c:ptCount val="1"/>
                <c:pt idx="0">
                  <c:v>% G6 Writing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Analysis'!$A$2:$A$32</c:f>
              <c:strCache>
                <c:ptCount val="31"/>
                <c:pt idx="0">
                  <c:v>Algoma District School Board</c:v>
                </c:pt>
                <c:pt idx="1">
                  <c:v>Avon Maitland District School Board</c:v>
                </c:pt>
                <c:pt idx="2">
                  <c:v>Bluewater District School Board</c:v>
                </c:pt>
                <c:pt idx="3">
                  <c:v>District School Board of Niagara</c:v>
                </c:pt>
                <c:pt idx="4">
                  <c:v>District School Board Ontario North East</c:v>
                </c:pt>
                <c:pt idx="5">
                  <c:v>Durham District School Board</c:v>
                </c:pt>
                <c:pt idx="6">
                  <c:v>Grand Erie District School Board</c:v>
                </c:pt>
                <c:pt idx="7">
                  <c:v>Greater Essex County District School Board</c:v>
                </c:pt>
                <c:pt idx="8">
                  <c:v>Halton District School Board</c:v>
                </c:pt>
                <c:pt idx="9">
                  <c:v>Hamilton-Wentworth District School Board</c:v>
                </c:pt>
                <c:pt idx="10">
                  <c:v>Hastings &amp; Prince Edward District School Board</c:v>
                </c:pt>
                <c:pt idx="11">
                  <c:v>Kawartha Pine Ridge District School Board</c:v>
                </c:pt>
                <c:pt idx="12">
                  <c:v>Keewatin-Patricia District School Board</c:v>
                </c:pt>
                <c:pt idx="13">
                  <c:v>Lakehead District School Board</c:v>
                </c:pt>
                <c:pt idx="14">
                  <c:v>Lambton Kent District School Board</c:v>
                </c:pt>
                <c:pt idx="15">
                  <c:v>Limestone District School Board</c:v>
                </c:pt>
                <c:pt idx="16">
                  <c:v>Near North District School Board</c:v>
                </c:pt>
                <c:pt idx="17">
                  <c:v>Ottawa-Carleton District School Board</c:v>
                </c:pt>
                <c:pt idx="18">
                  <c:v>Peel District School Board</c:v>
                </c:pt>
                <c:pt idx="19">
                  <c:v>Rainbow District School Board</c:v>
                </c:pt>
                <c:pt idx="20">
                  <c:v>Rainy River District School Board</c:v>
                </c:pt>
                <c:pt idx="21">
                  <c:v>Renfrew County District School Board</c:v>
                </c:pt>
                <c:pt idx="22">
                  <c:v>Simcoe County District School Board</c:v>
                </c:pt>
                <c:pt idx="23">
                  <c:v>Superior-Greenstone District School Board</c:v>
                </c:pt>
                <c:pt idx="24">
                  <c:v>Thames Valley District School Board</c:v>
                </c:pt>
                <c:pt idx="25">
                  <c:v>Toronto District School Board</c:v>
                </c:pt>
                <c:pt idx="26">
                  <c:v>Trillium Lakelands District School Board</c:v>
                </c:pt>
                <c:pt idx="27">
                  <c:v>Upper Canada District School Board</c:v>
                </c:pt>
                <c:pt idx="28">
                  <c:v>Upper Grand District School Board</c:v>
                </c:pt>
                <c:pt idx="29">
                  <c:v>Waterloo Region District School Board</c:v>
                </c:pt>
                <c:pt idx="30">
                  <c:v>York Region District School Board</c:v>
                </c:pt>
              </c:strCache>
            </c:strRef>
          </c:cat>
          <c:val>
            <c:numRef>
              <c:f>'Academic Achievement Analysis'!$G$2:$G$32</c:f>
              <c:numCache>
                <c:formatCode>0.00000</c:formatCode>
                <c:ptCount val="31"/>
                <c:pt idx="0">
                  <c:v>0.68370370400000002</c:v>
                </c:pt>
                <c:pt idx="1">
                  <c:v>0.78866666699999999</c:v>
                </c:pt>
                <c:pt idx="2">
                  <c:v>0.72</c:v>
                </c:pt>
                <c:pt idx="3">
                  <c:v>0.72242399999999996</c:v>
                </c:pt>
                <c:pt idx="4">
                  <c:v>0.86341800000000002</c:v>
                </c:pt>
                <c:pt idx="5">
                  <c:v>0.58750000000000002</c:v>
                </c:pt>
                <c:pt idx="6">
                  <c:v>0.83675900000000003</c:v>
                </c:pt>
                <c:pt idx="7">
                  <c:v>0.69054499999999996</c:v>
                </c:pt>
                <c:pt idx="8">
                  <c:v>0.76463000000000003</c:v>
                </c:pt>
                <c:pt idx="9">
                  <c:v>0.72104500000000005</c:v>
                </c:pt>
                <c:pt idx="10">
                  <c:v>0.64142900000000003</c:v>
                </c:pt>
                <c:pt idx="11">
                  <c:v>0.76761900000000005</c:v>
                </c:pt>
                <c:pt idx="12">
                  <c:v>0.75777799999999995</c:v>
                </c:pt>
                <c:pt idx="13">
                  <c:v>0.70799999999999996</c:v>
                </c:pt>
                <c:pt idx="14">
                  <c:v>0.76739999999999997</c:v>
                </c:pt>
                <c:pt idx="15">
                  <c:v>0.670238</c:v>
                </c:pt>
                <c:pt idx="16">
                  <c:v>0.74666699999999997</c:v>
                </c:pt>
                <c:pt idx="17">
                  <c:v>0.79217400000000004</c:v>
                </c:pt>
                <c:pt idx="18">
                  <c:v>0.83382400000000001</c:v>
                </c:pt>
                <c:pt idx="19">
                  <c:v>0.71799999999999997</c:v>
                </c:pt>
                <c:pt idx="20">
                  <c:v>0.77428600000000003</c:v>
                </c:pt>
                <c:pt idx="21">
                  <c:v>0.77470600000000001</c:v>
                </c:pt>
                <c:pt idx="22">
                  <c:v>0.76407000000000003</c:v>
                </c:pt>
                <c:pt idx="23">
                  <c:v>0.67</c:v>
                </c:pt>
                <c:pt idx="24">
                  <c:v>0.703488</c:v>
                </c:pt>
                <c:pt idx="25">
                  <c:v>0.82614600000000005</c:v>
                </c:pt>
                <c:pt idx="26">
                  <c:v>0.70794100000000004</c:v>
                </c:pt>
                <c:pt idx="27">
                  <c:v>0.78500000000000003</c:v>
                </c:pt>
                <c:pt idx="28">
                  <c:v>0.78508199999999995</c:v>
                </c:pt>
                <c:pt idx="29">
                  <c:v>0.774505</c:v>
                </c:pt>
                <c:pt idx="30">
                  <c:v>0.87976900000000002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47-40E0-B132-5B46174FCACB}"/>
            </c:ext>
          </c:extLst>
        </c:ser>
        <c:ser>
          <c:idx val="6"/>
          <c:order val="6"/>
          <c:tx>
            <c:strRef>
              <c:f>'Academic Achievement Analysis'!$H$1</c:f>
              <c:strCache>
                <c:ptCount val="1"/>
                <c:pt idx="0">
                  <c:v>% G6 Math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Analysis'!$A$2:$A$32</c:f>
              <c:strCache>
                <c:ptCount val="31"/>
                <c:pt idx="0">
                  <c:v>Algoma District School Board</c:v>
                </c:pt>
                <c:pt idx="1">
                  <c:v>Avon Maitland District School Board</c:v>
                </c:pt>
                <c:pt idx="2">
                  <c:v>Bluewater District School Board</c:v>
                </c:pt>
                <c:pt idx="3">
                  <c:v>District School Board of Niagara</c:v>
                </c:pt>
                <c:pt idx="4">
                  <c:v>District School Board Ontario North East</c:v>
                </c:pt>
                <c:pt idx="5">
                  <c:v>Durham District School Board</c:v>
                </c:pt>
                <c:pt idx="6">
                  <c:v>Grand Erie District School Board</c:v>
                </c:pt>
                <c:pt idx="7">
                  <c:v>Greater Essex County District School Board</c:v>
                </c:pt>
                <c:pt idx="8">
                  <c:v>Halton District School Board</c:v>
                </c:pt>
                <c:pt idx="9">
                  <c:v>Hamilton-Wentworth District School Board</c:v>
                </c:pt>
                <c:pt idx="10">
                  <c:v>Hastings &amp; Prince Edward District School Board</c:v>
                </c:pt>
                <c:pt idx="11">
                  <c:v>Kawartha Pine Ridge District School Board</c:v>
                </c:pt>
                <c:pt idx="12">
                  <c:v>Keewatin-Patricia District School Board</c:v>
                </c:pt>
                <c:pt idx="13">
                  <c:v>Lakehead District School Board</c:v>
                </c:pt>
                <c:pt idx="14">
                  <c:v>Lambton Kent District School Board</c:v>
                </c:pt>
                <c:pt idx="15">
                  <c:v>Limestone District School Board</c:v>
                </c:pt>
                <c:pt idx="16">
                  <c:v>Near North District School Board</c:v>
                </c:pt>
                <c:pt idx="17">
                  <c:v>Ottawa-Carleton District School Board</c:v>
                </c:pt>
                <c:pt idx="18">
                  <c:v>Peel District School Board</c:v>
                </c:pt>
                <c:pt idx="19">
                  <c:v>Rainbow District School Board</c:v>
                </c:pt>
                <c:pt idx="20">
                  <c:v>Rainy River District School Board</c:v>
                </c:pt>
                <c:pt idx="21">
                  <c:v>Renfrew County District School Board</c:v>
                </c:pt>
                <c:pt idx="22">
                  <c:v>Simcoe County District School Board</c:v>
                </c:pt>
                <c:pt idx="23">
                  <c:v>Superior-Greenstone District School Board</c:v>
                </c:pt>
                <c:pt idx="24">
                  <c:v>Thames Valley District School Board</c:v>
                </c:pt>
                <c:pt idx="25">
                  <c:v>Toronto District School Board</c:v>
                </c:pt>
                <c:pt idx="26">
                  <c:v>Trillium Lakelands District School Board</c:v>
                </c:pt>
                <c:pt idx="27">
                  <c:v>Upper Canada District School Board</c:v>
                </c:pt>
                <c:pt idx="28">
                  <c:v>Upper Grand District School Board</c:v>
                </c:pt>
                <c:pt idx="29">
                  <c:v>Waterloo Region District School Board</c:v>
                </c:pt>
                <c:pt idx="30">
                  <c:v>York Region District School Board</c:v>
                </c:pt>
              </c:strCache>
            </c:strRef>
          </c:cat>
          <c:val>
            <c:numRef>
              <c:f>'Academic Achievement Analysis'!$H$2:$H$32</c:f>
              <c:numCache>
                <c:formatCode>0.00000</c:formatCode>
                <c:ptCount val="31"/>
                <c:pt idx="0">
                  <c:v>0.38481480000000001</c:v>
                </c:pt>
                <c:pt idx="1">
                  <c:v>0.4746667</c:v>
                </c:pt>
                <c:pt idx="2">
                  <c:v>0.36</c:v>
                </c:pt>
                <c:pt idx="3">
                  <c:v>0.36515199999999998</c:v>
                </c:pt>
                <c:pt idx="4">
                  <c:v>0.61177199999999998</c:v>
                </c:pt>
                <c:pt idx="5">
                  <c:v>0.191667</c:v>
                </c:pt>
                <c:pt idx="6">
                  <c:v>0.50342600000000004</c:v>
                </c:pt>
                <c:pt idx="7">
                  <c:v>0.32509100000000002</c:v>
                </c:pt>
                <c:pt idx="8">
                  <c:v>0.44388899999999998</c:v>
                </c:pt>
                <c:pt idx="9">
                  <c:v>0.34059699999999998</c:v>
                </c:pt>
                <c:pt idx="10">
                  <c:v>0.26678600000000002</c:v>
                </c:pt>
                <c:pt idx="11">
                  <c:v>0.39500000000000002</c:v>
                </c:pt>
                <c:pt idx="12">
                  <c:v>0.45111099999999998</c:v>
                </c:pt>
                <c:pt idx="13">
                  <c:v>0.30599999999999999</c:v>
                </c:pt>
                <c:pt idx="14">
                  <c:v>0.34899999999999998</c:v>
                </c:pt>
                <c:pt idx="15">
                  <c:v>0.298095</c:v>
                </c:pt>
                <c:pt idx="16">
                  <c:v>0.277619</c:v>
                </c:pt>
                <c:pt idx="17">
                  <c:v>0.455652</c:v>
                </c:pt>
                <c:pt idx="18">
                  <c:v>0.47882400000000003</c:v>
                </c:pt>
                <c:pt idx="19">
                  <c:v>0.36720000000000003</c:v>
                </c:pt>
                <c:pt idx="20">
                  <c:v>0.37714300000000001</c:v>
                </c:pt>
                <c:pt idx="21">
                  <c:v>0.46117599999999997</c:v>
                </c:pt>
                <c:pt idx="22">
                  <c:v>0.43534899999999999</c:v>
                </c:pt>
                <c:pt idx="23">
                  <c:v>0.37666699999999997</c:v>
                </c:pt>
                <c:pt idx="24">
                  <c:v>0.42922500000000002</c:v>
                </c:pt>
                <c:pt idx="25">
                  <c:v>0.51955399999999996</c:v>
                </c:pt>
                <c:pt idx="26">
                  <c:v>0.38117600000000001</c:v>
                </c:pt>
                <c:pt idx="27">
                  <c:v>0.36196400000000001</c:v>
                </c:pt>
                <c:pt idx="28">
                  <c:v>0.453934</c:v>
                </c:pt>
                <c:pt idx="29">
                  <c:v>0.45230799999999999</c:v>
                </c:pt>
                <c:pt idx="30">
                  <c:v>0.597746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47-40E0-B132-5B46174FCACB}"/>
            </c:ext>
          </c:extLst>
        </c:ser>
        <c:ser>
          <c:idx val="7"/>
          <c:order val="7"/>
          <c:tx>
            <c:strRef>
              <c:f>'Academic Achievement Analysis'!$I$1</c:f>
              <c:strCache>
                <c:ptCount val="1"/>
                <c:pt idx="0">
                  <c:v>% G9 Academic Math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Analysis'!$A$2:$A$32</c:f>
              <c:strCache>
                <c:ptCount val="31"/>
                <c:pt idx="0">
                  <c:v>Algoma District School Board</c:v>
                </c:pt>
                <c:pt idx="1">
                  <c:v>Avon Maitland District School Board</c:v>
                </c:pt>
                <c:pt idx="2">
                  <c:v>Bluewater District School Board</c:v>
                </c:pt>
                <c:pt idx="3">
                  <c:v>District School Board of Niagara</c:v>
                </c:pt>
                <c:pt idx="4">
                  <c:v>District School Board Ontario North East</c:v>
                </c:pt>
                <c:pt idx="5">
                  <c:v>Durham District School Board</c:v>
                </c:pt>
                <c:pt idx="6">
                  <c:v>Grand Erie District School Board</c:v>
                </c:pt>
                <c:pt idx="7">
                  <c:v>Greater Essex County District School Board</c:v>
                </c:pt>
                <c:pt idx="8">
                  <c:v>Halton District School Board</c:v>
                </c:pt>
                <c:pt idx="9">
                  <c:v>Hamilton-Wentworth District School Board</c:v>
                </c:pt>
                <c:pt idx="10">
                  <c:v>Hastings &amp; Prince Edward District School Board</c:v>
                </c:pt>
                <c:pt idx="11">
                  <c:v>Kawartha Pine Ridge District School Board</c:v>
                </c:pt>
                <c:pt idx="12">
                  <c:v>Keewatin-Patricia District School Board</c:v>
                </c:pt>
                <c:pt idx="13">
                  <c:v>Lakehead District School Board</c:v>
                </c:pt>
                <c:pt idx="14">
                  <c:v>Lambton Kent District School Board</c:v>
                </c:pt>
                <c:pt idx="15">
                  <c:v>Limestone District School Board</c:v>
                </c:pt>
                <c:pt idx="16">
                  <c:v>Near North District School Board</c:v>
                </c:pt>
                <c:pt idx="17">
                  <c:v>Ottawa-Carleton District School Board</c:v>
                </c:pt>
                <c:pt idx="18">
                  <c:v>Peel District School Board</c:v>
                </c:pt>
                <c:pt idx="19">
                  <c:v>Rainbow District School Board</c:v>
                </c:pt>
                <c:pt idx="20">
                  <c:v>Rainy River District School Board</c:v>
                </c:pt>
                <c:pt idx="21">
                  <c:v>Renfrew County District School Board</c:v>
                </c:pt>
                <c:pt idx="22">
                  <c:v>Simcoe County District School Board</c:v>
                </c:pt>
                <c:pt idx="23">
                  <c:v>Superior-Greenstone District School Board</c:v>
                </c:pt>
                <c:pt idx="24">
                  <c:v>Thames Valley District School Board</c:v>
                </c:pt>
                <c:pt idx="25">
                  <c:v>Toronto District School Board</c:v>
                </c:pt>
                <c:pt idx="26">
                  <c:v>Trillium Lakelands District School Board</c:v>
                </c:pt>
                <c:pt idx="27">
                  <c:v>Upper Canada District School Board</c:v>
                </c:pt>
                <c:pt idx="28">
                  <c:v>Upper Grand District School Board</c:v>
                </c:pt>
                <c:pt idx="29">
                  <c:v>Waterloo Region District School Board</c:v>
                </c:pt>
                <c:pt idx="30">
                  <c:v>York Region District School Board</c:v>
                </c:pt>
              </c:strCache>
            </c:strRef>
          </c:cat>
          <c:val>
            <c:numRef>
              <c:f>'Academic Achievement Analysis'!$I$2:$I$32</c:f>
              <c:numCache>
                <c:formatCode>0.00000</c:formatCode>
                <c:ptCount val="31"/>
                <c:pt idx="0">
                  <c:v>0.67714285699999999</c:v>
                </c:pt>
                <c:pt idx="1">
                  <c:v>0.86666666699999995</c:v>
                </c:pt>
                <c:pt idx="2">
                  <c:v>0.82550000000000001</c:v>
                </c:pt>
                <c:pt idx="3">
                  <c:v>0.82555599999999996</c:v>
                </c:pt>
                <c:pt idx="4">
                  <c:v>0.83411800000000003</c:v>
                </c:pt>
                <c:pt idx="5">
                  <c:v>0.68125000000000002</c:v>
                </c:pt>
                <c:pt idx="6">
                  <c:v>0.83333299999999999</c:v>
                </c:pt>
                <c:pt idx="7">
                  <c:v>0.75833300000000003</c:v>
                </c:pt>
                <c:pt idx="8">
                  <c:v>0.86</c:v>
                </c:pt>
                <c:pt idx="9">
                  <c:v>0.80583300000000002</c:v>
                </c:pt>
                <c:pt idx="10">
                  <c:v>0.75142900000000001</c:v>
                </c:pt>
                <c:pt idx="11">
                  <c:v>0.82461499999999999</c:v>
                </c:pt>
                <c:pt idx="12">
                  <c:v>0.63500000000000001</c:v>
                </c:pt>
                <c:pt idx="13">
                  <c:v>0.82333299999999998</c:v>
                </c:pt>
                <c:pt idx="14">
                  <c:v>0.72090900000000002</c:v>
                </c:pt>
                <c:pt idx="15">
                  <c:v>0.77</c:v>
                </c:pt>
                <c:pt idx="16">
                  <c:v>0.70333299999999999</c:v>
                </c:pt>
                <c:pt idx="17">
                  <c:v>0.83782599999999996</c:v>
                </c:pt>
                <c:pt idx="18">
                  <c:v>0.83593799999999996</c:v>
                </c:pt>
                <c:pt idx="19">
                  <c:v>0.8</c:v>
                </c:pt>
                <c:pt idx="20">
                  <c:v>0.83</c:v>
                </c:pt>
                <c:pt idx="21">
                  <c:v>0.79142900000000005</c:v>
                </c:pt>
                <c:pt idx="22">
                  <c:v>0.76428600000000002</c:v>
                </c:pt>
                <c:pt idx="23">
                  <c:v>0.63</c:v>
                </c:pt>
                <c:pt idx="24">
                  <c:v>0.77653799999999995</c:v>
                </c:pt>
                <c:pt idx="25">
                  <c:v>0.70638900000000004</c:v>
                </c:pt>
                <c:pt idx="26">
                  <c:v>0.88</c:v>
                </c:pt>
                <c:pt idx="27">
                  <c:v>0.75476200000000004</c:v>
                </c:pt>
                <c:pt idx="28">
                  <c:v>0.89</c:v>
                </c:pt>
                <c:pt idx="29">
                  <c:v>0.85312500000000002</c:v>
                </c:pt>
                <c:pt idx="30">
                  <c:v>0.87242399999999998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47-40E0-B132-5B46174FCACB}"/>
            </c:ext>
          </c:extLst>
        </c:ser>
        <c:ser>
          <c:idx val="8"/>
          <c:order val="8"/>
          <c:tx>
            <c:strRef>
              <c:f>'Academic Achievement Analysis'!$J$1</c:f>
              <c:strCache>
                <c:ptCount val="1"/>
                <c:pt idx="0">
                  <c:v>% G9 Applied Math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Analysis'!$A$2:$A$32</c:f>
              <c:strCache>
                <c:ptCount val="31"/>
                <c:pt idx="0">
                  <c:v>Algoma District School Board</c:v>
                </c:pt>
                <c:pt idx="1">
                  <c:v>Avon Maitland District School Board</c:v>
                </c:pt>
                <c:pt idx="2">
                  <c:v>Bluewater District School Board</c:v>
                </c:pt>
                <c:pt idx="3">
                  <c:v>District School Board of Niagara</c:v>
                </c:pt>
                <c:pt idx="4">
                  <c:v>District School Board Ontario North East</c:v>
                </c:pt>
                <c:pt idx="5">
                  <c:v>Durham District School Board</c:v>
                </c:pt>
                <c:pt idx="6">
                  <c:v>Grand Erie District School Board</c:v>
                </c:pt>
                <c:pt idx="7">
                  <c:v>Greater Essex County District School Board</c:v>
                </c:pt>
                <c:pt idx="8">
                  <c:v>Halton District School Board</c:v>
                </c:pt>
                <c:pt idx="9">
                  <c:v>Hamilton-Wentworth District School Board</c:v>
                </c:pt>
                <c:pt idx="10">
                  <c:v>Hastings &amp; Prince Edward District School Board</c:v>
                </c:pt>
                <c:pt idx="11">
                  <c:v>Kawartha Pine Ridge District School Board</c:v>
                </c:pt>
                <c:pt idx="12">
                  <c:v>Keewatin-Patricia District School Board</c:v>
                </c:pt>
                <c:pt idx="13">
                  <c:v>Lakehead District School Board</c:v>
                </c:pt>
                <c:pt idx="14">
                  <c:v>Lambton Kent District School Board</c:v>
                </c:pt>
                <c:pt idx="15">
                  <c:v>Limestone District School Board</c:v>
                </c:pt>
                <c:pt idx="16">
                  <c:v>Near North District School Board</c:v>
                </c:pt>
                <c:pt idx="17">
                  <c:v>Ottawa-Carleton District School Board</c:v>
                </c:pt>
                <c:pt idx="18">
                  <c:v>Peel District School Board</c:v>
                </c:pt>
                <c:pt idx="19">
                  <c:v>Rainbow District School Board</c:v>
                </c:pt>
                <c:pt idx="20">
                  <c:v>Rainy River District School Board</c:v>
                </c:pt>
                <c:pt idx="21">
                  <c:v>Renfrew County District School Board</c:v>
                </c:pt>
                <c:pt idx="22">
                  <c:v>Simcoe County District School Board</c:v>
                </c:pt>
                <c:pt idx="23">
                  <c:v>Superior-Greenstone District School Board</c:v>
                </c:pt>
                <c:pt idx="24">
                  <c:v>Thames Valley District School Board</c:v>
                </c:pt>
                <c:pt idx="25">
                  <c:v>Toronto District School Board</c:v>
                </c:pt>
                <c:pt idx="26">
                  <c:v>Trillium Lakelands District School Board</c:v>
                </c:pt>
                <c:pt idx="27">
                  <c:v>Upper Canada District School Board</c:v>
                </c:pt>
                <c:pt idx="28">
                  <c:v>Upper Grand District School Board</c:v>
                </c:pt>
                <c:pt idx="29">
                  <c:v>Waterloo Region District School Board</c:v>
                </c:pt>
                <c:pt idx="30">
                  <c:v>York Region District School Board</c:v>
                </c:pt>
              </c:strCache>
            </c:strRef>
          </c:cat>
          <c:val>
            <c:numRef>
              <c:f>'Academic Achievement Analysis'!$J$2:$J$32</c:f>
              <c:numCache>
                <c:formatCode>0.00000</c:formatCode>
                <c:ptCount val="31"/>
                <c:pt idx="0">
                  <c:v>0.35714285699999998</c:v>
                </c:pt>
                <c:pt idx="1">
                  <c:v>0.60777777799999999</c:v>
                </c:pt>
                <c:pt idx="2">
                  <c:v>0.41875000000000001</c:v>
                </c:pt>
                <c:pt idx="3">
                  <c:v>0.41875000000000001</c:v>
                </c:pt>
                <c:pt idx="4">
                  <c:v>0.57687500000000003</c:v>
                </c:pt>
                <c:pt idx="5">
                  <c:v>0.34571400000000002</c:v>
                </c:pt>
                <c:pt idx="6">
                  <c:v>0.48277799999999998</c:v>
                </c:pt>
                <c:pt idx="7">
                  <c:v>0.51083299999999998</c:v>
                </c:pt>
                <c:pt idx="8">
                  <c:v>0.51571400000000001</c:v>
                </c:pt>
                <c:pt idx="9">
                  <c:v>0.44</c:v>
                </c:pt>
                <c:pt idx="10">
                  <c:v>0.40285700000000002</c:v>
                </c:pt>
                <c:pt idx="11">
                  <c:v>0.49307699999999999</c:v>
                </c:pt>
                <c:pt idx="12">
                  <c:v>0.41</c:v>
                </c:pt>
                <c:pt idx="13">
                  <c:v>0.43666700000000003</c:v>
                </c:pt>
                <c:pt idx="14">
                  <c:v>0.38250000000000001</c:v>
                </c:pt>
                <c:pt idx="15">
                  <c:v>0.45</c:v>
                </c:pt>
                <c:pt idx="16">
                  <c:v>0.388571</c:v>
                </c:pt>
                <c:pt idx="17">
                  <c:v>0.47416700000000001</c:v>
                </c:pt>
                <c:pt idx="18">
                  <c:v>0.37970599999999999</c:v>
                </c:pt>
                <c:pt idx="19">
                  <c:v>0.35125000000000001</c:v>
                </c:pt>
                <c:pt idx="20">
                  <c:v>0.42499999999999999</c:v>
                </c:pt>
                <c:pt idx="21">
                  <c:v>0.445714</c:v>
                </c:pt>
                <c:pt idx="22">
                  <c:v>0.421429</c:v>
                </c:pt>
                <c:pt idx="23">
                  <c:v>0.57666700000000004</c:v>
                </c:pt>
                <c:pt idx="24">
                  <c:v>0.44719999999999999</c:v>
                </c:pt>
                <c:pt idx="25">
                  <c:v>0.23476900000000001</c:v>
                </c:pt>
                <c:pt idx="26">
                  <c:v>0.55142899999999995</c:v>
                </c:pt>
                <c:pt idx="27">
                  <c:v>0.42368400000000001</c:v>
                </c:pt>
                <c:pt idx="28">
                  <c:v>0.66454500000000005</c:v>
                </c:pt>
                <c:pt idx="29">
                  <c:v>0.51312500000000005</c:v>
                </c:pt>
                <c:pt idx="30">
                  <c:v>0.45696999999999999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47-40E0-B132-5B46174FCACB}"/>
            </c:ext>
          </c:extLst>
        </c:ser>
        <c:ser>
          <c:idx val="9"/>
          <c:order val="9"/>
          <c:tx>
            <c:strRef>
              <c:f>'Academic Achievement Analysis'!$K$1</c:f>
              <c:strCache>
                <c:ptCount val="1"/>
                <c:pt idx="0">
                  <c:v>% Passes OSSLT First Attempt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Analysis'!$A$2:$A$32</c:f>
              <c:strCache>
                <c:ptCount val="31"/>
                <c:pt idx="0">
                  <c:v>Algoma District School Board</c:v>
                </c:pt>
                <c:pt idx="1">
                  <c:v>Avon Maitland District School Board</c:v>
                </c:pt>
                <c:pt idx="2">
                  <c:v>Bluewater District School Board</c:v>
                </c:pt>
                <c:pt idx="3">
                  <c:v>District School Board of Niagara</c:v>
                </c:pt>
                <c:pt idx="4">
                  <c:v>District School Board Ontario North East</c:v>
                </c:pt>
                <c:pt idx="5">
                  <c:v>Durham District School Board</c:v>
                </c:pt>
                <c:pt idx="6">
                  <c:v>Grand Erie District School Board</c:v>
                </c:pt>
                <c:pt idx="7">
                  <c:v>Greater Essex County District School Board</c:v>
                </c:pt>
                <c:pt idx="8">
                  <c:v>Halton District School Board</c:v>
                </c:pt>
                <c:pt idx="9">
                  <c:v>Hamilton-Wentworth District School Board</c:v>
                </c:pt>
                <c:pt idx="10">
                  <c:v>Hastings &amp; Prince Edward District School Board</c:v>
                </c:pt>
                <c:pt idx="11">
                  <c:v>Kawartha Pine Ridge District School Board</c:v>
                </c:pt>
                <c:pt idx="12">
                  <c:v>Keewatin-Patricia District School Board</c:v>
                </c:pt>
                <c:pt idx="13">
                  <c:v>Lakehead District School Board</c:v>
                </c:pt>
                <c:pt idx="14">
                  <c:v>Lambton Kent District School Board</c:v>
                </c:pt>
                <c:pt idx="15">
                  <c:v>Limestone District School Board</c:v>
                </c:pt>
                <c:pt idx="16">
                  <c:v>Near North District School Board</c:v>
                </c:pt>
                <c:pt idx="17">
                  <c:v>Ottawa-Carleton District School Board</c:v>
                </c:pt>
                <c:pt idx="18">
                  <c:v>Peel District School Board</c:v>
                </c:pt>
                <c:pt idx="19">
                  <c:v>Rainbow District School Board</c:v>
                </c:pt>
                <c:pt idx="20">
                  <c:v>Rainy River District School Board</c:v>
                </c:pt>
                <c:pt idx="21">
                  <c:v>Renfrew County District School Board</c:v>
                </c:pt>
                <c:pt idx="22">
                  <c:v>Simcoe County District School Board</c:v>
                </c:pt>
                <c:pt idx="23">
                  <c:v>Superior-Greenstone District School Board</c:v>
                </c:pt>
                <c:pt idx="24">
                  <c:v>Thames Valley District School Board</c:v>
                </c:pt>
                <c:pt idx="25">
                  <c:v>Toronto District School Board</c:v>
                </c:pt>
                <c:pt idx="26">
                  <c:v>Trillium Lakelands District School Board</c:v>
                </c:pt>
                <c:pt idx="27">
                  <c:v>Upper Canada District School Board</c:v>
                </c:pt>
                <c:pt idx="28">
                  <c:v>Upper Grand District School Board</c:v>
                </c:pt>
                <c:pt idx="29">
                  <c:v>Waterloo Region District School Board</c:v>
                </c:pt>
                <c:pt idx="30">
                  <c:v>York Region District School Board</c:v>
                </c:pt>
              </c:strCache>
            </c:strRef>
          </c:cat>
          <c:val>
            <c:numRef>
              <c:f>'Academic Achievement Analysis'!$K$2:$K$32</c:f>
              <c:numCache>
                <c:formatCode>0.00000</c:formatCode>
                <c:ptCount val="31"/>
                <c:pt idx="0">
                  <c:v>0.64111111111111119</c:v>
                </c:pt>
                <c:pt idx="1">
                  <c:v>0.74888888899999995</c:v>
                </c:pt>
                <c:pt idx="2">
                  <c:v>0.74439999999999995</c:v>
                </c:pt>
                <c:pt idx="3">
                  <c:v>0.74444399999999999</c:v>
                </c:pt>
                <c:pt idx="4">
                  <c:v>0.78529400000000005</c:v>
                </c:pt>
                <c:pt idx="5">
                  <c:v>0.60750000000000004</c:v>
                </c:pt>
                <c:pt idx="6">
                  <c:v>0.77315800000000001</c:v>
                </c:pt>
                <c:pt idx="7">
                  <c:v>0.57769199999999998</c:v>
                </c:pt>
                <c:pt idx="8">
                  <c:v>0.70285699999999995</c:v>
                </c:pt>
                <c:pt idx="9">
                  <c:v>0.723333</c:v>
                </c:pt>
                <c:pt idx="10">
                  <c:v>0.67</c:v>
                </c:pt>
                <c:pt idx="11">
                  <c:v>0.74307699999999999</c:v>
                </c:pt>
                <c:pt idx="12">
                  <c:v>0.52</c:v>
                </c:pt>
                <c:pt idx="13">
                  <c:v>0.79333299999999995</c:v>
                </c:pt>
                <c:pt idx="14">
                  <c:v>0.66916699999999996</c:v>
                </c:pt>
                <c:pt idx="15">
                  <c:v>0.71222200000000002</c:v>
                </c:pt>
                <c:pt idx="16">
                  <c:v>0.638571</c:v>
                </c:pt>
                <c:pt idx="17">
                  <c:v>0.81695700000000004</c:v>
                </c:pt>
                <c:pt idx="18">
                  <c:v>0.78628600000000004</c:v>
                </c:pt>
                <c:pt idx="19">
                  <c:v>0.67555600000000005</c:v>
                </c:pt>
                <c:pt idx="20">
                  <c:v>0.71333299999999999</c:v>
                </c:pt>
                <c:pt idx="21">
                  <c:v>0.71142899999999998</c:v>
                </c:pt>
                <c:pt idx="22">
                  <c:v>0.77214300000000002</c:v>
                </c:pt>
                <c:pt idx="23">
                  <c:v>0.52800000000000002</c:v>
                </c:pt>
                <c:pt idx="24">
                  <c:v>0.65296299999999996</c:v>
                </c:pt>
                <c:pt idx="25">
                  <c:v>0.774868</c:v>
                </c:pt>
                <c:pt idx="26">
                  <c:v>0.65375000000000005</c:v>
                </c:pt>
                <c:pt idx="27">
                  <c:v>0.70909100000000003</c:v>
                </c:pt>
                <c:pt idx="28">
                  <c:v>0.76636400000000005</c:v>
                </c:pt>
                <c:pt idx="29">
                  <c:v>0.76624999999999999</c:v>
                </c:pt>
                <c:pt idx="30">
                  <c:v>0.87878800000000001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947-40E0-B132-5B46174FC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3368432"/>
        <c:axId val="1826473328"/>
      </c:lineChart>
      <c:catAx>
        <c:axId val="173336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73328"/>
        <c:crosses val="autoZero"/>
        <c:auto val="1"/>
        <c:lblAlgn val="ctr"/>
        <c:lblOffset val="100"/>
        <c:noMultiLvlLbl val="0"/>
      </c:catAx>
      <c:valAx>
        <c:axId val="182647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36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Math Standardized Testing</a:t>
            </a:r>
            <a:r>
              <a:rPr lang="en-CA" baseline="0"/>
              <a:t> Results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'Academic Achievement Analysis'!$N$1</c:f>
              <c:strCache>
                <c:ptCount val="1"/>
                <c:pt idx="0">
                  <c:v>% G3 Math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Analysis'!$M$2:$M$32</c:f>
              <c:strCache>
                <c:ptCount val="31"/>
                <c:pt idx="0">
                  <c:v>Algoma DSB</c:v>
                </c:pt>
                <c:pt idx="1">
                  <c:v>Avon Maitland DSB</c:v>
                </c:pt>
                <c:pt idx="2">
                  <c:v>Bluewater DSB</c:v>
                </c:pt>
                <c:pt idx="3">
                  <c:v>DSB of Niagara</c:v>
                </c:pt>
                <c:pt idx="4">
                  <c:v>DSB of Ontario North East</c:v>
                </c:pt>
                <c:pt idx="5">
                  <c:v>Durham DSB</c:v>
                </c:pt>
                <c:pt idx="6">
                  <c:v>Grand Erie DSB</c:v>
                </c:pt>
                <c:pt idx="7">
                  <c:v>Greater Essex County DSB</c:v>
                </c:pt>
                <c:pt idx="8">
                  <c:v>Halton DSB</c:v>
                </c:pt>
                <c:pt idx="9">
                  <c:v>Hamilton-Wentworth DSB</c:v>
                </c:pt>
                <c:pt idx="10">
                  <c:v>Hastings &amp; Prince Edward DSB</c:v>
                </c:pt>
                <c:pt idx="11">
                  <c:v>Kawartha Pine Ridge DSB</c:v>
                </c:pt>
                <c:pt idx="12">
                  <c:v>Keewatin-Patricia DSB</c:v>
                </c:pt>
                <c:pt idx="13">
                  <c:v>Lakehead DSB</c:v>
                </c:pt>
                <c:pt idx="14">
                  <c:v>Lambton Kent DSB</c:v>
                </c:pt>
                <c:pt idx="15">
                  <c:v>Limestone DSB</c:v>
                </c:pt>
                <c:pt idx="16">
                  <c:v>Near North DSB</c:v>
                </c:pt>
                <c:pt idx="17">
                  <c:v>Ottawa-Carleton DSB</c:v>
                </c:pt>
                <c:pt idx="18">
                  <c:v>Peel DSB</c:v>
                </c:pt>
                <c:pt idx="19">
                  <c:v>Rainbow DSB</c:v>
                </c:pt>
                <c:pt idx="20">
                  <c:v>Rainy River DSB</c:v>
                </c:pt>
                <c:pt idx="21">
                  <c:v>Renfrew County DSB</c:v>
                </c:pt>
                <c:pt idx="22">
                  <c:v>Simcoe County DSB</c:v>
                </c:pt>
                <c:pt idx="23">
                  <c:v>Superior-Greenstone DSB</c:v>
                </c:pt>
                <c:pt idx="24">
                  <c:v>Thames Valley DSB</c:v>
                </c:pt>
                <c:pt idx="25">
                  <c:v>Toronto DSB</c:v>
                </c:pt>
                <c:pt idx="26">
                  <c:v>Trillium Lakelands DSB</c:v>
                </c:pt>
                <c:pt idx="27">
                  <c:v>Upper Canada DSB</c:v>
                </c:pt>
                <c:pt idx="28">
                  <c:v>Upper Grand DSB</c:v>
                </c:pt>
                <c:pt idx="29">
                  <c:v>Waterloo Region DSB</c:v>
                </c:pt>
                <c:pt idx="30">
                  <c:v>York Region DSB</c:v>
                </c:pt>
              </c:strCache>
            </c:strRef>
          </c:cat>
          <c:val>
            <c:numRef>
              <c:f>'Academic Achievement Analysis'!$N$2:$N$32</c:f>
              <c:numCache>
                <c:formatCode>0.00000</c:formatCode>
                <c:ptCount val="31"/>
                <c:pt idx="0">
                  <c:v>0.4608333</c:v>
                </c:pt>
                <c:pt idx="1">
                  <c:v>0.59448279999999998</c:v>
                </c:pt>
                <c:pt idx="2">
                  <c:v>0.52</c:v>
                </c:pt>
                <c:pt idx="3">
                  <c:v>0.52</c:v>
                </c:pt>
                <c:pt idx="4">
                  <c:v>0.74454500000000001</c:v>
                </c:pt>
                <c:pt idx="5">
                  <c:v>0.31583299999999997</c:v>
                </c:pt>
                <c:pt idx="6">
                  <c:v>0.61280400000000002</c:v>
                </c:pt>
                <c:pt idx="7">
                  <c:v>0.46854499999999999</c:v>
                </c:pt>
                <c:pt idx="8">
                  <c:v>0.54907399999999995</c:v>
                </c:pt>
                <c:pt idx="9">
                  <c:v>0.47359000000000001</c:v>
                </c:pt>
                <c:pt idx="10">
                  <c:v>0.44193500000000002</c:v>
                </c:pt>
                <c:pt idx="11">
                  <c:v>0.57508199999999998</c:v>
                </c:pt>
                <c:pt idx="12">
                  <c:v>0.51375000000000004</c:v>
                </c:pt>
                <c:pt idx="13">
                  <c:v>0.50681799999999999</c:v>
                </c:pt>
                <c:pt idx="14">
                  <c:v>0.52959199999999995</c:v>
                </c:pt>
                <c:pt idx="15">
                  <c:v>0.44026300000000002</c:v>
                </c:pt>
                <c:pt idx="16">
                  <c:v>0.37090899999999999</c:v>
                </c:pt>
                <c:pt idx="17">
                  <c:v>0.54755100000000001</c:v>
                </c:pt>
                <c:pt idx="18">
                  <c:v>0.55842999999999998</c:v>
                </c:pt>
                <c:pt idx="19">
                  <c:v>0.53074100000000002</c:v>
                </c:pt>
                <c:pt idx="20">
                  <c:v>0.65571400000000002</c:v>
                </c:pt>
                <c:pt idx="21">
                  <c:v>0.58062499999999995</c:v>
                </c:pt>
                <c:pt idx="22">
                  <c:v>0.55209299999999994</c:v>
                </c:pt>
                <c:pt idx="23">
                  <c:v>0.45500000000000002</c:v>
                </c:pt>
                <c:pt idx="24">
                  <c:v>0.51406300000000005</c:v>
                </c:pt>
                <c:pt idx="25">
                  <c:v>0.60234699999999997</c:v>
                </c:pt>
                <c:pt idx="26">
                  <c:v>0.50757600000000003</c:v>
                </c:pt>
                <c:pt idx="27">
                  <c:v>0.51941199999999998</c:v>
                </c:pt>
                <c:pt idx="28">
                  <c:v>0.50276900000000002</c:v>
                </c:pt>
                <c:pt idx="29">
                  <c:v>0.51340699999999995</c:v>
                </c:pt>
                <c:pt idx="30">
                  <c:v>0.67075600000000002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2-4CAD-8F20-A4D295E73215}"/>
            </c:ext>
          </c:extLst>
        </c:ser>
        <c:ser>
          <c:idx val="1"/>
          <c:order val="1"/>
          <c:tx>
            <c:strRef>
              <c:f>'Academic Achievement Analysis'!$O$1</c:f>
              <c:strCache>
                <c:ptCount val="1"/>
                <c:pt idx="0">
                  <c:v>% G6 Math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Analysis'!$M$2:$M$32</c:f>
              <c:strCache>
                <c:ptCount val="31"/>
                <c:pt idx="0">
                  <c:v>Algoma DSB</c:v>
                </c:pt>
                <c:pt idx="1">
                  <c:v>Avon Maitland DSB</c:v>
                </c:pt>
                <c:pt idx="2">
                  <c:v>Bluewater DSB</c:v>
                </c:pt>
                <c:pt idx="3">
                  <c:v>DSB of Niagara</c:v>
                </c:pt>
                <c:pt idx="4">
                  <c:v>DSB of Ontario North East</c:v>
                </c:pt>
                <c:pt idx="5">
                  <c:v>Durham DSB</c:v>
                </c:pt>
                <c:pt idx="6">
                  <c:v>Grand Erie DSB</c:v>
                </c:pt>
                <c:pt idx="7">
                  <c:v>Greater Essex County DSB</c:v>
                </c:pt>
                <c:pt idx="8">
                  <c:v>Halton DSB</c:v>
                </c:pt>
                <c:pt idx="9">
                  <c:v>Hamilton-Wentworth DSB</c:v>
                </c:pt>
                <c:pt idx="10">
                  <c:v>Hastings &amp; Prince Edward DSB</c:v>
                </c:pt>
                <c:pt idx="11">
                  <c:v>Kawartha Pine Ridge DSB</c:v>
                </c:pt>
                <c:pt idx="12">
                  <c:v>Keewatin-Patricia DSB</c:v>
                </c:pt>
                <c:pt idx="13">
                  <c:v>Lakehead DSB</c:v>
                </c:pt>
                <c:pt idx="14">
                  <c:v>Lambton Kent DSB</c:v>
                </c:pt>
                <c:pt idx="15">
                  <c:v>Limestone DSB</c:v>
                </c:pt>
                <c:pt idx="16">
                  <c:v>Near North DSB</c:v>
                </c:pt>
                <c:pt idx="17">
                  <c:v>Ottawa-Carleton DSB</c:v>
                </c:pt>
                <c:pt idx="18">
                  <c:v>Peel DSB</c:v>
                </c:pt>
                <c:pt idx="19">
                  <c:v>Rainbow DSB</c:v>
                </c:pt>
                <c:pt idx="20">
                  <c:v>Rainy River DSB</c:v>
                </c:pt>
                <c:pt idx="21">
                  <c:v>Renfrew County DSB</c:v>
                </c:pt>
                <c:pt idx="22">
                  <c:v>Simcoe County DSB</c:v>
                </c:pt>
                <c:pt idx="23">
                  <c:v>Superior-Greenstone DSB</c:v>
                </c:pt>
                <c:pt idx="24">
                  <c:v>Thames Valley DSB</c:v>
                </c:pt>
                <c:pt idx="25">
                  <c:v>Toronto DSB</c:v>
                </c:pt>
                <c:pt idx="26">
                  <c:v>Trillium Lakelands DSB</c:v>
                </c:pt>
                <c:pt idx="27">
                  <c:v>Upper Canada DSB</c:v>
                </c:pt>
                <c:pt idx="28">
                  <c:v>Upper Grand DSB</c:v>
                </c:pt>
                <c:pt idx="29">
                  <c:v>Waterloo Region DSB</c:v>
                </c:pt>
                <c:pt idx="30">
                  <c:v>York Region DSB</c:v>
                </c:pt>
              </c:strCache>
            </c:strRef>
          </c:cat>
          <c:val>
            <c:numRef>
              <c:f>'Academic Achievement Analysis'!$O$2:$O$32</c:f>
              <c:numCache>
                <c:formatCode>0.00000</c:formatCode>
                <c:ptCount val="31"/>
                <c:pt idx="0">
                  <c:v>0.38481480000000001</c:v>
                </c:pt>
                <c:pt idx="1">
                  <c:v>0.4746667</c:v>
                </c:pt>
                <c:pt idx="2">
                  <c:v>0.36</c:v>
                </c:pt>
                <c:pt idx="3">
                  <c:v>0.36515199999999998</c:v>
                </c:pt>
                <c:pt idx="4">
                  <c:v>0.61177199999999998</c:v>
                </c:pt>
                <c:pt idx="5">
                  <c:v>0.191667</c:v>
                </c:pt>
                <c:pt idx="6">
                  <c:v>0.50342600000000004</c:v>
                </c:pt>
                <c:pt idx="7">
                  <c:v>0.32509100000000002</c:v>
                </c:pt>
                <c:pt idx="8">
                  <c:v>0.44388899999999998</c:v>
                </c:pt>
                <c:pt idx="9">
                  <c:v>0.34059699999999998</c:v>
                </c:pt>
                <c:pt idx="10">
                  <c:v>0.26678600000000002</c:v>
                </c:pt>
                <c:pt idx="11">
                  <c:v>0.39500000000000002</c:v>
                </c:pt>
                <c:pt idx="12">
                  <c:v>0.45111099999999998</c:v>
                </c:pt>
                <c:pt idx="13">
                  <c:v>0.30599999999999999</c:v>
                </c:pt>
                <c:pt idx="14">
                  <c:v>0.34899999999999998</c:v>
                </c:pt>
                <c:pt idx="15">
                  <c:v>0.298095</c:v>
                </c:pt>
                <c:pt idx="16">
                  <c:v>0.277619</c:v>
                </c:pt>
                <c:pt idx="17">
                  <c:v>0.455652</c:v>
                </c:pt>
                <c:pt idx="18">
                  <c:v>0.47882400000000003</c:v>
                </c:pt>
                <c:pt idx="19">
                  <c:v>0.36720000000000003</c:v>
                </c:pt>
                <c:pt idx="20">
                  <c:v>0.37714300000000001</c:v>
                </c:pt>
                <c:pt idx="21">
                  <c:v>0.46117599999999997</c:v>
                </c:pt>
                <c:pt idx="22">
                  <c:v>0.43534899999999999</c:v>
                </c:pt>
                <c:pt idx="23">
                  <c:v>0.37666699999999997</c:v>
                </c:pt>
                <c:pt idx="24">
                  <c:v>0.42922500000000002</c:v>
                </c:pt>
                <c:pt idx="25">
                  <c:v>0.51955399999999996</c:v>
                </c:pt>
                <c:pt idx="26">
                  <c:v>0.38117600000000001</c:v>
                </c:pt>
                <c:pt idx="27">
                  <c:v>0.36196400000000001</c:v>
                </c:pt>
                <c:pt idx="28">
                  <c:v>0.453934</c:v>
                </c:pt>
                <c:pt idx="29">
                  <c:v>0.45230799999999999</c:v>
                </c:pt>
                <c:pt idx="30">
                  <c:v>0.597746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2-4CAD-8F20-A4D295E73215}"/>
            </c:ext>
          </c:extLst>
        </c:ser>
        <c:ser>
          <c:idx val="2"/>
          <c:order val="2"/>
          <c:tx>
            <c:strRef>
              <c:f>'Academic Achievement Analysis'!$P$1</c:f>
              <c:strCache>
                <c:ptCount val="1"/>
                <c:pt idx="0">
                  <c:v>% G9 Academic Math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Analysis'!$M$2:$M$32</c:f>
              <c:strCache>
                <c:ptCount val="31"/>
                <c:pt idx="0">
                  <c:v>Algoma DSB</c:v>
                </c:pt>
                <c:pt idx="1">
                  <c:v>Avon Maitland DSB</c:v>
                </c:pt>
                <c:pt idx="2">
                  <c:v>Bluewater DSB</c:v>
                </c:pt>
                <c:pt idx="3">
                  <c:v>DSB of Niagara</c:v>
                </c:pt>
                <c:pt idx="4">
                  <c:v>DSB of Ontario North East</c:v>
                </c:pt>
                <c:pt idx="5">
                  <c:v>Durham DSB</c:v>
                </c:pt>
                <c:pt idx="6">
                  <c:v>Grand Erie DSB</c:v>
                </c:pt>
                <c:pt idx="7">
                  <c:v>Greater Essex County DSB</c:v>
                </c:pt>
                <c:pt idx="8">
                  <c:v>Halton DSB</c:v>
                </c:pt>
                <c:pt idx="9">
                  <c:v>Hamilton-Wentworth DSB</c:v>
                </c:pt>
                <c:pt idx="10">
                  <c:v>Hastings &amp; Prince Edward DSB</c:v>
                </c:pt>
                <c:pt idx="11">
                  <c:v>Kawartha Pine Ridge DSB</c:v>
                </c:pt>
                <c:pt idx="12">
                  <c:v>Keewatin-Patricia DSB</c:v>
                </c:pt>
                <c:pt idx="13">
                  <c:v>Lakehead DSB</c:v>
                </c:pt>
                <c:pt idx="14">
                  <c:v>Lambton Kent DSB</c:v>
                </c:pt>
                <c:pt idx="15">
                  <c:v>Limestone DSB</c:v>
                </c:pt>
                <c:pt idx="16">
                  <c:v>Near North DSB</c:v>
                </c:pt>
                <c:pt idx="17">
                  <c:v>Ottawa-Carleton DSB</c:v>
                </c:pt>
                <c:pt idx="18">
                  <c:v>Peel DSB</c:v>
                </c:pt>
                <c:pt idx="19">
                  <c:v>Rainbow DSB</c:v>
                </c:pt>
                <c:pt idx="20">
                  <c:v>Rainy River DSB</c:v>
                </c:pt>
                <c:pt idx="21">
                  <c:v>Renfrew County DSB</c:v>
                </c:pt>
                <c:pt idx="22">
                  <c:v>Simcoe County DSB</c:v>
                </c:pt>
                <c:pt idx="23">
                  <c:v>Superior-Greenstone DSB</c:v>
                </c:pt>
                <c:pt idx="24">
                  <c:v>Thames Valley DSB</c:v>
                </c:pt>
                <c:pt idx="25">
                  <c:v>Toronto DSB</c:v>
                </c:pt>
                <c:pt idx="26">
                  <c:v>Trillium Lakelands DSB</c:v>
                </c:pt>
                <c:pt idx="27">
                  <c:v>Upper Canada DSB</c:v>
                </c:pt>
                <c:pt idx="28">
                  <c:v>Upper Grand DSB</c:v>
                </c:pt>
                <c:pt idx="29">
                  <c:v>Waterloo Region DSB</c:v>
                </c:pt>
                <c:pt idx="30">
                  <c:v>York Region DSB</c:v>
                </c:pt>
              </c:strCache>
            </c:strRef>
          </c:cat>
          <c:val>
            <c:numRef>
              <c:f>'Academic Achievement Analysis'!$P$2:$P$32</c:f>
              <c:numCache>
                <c:formatCode>0.00000</c:formatCode>
                <c:ptCount val="31"/>
                <c:pt idx="0">
                  <c:v>0.67714285699999999</c:v>
                </c:pt>
                <c:pt idx="1">
                  <c:v>0.86666666699999995</c:v>
                </c:pt>
                <c:pt idx="2">
                  <c:v>0.82550000000000001</c:v>
                </c:pt>
                <c:pt idx="3">
                  <c:v>0.82555599999999996</c:v>
                </c:pt>
                <c:pt idx="4">
                  <c:v>0.83411800000000003</c:v>
                </c:pt>
                <c:pt idx="5">
                  <c:v>0.68125000000000002</c:v>
                </c:pt>
                <c:pt idx="6">
                  <c:v>0.83333299999999999</c:v>
                </c:pt>
                <c:pt idx="7">
                  <c:v>0.75833300000000003</c:v>
                </c:pt>
                <c:pt idx="8">
                  <c:v>0.86</c:v>
                </c:pt>
                <c:pt idx="9">
                  <c:v>0.80583300000000002</c:v>
                </c:pt>
                <c:pt idx="10">
                  <c:v>0.75142900000000001</c:v>
                </c:pt>
                <c:pt idx="11">
                  <c:v>0.82461499999999999</c:v>
                </c:pt>
                <c:pt idx="12">
                  <c:v>0.63500000000000001</c:v>
                </c:pt>
                <c:pt idx="13">
                  <c:v>0.82333299999999998</c:v>
                </c:pt>
                <c:pt idx="14">
                  <c:v>0.72090900000000002</c:v>
                </c:pt>
                <c:pt idx="15">
                  <c:v>0.77</c:v>
                </c:pt>
                <c:pt idx="16">
                  <c:v>0.70333299999999999</c:v>
                </c:pt>
                <c:pt idx="17">
                  <c:v>0.83782599999999996</c:v>
                </c:pt>
                <c:pt idx="18">
                  <c:v>0.83593799999999996</c:v>
                </c:pt>
                <c:pt idx="19">
                  <c:v>0.8</c:v>
                </c:pt>
                <c:pt idx="20">
                  <c:v>0.83</c:v>
                </c:pt>
                <c:pt idx="21">
                  <c:v>0.79142900000000005</c:v>
                </c:pt>
                <c:pt idx="22">
                  <c:v>0.76428600000000002</c:v>
                </c:pt>
                <c:pt idx="23">
                  <c:v>0.63</c:v>
                </c:pt>
                <c:pt idx="24">
                  <c:v>0.77653799999999995</c:v>
                </c:pt>
                <c:pt idx="25">
                  <c:v>0.70638900000000004</c:v>
                </c:pt>
                <c:pt idx="26">
                  <c:v>0.88</c:v>
                </c:pt>
                <c:pt idx="27">
                  <c:v>0.75476200000000004</c:v>
                </c:pt>
                <c:pt idx="28">
                  <c:v>0.89</c:v>
                </c:pt>
                <c:pt idx="29">
                  <c:v>0.85312500000000002</c:v>
                </c:pt>
                <c:pt idx="30">
                  <c:v>0.87242399999999998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82-4CAD-8F20-A4D295E73215}"/>
            </c:ext>
          </c:extLst>
        </c:ser>
        <c:ser>
          <c:idx val="3"/>
          <c:order val="3"/>
          <c:tx>
            <c:strRef>
              <c:f>'Academic Achievement Analysis'!$Q$1</c:f>
              <c:strCache>
                <c:ptCount val="1"/>
                <c:pt idx="0">
                  <c:v>% G9 Applied Math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Analysis'!$M$2:$M$32</c:f>
              <c:strCache>
                <c:ptCount val="31"/>
                <c:pt idx="0">
                  <c:v>Algoma DSB</c:v>
                </c:pt>
                <c:pt idx="1">
                  <c:v>Avon Maitland DSB</c:v>
                </c:pt>
                <c:pt idx="2">
                  <c:v>Bluewater DSB</c:v>
                </c:pt>
                <c:pt idx="3">
                  <c:v>DSB of Niagara</c:v>
                </c:pt>
                <c:pt idx="4">
                  <c:v>DSB of Ontario North East</c:v>
                </c:pt>
                <c:pt idx="5">
                  <c:v>Durham DSB</c:v>
                </c:pt>
                <c:pt idx="6">
                  <c:v>Grand Erie DSB</c:v>
                </c:pt>
                <c:pt idx="7">
                  <c:v>Greater Essex County DSB</c:v>
                </c:pt>
                <c:pt idx="8">
                  <c:v>Halton DSB</c:v>
                </c:pt>
                <c:pt idx="9">
                  <c:v>Hamilton-Wentworth DSB</c:v>
                </c:pt>
                <c:pt idx="10">
                  <c:v>Hastings &amp; Prince Edward DSB</c:v>
                </c:pt>
                <c:pt idx="11">
                  <c:v>Kawartha Pine Ridge DSB</c:v>
                </c:pt>
                <c:pt idx="12">
                  <c:v>Keewatin-Patricia DSB</c:v>
                </c:pt>
                <c:pt idx="13">
                  <c:v>Lakehead DSB</c:v>
                </c:pt>
                <c:pt idx="14">
                  <c:v>Lambton Kent DSB</c:v>
                </c:pt>
                <c:pt idx="15">
                  <c:v>Limestone DSB</c:v>
                </c:pt>
                <c:pt idx="16">
                  <c:v>Near North DSB</c:v>
                </c:pt>
                <c:pt idx="17">
                  <c:v>Ottawa-Carleton DSB</c:v>
                </c:pt>
                <c:pt idx="18">
                  <c:v>Peel DSB</c:v>
                </c:pt>
                <c:pt idx="19">
                  <c:v>Rainbow DSB</c:v>
                </c:pt>
                <c:pt idx="20">
                  <c:v>Rainy River DSB</c:v>
                </c:pt>
                <c:pt idx="21">
                  <c:v>Renfrew County DSB</c:v>
                </c:pt>
                <c:pt idx="22">
                  <c:v>Simcoe County DSB</c:v>
                </c:pt>
                <c:pt idx="23">
                  <c:v>Superior-Greenstone DSB</c:v>
                </c:pt>
                <c:pt idx="24">
                  <c:v>Thames Valley DSB</c:v>
                </c:pt>
                <c:pt idx="25">
                  <c:v>Toronto DSB</c:v>
                </c:pt>
                <c:pt idx="26">
                  <c:v>Trillium Lakelands DSB</c:v>
                </c:pt>
                <c:pt idx="27">
                  <c:v>Upper Canada DSB</c:v>
                </c:pt>
                <c:pt idx="28">
                  <c:v>Upper Grand DSB</c:v>
                </c:pt>
                <c:pt idx="29">
                  <c:v>Waterloo Region DSB</c:v>
                </c:pt>
                <c:pt idx="30">
                  <c:v>York Region DSB</c:v>
                </c:pt>
              </c:strCache>
            </c:strRef>
          </c:cat>
          <c:val>
            <c:numRef>
              <c:f>'Academic Achievement Analysis'!$Q$2:$Q$32</c:f>
              <c:numCache>
                <c:formatCode>0.00000</c:formatCode>
                <c:ptCount val="31"/>
                <c:pt idx="0">
                  <c:v>0.35714285699999998</c:v>
                </c:pt>
                <c:pt idx="1">
                  <c:v>0.60777777799999999</c:v>
                </c:pt>
                <c:pt idx="2">
                  <c:v>0.41875000000000001</c:v>
                </c:pt>
                <c:pt idx="3">
                  <c:v>0.41875000000000001</c:v>
                </c:pt>
                <c:pt idx="4">
                  <c:v>0.57687500000000003</c:v>
                </c:pt>
                <c:pt idx="5">
                  <c:v>0.34571400000000002</c:v>
                </c:pt>
                <c:pt idx="6">
                  <c:v>0.48277799999999998</c:v>
                </c:pt>
                <c:pt idx="7">
                  <c:v>0.51083299999999998</c:v>
                </c:pt>
                <c:pt idx="8">
                  <c:v>0.51571400000000001</c:v>
                </c:pt>
                <c:pt idx="9">
                  <c:v>0.44</c:v>
                </c:pt>
                <c:pt idx="10">
                  <c:v>0.40285700000000002</c:v>
                </c:pt>
                <c:pt idx="11">
                  <c:v>0.49307699999999999</c:v>
                </c:pt>
                <c:pt idx="12">
                  <c:v>0.41</c:v>
                </c:pt>
                <c:pt idx="13">
                  <c:v>0.43666700000000003</c:v>
                </c:pt>
                <c:pt idx="14">
                  <c:v>0.38250000000000001</c:v>
                </c:pt>
                <c:pt idx="15">
                  <c:v>0.45</c:v>
                </c:pt>
                <c:pt idx="16">
                  <c:v>0.388571</c:v>
                </c:pt>
                <c:pt idx="17">
                  <c:v>0.47416700000000001</c:v>
                </c:pt>
                <c:pt idx="18">
                  <c:v>0.37970599999999999</c:v>
                </c:pt>
                <c:pt idx="19">
                  <c:v>0.35125000000000001</c:v>
                </c:pt>
                <c:pt idx="20">
                  <c:v>0.42499999999999999</c:v>
                </c:pt>
                <c:pt idx="21">
                  <c:v>0.445714</c:v>
                </c:pt>
                <c:pt idx="22">
                  <c:v>0.421429</c:v>
                </c:pt>
                <c:pt idx="23">
                  <c:v>0.57666700000000004</c:v>
                </c:pt>
                <c:pt idx="24">
                  <c:v>0.44719999999999999</c:v>
                </c:pt>
                <c:pt idx="25">
                  <c:v>0.23476900000000001</c:v>
                </c:pt>
                <c:pt idx="26">
                  <c:v>0.55142899999999995</c:v>
                </c:pt>
                <c:pt idx="27">
                  <c:v>0.42368400000000001</c:v>
                </c:pt>
                <c:pt idx="28">
                  <c:v>0.66454500000000005</c:v>
                </c:pt>
                <c:pt idx="29">
                  <c:v>0.51312500000000005</c:v>
                </c:pt>
                <c:pt idx="30">
                  <c:v>0.45696999999999999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82-4CAD-8F20-A4D295E73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881520"/>
        <c:axId val="1692556624"/>
      </c:lineChart>
      <c:catAx>
        <c:axId val="108788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556624"/>
        <c:crosses val="autoZero"/>
        <c:auto val="1"/>
        <c:lblAlgn val="ctr"/>
        <c:lblOffset val="100"/>
        <c:noMultiLvlLbl val="0"/>
      </c:catAx>
      <c:valAx>
        <c:axId val="16925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88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Literacy Standardized Testing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'Academic Achievement Analysis'!$T$1</c:f>
              <c:strCache>
                <c:ptCount val="1"/>
                <c:pt idx="0">
                  <c:v>% G3 Reading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Analysis'!$S$2:$S$32</c:f>
              <c:strCache>
                <c:ptCount val="31"/>
                <c:pt idx="0">
                  <c:v>Algoma DSB</c:v>
                </c:pt>
                <c:pt idx="1">
                  <c:v>Avon Maitland DSB</c:v>
                </c:pt>
                <c:pt idx="2">
                  <c:v>Bluewater DSB</c:v>
                </c:pt>
                <c:pt idx="3">
                  <c:v>DSB of Niagara</c:v>
                </c:pt>
                <c:pt idx="4">
                  <c:v>DSB of Ontario North East</c:v>
                </c:pt>
                <c:pt idx="5">
                  <c:v>Durham DSB</c:v>
                </c:pt>
                <c:pt idx="6">
                  <c:v>Grand Erie DSB</c:v>
                </c:pt>
                <c:pt idx="7">
                  <c:v>Greater Essex County DSB</c:v>
                </c:pt>
                <c:pt idx="8">
                  <c:v>Halton DSB</c:v>
                </c:pt>
                <c:pt idx="9">
                  <c:v>Hamilton-Wentworth DSB</c:v>
                </c:pt>
                <c:pt idx="10">
                  <c:v>Hastings &amp; Prince Edward DSB</c:v>
                </c:pt>
                <c:pt idx="11">
                  <c:v>Kawartha Pine Ridge DSB</c:v>
                </c:pt>
                <c:pt idx="12">
                  <c:v>Keewatin-Patricia DSB</c:v>
                </c:pt>
                <c:pt idx="13">
                  <c:v>Lakehead DSB</c:v>
                </c:pt>
                <c:pt idx="14">
                  <c:v>Lambton Kent DSB</c:v>
                </c:pt>
                <c:pt idx="15">
                  <c:v>Limestone DSB</c:v>
                </c:pt>
                <c:pt idx="16">
                  <c:v>Near North DSB</c:v>
                </c:pt>
                <c:pt idx="17">
                  <c:v>Ottawa-Carleton DSB</c:v>
                </c:pt>
                <c:pt idx="18">
                  <c:v>Peel DSB</c:v>
                </c:pt>
                <c:pt idx="19">
                  <c:v>Rainbow DSB</c:v>
                </c:pt>
                <c:pt idx="20">
                  <c:v>Rainy River DSB</c:v>
                </c:pt>
                <c:pt idx="21">
                  <c:v>Renfrew County DSB</c:v>
                </c:pt>
                <c:pt idx="22">
                  <c:v>Simcoe County DSB</c:v>
                </c:pt>
                <c:pt idx="23">
                  <c:v>Superior-Greenstone DSB</c:v>
                </c:pt>
                <c:pt idx="24">
                  <c:v>Thames Valley DSB</c:v>
                </c:pt>
                <c:pt idx="25">
                  <c:v>Toronto DSB</c:v>
                </c:pt>
                <c:pt idx="26">
                  <c:v>Trillium Lakelands DSB</c:v>
                </c:pt>
                <c:pt idx="27">
                  <c:v>Upper Canada DSB</c:v>
                </c:pt>
                <c:pt idx="28">
                  <c:v>Upper Grand DSB</c:v>
                </c:pt>
                <c:pt idx="29">
                  <c:v>Waterloo Region DSB</c:v>
                </c:pt>
                <c:pt idx="30">
                  <c:v>York Region DSB</c:v>
                </c:pt>
              </c:strCache>
            </c:strRef>
          </c:cat>
          <c:val>
            <c:numRef>
              <c:f>'Academic Achievement Analysis'!$T$2:$T$32</c:f>
              <c:numCache>
                <c:formatCode>0.00000</c:formatCode>
                <c:ptCount val="31"/>
                <c:pt idx="0">
                  <c:v>0.55782608700000003</c:v>
                </c:pt>
                <c:pt idx="1">
                  <c:v>0.74275862100000001</c:v>
                </c:pt>
                <c:pt idx="2">
                  <c:v>0.69</c:v>
                </c:pt>
                <c:pt idx="3">
                  <c:v>0.69</c:v>
                </c:pt>
                <c:pt idx="4">
                  <c:v>0.84844200000000003</c:v>
                </c:pt>
                <c:pt idx="5">
                  <c:v>0.45083299999999998</c:v>
                </c:pt>
                <c:pt idx="6">
                  <c:v>0.74719999999999998</c:v>
                </c:pt>
                <c:pt idx="7">
                  <c:v>0.61472700000000002</c:v>
                </c:pt>
                <c:pt idx="8">
                  <c:v>0.68759300000000001</c:v>
                </c:pt>
                <c:pt idx="9">
                  <c:v>0.668462</c:v>
                </c:pt>
                <c:pt idx="10">
                  <c:v>0.60806499999999997</c:v>
                </c:pt>
                <c:pt idx="11">
                  <c:v>0.74278699999999998</c:v>
                </c:pt>
                <c:pt idx="12">
                  <c:v>0.64124999999999999</c:v>
                </c:pt>
                <c:pt idx="13">
                  <c:v>0.70272699999999999</c:v>
                </c:pt>
                <c:pt idx="14">
                  <c:v>0.70346900000000001</c:v>
                </c:pt>
                <c:pt idx="15">
                  <c:v>0.66552599999999995</c:v>
                </c:pt>
                <c:pt idx="16">
                  <c:v>0.68909100000000001</c:v>
                </c:pt>
                <c:pt idx="17">
                  <c:v>0.72826500000000005</c:v>
                </c:pt>
                <c:pt idx="18">
                  <c:v>0.73337200000000002</c:v>
                </c:pt>
                <c:pt idx="19">
                  <c:v>0.70666700000000005</c:v>
                </c:pt>
                <c:pt idx="20">
                  <c:v>0.64714300000000002</c:v>
                </c:pt>
                <c:pt idx="21">
                  <c:v>0.73062499999999997</c:v>
                </c:pt>
                <c:pt idx="22">
                  <c:v>0.694353</c:v>
                </c:pt>
                <c:pt idx="23">
                  <c:v>0.67</c:v>
                </c:pt>
                <c:pt idx="24">
                  <c:v>0.62059299999999995</c:v>
                </c:pt>
                <c:pt idx="25">
                  <c:v>0.75333300000000003</c:v>
                </c:pt>
                <c:pt idx="26">
                  <c:v>0.65272699999999995</c:v>
                </c:pt>
                <c:pt idx="27">
                  <c:v>0.73627500000000001</c:v>
                </c:pt>
                <c:pt idx="28">
                  <c:v>0.70338500000000004</c:v>
                </c:pt>
                <c:pt idx="29">
                  <c:v>0.68417600000000001</c:v>
                </c:pt>
                <c:pt idx="30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87-47F5-8827-32AB9AF14B2C}"/>
            </c:ext>
          </c:extLst>
        </c:ser>
        <c:ser>
          <c:idx val="1"/>
          <c:order val="1"/>
          <c:tx>
            <c:strRef>
              <c:f>'Academic Achievement Analysis'!$U$1</c:f>
              <c:strCache>
                <c:ptCount val="1"/>
                <c:pt idx="0">
                  <c:v>% G3 Writing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Analysis'!$S$2:$S$32</c:f>
              <c:strCache>
                <c:ptCount val="31"/>
                <c:pt idx="0">
                  <c:v>Algoma DSB</c:v>
                </c:pt>
                <c:pt idx="1">
                  <c:v>Avon Maitland DSB</c:v>
                </c:pt>
                <c:pt idx="2">
                  <c:v>Bluewater DSB</c:v>
                </c:pt>
                <c:pt idx="3">
                  <c:v>DSB of Niagara</c:v>
                </c:pt>
                <c:pt idx="4">
                  <c:v>DSB of Ontario North East</c:v>
                </c:pt>
                <c:pt idx="5">
                  <c:v>Durham DSB</c:v>
                </c:pt>
                <c:pt idx="6">
                  <c:v>Grand Erie DSB</c:v>
                </c:pt>
                <c:pt idx="7">
                  <c:v>Greater Essex County DSB</c:v>
                </c:pt>
                <c:pt idx="8">
                  <c:v>Halton DSB</c:v>
                </c:pt>
                <c:pt idx="9">
                  <c:v>Hamilton-Wentworth DSB</c:v>
                </c:pt>
                <c:pt idx="10">
                  <c:v>Hastings &amp; Prince Edward DSB</c:v>
                </c:pt>
                <c:pt idx="11">
                  <c:v>Kawartha Pine Ridge DSB</c:v>
                </c:pt>
                <c:pt idx="12">
                  <c:v>Keewatin-Patricia DSB</c:v>
                </c:pt>
                <c:pt idx="13">
                  <c:v>Lakehead DSB</c:v>
                </c:pt>
                <c:pt idx="14">
                  <c:v>Lambton Kent DSB</c:v>
                </c:pt>
                <c:pt idx="15">
                  <c:v>Limestone DSB</c:v>
                </c:pt>
                <c:pt idx="16">
                  <c:v>Near North DSB</c:v>
                </c:pt>
                <c:pt idx="17">
                  <c:v>Ottawa-Carleton DSB</c:v>
                </c:pt>
                <c:pt idx="18">
                  <c:v>Peel DSB</c:v>
                </c:pt>
                <c:pt idx="19">
                  <c:v>Rainbow DSB</c:v>
                </c:pt>
                <c:pt idx="20">
                  <c:v>Rainy River DSB</c:v>
                </c:pt>
                <c:pt idx="21">
                  <c:v>Renfrew County DSB</c:v>
                </c:pt>
                <c:pt idx="22">
                  <c:v>Simcoe County DSB</c:v>
                </c:pt>
                <c:pt idx="23">
                  <c:v>Superior-Greenstone DSB</c:v>
                </c:pt>
                <c:pt idx="24">
                  <c:v>Thames Valley DSB</c:v>
                </c:pt>
                <c:pt idx="25">
                  <c:v>Toronto DSB</c:v>
                </c:pt>
                <c:pt idx="26">
                  <c:v>Trillium Lakelands DSB</c:v>
                </c:pt>
                <c:pt idx="27">
                  <c:v>Upper Canada DSB</c:v>
                </c:pt>
                <c:pt idx="28">
                  <c:v>Upper Grand DSB</c:v>
                </c:pt>
                <c:pt idx="29">
                  <c:v>Waterloo Region DSB</c:v>
                </c:pt>
                <c:pt idx="30">
                  <c:v>York Region DSB</c:v>
                </c:pt>
              </c:strCache>
            </c:strRef>
          </c:cat>
          <c:val>
            <c:numRef>
              <c:f>'Academic Achievement Analysis'!$U$2:$U$32</c:f>
              <c:numCache>
                <c:formatCode>0.00000</c:formatCode>
                <c:ptCount val="31"/>
                <c:pt idx="0">
                  <c:v>0.47318181799999998</c:v>
                </c:pt>
                <c:pt idx="1">
                  <c:v>0.70586206900000004</c:v>
                </c:pt>
                <c:pt idx="2">
                  <c:v>0.62</c:v>
                </c:pt>
                <c:pt idx="3">
                  <c:v>0.61499999999999999</c:v>
                </c:pt>
                <c:pt idx="4">
                  <c:v>0.83064899999999997</c:v>
                </c:pt>
                <c:pt idx="5">
                  <c:v>0.37</c:v>
                </c:pt>
                <c:pt idx="6">
                  <c:v>0.71430000000000005</c:v>
                </c:pt>
                <c:pt idx="7">
                  <c:v>0.533273</c:v>
                </c:pt>
                <c:pt idx="8">
                  <c:v>0.64759299999999997</c:v>
                </c:pt>
                <c:pt idx="9">
                  <c:v>0.58756399999999998</c:v>
                </c:pt>
                <c:pt idx="10">
                  <c:v>0.53032299999999999</c:v>
                </c:pt>
                <c:pt idx="11">
                  <c:v>0.66606600000000005</c:v>
                </c:pt>
                <c:pt idx="12">
                  <c:v>0.58875</c:v>
                </c:pt>
                <c:pt idx="13">
                  <c:v>0.66181800000000002</c:v>
                </c:pt>
                <c:pt idx="14">
                  <c:v>0.63591799999999998</c:v>
                </c:pt>
                <c:pt idx="15">
                  <c:v>0.53342100000000003</c:v>
                </c:pt>
                <c:pt idx="16">
                  <c:v>0.61590900000000004</c:v>
                </c:pt>
                <c:pt idx="17">
                  <c:v>0.64336700000000002</c:v>
                </c:pt>
                <c:pt idx="18">
                  <c:v>0.67401200000000006</c:v>
                </c:pt>
                <c:pt idx="19">
                  <c:v>0.65</c:v>
                </c:pt>
                <c:pt idx="20">
                  <c:v>0.59857099999999996</c:v>
                </c:pt>
                <c:pt idx="21">
                  <c:v>0.68812499999999999</c:v>
                </c:pt>
                <c:pt idx="22">
                  <c:v>0.61152899999999999</c:v>
                </c:pt>
                <c:pt idx="23">
                  <c:v>0.41499999999999998</c:v>
                </c:pt>
                <c:pt idx="24">
                  <c:v>0.54500000000000004</c:v>
                </c:pt>
                <c:pt idx="25">
                  <c:v>0.71806199999999998</c:v>
                </c:pt>
                <c:pt idx="26">
                  <c:v>0.55545500000000003</c:v>
                </c:pt>
                <c:pt idx="27">
                  <c:v>0.65156899999999995</c:v>
                </c:pt>
                <c:pt idx="28">
                  <c:v>0.64076900000000003</c:v>
                </c:pt>
                <c:pt idx="29">
                  <c:v>0.61274700000000004</c:v>
                </c:pt>
                <c:pt idx="30">
                  <c:v>0.76512800000000003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87-47F5-8827-32AB9AF14B2C}"/>
            </c:ext>
          </c:extLst>
        </c:ser>
        <c:ser>
          <c:idx val="2"/>
          <c:order val="2"/>
          <c:tx>
            <c:strRef>
              <c:f>'Academic Achievement Analysis'!$V$1</c:f>
              <c:strCache>
                <c:ptCount val="1"/>
                <c:pt idx="0">
                  <c:v>% G6 Reading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Analysis'!$S$2:$S$32</c:f>
              <c:strCache>
                <c:ptCount val="31"/>
                <c:pt idx="0">
                  <c:v>Algoma DSB</c:v>
                </c:pt>
                <c:pt idx="1">
                  <c:v>Avon Maitland DSB</c:v>
                </c:pt>
                <c:pt idx="2">
                  <c:v>Bluewater DSB</c:v>
                </c:pt>
                <c:pt idx="3">
                  <c:v>DSB of Niagara</c:v>
                </c:pt>
                <c:pt idx="4">
                  <c:v>DSB of Ontario North East</c:v>
                </c:pt>
                <c:pt idx="5">
                  <c:v>Durham DSB</c:v>
                </c:pt>
                <c:pt idx="6">
                  <c:v>Grand Erie DSB</c:v>
                </c:pt>
                <c:pt idx="7">
                  <c:v>Greater Essex County DSB</c:v>
                </c:pt>
                <c:pt idx="8">
                  <c:v>Halton DSB</c:v>
                </c:pt>
                <c:pt idx="9">
                  <c:v>Hamilton-Wentworth DSB</c:v>
                </c:pt>
                <c:pt idx="10">
                  <c:v>Hastings &amp; Prince Edward DSB</c:v>
                </c:pt>
                <c:pt idx="11">
                  <c:v>Kawartha Pine Ridge DSB</c:v>
                </c:pt>
                <c:pt idx="12">
                  <c:v>Keewatin-Patricia DSB</c:v>
                </c:pt>
                <c:pt idx="13">
                  <c:v>Lakehead DSB</c:v>
                </c:pt>
                <c:pt idx="14">
                  <c:v>Lambton Kent DSB</c:v>
                </c:pt>
                <c:pt idx="15">
                  <c:v>Limestone DSB</c:v>
                </c:pt>
                <c:pt idx="16">
                  <c:v>Near North DSB</c:v>
                </c:pt>
                <c:pt idx="17">
                  <c:v>Ottawa-Carleton DSB</c:v>
                </c:pt>
                <c:pt idx="18">
                  <c:v>Peel DSB</c:v>
                </c:pt>
                <c:pt idx="19">
                  <c:v>Rainbow DSB</c:v>
                </c:pt>
                <c:pt idx="20">
                  <c:v>Rainy River DSB</c:v>
                </c:pt>
                <c:pt idx="21">
                  <c:v>Renfrew County DSB</c:v>
                </c:pt>
                <c:pt idx="22">
                  <c:v>Simcoe County DSB</c:v>
                </c:pt>
                <c:pt idx="23">
                  <c:v>Superior-Greenstone DSB</c:v>
                </c:pt>
                <c:pt idx="24">
                  <c:v>Thames Valley DSB</c:v>
                </c:pt>
                <c:pt idx="25">
                  <c:v>Toronto DSB</c:v>
                </c:pt>
                <c:pt idx="26">
                  <c:v>Trillium Lakelands DSB</c:v>
                </c:pt>
                <c:pt idx="27">
                  <c:v>Upper Canada DSB</c:v>
                </c:pt>
                <c:pt idx="28">
                  <c:v>Upper Grand DSB</c:v>
                </c:pt>
                <c:pt idx="29">
                  <c:v>Waterloo Region DSB</c:v>
                </c:pt>
                <c:pt idx="30">
                  <c:v>York Region DSB</c:v>
                </c:pt>
              </c:strCache>
            </c:strRef>
          </c:cat>
          <c:val>
            <c:numRef>
              <c:f>'Academic Achievement Analysis'!$V$2:$V$32</c:f>
              <c:numCache>
                <c:formatCode>0.00000</c:formatCode>
                <c:ptCount val="31"/>
                <c:pt idx="0">
                  <c:v>0.70703703699999998</c:v>
                </c:pt>
                <c:pt idx="1">
                  <c:v>0.807666667</c:v>
                </c:pt>
                <c:pt idx="2">
                  <c:v>0.73</c:v>
                </c:pt>
                <c:pt idx="3">
                  <c:v>0.73121199999999997</c:v>
                </c:pt>
                <c:pt idx="4">
                  <c:v>0.86784799999999995</c:v>
                </c:pt>
                <c:pt idx="5">
                  <c:v>0.63500000000000001</c:v>
                </c:pt>
                <c:pt idx="6">
                  <c:v>0.84074099999999996</c:v>
                </c:pt>
                <c:pt idx="7">
                  <c:v>0.70545500000000005</c:v>
                </c:pt>
                <c:pt idx="8">
                  <c:v>0.760741</c:v>
                </c:pt>
                <c:pt idx="9">
                  <c:v>0.71477599999999997</c:v>
                </c:pt>
                <c:pt idx="10">
                  <c:v>0.68</c:v>
                </c:pt>
                <c:pt idx="11">
                  <c:v>0.78079399999999999</c:v>
                </c:pt>
                <c:pt idx="12">
                  <c:v>0.76666699999999999</c:v>
                </c:pt>
                <c:pt idx="13">
                  <c:v>0.72950000000000004</c:v>
                </c:pt>
                <c:pt idx="14">
                  <c:v>0.75900000000000001</c:v>
                </c:pt>
                <c:pt idx="15">
                  <c:v>0.69666700000000004</c:v>
                </c:pt>
                <c:pt idx="16">
                  <c:v>0.79047599999999996</c:v>
                </c:pt>
                <c:pt idx="17">
                  <c:v>0.79239099999999996</c:v>
                </c:pt>
                <c:pt idx="18">
                  <c:v>0.81568600000000002</c:v>
                </c:pt>
                <c:pt idx="19">
                  <c:v>0.75839999999999996</c:v>
                </c:pt>
                <c:pt idx="20">
                  <c:v>0.75</c:v>
                </c:pt>
                <c:pt idx="21">
                  <c:v>0.84882400000000002</c:v>
                </c:pt>
                <c:pt idx="22">
                  <c:v>0.79209300000000005</c:v>
                </c:pt>
                <c:pt idx="23">
                  <c:v>0.71</c:v>
                </c:pt>
                <c:pt idx="24">
                  <c:v>0.72100799999999998</c:v>
                </c:pt>
                <c:pt idx="25">
                  <c:v>0.81054099999999996</c:v>
                </c:pt>
                <c:pt idx="26">
                  <c:v>0.74205900000000002</c:v>
                </c:pt>
                <c:pt idx="27">
                  <c:v>0.794821</c:v>
                </c:pt>
                <c:pt idx="28">
                  <c:v>0.80885200000000002</c:v>
                </c:pt>
                <c:pt idx="29">
                  <c:v>0.77912099999999995</c:v>
                </c:pt>
                <c:pt idx="30">
                  <c:v>0.85589599999999999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87-47F5-8827-32AB9AF14B2C}"/>
            </c:ext>
          </c:extLst>
        </c:ser>
        <c:ser>
          <c:idx val="3"/>
          <c:order val="3"/>
          <c:tx>
            <c:strRef>
              <c:f>'Academic Achievement Analysis'!$W$1</c:f>
              <c:strCache>
                <c:ptCount val="1"/>
                <c:pt idx="0">
                  <c:v>% G6 Writing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Analysis'!$S$2:$S$32</c:f>
              <c:strCache>
                <c:ptCount val="31"/>
                <c:pt idx="0">
                  <c:v>Algoma DSB</c:v>
                </c:pt>
                <c:pt idx="1">
                  <c:v>Avon Maitland DSB</c:v>
                </c:pt>
                <c:pt idx="2">
                  <c:v>Bluewater DSB</c:v>
                </c:pt>
                <c:pt idx="3">
                  <c:v>DSB of Niagara</c:v>
                </c:pt>
                <c:pt idx="4">
                  <c:v>DSB of Ontario North East</c:v>
                </c:pt>
                <c:pt idx="5">
                  <c:v>Durham DSB</c:v>
                </c:pt>
                <c:pt idx="6">
                  <c:v>Grand Erie DSB</c:v>
                </c:pt>
                <c:pt idx="7">
                  <c:v>Greater Essex County DSB</c:v>
                </c:pt>
                <c:pt idx="8">
                  <c:v>Halton DSB</c:v>
                </c:pt>
                <c:pt idx="9">
                  <c:v>Hamilton-Wentworth DSB</c:v>
                </c:pt>
                <c:pt idx="10">
                  <c:v>Hastings &amp; Prince Edward DSB</c:v>
                </c:pt>
                <c:pt idx="11">
                  <c:v>Kawartha Pine Ridge DSB</c:v>
                </c:pt>
                <c:pt idx="12">
                  <c:v>Keewatin-Patricia DSB</c:v>
                </c:pt>
                <c:pt idx="13">
                  <c:v>Lakehead DSB</c:v>
                </c:pt>
                <c:pt idx="14">
                  <c:v>Lambton Kent DSB</c:v>
                </c:pt>
                <c:pt idx="15">
                  <c:v>Limestone DSB</c:v>
                </c:pt>
                <c:pt idx="16">
                  <c:v>Near North DSB</c:v>
                </c:pt>
                <c:pt idx="17">
                  <c:v>Ottawa-Carleton DSB</c:v>
                </c:pt>
                <c:pt idx="18">
                  <c:v>Peel DSB</c:v>
                </c:pt>
                <c:pt idx="19">
                  <c:v>Rainbow DSB</c:v>
                </c:pt>
                <c:pt idx="20">
                  <c:v>Rainy River DSB</c:v>
                </c:pt>
                <c:pt idx="21">
                  <c:v>Renfrew County DSB</c:v>
                </c:pt>
                <c:pt idx="22">
                  <c:v>Simcoe County DSB</c:v>
                </c:pt>
                <c:pt idx="23">
                  <c:v>Superior-Greenstone DSB</c:v>
                </c:pt>
                <c:pt idx="24">
                  <c:v>Thames Valley DSB</c:v>
                </c:pt>
                <c:pt idx="25">
                  <c:v>Toronto DSB</c:v>
                </c:pt>
                <c:pt idx="26">
                  <c:v>Trillium Lakelands DSB</c:v>
                </c:pt>
                <c:pt idx="27">
                  <c:v>Upper Canada DSB</c:v>
                </c:pt>
                <c:pt idx="28">
                  <c:v>Upper Grand DSB</c:v>
                </c:pt>
                <c:pt idx="29">
                  <c:v>Waterloo Region DSB</c:v>
                </c:pt>
                <c:pt idx="30">
                  <c:v>York Region DSB</c:v>
                </c:pt>
              </c:strCache>
            </c:strRef>
          </c:cat>
          <c:val>
            <c:numRef>
              <c:f>'Academic Achievement Analysis'!$W$2:$W$32</c:f>
              <c:numCache>
                <c:formatCode>0.00000</c:formatCode>
                <c:ptCount val="31"/>
                <c:pt idx="0">
                  <c:v>0.68370370400000002</c:v>
                </c:pt>
                <c:pt idx="1">
                  <c:v>0.78866666699999999</c:v>
                </c:pt>
                <c:pt idx="2">
                  <c:v>0.72</c:v>
                </c:pt>
                <c:pt idx="3">
                  <c:v>0.72242399999999996</c:v>
                </c:pt>
                <c:pt idx="4">
                  <c:v>0.86341800000000002</c:v>
                </c:pt>
                <c:pt idx="5">
                  <c:v>0.58750000000000002</c:v>
                </c:pt>
                <c:pt idx="6">
                  <c:v>0.83675900000000003</c:v>
                </c:pt>
                <c:pt idx="7">
                  <c:v>0.69054499999999996</c:v>
                </c:pt>
                <c:pt idx="8">
                  <c:v>0.76463000000000003</c:v>
                </c:pt>
                <c:pt idx="9">
                  <c:v>0.72104500000000005</c:v>
                </c:pt>
                <c:pt idx="10">
                  <c:v>0.64142900000000003</c:v>
                </c:pt>
                <c:pt idx="11">
                  <c:v>0.76761900000000005</c:v>
                </c:pt>
                <c:pt idx="12">
                  <c:v>0.75777799999999995</c:v>
                </c:pt>
                <c:pt idx="13">
                  <c:v>0.70799999999999996</c:v>
                </c:pt>
                <c:pt idx="14">
                  <c:v>0.76739999999999997</c:v>
                </c:pt>
                <c:pt idx="15">
                  <c:v>0.670238</c:v>
                </c:pt>
                <c:pt idx="16">
                  <c:v>0.74666699999999997</c:v>
                </c:pt>
                <c:pt idx="17">
                  <c:v>0.79217400000000004</c:v>
                </c:pt>
                <c:pt idx="18">
                  <c:v>0.83382400000000001</c:v>
                </c:pt>
                <c:pt idx="19">
                  <c:v>0.71799999999999997</c:v>
                </c:pt>
                <c:pt idx="20">
                  <c:v>0.77428600000000003</c:v>
                </c:pt>
                <c:pt idx="21">
                  <c:v>0.77470600000000001</c:v>
                </c:pt>
                <c:pt idx="22">
                  <c:v>0.76407000000000003</c:v>
                </c:pt>
                <c:pt idx="23">
                  <c:v>0.67</c:v>
                </c:pt>
                <c:pt idx="24">
                  <c:v>0.703488</c:v>
                </c:pt>
                <c:pt idx="25">
                  <c:v>0.82614600000000005</c:v>
                </c:pt>
                <c:pt idx="26">
                  <c:v>0.70794100000000004</c:v>
                </c:pt>
                <c:pt idx="27">
                  <c:v>0.78500000000000003</c:v>
                </c:pt>
                <c:pt idx="28">
                  <c:v>0.78508199999999995</c:v>
                </c:pt>
                <c:pt idx="29">
                  <c:v>0.774505</c:v>
                </c:pt>
                <c:pt idx="30">
                  <c:v>0.87976900000000002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87-47F5-8827-32AB9AF14B2C}"/>
            </c:ext>
          </c:extLst>
        </c:ser>
        <c:ser>
          <c:idx val="4"/>
          <c:order val="4"/>
          <c:tx>
            <c:strRef>
              <c:f>'Academic Achievement Analysis'!$X$1</c:f>
              <c:strCache>
                <c:ptCount val="1"/>
                <c:pt idx="0">
                  <c:v>% Passes OSSLT First Attempt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'Academic Achievement Analysis'!$S$2:$S$32</c:f>
              <c:strCache>
                <c:ptCount val="31"/>
                <c:pt idx="0">
                  <c:v>Algoma DSB</c:v>
                </c:pt>
                <c:pt idx="1">
                  <c:v>Avon Maitland DSB</c:v>
                </c:pt>
                <c:pt idx="2">
                  <c:v>Bluewater DSB</c:v>
                </c:pt>
                <c:pt idx="3">
                  <c:v>DSB of Niagara</c:v>
                </c:pt>
                <c:pt idx="4">
                  <c:v>DSB of Ontario North East</c:v>
                </c:pt>
                <c:pt idx="5">
                  <c:v>Durham DSB</c:v>
                </c:pt>
                <c:pt idx="6">
                  <c:v>Grand Erie DSB</c:v>
                </c:pt>
                <c:pt idx="7">
                  <c:v>Greater Essex County DSB</c:v>
                </c:pt>
                <c:pt idx="8">
                  <c:v>Halton DSB</c:v>
                </c:pt>
                <c:pt idx="9">
                  <c:v>Hamilton-Wentworth DSB</c:v>
                </c:pt>
                <c:pt idx="10">
                  <c:v>Hastings &amp; Prince Edward DSB</c:v>
                </c:pt>
                <c:pt idx="11">
                  <c:v>Kawartha Pine Ridge DSB</c:v>
                </c:pt>
                <c:pt idx="12">
                  <c:v>Keewatin-Patricia DSB</c:v>
                </c:pt>
                <c:pt idx="13">
                  <c:v>Lakehead DSB</c:v>
                </c:pt>
                <c:pt idx="14">
                  <c:v>Lambton Kent DSB</c:v>
                </c:pt>
                <c:pt idx="15">
                  <c:v>Limestone DSB</c:v>
                </c:pt>
                <c:pt idx="16">
                  <c:v>Near North DSB</c:v>
                </c:pt>
                <c:pt idx="17">
                  <c:v>Ottawa-Carleton DSB</c:v>
                </c:pt>
                <c:pt idx="18">
                  <c:v>Peel DSB</c:v>
                </c:pt>
                <c:pt idx="19">
                  <c:v>Rainbow DSB</c:v>
                </c:pt>
                <c:pt idx="20">
                  <c:v>Rainy River DSB</c:v>
                </c:pt>
                <c:pt idx="21">
                  <c:v>Renfrew County DSB</c:v>
                </c:pt>
                <c:pt idx="22">
                  <c:v>Simcoe County DSB</c:v>
                </c:pt>
                <c:pt idx="23">
                  <c:v>Superior-Greenstone DSB</c:v>
                </c:pt>
                <c:pt idx="24">
                  <c:v>Thames Valley DSB</c:v>
                </c:pt>
                <c:pt idx="25">
                  <c:v>Toronto DSB</c:v>
                </c:pt>
                <c:pt idx="26">
                  <c:v>Trillium Lakelands DSB</c:v>
                </c:pt>
                <c:pt idx="27">
                  <c:v>Upper Canada DSB</c:v>
                </c:pt>
                <c:pt idx="28">
                  <c:v>Upper Grand DSB</c:v>
                </c:pt>
                <c:pt idx="29">
                  <c:v>Waterloo Region DSB</c:v>
                </c:pt>
                <c:pt idx="30">
                  <c:v>York Region DSB</c:v>
                </c:pt>
              </c:strCache>
            </c:strRef>
          </c:cat>
          <c:val>
            <c:numRef>
              <c:f>'Academic Achievement Analysis'!$X$2:$X$32</c:f>
              <c:numCache>
                <c:formatCode>0.00000</c:formatCode>
                <c:ptCount val="31"/>
                <c:pt idx="0">
                  <c:v>0.64111111111111119</c:v>
                </c:pt>
                <c:pt idx="1">
                  <c:v>0.74888888899999995</c:v>
                </c:pt>
                <c:pt idx="2">
                  <c:v>0.74439999999999995</c:v>
                </c:pt>
                <c:pt idx="3">
                  <c:v>0.74444399999999999</c:v>
                </c:pt>
                <c:pt idx="4">
                  <c:v>0.78529400000000005</c:v>
                </c:pt>
                <c:pt idx="5">
                  <c:v>0.60750000000000004</c:v>
                </c:pt>
                <c:pt idx="6">
                  <c:v>0.77315800000000001</c:v>
                </c:pt>
                <c:pt idx="7">
                  <c:v>0.57769199999999998</c:v>
                </c:pt>
                <c:pt idx="8">
                  <c:v>0.70285699999999995</c:v>
                </c:pt>
                <c:pt idx="9">
                  <c:v>0.723333</c:v>
                </c:pt>
                <c:pt idx="10">
                  <c:v>0.67</c:v>
                </c:pt>
                <c:pt idx="11">
                  <c:v>0.74307699999999999</c:v>
                </c:pt>
                <c:pt idx="12">
                  <c:v>0.52</c:v>
                </c:pt>
                <c:pt idx="13">
                  <c:v>0.79333299999999995</c:v>
                </c:pt>
                <c:pt idx="14">
                  <c:v>0.66916699999999996</c:v>
                </c:pt>
                <c:pt idx="15">
                  <c:v>0.71222200000000002</c:v>
                </c:pt>
                <c:pt idx="16">
                  <c:v>0.638571</c:v>
                </c:pt>
                <c:pt idx="17">
                  <c:v>0.81695700000000004</c:v>
                </c:pt>
                <c:pt idx="18">
                  <c:v>0.78628600000000004</c:v>
                </c:pt>
                <c:pt idx="19">
                  <c:v>0.67555600000000005</c:v>
                </c:pt>
                <c:pt idx="20">
                  <c:v>0.71333299999999999</c:v>
                </c:pt>
                <c:pt idx="21">
                  <c:v>0.71142899999999998</c:v>
                </c:pt>
                <c:pt idx="22">
                  <c:v>0.77214300000000002</c:v>
                </c:pt>
                <c:pt idx="23">
                  <c:v>0.52800000000000002</c:v>
                </c:pt>
                <c:pt idx="24">
                  <c:v>0.65296299999999996</c:v>
                </c:pt>
                <c:pt idx="25">
                  <c:v>0.774868</c:v>
                </c:pt>
                <c:pt idx="26">
                  <c:v>0.65375000000000005</c:v>
                </c:pt>
                <c:pt idx="27">
                  <c:v>0.70909100000000003</c:v>
                </c:pt>
                <c:pt idx="28">
                  <c:v>0.76636400000000005</c:v>
                </c:pt>
                <c:pt idx="29">
                  <c:v>0.76624999999999999</c:v>
                </c:pt>
                <c:pt idx="30">
                  <c:v>0.87878800000000001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87-47F5-8827-32AB9AF14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316400"/>
        <c:axId val="1683565728"/>
      </c:lineChart>
      <c:catAx>
        <c:axId val="109331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565728"/>
        <c:crosses val="autoZero"/>
        <c:auto val="1"/>
        <c:lblAlgn val="ctr"/>
        <c:lblOffset val="100"/>
        <c:noMultiLvlLbl val="0"/>
      </c:catAx>
      <c:valAx>
        <c:axId val="168356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31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285750</xdr:colOff>
      <xdr:row>8</xdr:row>
      <xdr:rowOff>114300</xdr:rowOff>
    </xdr:to>
    <xdr:pic>
      <xdr:nvPicPr>
        <xdr:cNvPr id="2" name="Picture 1" descr="https://lh3.googleusercontent.com/ZYdXKAKIiNvnkdaQ6JqIczY3qEujiqYtqoetMFwPdzcF6e8JoD-3uywJPmPb3VBNieEveIhYUPggRswRwkHcAs5cEuDUD4uQeFR9jRYXCH-29YxbKWcMXy-drXVndZfBka2mIqqx">
          <a:extLst>
            <a:ext uri="{FF2B5EF4-FFF2-40B4-BE49-F238E27FC236}">
              <a16:creationId xmlns:a16="http://schemas.microsoft.com/office/drawing/2014/main" id="{5AE0C06A-73D5-4EF7-8ECB-60BE2CBBB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24150" cy="163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4</xdr:col>
      <xdr:colOff>285750</xdr:colOff>
      <xdr:row>17</xdr:row>
      <xdr:rowOff>114300</xdr:rowOff>
    </xdr:to>
    <xdr:pic>
      <xdr:nvPicPr>
        <xdr:cNvPr id="3" name="Picture 2" descr="https://lh5.googleusercontent.com/syFL9Cqkzguadw9P9UIvOe95aztyfiELMyrHCx51KIK2xYCmnSHAWA9jU90SuIzCfSKfu0jEMv1himQabFkagyX-aUcfZNYElJ9WIgFF8gvO8zjexsuanZUMxU1lVKX6Ns_XJAS-">
          <a:extLst>
            <a:ext uri="{FF2B5EF4-FFF2-40B4-BE49-F238E27FC236}">
              <a16:creationId xmlns:a16="http://schemas.microsoft.com/office/drawing/2014/main" id="{DC2B44FA-F696-4DF3-8E23-CE386077A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2724150" cy="163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4</xdr:col>
      <xdr:colOff>285750</xdr:colOff>
      <xdr:row>26</xdr:row>
      <xdr:rowOff>114300</xdr:rowOff>
    </xdr:to>
    <xdr:pic>
      <xdr:nvPicPr>
        <xdr:cNvPr id="4" name="Picture 3" descr="https://lh5.googleusercontent.com/vrW3O-qhFEBzJudn7ED6glfU7xkhXtB3RhDyVPzvFMCYlojFdusjeveelJ0fiKUbSCfuTzEGL96Gn59ra4WfrLP_tmthD3sljiYSkXmz4slJah3tWwnlR0TJGFAwHmTkULPGyi7e">
          <a:extLst>
            <a:ext uri="{FF2B5EF4-FFF2-40B4-BE49-F238E27FC236}">
              <a16:creationId xmlns:a16="http://schemas.microsoft.com/office/drawing/2014/main" id="{5665E761-9FCE-4B5B-9E74-D37542C54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2724150" cy="163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4</xdr:col>
      <xdr:colOff>285750</xdr:colOff>
      <xdr:row>35</xdr:row>
      <xdr:rowOff>114300</xdr:rowOff>
    </xdr:to>
    <xdr:pic>
      <xdr:nvPicPr>
        <xdr:cNvPr id="5" name="Picture 4" descr="https://lh4.googleusercontent.com/fQo__Iq8jZt7pleQuQ2tanmexIguQkL6gPjyETpWCJKxOSTNR87exTc8CxstGpYk7sEiQOL_ffnJ3OITC03cCJkl8NWkOcU7qS4nKd3a34UCNIEAMZdVgclJmlWb0taruTkYPGOs">
          <a:extLst>
            <a:ext uri="{FF2B5EF4-FFF2-40B4-BE49-F238E27FC236}">
              <a16:creationId xmlns:a16="http://schemas.microsoft.com/office/drawing/2014/main" id="{8D547AC6-039E-4128-9F7B-D30A630EF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2724150" cy="163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4</xdr:col>
      <xdr:colOff>285750</xdr:colOff>
      <xdr:row>44</xdr:row>
      <xdr:rowOff>114300</xdr:rowOff>
    </xdr:to>
    <xdr:pic>
      <xdr:nvPicPr>
        <xdr:cNvPr id="6" name="Picture 5" descr="https://lh5.googleusercontent.com/LoxfSwA5lBbVOIF1CJckkddKESJUYeQgmxOJOCRio9m8ZdgfSpnZnpGVuZhhJENuJKtjvE3CNIRVyJNEW8SyyAJEiyMysJYv7ka-jhdarA6xryd8IHOWo3Sg7Oma_Ywe50bGTg32">
          <a:extLst>
            <a:ext uri="{FF2B5EF4-FFF2-40B4-BE49-F238E27FC236}">
              <a16:creationId xmlns:a16="http://schemas.microsoft.com/office/drawing/2014/main" id="{CCC88EBB-F7F5-44EF-A5E9-E7DEBE996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2724150" cy="163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9</xdr:col>
      <xdr:colOff>285750</xdr:colOff>
      <xdr:row>44</xdr:row>
      <xdr:rowOff>114300</xdr:rowOff>
    </xdr:to>
    <xdr:pic>
      <xdr:nvPicPr>
        <xdr:cNvPr id="7" name="Picture 6" descr="https://lh4.googleusercontent.com/87iFX7fFhC8rZpS-tR8XB9w_e6aXX8xHWaWvpCBJovppC4S6mUI9pvqai42Z5ZkT25qPnwy5aHeWqNBh4isoylvPKXswWdcnfQm1iQWw1e72kjO8Wk3dvni-s1T7Q-gTJGH1Uxv7">
          <a:extLst>
            <a:ext uri="{FF2B5EF4-FFF2-40B4-BE49-F238E27FC236}">
              <a16:creationId xmlns:a16="http://schemas.microsoft.com/office/drawing/2014/main" id="{57624007-0636-4ECE-BBB7-177FBB814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858000"/>
          <a:ext cx="2724150" cy="163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9</xdr:col>
      <xdr:colOff>285750</xdr:colOff>
      <xdr:row>35</xdr:row>
      <xdr:rowOff>9525</xdr:rowOff>
    </xdr:to>
    <xdr:pic>
      <xdr:nvPicPr>
        <xdr:cNvPr id="8" name="Picture 7" descr="https://lh5.googleusercontent.com/O_w8TRGhubAzh6WK6ax0rWgdEoo0nUeR8Qsdes0ij41Ytto8yYkhxmTOmaNlisMv2b5S8CLM0QgFdDyE6kgjn10FEQdOYeDz-Td9yokGesDA1EuGRYWN51wtrSbqszsjQ4s_6c6H">
          <a:extLst>
            <a:ext uri="{FF2B5EF4-FFF2-40B4-BE49-F238E27FC236}">
              <a16:creationId xmlns:a16="http://schemas.microsoft.com/office/drawing/2014/main" id="{054279A5-2175-40D9-8BA3-04C3B5C4E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143500"/>
          <a:ext cx="2724150" cy="153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9</xdr:col>
      <xdr:colOff>285750</xdr:colOff>
      <xdr:row>26</xdr:row>
      <xdr:rowOff>9525</xdr:rowOff>
    </xdr:to>
    <xdr:pic>
      <xdr:nvPicPr>
        <xdr:cNvPr id="9" name="Picture 8" descr="https://lh4.googleusercontent.com/IAweTyJ_J_54r4Yn4HLh7Ou5_esxXauNC3t_BIEXYWgZx4eLNCJI2aaM6VGPJTd9XBEUOfRqEZigL6PXSM4EMV0ewJrLiYdqkS-NdzmxN-4JYQ2U9KNktU9OwMxeGRz-jqKNwP-T">
          <a:extLst>
            <a:ext uri="{FF2B5EF4-FFF2-40B4-BE49-F238E27FC236}">
              <a16:creationId xmlns:a16="http://schemas.microsoft.com/office/drawing/2014/main" id="{3E3E83DB-459E-4E8C-97EB-0889431AF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29000"/>
          <a:ext cx="2724150" cy="153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9</xdr:col>
      <xdr:colOff>285750</xdr:colOff>
      <xdr:row>17</xdr:row>
      <xdr:rowOff>114300</xdr:rowOff>
    </xdr:to>
    <xdr:pic>
      <xdr:nvPicPr>
        <xdr:cNvPr id="10" name="Picture 9" descr="https://lh6.googleusercontent.com/TCL0LToGQrl_W1uKtu1oDGu9eIG_RU06h-h6vpxjp6ZE7pcMzXGalrGgavH_cwEq3OOG9lauhW8PqWwON98JAjzlJfb5IuOXMqbHTVTMTfeFIuE_Yxwx0JHobG1Z3ac4GxLZjPoc">
          <a:extLst>
            <a:ext uri="{FF2B5EF4-FFF2-40B4-BE49-F238E27FC236}">
              <a16:creationId xmlns:a16="http://schemas.microsoft.com/office/drawing/2014/main" id="{BDD21A6C-E0F2-4445-9F2A-6E4D1E874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14500"/>
          <a:ext cx="2724150" cy="163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9</xdr:col>
      <xdr:colOff>285750</xdr:colOff>
      <xdr:row>8</xdr:row>
      <xdr:rowOff>114300</xdr:rowOff>
    </xdr:to>
    <xdr:pic>
      <xdr:nvPicPr>
        <xdr:cNvPr id="11" name="Picture 10" descr="https://lh4.googleusercontent.com/ET9h8JUXZAW5fBr4G0zqinioHB6KFyWnrvkbHvtyFvTp8jciDNnUSlIIChM4E0423ZwO0daWClb7T5N0r2ahrXQGWa_iswl2WITiOdsr3XjxBvddGRL9VPbWhn4ngOhd0VFO3IAn">
          <a:extLst>
            <a:ext uri="{FF2B5EF4-FFF2-40B4-BE49-F238E27FC236}">
              <a16:creationId xmlns:a16="http://schemas.microsoft.com/office/drawing/2014/main" id="{2A22E7F5-40AA-437B-B3F8-9635BFBE0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0"/>
          <a:ext cx="2724150" cy="163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F332F9-2DC9-487E-8511-F36AA1797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1357B5-FF19-4503-8F42-C161FD5F7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C5F3F5-BE20-4ED8-8012-CCFC65231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F1F0C1-491F-4E88-B695-7475C1812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FE4928-40B3-466E-81EA-346B891BD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342901</xdr:colOff>
      <xdr:row>32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D987A7-3935-4EE9-97F4-C18EA3153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26</xdr:col>
      <xdr:colOff>33337</xdr:colOff>
      <xdr:row>21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C9CA9E-BBC4-480D-B0F5-1AE4FAAC2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27</xdr:col>
      <xdr:colOff>14290</xdr:colOff>
      <xdr:row>43</xdr:row>
      <xdr:rowOff>71438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E89CCE-9317-40BD-BE62-FDA861A80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workbookViewId="0">
      <selection activeCell="J29" sqref="J29"/>
    </sheetView>
  </sheetViews>
  <sheetFormatPr defaultRowHeight="15" x14ac:dyDescent="0.25"/>
  <cols>
    <col min="1" max="1" width="43" bestFit="1" customWidth="1"/>
    <col min="2" max="2" width="16.42578125" bestFit="1" customWidth="1"/>
    <col min="3" max="8" width="16.42578125" customWidth="1"/>
    <col min="9" max="9" width="15.42578125" bestFit="1" customWidth="1"/>
    <col min="10" max="10" width="27.42578125" bestFit="1" customWidth="1"/>
    <col min="11" max="11" width="14.42578125" bestFit="1" customWidth="1"/>
    <col min="12" max="12" width="14.140625" bestFit="1" customWidth="1"/>
    <col min="13" max="13" width="19" bestFit="1" customWidth="1"/>
    <col min="14" max="14" width="22.5703125" bestFit="1" customWidth="1"/>
    <col min="15" max="15" width="33.5703125" bestFit="1" customWidth="1"/>
    <col min="16" max="16" width="43.7109375" bestFit="1" customWidth="1"/>
    <col min="17" max="17" width="19.5703125" bestFit="1" customWidth="1"/>
    <col min="18" max="18" width="15.7109375" bestFit="1" customWidth="1"/>
    <col min="19" max="19" width="18.42578125" bestFit="1" customWidth="1"/>
    <col min="20" max="20" width="23.7109375" bestFit="1" customWidth="1"/>
    <col min="21" max="21" width="31.85546875" bestFit="1" customWidth="1"/>
    <col min="22" max="22" width="19.42578125" bestFit="1" customWidth="1"/>
    <col min="23" max="23" width="15.42578125" bestFit="1" customWidth="1"/>
  </cols>
  <sheetData>
    <row r="1" spans="1:30" x14ac:dyDescent="0.25">
      <c r="B1" s="1" t="s">
        <v>47</v>
      </c>
      <c r="J1" s="1" t="s">
        <v>48</v>
      </c>
      <c r="V1" s="1" t="s">
        <v>63</v>
      </c>
    </row>
    <row r="2" spans="1:30" x14ac:dyDescent="0.25">
      <c r="A2" t="s">
        <v>0</v>
      </c>
      <c r="B2" t="s">
        <v>2</v>
      </c>
      <c r="C2" t="s">
        <v>9</v>
      </c>
      <c r="D2" t="s">
        <v>1</v>
      </c>
      <c r="E2" t="s">
        <v>49</v>
      </c>
      <c r="F2" t="s">
        <v>50</v>
      </c>
      <c r="G2" t="s">
        <v>51</v>
      </c>
      <c r="H2" t="s">
        <v>61</v>
      </c>
      <c r="I2" t="s">
        <v>62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O2" t="s">
        <v>8</v>
      </c>
      <c r="P2" t="s">
        <v>10</v>
      </c>
      <c r="Q2" t="s">
        <v>11</v>
      </c>
      <c r="R2" t="s">
        <v>12</v>
      </c>
      <c r="S2" t="s">
        <v>13</v>
      </c>
      <c r="T2" t="s">
        <v>14</v>
      </c>
      <c r="U2" t="s">
        <v>15</v>
      </c>
      <c r="V2" t="s">
        <v>52</v>
      </c>
      <c r="W2" t="s">
        <v>53</v>
      </c>
      <c r="X2" t="s">
        <v>54</v>
      </c>
      <c r="Y2" t="s">
        <v>55</v>
      </c>
      <c r="Z2" t="s">
        <v>56</v>
      </c>
      <c r="AA2" t="s">
        <v>57</v>
      </c>
      <c r="AB2" t="s">
        <v>58</v>
      </c>
      <c r="AC2" t="s">
        <v>59</v>
      </c>
      <c r="AD2" t="s">
        <v>60</v>
      </c>
    </row>
    <row r="3" spans="1:30" x14ac:dyDescent="0.25">
      <c r="A3" t="s">
        <v>16</v>
      </c>
      <c r="B3">
        <v>0.78500000000000003</v>
      </c>
      <c r="C3">
        <v>9800</v>
      </c>
      <c r="E3">
        <v>55491</v>
      </c>
      <c r="F3" s="2">
        <v>20.175000000000001</v>
      </c>
      <c r="G3" s="2">
        <v>2.5000000000000001E-2</v>
      </c>
      <c r="H3" s="2">
        <v>18.475000000000001</v>
      </c>
      <c r="I3" s="2">
        <v>7.25</v>
      </c>
      <c r="J3">
        <v>107013798</v>
      </c>
      <c r="K3">
        <v>5372212</v>
      </c>
      <c r="L3">
        <v>9063685</v>
      </c>
      <c r="M3">
        <v>33141552</v>
      </c>
      <c r="N3">
        <v>3607251</v>
      </c>
      <c r="P3">
        <f t="shared" ref="P3:P33" si="0">J3/C3</f>
        <v>10919.775306122448</v>
      </c>
      <c r="Q3">
        <f t="shared" ref="Q3:Q33" si="1">K3/C3</f>
        <v>548.18489795918367</v>
      </c>
      <c r="R3">
        <f t="shared" ref="R3:R33" si="2">L3/C3</f>
        <v>924.86581632653065</v>
      </c>
      <c r="S3">
        <f t="shared" ref="S3:S33" si="3">M3/C3</f>
        <v>3381.7910204081631</v>
      </c>
      <c r="T3">
        <f t="shared" ref="T3:T33" si="4">N3/C3</f>
        <v>368.08683673469386</v>
      </c>
      <c r="V3" s="2">
        <v>0.55782608700000003</v>
      </c>
      <c r="W3" s="2">
        <v>0.47318181799999998</v>
      </c>
      <c r="X3" s="2">
        <v>0.4608333</v>
      </c>
      <c r="Y3" s="2">
        <v>0.70703703699999998</v>
      </c>
      <c r="Z3" s="2">
        <v>0.68370370400000002</v>
      </c>
      <c r="AA3" s="2">
        <v>0.38481480000000001</v>
      </c>
      <c r="AB3" s="2">
        <v>0.67714285699999999</v>
      </c>
      <c r="AC3" s="2">
        <v>0.35714285699999998</v>
      </c>
      <c r="AD3" s="80">
        <v>0.64111111111111119</v>
      </c>
    </row>
    <row r="4" spans="1:30" x14ac:dyDescent="0.25">
      <c r="A4" t="s">
        <v>17</v>
      </c>
      <c r="B4">
        <v>0.85399999999999998</v>
      </c>
      <c r="C4">
        <v>15715</v>
      </c>
      <c r="E4">
        <v>56643</v>
      </c>
      <c r="F4" s="2">
        <v>13.67391304</v>
      </c>
      <c r="G4" s="2">
        <v>1.8723404260000001</v>
      </c>
      <c r="H4" s="2">
        <v>14.086956519999999</v>
      </c>
      <c r="I4" s="2">
        <v>10.87234043</v>
      </c>
      <c r="J4">
        <v>160385578</v>
      </c>
      <c r="K4">
        <v>5550723</v>
      </c>
      <c r="L4">
        <v>12630768</v>
      </c>
      <c r="M4">
        <v>28018416</v>
      </c>
      <c r="N4">
        <v>5902288</v>
      </c>
      <c r="P4">
        <f t="shared" si="0"/>
        <v>10205.891059497295</v>
      </c>
      <c r="Q4">
        <f t="shared" si="1"/>
        <v>353.2117721921731</v>
      </c>
      <c r="R4">
        <f t="shared" si="2"/>
        <v>803.7396118358256</v>
      </c>
      <c r="S4">
        <f t="shared" si="3"/>
        <v>1782.9090677696468</v>
      </c>
      <c r="T4">
        <f t="shared" si="4"/>
        <v>375.58307349665927</v>
      </c>
      <c r="V4" s="2">
        <v>0.74275862100000001</v>
      </c>
      <c r="W4" s="2">
        <v>0.70586206900000004</v>
      </c>
      <c r="X4" s="2">
        <v>0.59448279999999998</v>
      </c>
      <c r="Y4" s="2">
        <v>0.807666667</v>
      </c>
      <c r="Z4" s="2">
        <v>0.78866666699999999</v>
      </c>
      <c r="AA4" s="2">
        <v>0.4746667</v>
      </c>
      <c r="AB4" s="2">
        <v>0.86666666699999995</v>
      </c>
      <c r="AC4" s="2">
        <v>0.60777777799999999</v>
      </c>
      <c r="AD4" s="2">
        <v>0.74888888899999995</v>
      </c>
    </row>
    <row r="5" spans="1:30" x14ac:dyDescent="0.25">
      <c r="A5" t="s">
        <v>18</v>
      </c>
      <c r="B5">
        <v>0.81599999999999995</v>
      </c>
      <c r="C5">
        <v>16730</v>
      </c>
      <c r="E5">
        <v>52667</v>
      </c>
      <c r="F5" s="3">
        <v>0.16550000000000001</v>
      </c>
      <c r="G5" s="3">
        <v>6.7999999999999996E-3</v>
      </c>
      <c r="H5" s="3">
        <v>0.1696</v>
      </c>
      <c r="I5" s="3">
        <v>0.11210000000000001</v>
      </c>
      <c r="J5">
        <v>156517625</v>
      </c>
      <c r="K5">
        <v>6092511</v>
      </c>
      <c r="L5">
        <v>14368882</v>
      </c>
      <c r="M5">
        <v>32138552</v>
      </c>
      <c r="N5">
        <v>6091197</v>
      </c>
      <c r="P5">
        <f t="shared" si="0"/>
        <v>9355.5065750149424</v>
      </c>
      <c r="Q5">
        <f t="shared" si="1"/>
        <v>364.16682606096833</v>
      </c>
      <c r="R5">
        <f t="shared" si="2"/>
        <v>858.86921697549315</v>
      </c>
      <c r="S5">
        <f t="shared" si="3"/>
        <v>1921.0132695756126</v>
      </c>
      <c r="T5">
        <f t="shared" si="4"/>
        <v>364.08828451882846</v>
      </c>
      <c r="V5" s="3">
        <v>0.69</v>
      </c>
      <c r="W5" s="3">
        <v>0.62</v>
      </c>
      <c r="X5" s="3">
        <v>0.52</v>
      </c>
      <c r="Y5" s="3">
        <v>0.73</v>
      </c>
      <c r="Z5" s="3">
        <v>0.72</v>
      </c>
      <c r="AA5" s="3">
        <v>0.36</v>
      </c>
      <c r="AB5" s="3">
        <v>0.82550000000000001</v>
      </c>
      <c r="AC5" s="3">
        <v>0.41875000000000001</v>
      </c>
      <c r="AD5" s="3">
        <v>0.74439999999999995</v>
      </c>
    </row>
    <row r="6" spans="1:30" x14ac:dyDescent="0.25">
      <c r="A6" t="s">
        <v>19</v>
      </c>
      <c r="B6">
        <v>0.85099999999999998</v>
      </c>
      <c r="C6">
        <v>37725</v>
      </c>
      <c r="E6">
        <v>56729</v>
      </c>
      <c r="F6" s="2">
        <v>16.553190000000001</v>
      </c>
      <c r="G6" s="2">
        <v>0.69565200000000005</v>
      </c>
      <c r="H6" s="2">
        <v>16.957450000000001</v>
      </c>
      <c r="I6" s="2">
        <v>11.212770000000001</v>
      </c>
      <c r="J6">
        <v>359510241</v>
      </c>
      <c r="K6">
        <v>12859408</v>
      </c>
      <c r="L6">
        <v>20048980</v>
      </c>
      <c r="M6">
        <v>29703882</v>
      </c>
      <c r="N6">
        <v>8514273</v>
      </c>
      <c r="O6">
        <v>39626483</v>
      </c>
      <c r="P6">
        <f t="shared" si="0"/>
        <v>9529.7611928429415</v>
      </c>
      <c r="Q6">
        <f t="shared" si="1"/>
        <v>340.87231278992709</v>
      </c>
      <c r="R6">
        <f t="shared" si="2"/>
        <v>531.45076209410206</v>
      </c>
      <c r="S6">
        <f t="shared" si="3"/>
        <v>787.37924453280323</v>
      </c>
      <c r="T6">
        <f t="shared" si="4"/>
        <v>225.6931212723658</v>
      </c>
      <c r="U6">
        <f>O6/C6</f>
        <v>1050.4037905897947</v>
      </c>
      <c r="V6" s="2">
        <v>0.69</v>
      </c>
      <c r="W6" s="2">
        <v>0.61499999999999999</v>
      </c>
      <c r="X6" s="2">
        <v>0.52</v>
      </c>
      <c r="Y6" s="2">
        <v>0.73121199999999997</v>
      </c>
      <c r="Z6" s="2">
        <v>0.72242399999999996</v>
      </c>
      <c r="AA6" s="2">
        <v>0.36515199999999998</v>
      </c>
      <c r="AB6" s="2">
        <v>0.82555599999999996</v>
      </c>
      <c r="AC6" s="2">
        <v>0.41875000000000001</v>
      </c>
      <c r="AD6" s="2">
        <v>0.74444399999999999</v>
      </c>
    </row>
    <row r="7" spans="1:30" x14ac:dyDescent="0.25">
      <c r="A7" t="s">
        <v>20</v>
      </c>
      <c r="B7">
        <v>0.70899999999999996</v>
      </c>
      <c r="C7">
        <v>6630</v>
      </c>
      <c r="E7">
        <v>63980</v>
      </c>
      <c r="F7" s="2">
        <v>19.268039999999999</v>
      </c>
      <c r="G7" s="2">
        <v>4.1237000000000003E-2</v>
      </c>
      <c r="H7" s="2">
        <v>19.701029999999999</v>
      </c>
      <c r="I7" s="2">
        <v>4.9690719999999997</v>
      </c>
      <c r="J7">
        <v>82675755</v>
      </c>
      <c r="K7">
        <v>5038447</v>
      </c>
      <c r="L7">
        <v>12657296</v>
      </c>
      <c r="M7">
        <v>25147211</v>
      </c>
      <c r="N7">
        <v>2282383</v>
      </c>
      <c r="P7">
        <f t="shared" si="0"/>
        <v>12469.947963800905</v>
      </c>
      <c r="Q7">
        <f t="shared" si="1"/>
        <v>759.94675716440418</v>
      </c>
      <c r="R7">
        <f t="shared" si="2"/>
        <v>1909.0944193061839</v>
      </c>
      <c r="S7">
        <f t="shared" si="3"/>
        <v>3792.9428355957766</v>
      </c>
      <c r="T7">
        <f t="shared" si="4"/>
        <v>344.25082956259428</v>
      </c>
      <c r="V7" s="2">
        <v>0.84844200000000003</v>
      </c>
      <c r="W7" s="2">
        <v>0.83064899999999997</v>
      </c>
      <c r="X7" s="2">
        <v>0.74454500000000001</v>
      </c>
      <c r="Y7" s="2">
        <v>0.86784799999999995</v>
      </c>
      <c r="Z7" s="2">
        <v>0.86341800000000002</v>
      </c>
      <c r="AA7" s="2">
        <v>0.61177199999999998</v>
      </c>
      <c r="AB7" s="2">
        <v>0.83411800000000003</v>
      </c>
      <c r="AC7" s="2">
        <v>0.57687500000000003</v>
      </c>
      <c r="AD7" s="2">
        <v>0.78529400000000005</v>
      </c>
    </row>
    <row r="8" spans="1:30" x14ac:dyDescent="0.25">
      <c r="A8" t="s">
        <v>21</v>
      </c>
      <c r="B8">
        <v>0.874</v>
      </c>
      <c r="C8">
        <v>71145</v>
      </c>
      <c r="E8">
        <v>74045</v>
      </c>
      <c r="F8" s="2">
        <v>26.55172</v>
      </c>
      <c r="G8" s="2">
        <v>0</v>
      </c>
      <c r="H8" s="2">
        <v>19.31034</v>
      </c>
      <c r="I8" s="2">
        <v>9</v>
      </c>
      <c r="J8">
        <v>674993870</v>
      </c>
      <c r="K8">
        <v>20466136</v>
      </c>
      <c r="L8">
        <v>22812643</v>
      </c>
      <c r="M8">
        <v>130313928</v>
      </c>
      <c r="N8">
        <v>18384873</v>
      </c>
      <c r="P8">
        <f t="shared" si="0"/>
        <v>9487.5798720922066</v>
      </c>
      <c r="Q8">
        <f t="shared" si="1"/>
        <v>287.66794574460607</v>
      </c>
      <c r="R8">
        <f t="shared" si="2"/>
        <v>320.64998243024809</v>
      </c>
      <c r="S8">
        <f t="shared" si="3"/>
        <v>1831.6667088340712</v>
      </c>
      <c r="T8">
        <f t="shared" si="4"/>
        <v>258.41412608053975</v>
      </c>
      <c r="V8" s="2">
        <v>0.45083299999999998</v>
      </c>
      <c r="W8" s="2">
        <v>0.37</v>
      </c>
      <c r="X8" s="2">
        <v>0.31583299999999997</v>
      </c>
      <c r="Y8" s="2">
        <v>0.63500000000000001</v>
      </c>
      <c r="Z8" s="2">
        <v>0.58750000000000002</v>
      </c>
      <c r="AA8" s="2">
        <v>0.191667</v>
      </c>
      <c r="AB8" s="2">
        <v>0.68125000000000002</v>
      </c>
      <c r="AC8" s="2">
        <v>0.34571400000000002</v>
      </c>
      <c r="AD8" s="2">
        <v>0.60750000000000004</v>
      </c>
    </row>
    <row r="9" spans="1:30" x14ac:dyDescent="0.25">
      <c r="A9" t="s">
        <v>22</v>
      </c>
      <c r="B9">
        <v>0.75900000000000001</v>
      </c>
      <c r="C9">
        <v>26530</v>
      </c>
      <c r="E9">
        <v>60854</v>
      </c>
      <c r="F9" s="2">
        <v>14.34375</v>
      </c>
      <c r="G9" s="2">
        <v>1.453125</v>
      </c>
      <c r="H9" s="2">
        <v>14.32813</v>
      </c>
      <c r="I9" s="2">
        <v>3.4296880000000001</v>
      </c>
      <c r="J9">
        <v>256012103</v>
      </c>
      <c r="K9">
        <v>7788475</v>
      </c>
      <c r="L9">
        <v>12929172</v>
      </c>
      <c r="M9">
        <v>45252704</v>
      </c>
      <c r="N9">
        <v>8083298</v>
      </c>
      <c r="P9">
        <f t="shared" si="0"/>
        <v>9649.9096494534497</v>
      </c>
      <c r="Q9">
        <f t="shared" si="1"/>
        <v>293.57237090086693</v>
      </c>
      <c r="R9">
        <f t="shared" si="2"/>
        <v>487.34157557482098</v>
      </c>
      <c r="S9">
        <f t="shared" si="3"/>
        <v>1705.7182058047492</v>
      </c>
      <c r="T9">
        <f t="shared" si="4"/>
        <v>304.68518658122878</v>
      </c>
      <c r="V9" s="2">
        <v>0.74719999999999998</v>
      </c>
      <c r="W9" s="2">
        <v>0.71430000000000005</v>
      </c>
      <c r="X9" s="2">
        <v>0.61280400000000002</v>
      </c>
      <c r="Y9" s="2">
        <v>0.84074099999999996</v>
      </c>
      <c r="Z9" s="2">
        <v>0.83675900000000003</v>
      </c>
      <c r="AA9" s="2">
        <v>0.50342600000000004</v>
      </c>
      <c r="AB9" s="2">
        <v>0.83333299999999999</v>
      </c>
      <c r="AC9" s="2">
        <v>0.48277799999999998</v>
      </c>
      <c r="AD9" s="2">
        <v>0.77315800000000001</v>
      </c>
    </row>
    <row r="10" spans="1:30" x14ac:dyDescent="0.25">
      <c r="A10" t="s">
        <v>23</v>
      </c>
      <c r="B10">
        <v>0.85</v>
      </c>
      <c r="C10">
        <v>36610</v>
      </c>
      <c r="E10">
        <v>58780</v>
      </c>
      <c r="F10" s="2">
        <v>21.394369999999999</v>
      </c>
      <c r="G10" s="2">
        <v>0.169014</v>
      </c>
      <c r="H10" s="2">
        <v>16.746479999999998</v>
      </c>
      <c r="I10" s="2">
        <v>7.3521130000000001</v>
      </c>
      <c r="J10">
        <v>354310501</v>
      </c>
      <c r="K10">
        <v>10699360</v>
      </c>
      <c r="L10">
        <v>13807476</v>
      </c>
      <c r="M10">
        <v>63559242</v>
      </c>
      <c r="N10">
        <v>9304734</v>
      </c>
      <c r="P10">
        <f t="shared" si="0"/>
        <v>9677.970527178366</v>
      </c>
      <c r="Q10">
        <f t="shared" si="1"/>
        <v>292.25239005736137</v>
      </c>
      <c r="R10">
        <f t="shared" si="2"/>
        <v>377.15039606664845</v>
      </c>
      <c r="S10">
        <f t="shared" si="3"/>
        <v>1736.1169625785305</v>
      </c>
      <c r="T10">
        <f t="shared" si="4"/>
        <v>254.15826276973505</v>
      </c>
      <c r="V10" s="2">
        <v>0.61472700000000002</v>
      </c>
      <c r="W10" s="2">
        <v>0.533273</v>
      </c>
      <c r="X10" s="2">
        <v>0.46854499999999999</v>
      </c>
      <c r="Y10" s="2">
        <v>0.70545500000000005</v>
      </c>
      <c r="Z10" s="2">
        <v>0.69054499999999996</v>
      </c>
      <c r="AA10" s="2">
        <v>0.32509100000000002</v>
      </c>
      <c r="AB10" s="2">
        <v>0.75833300000000003</v>
      </c>
      <c r="AC10" s="2">
        <v>0.51083299999999998</v>
      </c>
      <c r="AD10" s="2">
        <v>0.57769199999999998</v>
      </c>
    </row>
    <row r="11" spans="1:30" x14ac:dyDescent="0.25">
      <c r="A11" t="s">
        <v>24</v>
      </c>
      <c r="B11">
        <v>0.92700000000000005</v>
      </c>
      <c r="C11">
        <v>65300</v>
      </c>
      <c r="E11">
        <v>79570</v>
      </c>
      <c r="F11" s="2">
        <v>14.695650000000001</v>
      </c>
      <c r="G11" s="2">
        <v>0.18840599999999999</v>
      </c>
      <c r="H11" s="2">
        <v>24.159420000000001</v>
      </c>
      <c r="I11" s="2">
        <v>9.7246380000000006</v>
      </c>
      <c r="J11">
        <v>608003421</v>
      </c>
      <c r="K11">
        <v>17855416</v>
      </c>
      <c r="L11">
        <v>17344168</v>
      </c>
      <c r="M11">
        <v>106751948</v>
      </c>
      <c r="N11">
        <v>20098426</v>
      </c>
      <c r="P11">
        <f t="shared" si="0"/>
        <v>9310.9252833078099</v>
      </c>
      <c r="Q11">
        <f t="shared" si="1"/>
        <v>273.43669218989282</v>
      </c>
      <c r="R11">
        <f t="shared" si="2"/>
        <v>265.60747320061256</v>
      </c>
      <c r="S11">
        <f t="shared" si="3"/>
        <v>1634.7924655436448</v>
      </c>
      <c r="T11">
        <f t="shared" si="4"/>
        <v>307.78600306278713</v>
      </c>
      <c r="V11" s="2">
        <v>0.68759300000000001</v>
      </c>
      <c r="W11" s="2">
        <v>0.64759299999999997</v>
      </c>
      <c r="X11" s="2">
        <v>0.54907399999999995</v>
      </c>
      <c r="Y11" s="2">
        <v>0.760741</v>
      </c>
      <c r="Z11" s="2">
        <v>0.76463000000000003</v>
      </c>
      <c r="AA11" s="2">
        <v>0.44388899999999998</v>
      </c>
      <c r="AB11" s="2">
        <v>0.86</v>
      </c>
      <c r="AC11" s="2">
        <v>0.51571400000000001</v>
      </c>
      <c r="AD11" s="2">
        <v>0.70285699999999995</v>
      </c>
    </row>
    <row r="12" spans="1:30" x14ac:dyDescent="0.25">
      <c r="A12" t="s">
        <v>25</v>
      </c>
      <c r="B12">
        <v>0.80500000000000005</v>
      </c>
      <c r="C12">
        <v>50075</v>
      </c>
      <c r="E12">
        <v>66103</v>
      </c>
      <c r="F12" s="2">
        <v>15.34951</v>
      </c>
      <c r="G12" s="2">
        <v>0.87378599999999995</v>
      </c>
      <c r="H12" s="2">
        <v>22.941749999999999</v>
      </c>
      <c r="I12" s="2">
        <v>8.2621359999999999</v>
      </c>
      <c r="J12">
        <v>491870000</v>
      </c>
      <c r="K12">
        <v>14347000</v>
      </c>
      <c r="L12">
        <v>23570000</v>
      </c>
      <c r="M12">
        <v>97303000</v>
      </c>
      <c r="N12">
        <v>11078000</v>
      </c>
      <c r="P12">
        <f t="shared" si="0"/>
        <v>9822.6660009985026</v>
      </c>
      <c r="Q12">
        <f t="shared" si="1"/>
        <v>286.51023464802796</v>
      </c>
      <c r="R12">
        <f t="shared" si="2"/>
        <v>470.6939590614079</v>
      </c>
      <c r="S12">
        <f t="shared" si="3"/>
        <v>1943.1452820768848</v>
      </c>
      <c r="T12">
        <f t="shared" si="4"/>
        <v>221.22815776335497</v>
      </c>
      <c r="V12" s="2">
        <v>0.668462</v>
      </c>
      <c r="W12" s="2">
        <v>0.58756399999999998</v>
      </c>
      <c r="X12" s="2">
        <v>0.47359000000000001</v>
      </c>
      <c r="Y12" s="2">
        <v>0.71477599999999997</v>
      </c>
      <c r="Z12" s="2">
        <v>0.72104500000000005</v>
      </c>
      <c r="AA12" s="2">
        <v>0.34059699999999998</v>
      </c>
      <c r="AB12" s="2">
        <v>0.80583300000000002</v>
      </c>
      <c r="AC12" s="2">
        <v>0.44</v>
      </c>
      <c r="AD12" s="2">
        <v>0.723333</v>
      </c>
    </row>
    <row r="13" spans="1:30" x14ac:dyDescent="0.25">
      <c r="A13" t="s">
        <v>26</v>
      </c>
      <c r="B13">
        <v>0.76400000000000001</v>
      </c>
      <c r="C13">
        <v>15095</v>
      </c>
      <c r="E13">
        <v>60319</v>
      </c>
      <c r="F13" s="2">
        <v>21.452380000000002</v>
      </c>
      <c r="G13" s="2">
        <v>0</v>
      </c>
      <c r="H13" s="2">
        <v>20.238099999999999</v>
      </c>
      <c r="I13" s="2">
        <v>7.6428570000000002</v>
      </c>
      <c r="J13">
        <v>151694000</v>
      </c>
      <c r="K13">
        <v>6226000</v>
      </c>
      <c r="L13">
        <v>14599000</v>
      </c>
      <c r="M13">
        <v>28132000</v>
      </c>
      <c r="N13">
        <v>4101000</v>
      </c>
      <c r="P13">
        <f t="shared" si="0"/>
        <v>10049.287843656841</v>
      </c>
      <c r="Q13">
        <f t="shared" si="1"/>
        <v>412.45445511758862</v>
      </c>
      <c r="R13">
        <f t="shared" si="2"/>
        <v>967.1414375621066</v>
      </c>
      <c r="S13">
        <f t="shared" si="3"/>
        <v>1863.6634647234184</v>
      </c>
      <c r="T13">
        <f t="shared" si="4"/>
        <v>271.67936402782379</v>
      </c>
      <c r="V13" s="2">
        <v>0.60806499999999997</v>
      </c>
      <c r="W13" s="2">
        <v>0.53032299999999999</v>
      </c>
      <c r="X13" s="2">
        <v>0.44193500000000002</v>
      </c>
      <c r="Y13" s="2">
        <v>0.68</v>
      </c>
      <c r="Z13" s="2">
        <v>0.64142900000000003</v>
      </c>
      <c r="AA13" s="2">
        <v>0.26678600000000002</v>
      </c>
      <c r="AB13" s="2">
        <v>0.75142900000000001</v>
      </c>
      <c r="AC13" s="2">
        <v>0.40285700000000002</v>
      </c>
      <c r="AD13" s="2">
        <v>0.67</v>
      </c>
    </row>
    <row r="14" spans="1:30" x14ac:dyDescent="0.25">
      <c r="A14" t="s">
        <v>27</v>
      </c>
      <c r="B14">
        <v>0.84899999999999998</v>
      </c>
      <c r="C14">
        <v>32930</v>
      </c>
      <c r="E14">
        <v>57921</v>
      </c>
      <c r="F14" s="2">
        <v>18.943180000000002</v>
      </c>
      <c r="G14" s="2">
        <v>9.0909000000000004E-2</v>
      </c>
      <c r="H14" s="2">
        <v>14.86364</v>
      </c>
      <c r="I14" s="2">
        <v>2.920455</v>
      </c>
      <c r="J14">
        <v>319783287</v>
      </c>
      <c r="K14">
        <v>10879291</v>
      </c>
      <c r="L14">
        <v>21515088</v>
      </c>
      <c r="M14">
        <v>54977732</v>
      </c>
      <c r="N14">
        <v>9650393</v>
      </c>
      <c r="P14">
        <f t="shared" si="0"/>
        <v>9711.0017309444283</v>
      </c>
      <c r="Q14">
        <f t="shared" si="1"/>
        <v>330.37628302459763</v>
      </c>
      <c r="R14">
        <f t="shared" si="2"/>
        <v>653.35827512906167</v>
      </c>
      <c r="S14">
        <f t="shared" si="3"/>
        <v>1669.5333130883694</v>
      </c>
      <c r="T14">
        <f t="shared" si="4"/>
        <v>293.0577892499241</v>
      </c>
      <c r="V14" s="2">
        <v>0.74278699999999998</v>
      </c>
      <c r="W14" s="2">
        <v>0.66606600000000005</v>
      </c>
      <c r="X14" s="2">
        <v>0.57508199999999998</v>
      </c>
      <c r="Y14" s="2">
        <v>0.78079399999999999</v>
      </c>
      <c r="Z14" s="2">
        <v>0.76761900000000005</v>
      </c>
      <c r="AA14" s="2">
        <v>0.39500000000000002</v>
      </c>
      <c r="AB14" s="2">
        <v>0.82461499999999999</v>
      </c>
      <c r="AC14" s="2">
        <v>0.49307699999999999</v>
      </c>
      <c r="AD14" s="2">
        <v>0.74307699999999999</v>
      </c>
    </row>
    <row r="15" spans="1:30" x14ac:dyDescent="0.25">
      <c r="A15" t="s">
        <v>28</v>
      </c>
      <c r="B15">
        <v>0.73199999999999998</v>
      </c>
      <c r="C15">
        <v>4820</v>
      </c>
      <c r="E15">
        <v>64046</v>
      </c>
      <c r="F15" s="2">
        <v>17.94444</v>
      </c>
      <c r="G15" s="2">
        <v>0</v>
      </c>
      <c r="H15" s="2">
        <v>11.16667</v>
      </c>
      <c r="I15" s="2">
        <v>11.22222</v>
      </c>
      <c r="J15">
        <v>67688000</v>
      </c>
      <c r="K15">
        <v>4809000</v>
      </c>
      <c r="L15">
        <v>5107000</v>
      </c>
      <c r="M15">
        <v>15438000</v>
      </c>
      <c r="N15">
        <v>2550000</v>
      </c>
      <c r="P15">
        <f t="shared" si="0"/>
        <v>14043.153526970955</v>
      </c>
      <c r="Q15">
        <f t="shared" si="1"/>
        <v>997.71784232365144</v>
      </c>
      <c r="R15">
        <f t="shared" si="2"/>
        <v>1059.5435684647302</v>
      </c>
      <c r="S15">
        <f t="shared" si="3"/>
        <v>3202.9045643153527</v>
      </c>
      <c r="T15">
        <f t="shared" si="4"/>
        <v>529.04564315352695</v>
      </c>
      <c r="V15" s="2">
        <v>0.64124999999999999</v>
      </c>
      <c r="W15" s="2">
        <v>0.58875</v>
      </c>
      <c r="X15" s="2">
        <v>0.51375000000000004</v>
      </c>
      <c r="Y15" s="2">
        <v>0.76666699999999999</v>
      </c>
      <c r="Z15" s="2">
        <v>0.75777799999999995</v>
      </c>
      <c r="AA15" s="2">
        <v>0.45111099999999998</v>
      </c>
      <c r="AB15" s="2">
        <v>0.63500000000000001</v>
      </c>
      <c r="AC15" s="2">
        <v>0.41</v>
      </c>
      <c r="AD15" s="2">
        <v>0.52</v>
      </c>
    </row>
    <row r="16" spans="1:30" x14ac:dyDescent="0.25">
      <c r="A16" t="s">
        <v>29</v>
      </c>
      <c r="B16">
        <v>0.81299999999999994</v>
      </c>
      <c r="C16">
        <v>8820</v>
      </c>
      <c r="E16">
        <v>60855</v>
      </c>
      <c r="F16" s="2">
        <v>14.44444</v>
      </c>
      <c r="G16" s="2">
        <v>0</v>
      </c>
      <c r="H16" s="2">
        <v>19.592590000000001</v>
      </c>
      <c r="I16" s="2">
        <v>9.2222220000000004</v>
      </c>
      <c r="J16">
        <v>100007000</v>
      </c>
      <c r="K16">
        <v>5167000</v>
      </c>
      <c r="L16">
        <v>6811000</v>
      </c>
      <c r="M16">
        <v>25464000</v>
      </c>
      <c r="N16">
        <v>2003000</v>
      </c>
      <c r="P16">
        <f t="shared" si="0"/>
        <v>11338.662131519275</v>
      </c>
      <c r="Q16">
        <f t="shared" si="1"/>
        <v>585.82766439909301</v>
      </c>
      <c r="R16">
        <f t="shared" si="2"/>
        <v>772.22222222222217</v>
      </c>
      <c r="S16">
        <f t="shared" si="3"/>
        <v>2887.074829931973</v>
      </c>
      <c r="T16">
        <f t="shared" si="4"/>
        <v>227.09750566893425</v>
      </c>
      <c r="V16" s="2">
        <v>0.70272699999999999</v>
      </c>
      <c r="W16" s="2">
        <v>0.66181800000000002</v>
      </c>
      <c r="X16" s="2">
        <v>0.50681799999999999</v>
      </c>
      <c r="Y16" s="2">
        <v>0.72950000000000004</v>
      </c>
      <c r="Z16" s="2">
        <v>0.70799999999999996</v>
      </c>
      <c r="AA16" s="2">
        <v>0.30599999999999999</v>
      </c>
      <c r="AB16" s="2">
        <v>0.82333299999999998</v>
      </c>
      <c r="AC16" s="2">
        <v>0.43666700000000003</v>
      </c>
      <c r="AD16" s="2">
        <v>0.79333299999999995</v>
      </c>
    </row>
    <row r="17" spans="1:30" x14ac:dyDescent="0.25">
      <c r="A17" t="s">
        <v>30</v>
      </c>
      <c r="B17">
        <v>0.77100000000000002</v>
      </c>
      <c r="C17">
        <v>22030</v>
      </c>
      <c r="E17">
        <v>62075</v>
      </c>
      <c r="F17" s="2">
        <v>19.4375</v>
      </c>
      <c r="G17" s="2">
        <v>0.265625</v>
      </c>
      <c r="H17" s="2">
        <v>17.6875</v>
      </c>
      <c r="I17" s="2">
        <v>7.578125</v>
      </c>
      <c r="J17">
        <v>210499050</v>
      </c>
      <c r="K17">
        <v>7372662</v>
      </c>
      <c r="L17">
        <v>13261857</v>
      </c>
      <c r="M17">
        <v>40746085</v>
      </c>
      <c r="N17">
        <v>5828880</v>
      </c>
      <c r="P17">
        <f t="shared" si="0"/>
        <v>9555.1089423513386</v>
      </c>
      <c r="Q17">
        <f t="shared" si="1"/>
        <v>334.6646391284612</v>
      </c>
      <c r="R17">
        <f t="shared" si="2"/>
        <v>601.99078529278256</v>
      </c>
      <c r="S17">
        <f t="shared" si="3"/>
        <v>1849.5726282342262</v>
      </c>
      <c r="T17">
        <f t="shared" si="4"/>
        <v>264.58828869723106</v>
      </c>
      <c r="V17" s="2">
        <v>0.70346900000000001</v>
      </c>
      <c r="W17" s="2">
        <v>0.63591799999999998</v>
      </c>
      <c r="X17" s="2">
        <v>0.52959199999999995</v>
      </c>
      <c r="Y17" s="2">
        <v>0.75900000000000001</v>
      </c>
      <c r="Z17" s="2">
        <v>0.76739999999999997</v>
      </c>
      <c r="AA17" s="2">
        <v>0.34899999999999998</v>
      </c>
      <c r="AB17" s="2">
        <v>0.72090900000000002</v>
      </c>
      <c r="AC17" s="2">
        <v>0.38250000000000001</v>
      </c>
      <c r="AD17" s="2">
        <v>0.66916699999999996</v>
      </c>
    </row>
    <row r="18" spans="1:30" x14ac:dyDescent="0.25">
      <c r="A18" t="s">
        <v>31</v>
      </c>
      <c r="B18">
        <v>0.84799999999999998</v>
      </c>
      <c r="C18">
        <v>19725</v>
      </c>
      <c r="E18">
        <v>62741</v>
      </c>
      <c r="F18" s="2">
        <v>24.103449999999999</v>
      </c>
      <c r="G18" s="2">
        <v>0</v>
      </c>
      <c r="H18" s="2">
        <v>16.56897</v>
      </c>
      <c r="I18" s="2">
        <v>4.0862069999999999</v>
      </c>
      <c r="J18">
        <v>194937431</v>
      </c>
      <c r="K18">
        <v>7599229</v>
      </c>
      <c r="L18">
        <v>16240334</v>
      </c>
      <c r="M18">
        <v>40262271</v>
      </c>
      <c r="N18">
        <v>5751444</v>
      </c>
      <c r="P18">
        <f t="shared" si="0"/>
        <v>9882.7594930291507</v>
      </c>
      <c r="Q18">
        <f t="shared" si="1"/>
        <v>385.25875792141954</v>
      </c>
      <c r="R18">
        <f t="shared" si="2"/>
        <v>823.33759188846636</v>
      </c>
      <c r="S18">
        <f t="shared" si="3"/>
        <v>2041.1797718631178</v>
      </c>
      <c r="T18">
        <f t="shared" si="4"/>
        <v>291.58144486692015</v>
      </c>
      <c r="V18" s="2">
        <v>0.66552599999999995</v>
      </c>
      <c r="W18" s="2">
        <v>0.53342100000000003</v>
      </c>
      <c r="X18" s="2">
        <v>0.44026300000000002</v>
      </c>
      <c r="Y18" s="2">
        <v>0.69666700000000004</v>
      </c>
      <c r="Z18" s="2">
        <v>0.670238</v>
      </c>
      <c r="AA18" s="2">
        <v>0.298095</v>
      </c>
      <c r="AB18" s="2">
        <v>0.77</v>
      </c>
      <c r="AC18" s="2">
        <v>0.45</v>
      </c>
      <c r="AD18" s="2">
        <v>0.71222200000000002</v>
      </c>
    </row>
    <row r="19" spans="1:30" x14ac:dyDescent="0.25">
      <c r="A19" t="s">
        <v>32</v>
      </c>
      <c r="B19">
        <v>0.80600000000000005</v>
      </c>
      <c r="C19">
        <v>9935</v>
      </c>
      <c r="E19">
        <v>57253</v>
      </c>
      <c r="F19" s="2">
        <v>24.11111</v>
      </c>
      <c r="G19" s="2">
        <v>0</v>
      </c>
      <c r="H19" s="2">
        <v>18.97222</v>
      </c>
      <c r="I19" s="2">
        <v>5.5277779999999996</v>
      </c>
      <c r="J19">
        <v>110468411</v>
      </c>
      <c r="K19">
        <v>4194428</v>
      </c>
      <c r="L19">
        <v>12160131</v>
      </c>
      <c r="M19">
        <v>27179380</v>
      </c>
      <c r="N19">
        <v>2778084</v>
      </c>
      <c r="P19">
        <f t="shared" si="0"/>
        <v>11119.115349773529</v>
      </c>
      <c r="Q19">
        <f t="shared" si="1"/>
        <v>422.18701560140914</v>
      </c>
      <c r="R19">
        <f t="shared" si="2"/>
        <v>1223.9688978359336</v>
      </c>
      <c r="S19">
        <f t="shared" si="3"/>
        <v>2735.7201811776549</v>
      </c>
      <c r="T19">
        <f t="shared" si="4"/>
        <v>279.62596879718166</v>
      </c>
      <c r="V19" s="2">
        <v>0.68909100000000001</v>
      </c>
      <c r="W19" s="2">
        <v>0.61590900000000004</v>
      </c>
      <c r="X19" s="2">
        <v>0.37090899999999999</v>
      </c>
      <c r="Y19" s="2">
        <v>0.79047599999999996</v>
      </c>
      <c r="Z19" s="2">
        <v>0.74666699999999997</v>
      </c>
      <c r="AA19" s="2">
        <v>0.277619</v>
      </c>
      <c r="AB19" s="2">
        <v>0.70333299999999999</v>
      </c>
      <c r="AC19" s="2">
        <v>0.388571</v>
      </c>
      <c r="AD19" s="2">
        <v>0.638571</v>
      </c>
    </row>
    <row r="20" spans="1:30" x14ac:dyDescent="0.25">
      <c r="A20" t="s">
        <v>33</v>
      </c>
      <c r="B20">
        <v>0.89</v>
      </c>
      <c r="C20">
        <v>74695</v>
      </c>
      <c r="E20">
        <v>73836</v>
      </c>
      <c r="F20" s="2">
        <v>19.102039999999999</v>
      </c>
      <c r="G20" s="2">
        <v>1.3673470000000001</v>
      </c>
      <c r="H20" s="2">
        <v>18.244900000000001</v>
      </c>
      <c r="I20" s="2">
        <v>4.7755099999999997</v>
      </c>
      <c r="J20">
        <v>714681578</v>
      </c>
      <c r="K20">
        <v>20237048</v>
      </c>
      <c r="L20">
        <v>41868519</v>
      </c>
      <c r="N20">
        <v>23254348</v>
      </c>
      <c r="O20">
        <v>150856563</v>
      </c>
      <c r="P20">
        <f t="shared" si="0"/>
        <v>9567.997563424593</v>
      </c>
      <c r="Q20">
        <f t="shared" si="1"/>
        <v>270.9290849454448</v>
      </c>
      <c r="R20">
        <f t="shared" si="2"/>
        <v>560.52639400227588</v>
      </c>
      <c r="S20">
        <f t="shared" si="3"/>
        <v>0</v>
      </c>
      <c r="T20">
        <f t="shared" si="4"/>
        <v>311.32402436575404</v>
      </c>
      <c r="U20">
        <f>O20/C20</f>
        <v>2019.6340183412544</v>
      </c>
      <c r="V20" s="2">
        <v>0.72826500000000005</v>
      </c>
      <c r="W20" s="2">
        <v>0.64336700000000002</v>
      </c>
      <c r="X20" s="2">
        <v>0.54755100000000001</v>
      </c>
      <c r="Y20" s="2">
        <v>0.79239099999999996</v>
      </c>
      <c r="Z20" s="2">
        <v>0.79217400000000004</v>
      </c>
      <c r="AA20" s="2">
        <v>0.455652</v>
      </c>
      <c r="AB20" s="2">
        <v>0.83782599999999996</v>
      </c>
      <c r="AC20" s="2">
        <v>0.47416700000000001</v>
      </c>
      <c r="AD20" s="2">
        <v>0.81695700000000004</v>
      </c>
    </row>
    <row r="21" spans="1:30" x14ac:dyDescent="0.25">
      <c r="A21" t="s">
        <v>34</v>
      </c>
      <c r="B21">
        <v>0.89100000000000001</v>
      </c>
      <c r="C21">
        <v>157620</v>
      </c>
      <c r="E21">
        <v>87086</v>
      </c>
      <c r="F21" s="2">
        <v>15.28458</v>
      </c>
      <c r="G21" s="2">
        <v>0.71146200000000004</v>
      </c>
      <c r="H21" s="2">
        <v>19.16601</v>
      </c>
      <c r="I21" s="2">
        <v>5.8418970000000003</v>
      </c>
      <c r="J21">
        <v>1484462000</v>
      </c>
      <c r="K21">
        <v>50151000</v>
      </c>
      <c r="L21">
        <v>54657000</v>
      </c>
      <c r="M21">
        <v>274982000</v>
      </c>
      <c r="N21">
        <v>33905000</v>
      </c>
      <c r="P21">
        <f t="shared" si="0"/>
        <v>9417.9799517827687</v>
      </c>
      <c r="Q21">
        <f t="shared" si="1"/>
        <v>318.17662733155692</v>
      </c>
      <c r="R21">
        <f t="shared" si="2"/>
        <v>346.76437000380662</v>
      </c>
      <c r="S21">
        <f t="shared" si="3"/>
        <v>1744.5882502220531</v>
      </c>
      <c r="T21">
        <f t="shared" si="4"/>
        <v>215.10595102144399</v>
      </c>
      <c r="V21" s="2">
        <v>0.73337200000000002</v>
      </c>
      <c r="W21" s="2">
        <v>0.67401200000000006</v>
      </c>
      <c r="X21" s="2">
        <v>0.55842999999999998</v>
      </c>
      <c r="Y21" s="2">
        <v>0.81568600000000002</v>
      </c>
      <c r="Z21" s="2">
        <v>0.83382400000000001</v>
      </c>
      <c r="AA21" s="2">
        <v>0.47882400000000003</v>
      </c>
      <c r="AB21" s="2">
        <v>0.83593799999999996</v>
      </c>
      <c r="AC21" s="2">
        <v>0.37970599999999999</v>
      </c>
      <c r="AD21" s="2">
        <v>0.78628600000000004</v>
      </c>
    </row>
    <row r="22" spans="1:30" x14ac:dyDescent="0.25">
      <c r="A22" t="s">
        <v>35</v>
      </c>
      <c r="B22">
        <v>0.75</v>
      </c>
      <c r="C22">
        <v>13385</v>
      </c>
      <c r="E22">
        <v>62774</v>
      </c>
      <c r="F22" s="2">
        <v>22.723400000000002</v>
      </c>
      <c r="G22" s="2">
        <v>0</v>
      </c>
      <c r="H22" s="2">
        <v>16.638300000000001</v>
      </c>
      <c r="I22" s="2">
        <v>4.1914889999999998</v>
      </c>
      <c r="J22">
        <v>148375953</v>
      </c>
      <c r="K22">
        <v>5284414</v>
      </c>
      <c r="L22">
        <v>13962908</v>
      </c>
      <c r="M22">
        <v>31631300</v>
      </c>
      <c r="N22">
        <v>4586045</v>
      </c>
      <c r="P22">
        <f t="shared" si="0"/>
        <v>11085.241165483751</v>
      </c>
      <c r="Q22">
        <f t="shared" si="1"/>
        <v>394.80119536794922</v>
      </c>
      <c r="R22">
        <f t="shared" si="2"/>
        <v>1043.1757937990287</v>
      </c>
      <c r="S22">
        <f t="shared" si="3"/>
        <v>2363.1901382144192</v>
      </c>
      <c r="T22">
        <f t="shared" si="4"/>
        <v>342.62570041090771</v>
      </c>
      <c r="V22" s="2">
        <v>0.70666700000000005</v>
      </c>
      <c r="W22" s="2">
        <v>0.65</v>
      </c>
      <c r="X22" s="2">
        <v>0.53074100000000002</v>
      </c>
      <c r="Y22" s="2">
        <v>0.75839999999999996</v>
      </c>
      <c r="Z22" s="2">
        <v>0.71799999999999997</v>
      </c>
      <c r="AA22" s="2">
        <v>0.36720000000000003</v>
      </c>
      <c r="AB22" s="2">
        <v>0.8</v>
      </c>
      <c r="AC22" s="2">
        <v>0.35125000000000001</v>
      </c>
      <c r="AD22" s="2">
        <v>0.67555600000000005</v>
      </c>
    </row>
    <row r="23" spans="1:30" x14ac:dyDescent="0.25">
      <c r="A23" t="s">
        <v>36</v>
      </c>
      <c r="B23">
        <v>0.80500000000000005</v>
      </c>
      <c r="C23">
        <v>2665</v>
      </c>
      <c r="E23">
        <v>56213</v>
      </c>
      <c r="F23" s="2">
        <v>21.66667</v>
      </c>
      <c r="G23" s="2">
        <v>0</v>
      </c>
      <c r="H23" s="2">
        <v>12.08333</v>
      </c>
      <c r="I23" s="2">
        <v>7</v>
      </c>
      <c r="J23">
        <v>38876123</v>
      </c>
      <c r="K23">
        <v>2471229</v>
      </c>
      <c r="L23">
        <v>3301697</v>
      </c>
      <c r="M23">
        <v>9227535</v>
      </c>
      <c r="N23">
        <v>1233380</v>
      </c>
      <c r="P23">
        <f t="shared" si="0"/>
        <v>14587.663414634146</v>
      </c>
      <c r="Q23">
        <f t="shared" si="1"/>
        <v>927.29043151969984</v>
      </c>
      <c r="R23">
        <f t="shared" si="2"/>
        <v>1238.910694183865</v>
      </c>
      <c r="S23">
        <f t="shared" si="3"/>
        <v>3462.4896810506566</v>
      </c>
      <c r="T23">
        <f t="shared" si="4"/>
        <v>462.80675422138836</v>
      </c>
      <c r="V23" s="2">
        <v>0.64714300000000002</v>
      </c>
      <c r="W23" s="2">
        <v>0.59857099999999996</v>
      </c>
      <c r="X23" s="2">
        <v>0.65571400000000002</v>
      </c>
      <c r="Y23" s="2">
        <v>0.75</v>
      </c>
      <c r="Z23" s="2">
        <v>0.77428600000000003</v>
      </c>
      <c r="AA23" s="2">
        <v>0.37714300000000001</v>
      </c>
      <c r="AB23" s="2">
        <v>0.83</v>
      </c>
      <c r="AC23" s="2">
        <v>0.42499999999999999</v>
      </c>
      <c r="AD23" s="2">
        <v>0.71333299999999999</v>
      </c>
    </row>
    <row r="24" spans="1:30" x14ac:dyDescent="0.25">
      <c r="A24" t="s">
        <v>37</v>
      </c>
      <c r="B24">
        <v>0.86799999999999999</v>
      </c>
      <c r="C24">
        <v>9110</v>
      </c>
      <c r="E24">
        <v>55384</v>
      </c>
      <c r="F24" s="2">
        <v>18.928570000000001</v>
      </c>
      <c r="G24" s="2">
        <v>0</v>
      </c>
      <c r="H24" s="2">
        <v>14.678570000000001</v>
      </c>
      <c r="I24" s="2">
        <v>4.6071429999999998</v>
      </c>
      <c r="J24">
        <v>101076735</v>
      </c>
      <c r="K24">
        <v>4758562</v>
      </c>
      <c r="L24">
        <v>8704369</v>
      </c>
      <c r="M24">
        <v>19877896</v>
      </c>
      <c r="N24">
        <v>2390760</v>
      </c>
      <c r="P24">
        <f t="shared" si="0"/>
        <v>11095.141053787047</v>
      </c>
      <c r="Q24">
        <f t="shared" si="1"/>
        <v>522.34489571899007</v>
      </c>
      <c r="R24">
        <f t="shared" si="2"/>
        <v>955.47409440175636</v>
      </c>
      <c r="S24">
        <f t="shared" si="3"/>
        <v>2181.9863885839736</v>
      </c>
      <c r="T24">
        <f t="shared" si="4"/>
        <v>262.4324917672887</v>
      </c>
      <c r="V24" s="2">
        <v>0.73062499999999997</v>
      </c>
      <c r="W24" s="2">
        <v>0.68812499999999999</v>
      </c>
      <c r="X24" s="2">
        <v>0.58062499999999995</v>
      </c>
      <c r="Y24" s="2">
        <v>0.84882400000000002</v>
      </c>
      <c r="Z24" s="2">
        <v>0.77470600000000001</v>
      </c>
      <c r="AA24" s="2">
        <v>0.46117599999999997</v>
      </c>
      <c r="AB24" s="2">
        <v>0.79142900000000005</v>
      </c>
      <c r="AC24" s="2">
        <v>0.445714</v>
      </c>
      <c r="AD24" s="2">
        <v>0.71142899999999998</v>
      </c>
    </row>
    <row r="25" spans="1:30" x14ac:dyDescent="0.25">
      <c r="A25" t="s">
        <v>38</v>
      </c>
      <c r="B25">
        <v>0.83299999999999996</v>
      </c>
      <c r="C25">
        <v>52910</v>
      </c>
      <c r="E25">
        <v>70314</v>
      </c>
      <c r="F25" s="2">
        <v>17.725490000000001</v>
      </c>
      <c r="G25" s="2">
        <v>0.80392200000000003</v>
      </c>
      <c r="H25" s="2">
        <v>14.62745</v>
      </c>
      <c r="I25" s="2">
        <v>5.1862750000000002</v>
      </c>
      <c r="J25">
        <v>493097000</v>
      </c>
      <c r="K25">
        <v>16324000</v>
      </c>
      <c r="L25">
        <v>20274000</v>
      </c>
      <c r="M25">
        <v>93783000</v>
      </c>
      <c r="N25">
        <v>15335000</v>
      </c>
      <c r="P25">
        <f t="shared" si="0"/>
        <v>9319.5426195426189</v>
      </c>
      <c r="Q25">
        <f t="shared" si="1"/>
        <v>308.52390852390852</v>
      </c>
      <c r="R25">
        <f t="shared" si="2"/>
        <v>383.17898317898317</v>
      </c>
      <c r="S25">
        <f t="shared" si="3"/>
        <v>1772.5004725004726</v>
      </c>
      <c r="T25">
        <f t="shared" si="4"/>
        <v>289.83178983178982</v>
      </c>
      <c r="V25" s="2">
        <v>0.694353</v>
      </c>
      <c r="W25" s="2">
        <v>0.61152899999999999</v>
      </c>
      <c r="X25" s="2">
        <v>0.55209299999999994</v>
      </c>
      <c r="Y25" s="2">
        <v>0.79209300000000005</v>
      </c>
      <c r="Z25" s="2">
        <v>0.76407000000000003</v>
      </c>
      <c r="AA25" s="2">
        <v>0.43534899999999999</v>
      </c>
      <c r="AB25" s="2">
        <v>0.76428600000000002</v>
      </c>
      <c r="AC25" s="2">
        <v>0.421429</v>
      </c>
      <c r="AD25" s="2">
        <v>0.77214300000000002</v>
      </c>
    </row>
    <row r="26" spans="1:30" x14ac:dyDescent="0.25">
      <c r="A26" t="s">
        <v>39</v>
      </c>
      <c r="B26">
        <v>0.71399999999999997</v>
      </c>
      <c r="C26">
        <v>1445</v>
      </c>
      <c r="E26">
        <v>72384</v>
      </c>
      <c r="F26" s="2">
        <v>25.909089999999999</v>
      </c>
      <c r="G26" s="2">
        <v>0</v>
      </c>
      <c r="H26" s="2">
        <v>12.272729999999999</v>
      </c>
      <c r="I26" s="2">
        <v>12.272729999999999</v>
      </c>
      <c r="J26">
        <v>27798148</v>
      </c>
      <c r="K26">
        <v>3121486</v>
      </c>
      <c r="L26">
        <v>1774154</v>
      </c>
      <c r="M26">
        <v>10507223</v>
      </c>
      <c r="N26">
        <v>500534</v>
      </c>
      <c r="P26">
        <f t="shared" si="0"/>
        <v>19237.472664359862</v>
      </c>
      <c r="Q26">
        <f t="shared" si="1"/>
        <v>2160.1979238754325</v>
      </c>
      <c r="R26">
        <f t="shared" si="2"/>
        <v>1227.7882352941176</v>
      </c>
      <c r="S26">
        <f t="shared" si="3"/>
        <v>7271.434602076125</v>
      </c>
      <c r="T26">
        <f t="shared" si="4"/>
        <v>346.39031141868514</v>
      </c>
      <c r="V26" s="2">
        <v>0.67</v>
      </c>
      <c r="W26" s="2">
        <v>0.41499999999999998</v>
      </c>
      <c r="X26" s="2">
        <v>0.45500000000000002</v>
      </c>
      <c r="Y26" s="2">
        <v>0.71</v>
      </c>
      <c r="Z26" s="2">
        <v>0.67</v>
      </c>
      <c r="AA26" s="2">
        <v>0.37666699999999997</v>
      </c>
      <c r="AB26" s="2">
        <v>0.63</v>
      </c>
      <c r="AC26" s="2">
        <v>0.57666700000000004</v>
      </c>
      <c r="AD26" s="2">
        <v>0.52800000000000002</v>
      </c>
    </row>
    <row r="27" spans="1:30" x14ac:dyDescent="0.25">
      <c r="A27" t="s">
        <v>40</v>
      </c>
      <c r="B27">
        <v>0.79600000000000004</v>
      </c>
      <c r="C27">
        <v>78960</v>
      </c>
      <c r="E27">
        <v>57607</v>
      </c>
      <c r="F27" s="2">
        <v>12.643750000000001</v>
      </c>
      <c r="G27" s="2">
        <v>1.1812499999999999</v>
      </c>
      <c r="H27" s="2">
        <v>19.512499999999999</v>
      </c>
      <c r="I27" s="2">
        <v>8.1374999999999993</v>
      </c>
      <c r="P27">
        <f t="shared" si="0"/>
        <v>0</v>
      </c>
      <c r="Q27">
        <f t="shared" si="1"/>
        <v>0</v>
      </c>
      <c r="R27">
        <f t="shared" si="2"/>
        <v>0</v>
      </c>
      <c r="S27">
        <f t="shared" si="3"/>
        <v>0</v>
      </c>
      <c r="T27">
        <f t="shared" si="4"/>
        <v>0</v>
      </c>
      <c r="V27" s="2">
        <v>0.62059299999999995</v>
      </c>
      <c r="W27" s="2">
        <v>0.54500000000000004</v>
      </c>
      <c r="X27" s="2">
        <v>0.51406300000000005</v>
      </c>
      <c r="Y27" s="2">
        <v>0.72100799999999998</v>
      </c>
      <c r="Z27" s="2">
        <v>0.703488</v>
      </c>
      <c r="AA27" s="2">
        <v>0.42922500000000002</v>
      </c>
      <c r="AB27" s="2">
        <v>0.77653799999999995</v>
      </c>
      <c r="AC27" s="2">
        <v>0.44719999999999999</v>
      </c>
      <c r="AD27" s="2">
        <v>0.65296299999999996</v>
      </c>
    </row>
    <row r="28" spans="1:30" x14ac:dyDescent="0.25">
      <c r="A28" t="s">
        <v>41</v>
      </c>
      <c r="B28">
        <v>0.84199999999999997</v>
      </c>
      <c r="C28">
        <v>246410</v>
      </c>
      <c r="E28">
        <v>68627</v>
      </c>
      <c r="F28" s="2">
        <v>17.61796</v>
      </c>
      <c r="G28" s="2">
        <v>2.223592</v>
      </c>
      <c r="H28" s="2">
        <v>26.64085</v>
      </c>
      <c r="I28" s="2">
        <v>9.1637319999999995</v>
      </c>
      <c r="J28">
        <v>2616891000</v>
      </c>
      <c r="K28">
        <v>83812000</v>
      </c>
      <c r="L28">
        <v>67950000</v>
      </c>
      <c r="M28">
        <v>264742000</v>
      </c>
      <c r="N28">
        <v>42883000</v>
      </c>
      <c r="O28">
        <v>321211000</v>
      </c>
      <c r="P28">
        <f t="shared" si="0"/>
        <v>10620.068179051175</v>
      </c>
      <c r="Q28">
        <f t="shared" si="1"/>
        <v>340.1322998254941</v>
      </c>
      <c r="R28">
        <f t="shared" si="2"/>
        <v>275.75991234121994</v>
      </c>
      <c r="S28">
        <f t="shared" si="3"/>
        <v>1074.3963313177226</v>
      </c>
      <c r="T28">
        <f t="shared" si="4"/>
        <v>174.03108640071426</v>
      </c>
      <c r="U28">
        <f>O28/C28</f>
        <v>1303.5631670792582</v>
      </c>
      <c r="V28" s="2">
        <v>0.75333300000000003</v>
      </c>
      <c r="W28" s="2">
        <v>0.71806199999999998</v>
      </c>
      <c r="X28" s="2">
        <v>0.60234699999999997</v>
      </c>
      <c r="Y28" s="2">
        <v>0.81054099999999996</v>
      </c>
      <c r="Z28" s="2">
        <v>0.82614600000000005</v>
      </c>
      <c r="AA28" s="2">
        <v>0.51955399999999996</v>
      </c>
      <c r="AB28" s="2">
        <v>0.70638900000000004</v>
      </c>
      <c r="AC28" s="2">
        <v>0.23476900000000001</v>
      </c>
      <c r="AD28" s="2">
        <v>0.774868</v>
      </c>
    </row>
    <row r="29" spans="1:30" x14ac:dyDescent="0.25">
      <c r="A29" t="s">
        <v>42</v>
      </c>
      <c r="B29">
        <v>0.82499999999999996</v>
      </c>
      <c r="C29">
        <v>16765</v>
      </c>
      <c r="E29">
        <v>59709</v>
      </c>
      <c r="F29" s="2">
        <v>29.375</v>
      </c>
      <c r="G29" s="2">
        <v>4.1667000000000003E-2</v>
      </c>
      <c r="H29" s="2">
        <v>17.625</v>
      </c>
      <c r="I29" s="2">
        <v>4.9583329999999997</v>
      </c>
      <c r="J29">
        <v>160672000</v>
      </c>
      <c r="K29">
        <v>6807000</v>
      </c>
      <c r="L29">
        <v>17119000</v>
      </c>
      <c r="M29">
        <v>29812000</v>
      </c>
      <c r="N29">
        <v>5372000</v>
      </c>
      <c r="P29">
        <f t="shared" si="0"/>
        <v>9583.7757232329259</v>
      </c>
      <c r="Q29">
        <f t="shared" si="1"/>
        <v>406.02445571130329</v>
      </c>
      <c r="R29">
        <f t="shared" si="2"/>
        <v>1021.1154190277364</v>
      </c>
      <c r="S29">
        <f t="shared" si="3"/>
        <v>1778.2284521324186</v>
      </c>
      <c r="T29">
        <f t="shared" si="4"/>
        <v>320.42946614971669</v>
      </c>
      <c r="V29" s="2">
        <v>0.65272699999999995</v>
      </c>
      <c r="W29" s="2">
        <v>0.55545500000000003</v>
      </c>
      <c r="X29" s="2">
        <v>0.50757600000000003</v>
      </c>
      <c r="Y29" s="2">
        <v>0.74205900000000002</v>
      </c>
      <c r="Z29" s="2">
        <v>0.70794100000000004</v>
      </c>
      <c r="AA29" s="2">
        <v>0.38117600000000001</v>
      </c>
      <c r="AB29" s="2">
        <v>0.88</v>
      </c>
      <c r="AC29" s="2">
        <v>0.55142899999999995</v>
      </c>
      <c r="AD29" s="2">
        <v>0.65375000000000005</v>
      </c>
    </row>
    <row r="30" spans="1:30" x14ac:dyDescent="0.25">
      <c r="A30" t="s">
        <v>43</v>
      </c>
      <c r="B30">
        <v>0.85799999999999998</v>
      </c>
      <c r="C30">
        <v>27025</v>
      </c>
      <c r="E30">
        <v>55121</v>
      </c>
      <c r="F30" s="2">
        <v>24</v>
      </c>
      <c r="G30" s="2">
        <v>0.37373699999999999</v>
      </c>
      <c r="H30" s="2">
        <v>16.80808</v>
      </c>
      <c r="I30" s="2">
        <v>4.0606059999999999</v>
      </c>
      <c r="J30">
        <v>273087486</v>
      </c>
      <c r="K30">
        <v>8602515</v>
      </c>
      <c r="L30">
        <v>32397151</v>
      </c>
      <c r="M30">
        <v>51233206</v>
      </c>
      <c r="N30">
        <v>6026655</v>
      </c>
      <c r="P30">
        <f t="shared" si="0"/>
        <v>10104.994856614247</v>
      </c>
      <c r="Q30">
        <f t="shared" si="1"/>
        <v>318.31692876965775</v>
      </c>
      <c r="R30">
        <f t="shared" si="2"/>
        <v>1198.7844958371877</v>
      </c>
      <c r="S30">
        <f t="shared" si="3"/>
        <v>1895.7708048103607</v>
      </c>
      <c r="T30">
        <f t="shared" si="4"/>
        <v>223.00296022201664</v>
      </c>
      <c r="V30" s="2">
        <v>0.73627500000000001</v>
      </c>
      <c r="W30" s="2">
        <v>0.65156899999999995</v>
      </c>
      <c r="X30" s="2">
        <v>0.51941199999999998</v>
      </c>
      <c r="Y30" s="2">
        <v>0.794821</v>
      </c>
      <c r="Z30" s="2">
        <v>0.78500000000000003</v>
      </c>
      <c r="AA30" s="2">
        <v>0.36196400000000001</v>
      </c>
      <c r="AB30" s="2">
        <v>0.75476200000000004</v>
      </c>
      <c r="AC30" s="2">
        <v>0.42368400000000001</v>
      </c>
      <c r="AD30" s="2">
        <v>0.70909100000000003</v>
      </c>
    </row>
    <row r="31" spans="1:30" x14ac:dyDescent="0.25">
      <c r="A31" t="s">
        <v>44</v>
      </c>
      <c r="B31">
        <v>0.84899999999999998</v>
      </c>
      <c r="C31">
        <v>35255</v>
      </c>
      <c r="E31">
        <v>70379</v>
      </c>
      <c r="F31" s="2">
        <v>17.179490000000001</v>
      </c>
      <c r="G31" s="2">
        <v>0.88461500000000004</v>
      </c>
      <c r="H31" s="2">
        <v>12.0641</v>
      </c>
      <c r="I31" s="2">
        <v>6.8717949999999997</v>
      </c>
      <c r="J31">
        <v>332731404</v>
      </c>
      <c r="K31">
        <v>11128138</v>
      </c>
      <c r="L31">
        <v>20115248</v>
      </c>
      <c r="M31">
        <v>59492541</v>
      </c>
      <c r="N31">
        <v>10796554</v>
      </c>
      <c r="P31">
        <f t="shared" si="0"/>
        <v>9437.8500638207352</v>
      </c>
      <c r="Q31">
        <f t="shared" si="1"/>
        <v>315.64708551978441</v>
      </c>
      <c r="R31">
        <f t="shared" si="2"/>
        <v>570.56440221245214</v>
      </c>
      <c r="S31">
        <f t="shared" si="3"/>
        <v>1687.4922989646859</v>
      </c>
      <c r="T31">
        <f t="shared" si="4"/>
        <v>306.24178130761595</v>
      </c>
      <c r="V31" s="2">
        <v>0.70338500000000004</v>
      </c>
      <c r="W31" s="2">
        <v>0.64076900000000003</v>
      </c>
      <c r="X31" s="2">
        <v>0.50276900000000002</v>
      </c>
      <c r="Y31" s="2">
        <v>0.80885200000000002</v>
      </c>
      <c r="Z31" s="2">
        <v>0.78508199999999995</v>
      </c>
      <c r="AA31" s="2">
        <v>0.453934</v>
      </c>
      <c r="AB31" s="2">
        <v>0.89</v>
      </c>
      <c r="AC31" s="2">
        <v>0.66454500000000005</v>
      </c>
      <c r="AD31" s="2">
        <v>0.76636400000000005</v>
      </c>
    </row>
    <row r="32" spans="1:30" x14ac:dyDescent="0.25">
      <c r="A32" t="s">
        <v>45</v>
      </c>
      <c r="B32">
        <v>0.82799999999999996</v>
      </c>
      <c r="C32">
        <v>64925</v>
      </c>
      <c r="E32">
        <v>67698</v>
      </c>
      <c r="F32" s="2">
        <v>19.908329999999999</v>
      </c>
      <c r="G32" s="2">
        <v>0.33333299999999999</v>
      </c>
      <c r="H32" s="2">
        <v>15.741669999999999</v>
      </c>
      <c r="I32" s="2">
        <v>7.983333</v>
      </c>
      <c r="J32">
        <v>604122011</v>
      </c>
      <c r="K32">
        <v>16859761</v>
      </c>
      <c r="L32">
        <v>18297274</v>
      </c>
      <c r="M32">
        <v>38422078</v>
      </c>
      <c r="N32">
        <v>13680371</v>
      </c>
      <c r="O32">
        <v>61154052</v>
      </c>
      <c r="P32">
        <f t="shared" si="0"/>
        <v>9304.921232190989</v>
      </c>
      <c r="Q32">
        <f t="shared" si="1"/>
        <v>259.68056988833268</v>
      </c>
      <c r="R32">
        <f t="shared" si="2"/>
        <v>281.8217019638044</v>
      </c>
      <c r="S32">
        <f t="shared" si="3"/>
        <v>591.79172891798225</v>
      </c>
      <c r="T32">
        <f t="shared" si="4"/>
        <v>210.71037350789373</v>
      </c>
      <c r="U32">
        <f>O32/C32</f>
        <v>941.91839815171352</v>
      </c>
      <c r="V32" s="2">
        <v>0.68417600000000001</v>
      </c>
      <c r="W32" s="2">
        <v>0.61274700000000004</v>
      </c>
      <c r="X32" s="2">
        <v>0.51340699999999995</v>
      </c>
      <c r="Y32" s="2">
        <v>0.77912099999999995</v>
      </c>
      <c r="Z32" s="2">
        <v>0.774505</v>
      </c>
      <c r="AA32" s="2">
        <v>0.45230799999999999</v>
      </c>
      <c r="AB32" s="2">
        <v>0.85312500000000002</v>
      </c>
      <c r="AC32" s="2">
        <v>0.51312500000000005</v>
      </c>
      <c r="AD32" s="2">
        <v>0.76624999999999999</v>
      </c>
    </row>
    <row r="33" spans="1:30" x14ac:dyDescent="0.25">
      <c r="A33" t="s">
        <v>46</v>
      </c>
      <c r="B33">
        <v>0.92700000000000005</v>
      </c>
      <c r="C33">
        <v>126985</v>
      </c>
      <c r="E33">
        <v>90550</v>
      </c>
      <c r="F33" s="2">
        <v>11.27488</v>
      </c>
      <c r="G33" s="2">
        <v>2.6113740000000001</v>
      </c>
      <c r="H33" s="2">
        <v>14.25592</v>
      </c>
      <c r="I33" s="2">
        <v>3.8246449999999999</v>
      </c>
      <c r="J33">
        <v>1214856965</v>
      </c>
      <c r="K33">
        <v>40047226</v>
      </c>
      <c r="L33">
        <v>42681510</v>
      </c>
      <c r="M33">
        <v>225020528</v>
      </c>
      <c r="N33">
        <v>34092357</v>
      </c>
      <c r="P33">
        <f t="shared" si="0"/>
        <v>9566.9328267118162</v>
      </c>
      <c r="Q33">
        <f t="shared" si="1"/>
        <v>315.36973658306101</v>
      </c>
      <c r="R33">
        <f t="shared" si="2"/>
        <v>336.11458046225931</v>
      </c>
      <c r="S33">
        <f t="shared" si="3"/>
        <v>1772.024475331732</v>
      </c>
      <c r="T33">
        <f t="shared" si="4"/>
        <v>268.47546560617394</v>
      </c>
      <c r="V33" s="2">
        <v>0.79</v>
      </c>
      <c r="W33" s="2">
        <v>0.76512800000000003</v>
      </c>
      <c r="X33" s="2">
        <v>0.67075600000000002</v>
      </c>
      <c r="Y33" s="2">
        <v>0.85589599999999999</v>
      </c>
      <c r="Z33" s="2">
        <v>0.87976900000000002</v>
      </c>
      <c r="AA33" s="2">
        <v>0.597746</v>
      </c>
      <c r="AB33" s="2">
        <v>0.87242399999999998</v>
      </c>
      <c r="AC33" s="2">
        <v>0.45696999999999999</v>
      </c>
      <c r="AD33" s="2">
        <v>0.87878800000000001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0"/>
  <sheetViews>
    <sheetView topLeftCell="A106" workbookViewId="0">
      <selection activeCell="L114" sqref="L114"/>
    </sheetView>
  </sheetViews>
  <sheetFormatPr defaultRowHeight="15" x14ac:dyDescent="0.25"/>
  <cols>
    <col min="4" max="6" width="11.140625" bestFit="1" customWidth="1"/>
    <col min="7" max="7" width="10.140625" bestFit="1" customWidth="1"/>
    <col min="8" max="8" width="10.140625" customWidth="1"/>
    <col min="12" max="12" width="11.140625" bestFit="1" customWidth="1"/>
    <col min="13" max="13" width="10.140625" bestFit="1" customWidth="1"/>
    <col min="14" max="14" width="11.140625" bestFit="1" customWidth="1"/>
    <col min="15" max="15" width="10.140625" bestFit="1" customWidth="1"/>
  </cols>
  <sheetData>
    <row r="1" spans="1:24" x14ac:dyDescent="0.25">
      <c r="A1" t="s">
        <v>0</v>
      </c>
      <c r="B1" t="s">
        <v>2</v>
      </c>
      <c r="C1" t="s">
        <v>49</v>
      </c>
      <c r="D1" t="s">
        <v>61</v>
      </c>
      <c r="E1" t="s">
        <v>64</v>
      </c>
      <c r="F1" t="s">
        <v>65</v>
      </c>
      <c r="G1" t="s">
        <v>66</v>
      </c>
      <c r="H1" s="4"/>
      <c r="I1" s="4"/>
      <c r="J1" s="4"/>
      <c r="K1" s="4" t="s">
        <v>49</v>
      </c>
      <c r="L1" s="4" t="s">
        <v>61</v>
      </c>
      <c r="M1" s="4" t="s">
        <v>64</v>
      </c>
      <c r="N1" s="4" t="s">
        <v>65</v>
      </c>
      <c r="O1" t="s">
        <v>66</v>
      </c>
      <c r="S1" t="s">
        <v>2</v>
      </c>
      <c r="T1" t="s">
        <v>49</v>
      </c>
      <c r="U1" t="s">
        <v>90</v>
      </c>
      <c r="V1" t="s">
        <v>91</v>
      </c>
      <c r="W1" t="s">
        <v>92</v>
      </c>
      <c r="X1" t="s">
        <v>93</v>
      </c>
    </row>
    <row r="2" spans="1:24" x14ac:dyDescent="0.25">
      <c r="A2" s="5" t="s">
        <v>20</v>
      </c>
      <c r="B2" s="6">
        <v>0.70899999999999996</v>
      </c>
      <c r="C2" s="6">
        <v>63980</v>
      </c>
      <c r="D2" s="7">
        <v>0.1970103</v>
      </c>
      <c r="E2" s="7">
        <v>4.9690719999999994E-2</v>
      </c>
      <c r="F2" s="7">
        <v>0.1926804</v>
      </c>
      <c r="G2" s="7">
        <v>4.1237000000000001E-4</v>
      </c>
      <c r="H2" s="9"/>
      <c r="I2" s="8"/>
      <c r="J2" s="75" t="s">
        <v>67</v>
      </c>
      <c r="K2" s="8">
        <v>62170</v>
      </c>
      <c r="L2" s="9">
        <v>0.16668884444444401</v>
      </c>
      <c r="M2" s="9">
        <v>7.4104089999999997E-2</v>
      </c>
      <c r="N2" s="9">
        <v>0.193219277777778</v>
      </c>
      <c r="O2" s="10">
        <v>3.2958188888888898E-3</v>
      </c>
      <c r="P2" s="11"/>
      <c r="S2">
        <v>0.70899999999999996</v>
      </c>
      <c r="T2">
        <v>63980</v>
      </c>
      <c r="U2">
        <v>0.1970103</v>
      </c>
      <c r="V2">
        <v>4.9690719999999994E-2</v>
      </c>
      <c r="W2">
        <v>0.1926804</v>
      </c>
      <c r="X2">
        <v>4.1237000000000001E-4</v>
      </c>
    </row>
    <row r="3" spans="1:24" x14ac:dyDescent="0.25">
      <c r="A3" s="5" t="s">
        <v>39</v>
      </c>
      <c r="B3" s="6">
        <v>0.71399999999999997</v>
      </c>
      <c r="C3" s="6">
        <v>72384</v>
      </c>
      <c r="D3" s="7">
        <v>0.1227273</v>
      </c>
      <c r="E3" s="7">
        <v>0.1227273</v>
      </c>
      <c r="F3" s="7">
        <v>0.25909090000000001</v>
      </c>
      <c r="G3" s="7">
        <v>0</v>
      </c>
      <c r="H3" s="9"/>
      <c r="I3" s="8"/>
      <c r="J3" s="75" t="s">
        <v>68</v>
      </c>
      <c r="K3" s="12">
        <v>63405.2</v>
      </c>
      <c r="L3" s="9">
        <v>0.16394497826000001</v>
      </c>
      <c r="M3" s="9">
        <v>6.4508372715000012E-2</v>
      </c>
      <c r="N3" s="9">
        <v>0.18803925652000003</v>
      </c>
      <c r="O3" s="10">
        <v>5.2240882130000004E-3</v>
      </c>
      <c r="P3" s="11"/>
      <c r="S3">
        <v>0.71399999999999997</v>
      </c>
      <c r="T3">
        <v>72384</v>
      </c>
      <c r="U3">
        <v>0.1227273</v>
      </c>
      <c r="V3">
        <v>0.1227273</v>
      </c>
      <c r="W3">
        <v>0.25909090000000001</v>
      </c>
      <c r="X3">
        <v>0</v>
      </c>
    </row>
    <row r="4" spans="1:24" x14ac:dyDescent="0.25">
      <c r="A4" s="5" t="s">
        <v>28</v>
      </c>
      <c r="B4" s="6">
        <v>0.73199999999999998</v>
      </c>
      <c r="C4" s="6">
        <v>64046</v>
      </c>
      <c r="D4" s="7">
        <v>0.11166669999999999</v>
      </c>
      <c r="E4" s="7">
        <v>0.11222219999999999</v>
      </c>
      <c r="F4" s="7">
        <v>0.1794444</v>
      </c>
      <c r="G4" s="7">
        <v>0</v>
      </c>
      <c r="H4" s="9"/>
      <c r="I4" s="8"/>
      <c r="J4" s="75" t="s">
        <v>69</v>
      </c>
      <c r="K4" s="8">
        <v>85060</v>
      </c>
      <c r="L4" s="9">
        <v>0.19207669999999999</v>
      </c>
      <c r="M4" s="9">
        <v>6.7746415000000004E-2</v>
      </c>
      <c r="N4" s="9">
        <v>0.12985265000000001</v>
      </c>
      <c r="O4" s="10">
        <v>1.39989E-2</v>
      </c>
      <c r="P4" s="11"/>
      <c r="S4">
        <v>0.73199999999999998</v>
      </c>
      <c r="T4">
        <v>64046</v>
      </c>
      <c r="U4">
        <v>0.11166669999999999</v>
      </c>
      <c r="V4">
        <v>0.11222219999999999</v>
      </c>
      <c r="W4">
        <v>0.1794444</v>
      </c>
      <c r="X4">
        <v>0</v>
      </c>
    </row>
    <row r="5" spans="1:24" x14ac:dyDescent="0.25">
      <c r="A5" s="5" t="s">
        <v>35</v>
      </c>
      <c r="B5" s="6">
        <v>0.75</v>
      </c>
      <c r="C5" s="6">
        <v>62774</v>
      </c>
      <c r="D5" s="7">
        <v>0.166383</v>
      </c>
      <c r="E5" s="7">
        <v>4.1914889999999996E-2</v>
      </c>
      <c r="F5" s="7">
        <v>0.22723400000000002</v>
      </c>
      <c r="G5" s="7">
        <v>0</v>
      </c>
      <c r="H5" s="9"/>
      <c r="I5" s="8"/>
      <c r="J5" s="75"/>
      <c r="S5">
        <v>0.75</v>
      </c>
      <c r="T5">
        <v>62774</v>
      </c>
      <c r="U5">
        <v>0.166383</v>
      </c>
      <c r="V5">
        <v>4.1914889999999996E-2</v>
      </c>
      <c r="W5">
        <v>0.22723400000000002</v>
      </c>
      <c r="X5">
        <v>0</v>
      </c>
    </row>
    <row r="6" spans="1:24" x14ac:dyDescent="0.25">
      <c r="A6" s="5" t="s">
        <v>22</v>
      </c>
      <c r="B6" s="6">
        <v>0.75900000000000001</v>
      </c>
      <c r="C6" s="6">
        <v>60854</v>
      </c>
      <c r="D6" s="7">
        <v>0.1432813</v>
      </c>
      <c r="E6" s="7">
        <v>3.4296880000000002E-2</v>
      </c>
      <c r="F6" s="7">
        <v>0.1434375</v>
      </c>
      <c r="G6" s="7">
        <v>1.4531250000000001E-2</v>
      </c>
      <c r="H6" s="9"/>
      <c r="I6" s="8"/>
      <c r="J6" s="75" t="s">
        <v>70</v>
      </c>
      <c r="K6" s="11" t="s">
        <v>71</v>
      </c>
      <c r="L6" s="11" t="s">
        <v>71</v>
      </c>
      <c r="M6" s="11" t="s">
        <v>72</v>
      </c>
      <c r="N6" s="11" t="s">
        <v>72</v>
      </c>
      <c r="O6" s="11" t="s">
        <v>71</v>
      </c>
      <c r="S6">
        <v>0.75900000000000001</v>
      </c>
      <c r="T6">
        <v>60854</v>
      </c>
      <c r="U6">
        <v>0.1432813</v>
      </c>
      <c r="V6">
        <v>3.4296880000000002E-2</v>
      </c>
      <c r="W6">
        <v>0.1434375</v>
      </c>
      <c r="X6">
        <v>1.4531250000000001E-2</v>
      </c>
    </row>
    <row r="7" spans="1:24" x14ac:dyDescent="0.25">
      <c r="A7" s="5" t="s">
        <v>26</v>
      </c>
      <c r="B7" s="6">
        <v>0.76400000000000001</v>
      </c>
      <c r="C7" s="6">
        <v>60319</v>
      </c>
      <c r="D7" s="7">
        <v>0.20238100000000001</v>
      </c>
      <c r="E7" s="7">
        <v>7.6428570000000001E-2</v>
      </c>
      <c r="F7" s="7">
        <v>0.21452380000000001</v>
      </c>
      <c r="G7" s="7">
        <v>0</v>
      </c>
      <c r="H7" s="9"/>
      <c r="I7" s="8"/>
      <c r="J7" s="75" t="s">
        <v>73</v>
      </c>
      <c r="K7" s="14">
        <v>0.7903</v>
      </c>
      <c r="L7" s="14">
        <v>0.66979999999999995</v>
      </c>
      <c r="M7" s="15">
        <v>0.42399999999999999</v>
      </c>
      <c r="N7" s="15">
        <v>0.81089999999999995</v>
      </c>
      <c r="O7" s="15">
        <v>0.88</v>
      </c>
      <c r="S7">
        <v>0.76400000000000001</v>
      </c>
      <c r="T7">
        <v>60319</v>
      </c>
      <c r="U7">
        <v>0.20238100000000001</v>
      </c>
      <c r="V7">
        <v>7.6428570000000001E-2</v>
      </c>
      <c r="W7">
        <v>0.21452380000000001</v>
      </c>
      <c r="X7">
        <v>0</v>
      </c>
    </row>
    <row r="8" spans="1:24" x14ac:dyDescent="0.25">
      <c r="A8" s="5" t="s">
        <v>30</v>
      </c>
      <c r="B8" s="6">
        <v>0.77100000000000002</v>
      </c>
      <c r="C8" s="6">
        <v>62075</v>
      </c>
      <c r="D8" s="7">
        <v>0.176875</v>
      </c>
      <c r="E8" s="7">
        <v>7.5781249999999994E-2</v>
      </c>
      <c r="F8" s="7">
        <v>0.19437499999999999</v>
      </c>
      <c r="G8" s="7">
        <v>2.6562500000000002E-3</v>
      </c>
      <c r="H8" s="9"/>
      <c r="I8" s="8"/>
      <c r="J8" s="75"/>
      <c r="S8">
        <v>0.77100000000000002</v>
      </c>
      <c r="T8">
        <v>62075</v>
      </c>
      <c r="U8">
        <v>0.176875</v>
      </c>
      <c r="V8">
        <v>7.5781249999999994E-2</v>
      </c>
      <c r="W8">
        <v>0.19437499999999999</v>
      </c>
      <c r="X8">
        <v>2.6562500000000002E-3</v>
      </c>
    </row>
    <row r="9" spans="1:24" x14ac:dyDescent="0.25">
      <c r="A9" s="5" t="s">
        <v>16</v>
      </c>
      <c r="B9" s="6">
        <v>0.78500000000000003</v>
      </c>
      <c r="C9" s="6">
        <v>55491</v>
      </c>
      <c r="D9" s="7">
        <v>0.18475</v>
      </c>
      <c r="E9" s="7">
        <v>7.2499999999999995E-2</v>
      </c>
      <c r="F9" s="7">
        <v>0.20175000000000001</v>
      </c>
      <c r="G9" s="7">
        <v>2.5000000000000001E-4</v>
      </c>
      <c r="H9" s="9"/>
      <c r="I9" s="8"/>
      <c r="J9" s="75"/>
      <c r="K9" s="8"/>
      <c r="L9" s="8"/>
      <c r="M9" s="8"/>
      <c r="N9" s="4"/>
      <c r="S9">
        <v>0.78500000000000003</v>
      </c>
      <c r="T9">
        <v>55491</v>
      </c>
      <c r="U9">
        <v>0.18475</v>
      </c>
      <c r="V9">
        <v>7.2499999999999995E-2</v>
      </c>
      <c r="W9">
        <v>0.20175000000000001</v>
      </c>
      <c r="X9">
        <v>2.5000000000000001E-4</v>
      </c>
    </row>
    <row r="10" spans="1:24" x14ac:dyDescent="0.25">
      <c r="A10" s="5" t="s">
        <v>40</v>
      </c>
      <c r="B10" s="6">
        <v>0.79600000000000004</v>
      </c>
      <c r="C10" s="6">
        <v>57607</v>
      </c>
      <c r="D10" s="7">
        <v>0.19512499999999999</v>
      </c>
      <c r="E10" s="7">
        <v>8.1374999999999989E-2</v>
      </c>
      <c r="F10" s="7">
        <v>0.12643750000000001</v>
      </c>
      <c r="G10" s="7">
        <v>1.1812499999999998E-2</v>
      </c>
      <c r="H10" s="9"/>
      <c r="I10" s="8"/>
      <c r="J10" s="75"/>
      <c r="K10" s="8"/>
      <c r="L10" s="8"/>
      <c r="M10" s="8"/>
      <c r="N10" s="4"/>
      <c r="S10">
        <v>0.79600000000000004</v>
      </c>
      <c r="T10">
        <v>57607</v>
      </c>
      <c r="U10">
        <v>0.19512499999999999</v>
      </c>
      <c r="V10">
        <v>8.1374999999999989E-2</v>
      </c>
      <c r="W10">
        <v>0.12643750000000001</v>
      </c>
      <c r="X10">
        <v>1.1812499999999998E-2</v>
      </c>
    </row>
    <row r="11" spans="1:24" x14ac:dyDescent="0.25">
      <c r="B11" s="11"/>
      <c r="C11" s="11">
        <f>AVERAGE(C2:C10)</f>
        <v>62170</v>
      </c>
      <c r="D11" s="10">
        <f>AVERAGE(D2:D10)</f>
        <v>0.16668884444444443</v>
      </c>
      <c r="E11" s="10">
        <f>AVERAGE(E2:E10)</f>
        <v>7.4104090000000011E-2</v>
      </c>
      <c r="F11" s="10">
        <f>AVERAGE(F2:F10)</f>
        <v>0.19321927777777781</v>
      </c>
      <c r="G11" s="10">
        <f>AVERAGE(G2:G10)</f>
        <v>3.295818888888889E-3</v>
      </c>
      <c r="H11" s="9"/>
      <c r="I11" s="16"/>
      <c r="J11" s="75"/>
      <c r="K11" s="8"/>
      <c r="L11" s="8"/>
      <c r="M11" s="8"/>
      <c r="N11" s="4"/>
      <c r="S11">
        <v>0.80500000000000005</v>
      </c>
      <c r="T11">
        <v>66103</v>
      </c>
      <c r="U11">
        <v>0.2294175</v>
      </c>
      <c r="V11">
        <v>8.2621360000000005E-2</v>
      </c>
      <c r="W11">
        <v>0.1534951</v>
      </c>
      <c r="X11">
        <v>8.7378600000000001E-3</v>
      </c>
    </row>
    <row r="12" spans="1:24" x14ac:dyDescent="0.25">
      <c r="A12" s="17" t="s">
        <v>25</v>
      </c>
      <c r="B12" s="18">
        <v>0.80500000000000005</v>
      </c>
      <c r="C12" s="18">
        <v>66103</v>
      </c>
      <c r="D12" s="19">
        <v>0.2294175</v>
      </c>
      <c r="E12" s="19">
        <v>8.2621360000000005E-2</v>
      </c>
      <c r="F12" s="19">
        <v>0.1534951</v>
      </c>
      <c r="G12" s="19">
        <v>8.7378600000000001E-3</v>
      </c>
      <c r="H12" s="9"/>
      <c r="I12" s="8"/>
      <c r="J12" s="75"/>
      <c r="K12" s="8"/>
      <c r="L12" s="8"/>
      <c r="M12" s="8"/>
      <c r="N12" s="4"/>
      <c r="S12">
        <v>0.80500000000000005</v>
      </c>
      <c r="T12">
        <v>56213</v>
      </c>
      <c r="U12">
        <v>0.1208333</v>
      </c>
      <c r="V12">
        <v>7.0000000000000007E-2</v>
      </c>
      <c r="W12">
        <v>0.21666669999999999</v>
      </c>
      <c r="X12">
        <v>0</v>
      </c>
    </row>
    <row r="13" spans="1:24" x14ac:dyDescent="0.25">
      <c r="A13" s="17" t="s">
        <v>36</v>
      </c>
      <c r="B13" s="18">
        <v>0.80500000000000005</v>
      </c>
      <c r="C13" s="18">
        <v>56213</v>
      </c>
      <c r="D13" s="19">
        <v>0.1208333</v>
      </c>
      <c r="E13" s="19">
        <v>7.0000000000000007E-2</v>
      </c>
      <c r="F13" s="19">
        <v>0.21666669999999999</v>
      </c>
      <c r="G13" s="19">
        <v>0</v>
      </c>
      <c r="H13" s="9"/>
      <c r="I13" s="8"/>
      <c r="J13" s="75"/>
      <c r="K13" s="8"/>
      <c r="L13" s="8"/>
      <c r="M13" s="8"/>
      <c r="N13" s="4"/>
      <c r="S13">
        <v>0.80600000000000005</v>
      </c>
      <c r="T13">
        <v>57253</v>
      </c>
      <c r="U13">
        <v>0.18972220000000001</v>
      </c>
      <c r="V13">
        <v>5.5277779999999999E-2</v>
      </c>
      <c r="W13">
        <v>0.24111109999999999</v>
      </c>
      <c r="X13">
        <v>0</v>
      </c>
    </row>
    <row r="14" spans="1:24" x14ac:dyDescent="0.25">
      <c r="A14" s="17" t="s">
        <v>32</v>
      </c>
      <c r="B14" s="18">
        <v>0.80600000000000005</v>
      </c>
      <c r="C14" s="18">
        <v>57253</v>
      </c>
      <c r="D14" s="19">
        <v>0.18972220000000001</v>
      </c>
      <c r="E14" s="19">
        <v>5.5277779999999999E-2</v>
      </c>
      <c r="F14" s="19">
        <v>0.24111109999999999</v>
      </c>
      <c r="G14" s="19">
        <v>0</v>
      </c>
      <c r="H14" s="9"/>
      <c r="I14" s="8"/>
      <c r="J14" s="75"/>
      <c r="K14" s="8"/>
      <c r="L14" s="8"/>
      <c r="M14" s="8"/>
      <c r="N14" s="4"/>
      <c r="S14">
        <v>0.81299999999999994</v>
      </c>
      <c r="T14">
        <v>60855</v>
      </c>
      <c r="U14">
        <v>0.19592589999999999</v>
      </c>
      <c r="V14">
        <v>9.2222220000000008E-2</v>
      </c>
      <c r="W14">
        <v>0.1444444</v>
      </c>
      <c r="X14">
        <v>0</v>
      </c>
    </row>
    <row r="15" spans="1:24" x14ac:dyDescent="0.25">
      <c r="A15" s="17" t="s">
        <v>29</v>
      </c>
      <c r="B15" s="18">
        <v>0.81299999999999994</v>
      </c>
      <c r="C15" s="18">
        <v>60855</v>
      </c>
      <c r="D15" s="19">
        <v>0.19592589999999999</v>
      </c>
      <c r="E15" s="19">
        <v>9.2222220000000008E-2</v>
      </c>
      <c r="F15" s="19">
        <v>0.1444444</v>
      </c>
      <c r="G15" s="19">
        <v>0</v>
      </c>
      <c r="H15" s="9"/>
      <c r="I15" s="8"/>
      <c r="J15" s="75"/>
      <c r="K15" s="8"/>
      <c r="L15" s="8"/>
      <c r="M15" s="8"/>
      <c r="N15" s="4"/>
      <c r="S15">
        <v>0.81599999999999995</v>
      </c>
      <c r="T15">
        <v>52667</v>
      </c>
      <c r="U15">
        <v>1.696E-3</v>
      </c>
      <c r="V15">
        <v>1.121E-3</v>
      </c>
      <c r="W15">
        <v>1.655E-3</v>
      </c>
      <c r="X15">
        <v>6.7999999999999999E-5</v>
      </c>
    </row>
    <row r="16" spans="1:24" x14ac:dyDescent="0.25">
      <c r="A16" s="17" t="s">
        <v>18</v>
      </c>
      <c r="B16" s="18">
        <v>0.81599999999999995</v>
      </c>
      <c r="C16" s="18">
        <v>52667</v>
      </c>
      <c r="D16" s="19">
        <v>1.696E-3</v>
      </c>
      <c r="E16" s="19">
        <v>1.121E-3</v>
      </c>
      <c r="F16" s="19">
        <v>1.655E-3</v>
      </c>
      <c r="G16" s="19">
        <v>6.7999999999999999E-5</v>
      </c>
      <c r="H16" s="9"/>
      <c r="I16" s="8"/>
      <c r="J16" s="75"/>
      <c r="K16" s="8"/>
      <c r="L16" s="8"/>
      <c r="M16" s="8"/>
      <c r="N16" s="4"/>
      <c r="S16">
        <v>0.82499999999999996</v>
      </c>
      <c r="T16">
        <v>59709</v>
      </c>
      <c r="U16">
        <v>0.17624999999999999</v>
      </c>
      <c r="V16">
        <v>4.9583329999999995E-2</v>
      </c>
      <c r="W16">
        <v>0.29375000000000001</v>
      </c>
      <c r="X16">
        <v>4.1667000000000001E-4</v>
      </c>
    </row>
    <row r="17" spans="1:24" x14ac:dyDescent="0.25">
      <c r="A17" s="17" t="s">
        <v>42</v>
      </c>
      <c r="B17" s="18">
        <v>0.82499999999999996</v>
      </c>
      <c r="C17" s="18">
        <v>59709</v>
      </c>
      <c r="D17" s="19">
        <v>0.17624999999999999</v>
      </c>
      <c r="E17" s="19">
        <v>4.9583329999999995E-2</v>
      </c>
      <c r="F17" s="19">
        <v>0.29375000000000001</v>
      </c>
      <c r="G17" s="19">
        <v>4.1667000000000001E-4</v>
      </c>
      <c r="H17" s="9"/>
      <c r="I17" s="8"/>
      <c r="J17" s="75"/>
      <c r="K17" s="8"/>
      <c r="L17" s="8"/>
      <c r="M17" s="8"/>
      <c r="N17" s="4"/>
      <c r="S17">
        <v>0.82799999999999996</v>
      </c>
      <c r="T17">
        <v>67698</v>
      </c>
      <c r="U17">
        <v>0.15741669999999999</v>
      </c>
      <c r="V17">
        <v>7.9833329999999994E-2</v>
      </c>
      <c r="W17">
        <v>0.19908329999999999</v>
      </c>
      <c r="X17">
        <v>3.3333299999999998E-3</v>
      </c>
    </row>
    <row r="18" spans="1:24" x14ac:dyDescent="0.25">
      <c r="A18" s="17" t="s">
        <v>45</v>
      </c>
      <c r="B18" s="18">
        <v>0.82799999999999996</v>
      </c>
      <c r="C18" s="18">
        <v>67698</v>
      </c>
      <c r="D18" s="19">
        <v>0.15741669999999999</v>
      </c>
      <c r="E18" s="19">
        <v>7.9833329999999994E-2</v>
      </c>
      <c r="F18" s="19">
        <v>0.19908329999999999</v>
      </c>
      <c r="G18" s="19">
        <v>3.3333299999999998E-3</v>
      </c>
      <c r="H18" s="9"/>
      <c r="I18" s="8"/>
      <c r="J18" s="75"/>
      <c r="K18" s="8"/>
      <c r="L18" s="8"/>
      <c r="M18" s="8"/>
      <c r="N18" s="4"/>
      <c r="S18">
        <v>0.83299999999999996</v>
      </c>
      <c r="T18">
        <v>70314</v>
      </c>
      <c r="U18">
        <v>0.1462745</v>
      </c>
      <c r="V18">
        <v>5.1862749999999999E-2</v>
      </c>
      <c r="W18">
        <v>0.17725489999999999</v>
      </c>
      <c r="X18">
        <v>8.0392199999999997E-3</v>
      </c>
    </row>
    <row r="19" spans="1:24" x14ac:dyDescent="0.25">
      <c r="A19" s="17" t="s">
        <v>38</v>
      </c>
      <c r="B19" s="18">
        <v>0.83299999999999996</v>
      </c>
      <c r="C19" s="18">
        <v>70314</v>
      </c>
      <c r="D19" s="19">
        <v>0.1462745</v>
      </c>
      <c r="E19" s="19">
        <v>5.1862749999999999E-2</v>
      </c>
      <c r="F19" s="19">
        <v>0.17725489999999999</v>
      </c>
      <c r="G19" s="19">
        <v>8.0392199999999997E-3</v>
      </c>
      <c r="H19" s="9"/>
      <c r="I19" s="8"/>
      <c r="J19" s="75"/>
      <c r="K19" s="8"/>
      <c r="L19" s="8"/>
      <c r="M19" s="8"/>
      <c r="N19" s="4"/>
      <c r="S19">
        <v>0.84199999999999997</v>
      </c>
      <c r="T19">
        <v>68627</v>
      </c>
      <c r="U19">
        <v>0.26640849999999999</v>
      </c>
      <c r="V19">
        <v>9.1637319999999994E-2</v>
      </c>
      <c r="W19">
        <v>0.17617959999999999</v>
      </c>
      <c r="X19">
        <v>2.2235919999999999E-2</v>
      </c>
    </row>
    <row r="20" spans="1:24" x14ac:dyDescent="0.25">
      <c r="A20" s="17" t="s">
        <v>41</v>
      </c>
      <c r="B20" s="18">
        <v>0.84199999999999997</v>
      </c>
      <c r="C20" s="18">
        <v>68627</v>
      </c>
      <c r="D20" s="19">
        <v>0.26640849999999999</v>
      </c>
      <c r="E20" s="19">
        <v>9.1637319999999994E-2</v>
      </c>
      <c r="F20" s="19">
        <v>0.17617959999999999</v>
      </c>
      <c r="G20" s="19">
        <v>2.2235919999999999E-2</v>
      </c>
      <c r="H20" s="9"/>
      <c r="I20" s="8"/>
      <c r="J20" s="75"/>
      <c r="K20" s="8"/>
      <c r="L20" s="8"/>
      <c r="M20" s="8"/>
      <c r="N20" s="4"/>
      <c r="S20">
        <v>0.84799999999999998</v>
      </c>
      <c r="T20">
        <v>62741</v>
      </c>
      <c r="U20">
        <v>0.1656897</v>
      </c>
      <c r="V20">
        <v>4.086207E-2</v>
      </c>
      <c r="W20">
        <v>0.24103449999999998</v>
      </c>
      <c r="X20">
        <v>0</v>
      </c>
    </row>
    <row r="21" spans="1:24" x14ac:dyDescent="0.25">
      <c r="A21" s="17" t="s">
        <v>31</v>
      </c>
      <c r="B21" s="18">
        <v>0.84799999999999998</v>
      </c>
      <c r="C21" s="18">
        <v>62741</v>
      </c>
      <c r="D21" s="19">
        <v>0.1656897</v>
      </c>
      <c r="E21" s="19">
        <v>4.086207E-2</v>
      </c>
      <c r="F21" s="19">
        <v>0.24103449999999998</v>
      </c>
      <c r="G21" s="19">
        <v>0</v>
      </c>
      <c r="H21" s="9"/>
      <c r="I21" s="8"/>
      <c r="J21" s="75"/>
      <c r="K21" s="8"/>
      <c r="L21" s="8"/>
      <c r="M21" s="8"/>
      <c r="N21" s="4"/>
      <c r="S21">
        <v>0.84899999999999998</v>
      </c>
      <c r="T21">
        <v>57921</v>
      </c>
      <c r="U21">
        <v>0.1486364</v>
      </c>
      <c r="V21">
        <v>2.9204549999999999E-2</v>
      </c>
      <c r="W21">
        <v>0.18943180000000001</v>
      </c>
      <c r="X21">
        <v>9.0908999999999998E-4</v>
      </c>
    </row>
    <row r="22" spans="1:24" x14ac:dyDescent="0.25">
      <c r="A22" s="17" t="s">
        <v>27</v>
      </c>
      <c r="B22" s="18">
        <v>0.84899999999999998</v>
      </c>
      <c r="C22" s="18">
        <v>57921</v>
      </c>
      <c r="D22" s="19">
        <v>0.1486364</v>
      </c>
      <c r="E22" s="19">
        <v>2.9204549999999999E-2</v>
      </c>
      <c r="F22" s="19">
        <v>0.18943180000000001</v>
      </c>
      <c r="G22" s="19">
        <v>9.0908999999999998E-4</v>
      </c>
      <c r="H22" s="9"/>
      <c r="I22" s="8"/>
      <c r="J22" s="75"/>
      <c r="K22" s="8"/>
      <c r="L22" s="8"/>
      <c r="M22" s="8"/>
      <c r="N22" s="4"/>
      <c r="S22">
        <v>0.84899999999999998</v>
      </c>
      <c r="T22">
        <v>70379</v>
      </c>
      <c r="U22">
        <v>0.120641</v>
      </c>
      <c r="V22">
        <v>6.871795E-2</v>
      </c>
      <c r="W22">
        <v>0.1717949</v>
      </c>
      <c r="X22">
        <v>8.8461500000000005E-3</v>
      </c>
    </row>
    <row r="23" spans="1:24" x14ac:dyDescent="0.25">
      <c r="A23" s="17" t="s">
        <v>44</v>
      </c>
      <c r="B23" s="18">
        <v>0.84899999999999998</v>
      </c>
      <c r="C23" s="18">
        <v>70379</v>
      </c>
      <c r="D23" s="19">
        <v>0.120641</v>
      </c>
      <c r="E23" s="19">
        <v>6.871795E-2</v>
      </c>
      <c r="F23" s="19">
        <v>0.1717949</v>
      </c>
      <c r="G23" s="19">
        <v>8.8461500000000005E-3</v>
      </c>
      <c r="H23" s="9"/>
      <c r="I23" s="8"/>
      <c r="J23" s="75"/>
      <c r="K23" s="8"/>
      <c r="L23" s="8"/>
      <c r="M23" s="8"/>
      <c r="N23" s="4"/>
      <c r="S23">
        <v>0.85</v>
      </c>
      <c r="T23">
        <v>58780</v>
      </c>
      <c r="U23">
        <v>0.1674648</v>
      </c>
      <c r="V23">
        <v>7.3521130000000004E-2</v>
      </c>
      <c r="W23">
        <v>0.21394369999999999</v>
      </c>
      <c r="X23">
        <v>1.6901399999999999E-3</v>
      </c>
    </row>
    <row r="24" spans="1:24" x14ac:dyDescent="0.25">
      <c r="A24" s="17" t="s">
        <v>23</v>
      </c>
      <c r="B24" s="18">
        <v>0.85</v>
      </c>
      <c r="C24" s="18">
        <v>58780</v>
      </c>
      <c r="D24" s="19">
        <v>0.1674648</v>
      </c>
      <c r="E24" s="19">
        <v>7.3521130000000004E-2</v>
      </c>
      <c r="F24" s="19">
        <v>0.21394369999999999</v>
      </c>
      <c r="G24" s="19">
        <v>1.6901399999999999E-3</v>
      </c>
      <c r="H24" s="9"/>
      <c r="I24" s="8"/>
      <c r="J24" s="75"/>
      <c r="K24" s="8"/>
      <c r="L24" s="8"/>
      <c r="M24" s="8"/>
      <c r="N24" s="4"/>
      <c r="S24">
        <v>0.85099999999999998</v>
      </c>
      <c r="T24">
        <v>56729</v>
      </c>
      <c r="U24">
        <v>0.16957449999999999</v>
      </c>
      <c r="V24">
        <v>0.11212770000000001</v>
      </c>
      <c r="W24">
        <v>0.16553190000000001</v>
      </c>
      <c r="X24">
        <v>6.9565200000000008E-3</v>
      </c>
    </row>
    <row r="25" spans="1:24" x14ac:dyDescent="0.25">
      <c r="A25" s="17" t="s">
        <v>19</v>
      </c>
      <c r="B25" s="18">
        <v>0.85099999999999998</v>
      </c>
      <c r="C25" s="18">
        <v>56729</v>
      </c>
      <c r="D25" s="19">
        <v>0.16957449999999999</v>
      </c>
      <c r="E25" s="19">
        <v>0.11212770000000001</v>
      </c>
      <c r="F25" s="19">
        <v>0.16553190000000001</v>
      </c>
      <c r="G25" s="19">
        <v>6.9565200000000008E-3</v>
      </c>
      <c r="H25" s="9"/>
      <c r="I25" s="8"/>
      <c r="J25" s="75"/>
      <c r="K25" s="8"/>
      <c r="L25" s="8"/>
      <c r="M25" s="8"/>
      <c r="N25" s="4"/>
      <c r="S25">
        <v>0.85399999999999998</v>
      </c>
      <c r="T25">
        <v>56643</v>
      </c>
      <c r="U25">
        <v>0.14086956519999999</v>
      </c>
      <c r="V25">
        <v>0.10872340429999999</v>
      </c>
      <c r="W25">
        <v>0.13673913039999999</v>
      </c>
      <c r="X25">
        <v>1.872340426E-2</v>
      </c>
    </row>
    <row r="26" spans="1:24" x14ac:dyDescent="0.25">
      <c r="A26" s="17" t="s">
        <v>17</v>
      </c>
      <c r="B26" s="18">
        <v>0.85399999999999998</v>
      </c>
      <c r="C26" s="18">
        <v>56643</v>
      </c>
      <c r="D26" s="19">
        <v>0.14086956519999999</v>
      </c>
      <c r="E26" s="19">
        <v>0.10872340429999999</v>
      </c>
      <c r="F26" s="19">
        <v>0.13673913039999999</v>
      </c>
      <c r="G26" s="19">
        <v>1.872340426E-2</v>
      </c>
      <c r="H26" s="9"/>
      <c r="I26" s="8"/>
      <c r="J26" s="75"/>
      <c r="K26" s="8"/>
      <c r="L26" s="8"/>
      <c r="M26" s="8"/>
      <c r="N26" s="4"/>
      <c r="S26">
        <v>0.85799999999999998</v>
      </c>
      <c r="T26">
        <v>55121</v>
      </c>
      <c r="U26">
        <v>0.1680808</v>
      </c>
      <c r="V26">
        <v>4.0606059999999999E-2</v>
      </c>
      <c r="W26">
        <v>0.24</v>
      </c>
      <c r="X26">
        <v>3.7373699999999998E-3</v>
      </c>
    </row>
    <row r="27" spans="1:24" x14ac:dyDescent="0.25">
      <c r="A27" s="17" t="s">
        <v>43</v>
      </c>
      <c r="B27" s="18">
        <v>0.85799999999999998</v>
      </c>
      <c r="C27" s="18">
        <v>55121</v>
      </c>
      <c r="D27" s="19">
        <v>0.1680808</v>
      </c>
      <c r="E27" s="19">
        <v>4.0606059999999999E-2</v>
      </c>
      <c r="F27" s="19">
        <v>0.24</v>
      </c>
      <c r="G27" s="19">
        <v>3.7373699999999998E-3</v>
      </c>
      <c r="H27" s="9"/>
      <c r="I27" s="8"/>
      <c r="J27" s="75"/>
      <c r="K27" s="8"/>
      <c r="L27" s="8"/>
      <c r="M27" s="8"/>
      <c r="N27" s="4"/>
      <c r="S27">
        <v>0.86799999999999999</v>
      </c>
      <c r="T27">
        <v>55384</v>
      </c>
      <c r="U27">
        <v>0.14678569999999999</v>
      </c>
      <c r="V27">
        <v>4.6071429999999997E-2</v>
      </c>
      <c r="W27">
        <v>0.1892857</v>
      </c>
      <c r="X27">
        <v>0</v>
      </c>
    </row>
    <row r="28" spans="1:24" x14ac:dyDescent="0.25">
      <c r="A28" s="17" t="s">
        <v>37</v>
      </c>
      <c r="B28" s="18">
        <v>0.86799999999999999</v>
      </c>
      <c r="C28" s="18">
        <v>55384</v>
      </c>
      <c r="D28" s="19">
        <v>0.14678569999999999</v>
      </c>
      <c r="E28" s="19">
        <v>4.6071429999999997E-2</v>
      </c>
      <c r="F28" s="19">
        <v>0.1892857</v>
      </c>
      <c r="G28" s="19">
        <v>0</v>
      </c>
      <c r="H28" s="9"/>
      <c r="I28" s="8"/>
      <c r="J28" s="75"/>
      <c r="K28" s="8"/>
      <c r="L28" s="8"/>
      <c r="M28" s="8"/>
      <c r="N28" s="4"/>
      <c r="S28">
        <v>0.874</v>
      </c>
      <c r="T28">
        <v>74045</v>
      </c>
      <c r="U28">
        <v>0.19310340000000001</v>
      </c>
      <c r="V28">
        <v>0.09</v>
      </c>
      <c r="W28">
        <v>0.26551720000000001</v>
      </c>
      <c r="X28">
        <v>0</v>
      </c>
    </row>
    <row r="29" spans="1:24" x14ac:dyDescent="0.25">
      <c r="A29" s="17" t="s">
        <v>21</v>
      </c>
      <c r="B29" s="18">
        <v>0.874</v>
      </c>
      <c r="C29" s="18">
        <v>74045</v>
      </c>
      <c r="D29" s="19">
        <v>0.19310340000000001</v>
      </c>
      <c r="E29" s="19">
        <v>0.09</v>
      </c>
      <c r="F29" s="19">
        <v>0.26551720000000001</v>
      </c>
      <c r="G29" s="19">
        <v>0</v>
      </c>
      <c r="H29" s="9"/>
      <c r="I29" s="8"/>
      <c r="J29" s="75"/>
      <c r="K29" s="8"/>
      <c r="L29" s="8"/>
      <c r="M29" s="8"/>
      <c r="N29" s="4"/>
      <c r="S29">
        <v>0.89</v>
      </c>
      <c r="T29">
        <v>73836</v>
      </c>
      <c r="U29">
        <v>0.182449</v>
      </c>
      <c r="V29">
        <v>4.7755099999999995E-2</v>
      </c>
      <c r="W29">
        <v>0.19102039999999998</v>
      </c>
      <c r="X29">
        <v>1.367347E-2</v>
      </c>
    </row>
    <row r="30" spans="1:24" x14ac:dyDescent="0.25">
      <c r="A30" s="17" t="s">
        <v>33</v>
      </c>
      <c r="B30" s="18">
        <v>0.89</v>
      </c>
      <c r="C30" s="18">
        <v>73836</v>
      </c>
      <c r="D30" s="19">
        <v>0.182449</v>
      </c>
      <c r="E30" s="19">
        <v>4.7755099999999995E-2</v>
      </c>
      <c r="F30" s="19">
        <v>0.19102039999999998</v>
      </c>
      <c r="G30" s="19">
        <v>1.367347E-2</v>
      </c>
      <c r="H30" s="9"/>
      <c r="I30" s="8"/>
      <c r="J30" s="75"/>
      <c r="K30" s="8"/>
      <c r="L30" s="8"/>
      <c r="M30" s="8"/>
      <c r="N30" s="4"/>
      <c r="S30">
        <v>0.89100000000000001</v>
      </c>
      <c r="T30">
        <v>87086</v>
      </c>
      <c r="U30">
        <v>0.1916601</v>
      </c>
      <c r="V30">
        <v>5.8418970000000001E-2</v>
      </c>
      <c r="W30">
        <v>0.1528458</v>
      </c>
      <c r="X30">
        <v>7.1146200000000003E-3</v>
      </c>
    </row>
    <row r="31" spans="1:24" x14ac:dyDescent="0.25">
      <c r="A31" s="17" t="s">
        <v>34</v>
      </c>
      <c r="B31" s="18">
        <v>0.89100000000000001</v>
      </c>
      <c r="C31" s="18">
        <v>87086</v>
      </c>
      <c r="D31" s="19">
        <v>0.1916601</v>
      </c>
      <c r="E31" s="19">
        <v>5.8418970000000001E-2</v>
      </c>
      <c r="F31" s="19">
        <v>0.1528458</v>
      </c>
      <c r="G31" s="19">
        <v>7.1146200000000003E-3</v>
      </c>
      <c r="H31" s="9"/>
      <c r="I31" s="8"/>
      <c r="J31" s="75"/>
      <c r="K31" s="8"/>
      <c r="L31" s="8"/>
      <c r="M31" s="8"/>
      <c r="N31" s="4"/>
      <c r="S31">
        <v>0.92700000000000005</v>
      </c>
      <c r="T31">
        <v>79570</v>
      </c>
      <c r="U31">
        <v>0.24159420000000001</v>
      </c>
      <c r="V31">
        <v>9.7246380000000007E-2</v>
      </c>
      <c r="W31">
        <v>0.14695650000000002</v>
      </c>
      <c r="X31">
        <v>1.8840599999999999E-3</v>
      </c>
    </row>
    <row r="32" spans="1:24" x14ac:dyDescent="0.25">
      <c r="B32" s="11"/>
      <c r="C32" s="20">
        <f>AVERAGE(C12:C31)</f>
        <v>63405.2</v>
      </c>
      <c r="D32" s="10">
        <f>AVERAGE(D12:D31)</f>
        <v>0.16394497826000001</v>
      </c>
      <c r="E32" s="10">
        <f>AVERAGE(E12:E31)</f>
        <v>6.4508372715000012E-2</v>
      </c>
      <c r="F32" s="10">
        <f>AVERAGE(F12:F31)</f>
        <v>0.18803925652000003</v>
      </c>
      <c r="G32" s="10">
        <f>AVERAGE(G12:G31)</f>
        <v>5.2240882130000004E-3</v>
      </c>
      <c r="H32" s="9"/>
      <c r="I32" s="8"/>
      <c r="J32" s="75"/>
      <c r="K32" s="8"/>
      <c r="L32" s="8"/>
      <c r="M32" s="8"/>
      <c r="N32" s="4"/>
      <c r="S32">
        <v>0.92700000000000005</v>
      </c>
      <c r="T32">
        <v>90550</v>
      </c>
      <c r="U32">
        <v>0.1425592</v>
      </c>
      <c r="V32">
        <v>3.8246450000000001E-2</v>
      </c>
      <c r="W32">
        <v>0.1127488</v>
      </c>
      <c r="X32">
        <v>2.611374E-2</v>
      </c>
    </row>
    <row r="33" spans="1:24" x14ac:dyDescent="0.25">
      <c r="A33" s="21" t="s">
        <v>24</v>
      </c>
      <c r="B33" s="22">
        <v>0.92700000000000005</v>
      </c>
      <c r="C33" s="22">
        <v>79570</v>
      </c>
      <c r="D33" s="23">
        <v>0.24159420000000001</v>
      </c>
      <c r="E33" s="23">
        <v>9.7246380000000007E-2</v>
      </c>
      <c r="F33" s="23">
        <v>0.14695650000000002</v>
      </c>
      <c r="G33" s="23">
        <v>1.8840599999999999E-3</v>
      </c>
      <c r="H33" s="9"/>
      <c r="I33" s="8"/>
      <c r="J33" s="75"/>
      <c r="K33" s="8"/>
      <c r="L33" s="8"/>
      <c r="M33" s="8"/>
      <c r="N33" s="4"/>
    </row>
    <row r="34" spans="1:24" x14ac:dyDescent="0.25">
      <c r="A34" s="21" t="s">
        <v>46</v>
      </c>
      <c r="B34" s="22">
        <v>0.92700000000000005</v>
      </c>
      <c r="C34" s="22">
        <v>90550</v>
      </c>
      <c r="D34" s="23">
        <v>0.1425592</v>
      </c>
      <c r="E34" s="23">
        <v>3.8246450000000001E-2</v>
      </c>
      <c r="F34" s="23">
        <v>0.1127488</v>
      </c>
      <c r="G34" s="23">
        <v>2.611374E-2</v>
      </c>
      <c r="H34" s="9"/>
      <c r="I34" s="8"/>
      <c r="J34" s="75"/>
      <c r="K34" s="8"/>
      <c r="L34" s="8"/>
      <c r="M34" s="8"/>
      <c r="N34" s="4"/>
      <c r="R34" t="s">
        <v>94</v>
      </c>
      <c r="S34">
        <f t="shared" ref="S34:X34" si="0">COUNT(S2:S32)</f>
        <v>31</v>
      </c>
      <c r="T34">
        <f t="shared" si="0"/>
        <v>31</v>
      </c>
      <c r="U34">
        <f t="shared" si="0"/>
        <v>31</v>
      </c>
      <c r="V34">
        <f t="shared" si="0"/>
        <v>31</v>
      </c>
      <c r="W34">
        <f t="shared" si="0"/>
        <v>31</v>
      </c>
      <c r="X34">
        <f t="shared" si="0"/>
        <v>31</v>
      </c>
    </row>
    <row r="35" spans="1:24" x14ac:dyDescent="0.25">
      <c r="C35" s="11">
        <f>AVERAGE(C33:C34)</f>
        <v>85060</v>
      </c>
      <c r="D35" s="10">
        <f>AVERAGE(D33:D34)</f>
        <v>0.19207669999999999</v>
      </c>
      <c r="E35" s="10">
        <f>AVERAGE(E33:E34)</f>
        <v>6.7746415000000004E-2</v>
      </c>
      <c r="F35" s="10">
        <f>AVERAGE(F33:F34)</f>
        <v>0.12985265000000001</v>
      </c>
      <c r="G35" s="10">
        <f>AVERAGE(G33:G34)</f>
        <v>1.39989E-2</v>
      </c>
      <c r="H35" s="9"/>
      <c r="I35" s="4"/>
      <c r="J35" s="76"/>
      <c r="K35" s="4"/>
      <c r="L35" s="4"/>
      <c r="M35" s="4"/>
      <c r="N35" s="4"/>
      <c r="R35" t="s">
        <v>95</v>
      </c>
      <c r="S35">
        <f t="shared" ref="S35:X35" si="1">AVERAGE(S2:S32)</f>
        <v>0.82222580645161281</v>
      </c>
      <c r="T35">
        <f t="shared" si="1"/>
        <v>64443.677419354841</v>
      </c>
      <c r="U35">
        <f t="shared" si="1"/>
        <v>0.16655653436129031</v>
      </c>
      <c r="V35">
        <f t="shared" si="1"/>
        <v>6.7503132074193561E-2</v>
      </c>
      <c r="W35">
        <f t="shared" si="1"/>
        <v>0.1857891590451613</v>
      </c>
      <c r="X35">
        <f t="shared" si="1"/>
        <v>5.230384976129032E-3</v>
      </c>
    </row>
    <row r="36" spans="1:24" x14ac:dyDescent="0.25">
      <c r="H36" s="4"/>
      <c r="I36" s="4"/>
      <c r="J36" s="76"/>
      <c r="K36" s="4"/>
      <c r="L36" s="4"/>
      <c r="M36" s="4"/>
      <c r="N36" s="4"/>
      <c r="R36" t="s">
        <v>96</v>
      </c>
      <c r="S36">
        <f t="shared" ref="S36:X36" si="2">_xlfn.STDEV.P(S2:S32)</f>
        <v>5.4932633040267916E-2</v>
      </c>
      <c r="T36">
        <f t="shared" si="2"/>
        <v>9145.5586237858115</v>
      </c>
      <c r="U36">
        <f t="shared" si="2"/>
        <v>4.5933616775117057E-2</v>
      </c>
      <c r="V36">
        <f t="shared" si="2"/>
        <v>2.7823510014426223E-2</v>
      </c>
      <c r="W36">
        <f t="shared" si="2"/>
        <v>5.4016505304610322E-2</v>
      </c>
      <c r="X36">
        <f t="shared" si="2"/>
        <v>7.1268317120028206E-3</v>
      </c>
    </row>
    <row r="37" spans="1:24" x14ac:dyDescent="0.25">
      <c r="H37" s="4"/>
      <c r="I37" s="4"/>
      <c r="J37" s="76"/>
      <c r="K37" s="4"/>
      <c r="L37" s="4"/>
      <c r="M37" s="4"/>
      <c r="N37" s="4"/>
      <c r="R37" t="s">
        <v>97</v>
      </c>
      <c r="S37">
        <f t="shared" ref="S37:X37" si="3">MIN(S2:S32)</f>
        <v>0.70899999999999996</v>
      </c>
      <c r="T37">
        <f t="shared" si="3"/>
        <v>52667</v>
      </c>
      <c r="U37">
        <f t="shared" si="3"/>
        <v>1.696E-3</v>
      </c>
      <c r="V37">
        <f t="shared" si="3"/>
        <v>1.121E-3</v>
      </c>
      <c r="W37">
        <f t="shared" si="3"/>
        <v>1.655E-3</v>
      </c>
      <c r="X37">
        <f t="shared" si="3"/>
        <v>0</v>
      </c>
    </row>
    <row r="38" spans="1:24" x14ac:dyDescent="0.25">
      <c r="A38" t="s">
        <v>0</v>
      </c>
      <c r="B38" t="s">
        <v>2</v>
      </c>
      <c r="C38" t="s">
        <v>49</v>
      </c>
      <c r="D38" t="s">
        <v>61</v>
      </c>
      <c r="E38" t="s">
        <v>64</v>
      </c>
      <c r="F38" t="s">
        <v>65</v>
      </c>
      <c r="G38" t="s">
        <v>66</v>
      </c>
      <c r="H38" s="4"/>
      <c r="I38" s="4"/>
      <c r="J38" s="76"/>
      <c r="K38" s="4" t="s">
        <v>49</v>
      </c>
      <c r="L38" s="4" t="s">
        <v>61</v>
      </c>
      <c r="M38" s="4" t="s">
        <v>64</v>
      </c>
      <c r="N38" s="4" t="s">
        <v>65</v>
      </c>
      <c r="O38" t="s">
        <v>66</v>
      </c>
      <c r="R38" t="s">
        <v>98</v>
      </c>
      <c r="S38">
        <f t="shared" ref="S38:X38" si="4">MAX(S2:S32)</f>
        <v>0.92700000000000005</v>
      </c>
      <c r="T38">
        <f t="shared" si="4"/>
        <v>90550</v>
      </c>
      <c r="U38">
        <f t="shared" si="4"/>
        <v>0.26640849999999999</v>
      </c>
      <c r="V38">
        <f t="shared" si="4"/>
        <v>0.1227273</v>
      </c>
      <c r="W38">
        <f t="shared" si="4"/>
        <v>0.29375000000000001</v>
      </c>
      <c r="X38">
        <f t="shared" si="4"/>
        <v>2.611374E-2</v>
      </c>
    </row>
    <row r="39" spans="1:24" x14ac:dyDescent="0.25">
      <c r="A39" s="24" t="s">
        <v>20</v>
      </c>
      <c r="B39" s="25">
        <v>0.70899999999999996</v>
      </c>
      <c r="C39" s="25">
        <v>63980</v>
      </c>
      <c r="D39" s="26">
        <v>0.1970103</v>
      </c>
      <c r="E39" s="26">
        <v>4.9690719999999994E-2</v>
      </c>
      <c r="F39" s="26">
        <v>0.1926804</v>
      </c>
      <c r="G39" s="26">
        <v>4.1237000000000001E-4</v>
      </c>
      <c r="H39" s="9"/>
      <c r="J39" s="77" t="s">
        <v>67</v>
      </c>
      <c r="K39" s="20">
        <v>66803.333333333328</v>
      </c>
      <c r="L39" s="10">
        <v>0.14380143333333334</v>
      </c>
      <c r="M39" s="10">
        <v>9.4880073333333328E-2</v>
      </c>
      <c r="N39" s="10">
        <v>0.21040523333333336</v>
      </c>
      <c r="O39" s="10">
        <v>1.3745666666666666E-4</v>
      </c>
      <c r="R39">
        <v>0.25</v>
      </c>
    </row>
    <row r="40" spans="1:24" x14ac:dyDescent="0.25">
      <c r="A40" s="24" t="s">
        <v>39</v>
      </c>
      <c r="B40" s="25">
        <v>0.71399999999999997</v>
      </c>
      <c r="C40" s="25">
        <v>72384</v>
      </c>
      <c r="D40" s="26">
        <v>0.1227273</v>
      </c>
      <c r="E40" s="26">
        <v>0.1227273</v>
      </c>
      <c r="F40" s="26">
        <v>0.25909090000000001</v>
      </c>
      <c r="G40" s="26">
        <v>0</v>
      </c>
      <c r="H40" s="9"/>
      <c r="J40" s="77" t="s">
        <v>74</v>
      </c>
      <c r="K40" s="20">
        <v>59853.333333333336</v>
      </c>
      <c r="L40" s="10">
        <v>0.17813255000000003</v>
      </c>
      <c r="M40" s="10">
        <v>6.3716098333333318E-2</v>
      </c>
      <c r="N40" s="10">
        <v>0.18462630000000002</v>
      </c>
      <c r="O40" s="10">
        <v>4.875E-3</v>
      </c>
      <c r="R40">
        <v>0.5</v>
      </c>
    </row>
    <row r="41" spans="1:24" x14ac:dyDescent="0.25">
      <c r="A41" s="24" t="s">
        <v>28</v>
      </c>
      <c r="B41" s="25">
        <v>0.73199999999999998</v>
      </c>
      <c r="C41" s="25">
        <v>64046</v>
      </c>
      <c r="D41" s="26">
        <v>0.11166669999999999</v>
      </c>
      <c r="E41" s="26">
        <v>0.11222219999999999</v>
      </c>
      <c r="F41" s="26">
        <v>0.1794444</v>
      </c>
      <c r="G41" s="26">
        <v>0</v>
      </c>
      <c r="H41" s="9"/>
      <c r="J41" s="77" t="s">
        <v>68</v>
      </c>
      <c r="K41" s="11">
        <v>62540</v>
      </c>
      <c r="L41" s="10">
        <v>0.15990930833333336</v>
      </c>
      <c r="M41" s="10">
        <v>5.9411971666666667E-2</v>
      </c>
      <c r="N41" s="10">
        <v>0.18382510833333335</v>
      </c>
      <c r="O41" s="10">
        <v>4.382186666666666E-3</v>
      </c>
      <c r="R41">
        <v>0.75</v>
      </c>
    </row>
    <row r="42" spans="1:24" x14ac:dyDescent="0.25">
      <c r="C42" s="20">
        <f>AVERAGE(C39:C41)</f>
        <v>66803.333333333328</v>
      </c>
      <c r="D42" s="10">
        <f>AVERAGE(D39:D41)</f>
        <v>0.14380143333333334</v>
      </c>
      <c r="E42" s="10">
        <f>AVERAGE(E39:E41)</f>
        <v>9.4880073333333328E-2</v>
      </c>
      <c r="F42" s="10">
        <f>AVERAGE(F39:F41)</f>
        <v>0.21040523333333336</v>
      </c>
      <c r="G42" s="10">
        <f>AVERAGE(G39:G41)</f>
        <v>1.3745666666666666E-4</v>
      </c>
      <c r="H42" s="9"/>
      <c r="J42" s="77" t="s">
        <v>75</v>
      </c>
      <c r="K42" s="11">
        <v>64703</v>
      </c>
      <c r="L42" s="10">
        <v>0.16999848315000002</v>
      </c>
      <c r="M42" s="10">
        <v>7.2152974287500005E-2</v>
      </c>
      <c r="N42" s="10">
        <v>0.19436047879999999</v>
      </c>
      <c r="O42" s="10">
        <v>6.4869405325000008E-3</v>
      </c>
    </row>
    <row r="43" spans="1:24" x14ac:dyDescent="0.25">
      <c r="A43" s="5" t="s">
        <v>35</v>
      </c>
      <c r="B43" s="6">
        <v>0.75</v>
      </c>
      <c r="C43" s="6">
        <v>62774</v>
      </c>
      <c r="D43" s="7">
        <v>0.166383</v>
      </c>
      <c r="E43" s="7">
        <v>4.1914889999999996E-2</v>
      </c>
      <c r="F43" s="7">
        <v>0.22723400000000002</v>
      </c>
      <c r="G43" s="7">
        <v>0</v>
      </c>
      <c r="H43" s="9"/>
      <c r="J43" s="77" t="s">
        <v>69</v>
      </c>
      <c r="K43" s="11">
        <v>85060</v>
      </c>
      <c r="L43" s="10">
        <v>0.19207669999999999</v>
      </c>
      <c r="M43" s="10">
        <v>6.7746415000000004E-2</v>
      </c>
      <c r="N43" s="10">
        <v>0.12985265000000001</v>
      </c>
      <c r="O43" s="10">
        <v>1.39989E-2</v>
      </c>
    </row>
    <row r="44" spans="1:24" x14ac:dyDescent="0.25">
      <c r="A44" s="5" t="s">
        <v>22</v>
      </c>
      <c r="B44" s="6">
        <v>0.75900000000000001</v>
      </c>
      <c r="C44" s="6">
        <v>60854</v>
      </c>
      <c r="D44" s="7">
        <v>0.1432813</v>
      </c>
      <c r="E44" s="7">
        <v>3.4296880000000002E-2</v>
      </c>
      <c r="F44" s="7">
        <v>0.1434375</v>
      </c>
      <c r="G44" s="7">
        <v>1.4531250000000001E-2</v>
      </c>
      <c r="H44" s="9"/>
      <c r="J44" s="78"/>
    </row>
    <row r="45" spans="1:24" x14ac:dyDescent="0.25">
      <c r="A45" s="5" t="s">
        <v>26</v>
      </c>
      <c r="B45" s="6">
        <v>0.76400000000000001</v>
      </c>
      <c r="C45" s="6">
        <v>60319</v>
      </c>
      <c r="D45" s="7">
        <v>0.20238100000000001</v>
      </c>
      <c r="E45" s="7">
        <v>7.6428570000000001E-2</v>
      </c>
      <c r="F45" s="7">
        <v>0.21452380000000001</v>
      </c>
      <c r="G45" s="7">
        <v>0</v>
      </c>
      <c r="H45" s="9"/>
      <c r="J45" s="75" t="s">
        <v>70</v>
      </c>
      <c r="K45" s="11" t="s">
        <v>71</v>
      </c>
      <c r="L45" s="11" t="s">
        <v>71</v>
      </c>
      <c r="M45" s="11" t="s">
        <v>72</v>
      </c>
      <c r="N45" s="11" t="s">
        <v>72</v>
      </c>
      <c r="O45" s="11" t="s">
        <v>71</v>
      </c>
    </row>
    <row r="46" spans="1:24" x14ac:dyDescent="0.25">
      <c r="A46" s="5" t="s">
        <v>30</v>
      </c>
      <c r="B46" s="6">
        <v>0.77100000000000002</v>
      </c>
      <c r="C46" s="6">
        <v>62075</v>
      </c>
      <c r="D46" s="7">
        <v>0.176875</v>
      </c>
      <c r="E46" s="7">
        <v>7.5781249999999994E-2</v>
      </c>
      <c r="F46" s="7">
        <v>0.19437499999999999</v>
      </c>
      <c r="G46" s="7">
        <v>2.6562500000000002E-3</v>
      </c>
      <c r="H46" s="9"/>
      <c r="J46" s="75" t="s">
        <v>73</v>
      </c>
      <c r="K46" s="11">
        <v>0.42849999999999999</v>
      </c>
      <c r="L46" s="27">
        <v>0.58589999999999998</v>
      </c>
      <c r="M46" s="27">
        <v>0.27360000000000001</v>
      </c>
      <c r="N46" s="27">
        <v>0.62270000000000003</v>
      </c>
      <c r="O46" s="27">
        <v>0.83979999999999999</v>
      </c>
    </row>
    <row r="47" spans="1:24" x14ac:dyDescent="0.25">
      <c r="A47" s="5" t="s">
        <v>16</v>
      </c>
      <c r="B47" s="6">
        <v>0.78500000000000003</v>
      </c>
      <c r="C47" s="6">
        <v>55491</v>
      </c>
      <c r="D47" s="7">
        <v>0.18475</v>
      </c>
      <c r="E47" s="7">
        <v>7.2499999999999995E-2</v>
      </c>
      <c r="F47" s="7">
        <v>0.20175000000000001</v>
      </c>
      <c r="G47" s="7">
        <v>2.5000000000000001E-4</v>
      </c>
      <c r="H47" s="9"/>
      <c r="J47" s="78"/>
    </row>
    <row r="48" spans="1:24" x14ac:dyDescent="0.25">
      <c r="A48" s="5" t="s">
        <v>40</v>
      </c>
      <c r="B48" s="6">
        <v>0.79600000000000004</v>
      </c>
      <c r="C48" s="6">
        <v>57607</v>
      </c>
      <c r="D48" s="7">
        <v>0.19512499999999999</v>
      </c>
      <c r="E48" s="7">
        <v>8.1374999999999989E-2</v>
      </c>
      <c r="F48" s="7">
        <v>0.12643750000000001</v>
      </c>
      <c r="G48" s="7">
        <v>1.1812499999999998E-2</v>
      </c>
      <c r="H48" s="9"/>
      <c r="J48" s="78"/>
    </row>
    <row r="49" spans="1:10" x14ac:dyDescent="0.25">
      <c r="C49" s="20">
        <f>AVERAGE(C43:C48)</f>
        <v>59853.333333333336</v>
      </c>
      <c r="D49" s="10">
        <f>AVERAGE(D43:D48)</f>
        <v>0.17813255000000003</v>
      </c>
      <c r="E49" s="10">
        <f>AVERAGE(E43:E48)</f>
        <v>6.3716098333333318E-2</v>
      </c>
      <c r="F49" s="10">
        <f>AVERAGE(F43:F48)</f>
        <v>0.18462630000000002</v>
      </c>
      <c r="G49" s="10">
        <f>AVERAGE(G43:G48)</f>
        <v>4.875E-3</v>
      </c>
      <c r="H49" s="9"/>
      <c r="J49" s="78"/>
    </row>
    <row r="50" spans="1:10" x14ac:dyDescent="0.25">
      <c r="A50" s="17" t="s">
        <v>25</v>
      </c>
      <c r="B50" s="18">
        <v>0.80500000000000005</v>
      </c>
      <c r="C50" s="18">
        <v>66103</v>
      </c>
      <c r="D50" s="19">
        <v>0.2294175</v>
      </c>
      <c r="E50" s="19">
        <v>8.2621360000000005E-2</v>
      </c>
      <c r="F50" s="19">
        <v>0.1534951</v>
      </c>
      <c r="G50" s="19">
        <v>8.7378600000000001E-3</v>
      </c>
      <c r="H50" s="9"/>
      <c r="J50" s="78"/>
    </row>
    <row r="51" spans="1:10" x14ac:dyDescent="0.25">
      <c r="A51" s="17" t="s">
        <v>36</v>
      </c>
      <c r="B51" s="18">
        <v>0.80500000000000005</v>
      </c>
      <c r="C51" s="18">
        <v>56213</v>
      </c>
      <c r="D51" s="19">
        <v>0.1208333</v>
      </c>
      <c r="E51" s="19">
        <v>7.0000000000000007E-2</v>
      </c>
      <c r="F51" s="19">
        <v>0.21666669999999999</v>
      </c>
      <c r="G51" s="19">
        <v>0</v>
      </c>
      <c r="H51" s="9"/>
      <c r="J51" s="78"/>
    </row>
    <row r="52" spans="1:10" x14ac:dyDescent="0.25">
      <c r="A52" s="17" t="s">
        <v>32</v>
      </c>
      <c r="B52" s="18">
        <v>0.80600000000000005</v>
      </c>
      <c r="C52" s="18">
        <v>57253</v>
      </c>
      <c r="D52" s="19">
        <v>0.18972220000000001</v>
      </c>
      <c r="E52" s="19">
        <v>5.5277779999999999E-2</v>
      </c>
      <c r="F52" s="19">
        <v>0.24111109999999999</v>
      </c>
      <c r="G52" s="19">
        <v>0</v>
      </c>
      <c r="H52" s="9"/>
      <c r="J52" s="78"/>
    </row>
    <row r="53" spans="1:10" x14ac:dyDescent="0.25">
      <c r="A53" s="17" t="s">
        <v>29</v>
      </c>
      <c r="B53" s="18">
        <v>0.81299999999999994</v>
      </c>
      <c r="C53" s="18">
        <v>60855</v>
      </c>
      <c r="D53" s="19">
        <v>0.19592589999999999</v>
      </c>
      <c r="E53" s="19">
        <v>9.2222220000000008E-2</v>
      </c>
      <c r="F53" s="19">
        <v>0.1444444</v>
      </c>
      <c r="G53" s="19">
        <v>0</v>
      </c>
      <c r="H53" s="9"/>
      <c r="J53" s="78"/>
    </row>
    <row r="54" spans="1:10" x14ac:dyDescent="0.25">
      <c r="A54" s="17" t="s">
        <v>18</v>
      </c>
      <c r="B54" s="18">
        <v>0.81599999999999995</v>
      </c>
      <c r="C54" s="18">
        <v>52667</v>
      </c>
      <c r="D54" s="19">
        <v>1.696E-3</v>
      </c>
      <c r="E54" s="19">
        <v>1.121E-3</v>
      </c>
      <c r="F54" s="19">
        <v>1.655E-3</v>
      </c>
      <c r="G54" s="19">
        <v>6.7999999999999999E-5</v>
      </c>
      <c r="H54" s="9"/>
      <c r="J54" s="78"/>
    </row>
    <row r="55" spans="1:10" x14ac:dyDescent="0.25">
      <c r="A55" s="17" t="s">
        <v>42</v>
      </c>
      <c r="B55" s="18">
        <v>0.82499999999999996</v>
      </c>
      <c r="C55" s="18">
        <v>59709</v>
      </c>
      <c r="D55" s="19">
        <v>0.17624999999999999</v>
      </c>
      <c r="E55" s="19">
        <v>4.9583329999999995E-2</v>
      </c>
      <c r="F55" s="19">
        <v>0.29375000000000001</v>
      </c>
      <c r="G55" s="19">
        <v>4.1667000000000001E-4</v>
      </c>
      <c r="H55" s="9"/>
      <c r="J55" s="78"/>
    </row>
    <row r="56" spans="1:10" x14ac:dyDescent="0.25">
      <c r="A56" s="17" t="s">
        <v>45</v>
      </c>
      <c r="B56" s="18">
        <v>0.82799999999999996</v>
      </c>
      <c r="C56" s="18">
        <v>67698</v>
      </c>
      <c r="D56" s="19">
        <v>0.15741669999999999</v>
      </c>
      <c r="E56" s="19">
        <v>7.9833329999999994E-2</v>
      </c>
      <c r="F56" s="19">
        <v>0.19908329999999999</v>
      </c>
      <c r="G56" s="19">
        <v>3.3333299999999998E-3</v>
      </c>
      <c r="H56" s="9"/>
      <c r="J56" s="78"/>
    </row>
    <row r="57" spans="1:10" x14ac:dyDescent="0.25">
      <c r="A57" s="17" t="s">
        <v>38</v>
      </c>
      <c r="B57" s="18">
        <v>0.83299999999999996</v>
      </c>
      <c r="C57" s="18">
        <v>70314</v>
      </c>
      <c r="D57" s="19">
        <v>0.1462745</v>
      </c>
      <c r="E57" s="19">
        <v>5.1862749999999999E-2</v>
      </c>
      <c r="F57" s="19">
        <v>0.17725489999999999</v>
      </c>
      <c r="G57" s="19">
        <v>8.0392199999999997E-3</v>
      </c>
      <c r="H57" s="9"/>
      <c r="J57" s="78"/>
    </row>
    <row r="58" spans="1:10" x14ac:dyDescent="0.25">
      <c r="A58" s="17" t="s">
        <v>41</v>
      </c>
      <c r="B58" s="18">
        <v>0.84199999999999997</v>
      </c>
      <c r="C58" s="18">
        <v>68627</v>
      </c>
      <c r="D58" s="19">
        <v>0.26640849999999999</v>
      </c>
      <c r="E58" s="19">
        <v>9.1637319999999994E-2</v>
      </c>
      <c r="F58" s="19">
        <v>0.17617959999999999</v>
      </c>
      <c r="G58" s="19">
        <v>2.2235919999999999E-2</v>
      </c>
      <c r="H58" s="9"/>
      <c r="J58" s="78"/>
    </row>
    <row r="59" spans="1:10" x14ac:dyDescent="0.25">
      <c r="A59" s="17" t="s">
        <v>31</v>
      </c>
      <c r="B59" s="18">
        <v>0.84799999999999998</v>
      </c>
      <c r="C59" s="18">
        <v>62741</v>
      </c>
      <c r="D59" s="19">
        <v>0.1656897</v>
      </c>
      <c r="E59" s="19">
        <v>4.086207E-2</v>
      </c>
      <c r="F59" s="19">
        <v>0.24103449999999998</v>
      </c>
      <c r="G59" s="19">
        <v>0</v>
      </c>
      <c r="H59" s="9"/>
      <c r="J59" s="78"/>
    </row>
    <row r="60" spans="1:10" x14ac:dyDescent="0.25">
      <c r="A60" s="17" t="s">
        <v>27</v>
      </c>
      <c r="B60" s="18">
        <v>0.84899999999999998</v>
      </c>
      <c r="C60" s="18">
        <v>57921</v>
      </c>
      <c r="D60" s="19">
        <v>0.1486364</v>
      </c>
      <c r="E60" s="19">
        <v>2.9204549999999999E-2</v>
      </c>
      <c r="F60" s="19">
        <v>0.18943180000000001</v>
      </c>
      <c r="G60" s="19">
        <v>9.0908999999999998E-4</v>
      </c>
      <c r="H60" s="9"/>
      <c r="J60" s="78"/>
    </row>
    <row r="61" spans="1:10" x14ac:dyDescent="0.25">
      <c r="A61" s="17" t="s">
        <v>44</v>
      </c>
      <c r="B61" s="18">
        <v>0.84899999999999998</v>
      </c>
      <c r="C61" s="18">
        <v>70379</v>
      </c>
      <c r="D61" s="19">
        <v>0.120641</v>
      </c>
      <c r="E61" s="19">
        <v>6.871795E-2</v>
      </c>
      <c r="F61" s="19">
        <v>0.1717949</v>
      </c>
      <c r="G61" s="19">
        <v>8.8461500000000005E-3</v>
      </c>
      <c r="H61" s="9"/>
      <c r="J61" s="78"/>
    </row>
    <row r="62" spans="1:10" x14ac:dyDescent="0.25">
      <c r="C62" s="11">
        <f>AVERAGE(C50:C61)</f>
        <v>62540</v>
      </c>
      <c r="D62" s="10">
        <f>AVERAGE(D50:D61)</f>
        <v>0.15990930833333336</v>
      </c>
      <c r="E62" s="10">
        <f>AVERAGE(E50:E61)</f>
        <v>5.9411971666666667E-2</v>
      </c>
      <c r="F62" s="10">
        <f>AVERAGE(F50:F61)</f>
        <v>0.18382510833333335</v>
      </c>
      <c r="G62" s="10">
        <f>AVERAGE(G50:G61)</f>
        <v>4.382186666666666E-3</v>
      </c>
      <c r="H62" s="9"/>
      <c r="J62" s="78"/>
    </row>
    <row r="63" spans="1:10" x14ac:dyDescent="0.25">
      <c r="A63" s="21" t="s">
        <v>23</v>
      </c>
      <c r="B63" s="22">
        <v>0.85</v>
      </c>
      <c r="C63" s="22">
        <v>58780</v>
      </c>
      <c r="D63" s="23">
        <v>0.1674648</v>
      </c>
      <c r="E63" s="23">
        <v>7.3521130000000004E-2</v>
      </c>
      <c r="F63" s="23">
        <v>0.21394369999999999</v>
      </c>
      <c r="G63" s="23">
        <v>1.6901399999999999E-3</v>
      </c>
      <c r="H63" s="9"/>
      <c r="J63" s="78"/>
    </row>
    <row r="64" spans="1:10" x14ac:dyDescent="0.25">
      <c r="A64" s="21" t="s">
        <v>19</v>
      </c>
      <c r="B64" s="22">
        <v>0.85099999999999998</v>
      </c>
      <c r="C64" s="22">
        <v>56729</v>
      </c>
      <c r="D64" s="23">
        <v>0.16957449999999999</v>
      </c>
      <c r="E64" s="23">
        <v>0.11212770000000001</v>
      </c>
      <c r="F64" s="23">
        <v>0.16553190000000001</v>
      </c>
      <c r="G64" s="23">
        <v>6.9565200000000008E-3</v>
      </c>
      <c r="H64" s="9"/>
      <c r="J64" s="78"/>
    </row>
    <row r="65" spans="1:15" x14ac:dyDescent="0.25">
      <c r="A65" s="21" t="s">
        <v>17</v>
      </c>
      <c r="B65" s="22">
        <v>0.85399999999999998</v>
      </c>
      <c r="C65" s="22">
        <v>56643</v>
      </c>
      <c r="D65" s="23">
        <v>0.14086956519999999</v>
      </c>
      <c r="E65" s="23">
        <v>0.10872340429999999</v>
      </c>
      <c r="F65" s="23">
        <v>0.13673913039999999</v>
      </c>
      <c r="G65" s="23">
        <v>1.872340426E-2</v>
      </c>
      <c r="H65" s="9"/>
      <c r="J65" s="78"/>
    </row>
    <row r="66" spans="1:15" x14ac:dyDescent="0.25">
      <c r="A66" s="21" t="s">
        <v>43</v>
      </c>
      <c r="B66" s="22">
        <v>0.85799999999999998</v>
      </c>
      <c r="C66" s="22">
        <v>55121</v>
      </c>
      <c r="D66" s="23">
        <v>0.1680808</v>
      </c>
      <c r="E66" s="23">
        <v>4.0606059999999999E-2</v>
      </c>
      <c r="F66" s="23">
        <v>0.24</v>
      </c>
      <c r="G66" s="23">
        <v>3.7373699999999998E-3</v>
      </c>
      <c r="H66" s="9"/>
      <c r="J66" s="78"/>
    </row>
    <row r="67" spans="1:15" x14ac:dyDescent="0.25">
      <c r="A67" s="21" t="s">
        <v>37</v>
      </c>
      <c r="B67" s="22">
        <v>0.86799999999999999</v>
      </c>
      <c r="C67" s="22">
        <v>55384</v>
      </c>
      <c r="D67" s="23">
        <v>0.14678569999999999</v>
      </c>
      <c r="E67" s="23">
        <v>4.6071429999999997E-2</v>
      </c>
      <c r="F67" s="23">
        <v>0.1892857</v>
      </c>
      <c r="G67" s="23">
        <v>0</v>
      </c>
      <c r="H67" s="9"/>
      <c r="J67" s="78"/>
    </row>
    <row r="68" spans="1:15" x14ac:dyDescent="0.25">
      <c r="A68" s="21" t="s">
        <v>21</v>
      </c>
      <c r="B68" s="22">
        <v>0.874</v>
      </c>
      <c r="C68" s="22">
        <v>74045</v>
      </c>
      <c r="D68" s="23">
        <v>0.19310340000000001</v>
      </c>
      <c r="E68" s="23">
        <v>0.09</v>
      </c>
      <c r="F68" s="23">
        <v>0.26551720000000001</v>
      </c>
      <c r="G68" s="23">
        <v>0</v>
      </c>
      <c r="H68" s="9"/>
      <c r="J68" s="78"/>
    </row>
    <row r="69" spans="1:15" x14ac:dyDescent="0.25">
      <c r="A69" s="21" t="s">
        <v>33</v>
      </c>
      <c r="B69" s="22">
        <v>0.89</v>
      </c>
      <c r="C69" s="22">
        <v>73836</v>
      </c>
      <c r="D69" s="23">
        <v>0.182449</v>
      </c>
      <c r="E69" s="23">
        <v>4.7755099999999995E-2</v>
      </c>
      <c r="F69" s="23">
        <v>0.19102039999999998</v>
      </c>
      <c r="G69" s="23">
        <v>1.367347E-2</v>
      </c>
      <c r="H69" s="9"/>
      <c r="J69" s="78"/>
    </row>
    <row r="70" spans="1:15" x14ac:dyDescent="0.25">
      <c r="A70" s="21" t="s">
        <v>34</v>
      </c>
      <c r="B70" s="22">
        <v>0.89100000000000001</v>
      </c>
      <c r="C70" s="22">
        <v>87086</v>
      </c>
      <c r="D70" s="23">
        <v>0.1916601</v>
      </c>
      <c r="E70" s="23">
        <v>5.8418970000000001E-2</v>
      </c>
      <c r="F70" s="23">
        <v>0.1528458</v>
      </c>
      <c r="G70" s="23">
        <v>7.1146200000000003E-3</v>
      </c>
      <c r="H70" s="9"/>
      <c r="J70" s="78"/>
    </row>
    <row r="71" spans="1:15" x14ac:dyDescent="0.25">
      <c r="C71" s="11">
        <f>AVERAGE(C63:C70)</f>
        <v>64703</v>
      </c>
      <c r="D71" s="10">
        <f>AVERAGE(D63:D70)</f>
        <v>0.16999848315000002</v>
      </c>
      <c r="E71" s="10">
        <f>AVERAGE(E63:E70)</f>
        <v>7.2152974287500005E-2</v>
      </c>
      <c r="F71" s="10">
        <f>AVERAGE(F63:F70)</f>
        <v>0.19436047879999999</v>
      </c>
      <c r="G71" s="10">
        <f>AVERAGE(G63:G70)</f>
        <v>6.4869405325000008E-3</v>
      </c>
      <c r="H71" s="9"/>
      <c r="J71" s="78"/>
    </row>
    <row r="72" spans="1:15" x14ac:dyDescent="0.25">
      <c r="A72" s="28" t="s">
        <v>24</v>
      </c>
      <c r="B72" s="29">
        <v>0.92700000000000005</v>
      </c>
      <c r="C72" s="29">
        <v>79570</v>
      </c>
      <c r="D72" s="30">
        <v>0.24159420000000001</v>
      </c>
      <c r="E72" s="30">
        <v>9.7246380000000007E-2</v>
      </c>
      <c r="F72" s="30">
        <v>0.14695650000000002</v>
      </c>
      <c r="G72" s="30">
        <v>1.8840599999999999E-3</v>
      </c>
      <c r="H72" s="9"/>
      <c r="J72" s="78"/>
    </row>
    <row r="73" spans="1:15" x14ac:dyDescent="0.25">
      <c r="A73" s="28" t="s">
        <v>46</v>
      </c>
      <c r="B73" s="29">
        <v>0.92700000000000005</v>
      </c>
      <c r="C73" s="29">
        <v>90550</v>
      </c>
      <c r="D73" s="30">
        <v>0.1425592</v>
      </c>
      <c r="E73" s="30">
        <v>3.8246450000000001E-2</v>
      </c>
      <c r="F73" s="30">
        <v>0.1127488</v>
      </c>
      <c r="G73" s="30">
        <v>2.611374E-2</v>
      </c>
      <c r="H73" s="9"/>
      <c r="J73" s="78"/>
    </row>
    <row r="74" spans="1:15" x14ac:dyDescent="0.25">
      <c r="C74" s="11">
        <f>AVERAGE(C72:C73)</f>
        <v>85060</v>
      </c>
      <c r="D74" s="10">
        <f>AVERAGE(D72:D73)</f>
        <v>0.19207669999999999</v>
      </c>
      <c r="E74" s="10">
        <f>AVERAGE(E72:E73)</f>
        <v>6.7746415000000004E-2</v>
      </c>
      <c r="F74" s="10">
        <f>AVERAGE(F72:F73)</f>
        <v>0.12985265000000001</v>
      </c>
      <c r="G74" s="10">
        <f>AVERAGE(G72:G73)</f>
        <v>1.39989E-2</v>
      </c>
      <c r="H74" s="9"/>
      <c r="J74" s="78"/>
    </row>
    <row r="75" spans="1:15" x14ac:dyDescent="0.25">
      <c r="C75" s="11"/>
      <c r="D75" s="10"/>
      <c r="E75" s="10"/>
      <c r="F75" s="10"/>
      <c r="G75" s="10"/>
      <c r="H75" s="9"/>
      <c r="J75" s="78"/>
    </row>
    <row r="76" spans="1:15" x14ac:dyDescent="0.25">
      <c r="H76" s="4"/>
      <c r="J76" s="78"/>
    </row>
    <row r="77" spans="1:15" x14ac:dyDescent="0.25">
      <c r="A77" t="s">
        <v>0</v>
      </c>
      <c r="B77" t="s">
        <v>2</v>
      </c>
      <c r="C77" t="s">
        <v>49</v>
      </c>
      <c r="D77" t="s">
        <v>61</v>
      </c>
      <c r="E77" t="s">
        <v>64</v>
      </c>
      <c r="F77" t="s">
        <v>65</v>
      </c>
      <c r="G77" t="s">
        <v>66</v>
      </c>
      <c r="H77" s="4"/>
      <c r="J77" s="78"/>
      <c r="K77" s="4" t="s">
        <v>49</v>
      </c>
      <c r="L77" s="4" t="s">
        <v>61</v>
      </c>
      <c r="M77" s="4" t="s">
        <v>64</v>
      </c>
      <c r="N77" s="4" t="s">
        <v>65</v>
      </c>
      <c r="O77" t="s">
        <v>66</v>
      </c>
    </row>
    <row r="78" spans="1:15" x14ac:dyDescent="0.25">
      <c r="A78" s="31" t="s">
        <v>20</v>
      </c>
      <c r="B78" s="32">
        <v>0.70899999999999996</v>
      </c>
      <c r="C78" s="32">
        <v>63980</v>
      </c>
      <c r="D78" s="33">
        <v>0.1970103</v>
      </c>
      <c r="E78" s="33">
        <v>4.9690719999999994E-2</v>
      </c>
      <c r="F78" s="33">
        <v>0.1926804</v>
      </c>
      <c r="G78" s="33">
        <v>4.1237000000000001E-4</v>
      </c>
      <c r="H78" s="9"/>
      <c r="J78" s="76" t="s">
        <v>76</v>
      </c>
      <c r="K78" s="12">
        <v>66803.333333333328</v>
      </c>
      <c r="L78" s="9">
        <v>0.14380143333333334</v>
      </c>
      <c r="M78" s="9">
        <v>9.4880073333333328E-2</v>
      </c>
      <c r="N78" s="10">
        <v>0.21040523333333336</v>
      </c>
      <c r="O78" s="10">
        <v>1.3745666666666666E-4</v>
      </c>
    </row>
    <row r="79" spans="1:15" x14ac:dyDescent="0.25">
      <c r="A79" s="31" t="s">
        <v>39</v>
      </c>
      <c r="B79" s="32">
        <v>0.71399999999999997</v>
      </c>
      <c r="C79" s="32">
        <v>72384</v>
      </c>
      <c r="D79" s="33">
        <v>0.1227273</v>
      </c>
      <c r="E79" s="33">
        <v>0.1227273</v>
      </c>
      <c r="F79" s="33">
        <v>0.25909090000000001</v>
      </c>
      <c r="G79" s="33">
        <v>0</v>
      </c>
      <c r="H79" s="9"/>
      <c r="J79" s="78" t="s">
        <v>77</v>
      </c>
      <c r="K79" s="20">
        <v>61315.666666666664</v>
      </c>
      <c r="L79" s="10">
        <v>0.17068176666666668</v>
      </c>
      <c r="M79" s="10">
        <v>5.0880113333333331E-2</v>
      </c>
      <c r="N79" s="10">
        <v>0.19506510000000002</v>
      </c>
      <c r="O79" s="10">
        <v>4.84375E-3</v>
      </c>
    </row>
    <row r="80" spans="1:15" x14ac:dyDescent="0.25">
      <c r="A80" s="31" t="s">
        <v>28</v>
      </c>
      <c r="B80" s="32">
        <v>0.73199999999999998</v>
      </c>
      <c r="C80" s="32">
        <v>64046</v>
      </c>
      <c r="D80" s="33">
        <v>0.11166669999999999</v>
      </c>
      <c r="E80" s="33">
        <v>0.11222219999999999</v>
      </c>
      <c r="F80" s="33">
        <v>0.1794444</v>
      </c>
      <c r="G80" s="33">
        <v>0</v>
      </c>
      <c r="H80" s="9"/>
      <c r="J80" s="78" t="s">
        <v>78</v>
      </c>
      <c r="K80" s="20">
        <v>58391</v>
      </c>
      <c r="L80" s="10">
        <v>0.18558333333333332</v>
      </c>
      <c r="M80" s="10">
        <v>7.6552083333333312E-2</v>
      </c>
      <c r="N80" s="10">
        <v>0.17418750000000002</v>
      </c>
      <c r="O80" s="10">
        <v>4.90625E-3</v>
      </c>
    </row>
    <row r="81" spans="1:15" x14ac:dyDescent="0.25">
      <c r="B81" s="11"/>
      <c r="C81" s="20">
        <f>AVERAGE(C78:C80)</f>
        <v>66803.333333333328</v>
      </c>
      <c r="D81" s="10">
        <f t="shared" ref="D81:G81" si="5">AVERAGE(D78:D80)</f>
        <v>0.14380143333333334</v>
      </c>
      <c r="E81" s="10">
        <f t="shared" si="5"/>
        <v>9.4880073333333328E-2</v>
      </c>
      <c r="F81" s="10">
        <f t="shared" si="5"/>
        <v>0.21040523333333336</v>
      </c>
      <c r="G81" s="10">
        <f t="shared" si="5"/>
        <v>1.3745666666666666E-4</v>
      </c>
      <c r="H81" s="9"/>
      <c r="J81" s="78" t="s">
        <v>79</v>
      </c>
      <c r="K81" s="20">
        <v>61351.5</v>
      </c>
      <c r="L81" s="10">
        <v>0.15219201250000003</v>
      </c>
      <c r="M81" s="10">
        <v>6.0315221249999995E-2</v>
      </c>
      <c r="N81" s="10">
        <v>0.1784325625</v>
      </c>
      <c r="O81" s="10">
        <v>2.5743849999999998E-3</v>
      </c>
    </row>
    <row r="82" spans="1:15" x14ac:dyDescent="0.25">
      <c r="A82" s="34" t="s">
        <v>35</v>
      </c>
      <c r="B82" s="35">
        <v>0.75</v>
      </c>
      <c r="C82" s="35">
        <v>62774</v>
      </c>
      <c r="D82" s="36">
        <v>0.166383</v>
      </c>
      <c r="E82" s="36">
        <v>4.1914889999999996E-2</v>
      </c>
      <c r="F82" s="36">
        <v>0.22723400000000002</v>
      </c>
      <c r="G82" s="36">
        <v>0</v>
      </c>
      <c r="H82" s="9"/>
      <c r="J82" s="78" t="s">
        <v>80</v>
      </c>
      <c r="K82" s="20">
        <v>60867.625</v>
      </c>
      <c r="L82" s="10">
        <v>0.16842065815000001</v>
      </c>
      <c r="M82" s="10">
        <v>7.0675023037500007E-2</v>
      </c>
      <c r="N82" s="10">
        <v>0.1918319413</v>
      </c>
      <c r="O82" s="10">
        <v>7.8873242825000002E-3</v>
      </c>
    </row>
    <row r="83" spans="1:15" x14ac:dyDescent="0.25">
      <c r="A83" s="34" t="s">
        <v>22</v>
      </c>
      <c r="B83" s="35">
        <v>0.75900000000000001</v>
      </c>
      <c r="C83" s="35">
        <v>60854</v>
      </c>
      <c r="D83" s="36">
        <v>0.1432813</v>
      </c>
      <c r="E83" s="36">
        <v>3.4296880000000002E-2</v>
      </c>
      <c r="F83" s="36">
        <v>0.1434375</v>
      </c>
      <c r="G83" s="36">
        <v>1.4531250000000001E-2</v>
      </c>
      <c r="H83" s="9"/>
      <c r="J83" s="78" t="s">
        <v>81</v>
      </c>
      <c r="K83" s="20">
        <v>72587.75</v>
      </c>
      <c r="L83" s="10">
        <v>0.17849955000000001</v>
      </c>
      <c r="M83" s="10">
        <v>6.0561375000000001E-2</v>
      </c>
      <c r="N83" s="10">
        <v>0.19966727500000001</v>
      </c>
      <c r="O83" s="10">
        <v>5.1970225000000005E-3</v>
      </c>
    </row>
    <row r="84" spans="1:15" x14ac:dyDescent="0.25">
      <c r="A84" s="34" t="s">
        <v>26</v>
      </c>
      <c r="B84" s="35">
        <v>0.76400000000000001</v>
      </c>
      <c r="C84" s="35">
        <v>60319</v>
      </c>
      <c r="D84" s="36">
        <v>0.20238100000000001</v>
      </c>
      <c r="E84" s="36">
        <v>7.6428570000000001E-2</v>
      </c>
      <c r="F84" s="36">
        <v>0.21452380000000001</v>
      </c>
      <c r="G84" s="36">
        <v>0</v>
      </c>
      <c r="H84" s="9"/>
      <c r="J84" s="78" t="s">
        <v>82</v>
      </c>
      <c r="K84" s="20">
        <v>85060</v>
      </c>
      <c r="L84" s="10">
        <v>0.19207669999999999</v>
      </c>
      <c r="M84" s="10">
        <v>6.7746415000000004E-2</v>
      </c>
      <c r="N84" s="10">
        <v>0.12985265000000001</v>
      </c>
      <c r="O84" s="10">
        <v>1.39989E-2</v>
      </c>
    </row>
    <row r="85" spans="1:15" x14ac:dyDescent="0.25">
      <c r="B85" s="11"/>
      <c r="C85" s="20">
        <f>AVERAGE(C82:C84)</f>
        <v>61315.666666666664</v>
      </c>
      <c r="D85" s="10">
        <f t="shared" ref="D85:G85" si="6">AVERAGE(D82:D84)</f>
        <v>0.17068176666666668</v>
      </c>
      <c r="E85" s="10">
        <f t="shared" si="6"/>
        <v>5.0880113333333331E-2</v>
      </c>
      <c r="F85" s="10">
        <f t="shared" si="6"/>
        <v>0.19506510000000002</v>
      </c>
      <c r="G85" s="10">
        <f t="shared" si="6"/>
        <v>4.84375E-3</v>
      </c>
      <c r="H85" s="9"/>
      <c r="J85" s="78"/>
    </row>
    <row r="86" spans="1:15" x14ac:dyDescent="0.25">
      <c r="A86" s="37" t="s">
        <v>30</v>
      </c>
      <c r="B86" s="38">
        <v>0.77100000000000002</v>
      </c>
      <c r="C86" s="38">
        <v>62075</v>
      </c>
      <c r="D86" s="39">
        <v>0.176875</v>
      </c>
      <c r="E86" s="39">
        <v>7.5781249999999994E-2</v>
      </c>
      <c r="F86" s="39">
        <v>0.19437499999999999</v>
      </c>
      <c r="G86" s="39">
        <v>2.6562500000000002E-3</v>
      </c>
      <c r="H86" s="9"/>
      <c r="J86" s="75" t="s">
        <v>70</v>
      </c>
      <c r="K86" s="11" t="s">
        <v>71</v>
      </c>
      <c r="L86" s="11" t="s">
        <v>71</v>
      </c>
      <c r="M86" s="11" t="s">
        <v>72</v>
      </c>
      <c r="N86" s="11" t="s">
        <v>72</v>
      </c>
      <c r="O86" s="11" t="s">
        <v>71</v>
      </c>
    </row>
    <row r="87" spans="1:15" x14ac:dyDescent="0.25">
      <c r="A87" s="37" t="s">
        <v>16</v>
      </c>
      <c r="B87" s="38">
        <v>0.78500000000000003</v>
      </c>
      <c r="C87" s="38">
        <v>55491</v>
      </c>
      <c r="D87" s="39">
        <v>0.18475</v>
      </c>
      <c r="E87" s="39">
        <v>7.2499999999999995E-2</v>
      </c>
      <c r="F87" s="39">
        <v>0.20175000000000001</v>
      </c>
      <c r="G87" s="39">
        <v>2.5000000000000001E-4</v>
      </c>
      <c r="H87" s="9"/>
      <c r="J87" s="75" t="s">
        <v>73</v>
      </c>
      <c r="K87" s="40">
        <v>0.42709999999999998</v>
      </c>
      <c r="L87" s="27">
        <v>0.40550000000000003</v>
      </c>
      <c r="M87" s="27">
        <v>0.1366</v>
      </c>
      <c r="N87" s="27">
        <v>0.3947</v>
      </c>
      <c r="O87" s="27">
        <v>0.63119999999999998</v>
      </c>
    </row>
    <row r="88" spans="1:15" x14ac:dyDescent="0.25">
      <c r="A88" s="37" t="s">
        <v>40</v>
      </c>
      <c r="B88" s="38">
        <v>0.79600000000000004</v>
      </c>
      <c r="C88" s="38">
        <v>57607</v>
      </c>
      <c r="D88" s="39">
        <v>0.19512499999999999</v>
      </c>
      <c r="E88" s="39">
        <v>8.1374999999999989E-2</v>
      </c>
      <c r="F88" s="39">
        <v>0.12643750000000001</v>
      </c>
      <c r="G88" s="39">
        <v>1.1812499999999998E-2</v>
      </c>
      <c r="H88" s="9"/>
      <c r="J88" s="78"/>
    </row>
    <row r="89" spans="1:15" x14ac:dyDescent="0.25">
      <c r="B89" s="11"/>
      <c r="C89" s="11">
        <f>AVERAGE(C86:C88)</f>
        <v>58391</v>
      </c>
      <c r="D89" s="10">
        <f t="shared" ref="D89:G89" si="7">AVERAGE(D86:D88)</f>
        <v>0.18558333333333332</v>
      </c>
      <c r="E89" s="10">
        <f t="shared" si="7"/>
        <v>7.6552083333333312E-2</v>
      </c>
      <c r="F89" s="10">
        <f t="shared" si="7"/>
        <v>0.17418750000000002</v>
      </c>
      <c r="G89" s="10">
        <f t="shared" si="7"/>
        <v>4.90625E-3</v>
      </c>
      <c r="H89" s="9"/>
      <c r="J89" s="78"/>
    </row>
    <row r="90" spans="1:15" x14ac:dyDescent="0.25">
      <c r="A90" s="41" t="s">
        <v>25</v>
      </c>
      <c r="B90" s="42">
        <v>0.80500000000000005</v>
      </c>
      <c r="C90" s="42">
        <v>66103</v>
      </c>
      <c r="D90" s="43">
        <v>0.2294175</v>
      </c>
      <c r="E90" s="43">
        <v>8.2621360000000005E-2</v>
      </c>
      <c r="F90" s="43">
        <v>0.1534951</v>
      </c>
      <c r="G90" s="43">
        <v>8.7378600000000001E-3</v>
      </c>
      <c r="H90" s="9"/>
      <c r="J90" s="78"/>
    </row>
    <row r="91" spans="1:15" x14ac:dyDescent="0.25">
      <c r="A91" s="41" t="s">
        <v>36</v>
      </c>
      <c r="B91" s="42">
        <v>0.80500000000000005</v>
      </c>
      <c r="C91" s="42">
        <v>56213</v>
      </c>
      <c r="D91" s="43">
        <v>0.1208333</v>
      </c>
      <c r="E91" s="43">
        <v>7.0000000000000007E-2</v>
      </c>
      <c r="F91" s="43">
        <v>0.21666669999999999</v>
      </c>
      <c r="G91" s="43">
        <v>0</v>
      </c>
      <c r="H91" s="9"/>
      <c r="J91" s="78"/>
    </row>
    <row r="92" spans="1:15" x14ac:dyDescent="0.25">
      <c r="A92" s="41" t="s">
        <v>32</v>
      </c>
      <c r="B92" s="42">
        <v>0.80600000000000005</v>
      </c>
      <c r="C92" s="42">
        <v>57253</v>
      </c>
      <c r="D92" s="43">
        <v>0.18972220000000001</v>
      </c>
      <c r="E92" s="43">
        <v>5.5277779999999999E-2</v>
      </c>
      <c r="F92" s="43">
        <v>0.24111109999999999</v>
      </c>
      <c r="G92" s="43">
        <v>0</v>
      </c>
      <c r="H92" s="9"/>
      <c r="J92" s="78"/>
    </row>
    <row r="93" spans="1:15" x14ac:dyDescent="0.25">
      <c r="A93" s="41" t="s">
        <v>29</v>
      </c>
      <c r="B93" s="42">
        <v>0.81299999999999994</v>
      </c>
      <c r="C93" s="42">
        <v>60855</v>
      </c>
      <c r="D93" s="43">
        <v>0.19592589999999999</v>
      </c>
      <c r="E93" s="43">
        <v>9.2222220000000008E-2</v>
      </c>
      <c r="F93" s="43">
        <v>0.1444444</v>
      </c>
      <c r="G93" s="43">
        <v>0</v>
      </c>
      <c r="H93" s="9"/>
      <c r="J93" s="78"/>
    </row>
    <row r="94" spans="1:15" x14ac:dyDescent="0.25">
      <c r="A94" s="41" t="s">
        <v>18</v>
      </c>
      <c r="B94" s="42">
        <v>0.81599999999999995</v>
      </c>
      <c r="C94" s="42">
        <v>52667</v>
      </c>
      <c r="D94" s="43">
        <v>1.696E-3</v>
      </c>
      <c r="E94" s="43">
        <v>1.121E-3</v>
      </c>
      <c r="F94" s="43">
        <v>1.655E-3</v>
      </c>
      <c r="G94" s="43">
        <v>6.7999999999999999E-5</v>
      </c>
      <c r="H94" s="9"/>
      <c r="J94" s="78"/>
    </row>
    <row r="95" spans="1:15" x14ac:dyDescent="0.25">
      <c r="A95" s="41" t="s">
        <v>42</v>
      </c>
      <c r="B95" s="42">
        <v>0.82499999999999996</v>
      </c>
      <c r="C95" s="42">
        <v>59709</v>
      </c>
      <c r="D95" s="43">
        <v>0.17624999999999999</v>
      </c>
      <c r="E95" s="43">
        <v>4.9583329999999995E-2</v>
      </c>
      <c r="F95" s="43">
        <v>0.29375000000000001</v>
      </c>
      <c r="G95" s="43">
        <v>4.1667000000000001E-4</v>
      </c>
      <c r="H95" s="9"/>
      <c r="J95" s="78"/>
    </row>
    <row r="96" spans="1:15" x14ac:dyDescent="0.25">
      <c r="A96" s="41" t="s">
        <v>45</v>
      </c>
      <c r="B96" s="42">
        <v>0.82799999999999996</v>
      </c>
      <c r="C96" s="42">
        <v>67698</v>
      </c>
      <c r="D96" s="43">
        <v>0.15741669999999999</v>
      </c>
      <c r="E96" s="43">
        <v>7.9833329999999994E-2</v>
      </c>
      <c r="F96" s="43">
        <v>0.19908329999999999</v>
      </c>
      <c r="G96" s="43">
        <v>3.3333299999999998E-3</v>
      </c>
      <c r="H96" s="9"/>
      <c r="J96" s="78"/>
    </row>
    <row r="97" spans="1:10" x14ac:dyDescent="0.25">
      <c r="A97" s="41" t="s">
        <v>38</v>
      </c>
      <c r="B97" s="42">
        <v>0.83299999999999996</v>
      </c>
      <c r="C97" s="42">
        <v>70314</v>
      </c>
      <c r="D97" s="43">
        <v>0.1462745</v>
      </c>
      <c r="E97" s="43">
        <v>5.1862749999999999E-2</v>
      </c>
      <c r="F97" s="43">
        <v>0.17725489999999999</v>
      </c>
      <c r="G97" s="43">
        <v>8.0392199999999997E-3</v>
      </c>
      <c r="H97" s="9"/>
      <c r="J97" s="78"/>
    </row>
    <row r="98" spans="1:10" x14ac:dyDescent="0.25">
      <c r="B98" s="11"/>
      <c r="C98" s="11">
        <f>AVERAGE(C90:C97)</f>
        <v>61351.5</v>
      </c>
      <c r="D98" s="44">
        <f t="shared" ref="D98:G98" si="8">AVERAGE(D90:D97)</f>
        <v>0.15219201250000003</v>
      </c>
      <c r="E98" s="44">
        <f t="shared" si="8"/>
        <v>6.0315221249999995E-2</v>
      </c>
      <c r="F98" s="44">
        <f t="shared" si="8"/>
        <v>0.1784325625</v>
      </c>
      <c r="G98" s="44">
        <f t="shared" si="8"/>
        <v>2.5743849999999998E-3</v>
      </c>
      <c r="H98" s="79"/>
      <c r="J98" s="78"/>
    </row>
    <row r="99" spans="1:10" x14ac:dyDescent="0.25">
      <c r="A99" s="45" t="s">
        <v>41</v>
      </c>
      <c r="B99" s="46">
        <v>0.84199999999999997</v>
      </c>
      <c r="C99" s="46">
        <v>68627</v>
      </c>
      <c r="D99" s="47">
        <v>0.26640849999999999</v>
      </c>
      <c r="E99" s="47">
        <v>9.1637319999999994E-2</v>
      </c>
      <c r="F99" s="47">
        <v>0.17617959999999999</v>
      </c>
      <c r="G99" s="47">
        <v>2.2235919999999999E-2</v>
      </c>
      <c r="H99" s="9"/>
      <c r="J99" s="78"/>
    </row>
    <row r="100" spans="1:10" x14ac:dyDescent="0.25">
      <c r="A100" s="45" t="s">
        <v>31</v>
      </c>
      <c r="B100" s="46">
        <v>0.84799999999999998</v>
      </c>
      <c r="C100" s="46">
        <v>62741</v>
      </c>
      <c r="D100" s="47">
        <v>0.1656897</v>
      </c>
      <c r="E100" s="47">
        <v>4.086207E-2</v>
      </c>
      <c r="F100" s="47">
        <v>0.24103449999999998</v>
      </c>
      <c r="G100" s="47">
        <v>0</v>
      </c>
      <c r="H100" s="9"/>
      <c r="J100" s="78"/>
    </row>
    <row r="101" spans="1:10" x14ac:dyDescent="0.25">
      <c r="A101" s="45" t="s">
        <v>27</v>
      </c>
      <c r="B101" s="46">
        <v>0.84899999999999998</v>
      </c>
      <c r="C101" s="46">
        <v>57921</v>
      </c>
      <c r="D101" s="47">
        <v>0.1486364</v>
      </c>
      <c r="E101" s="47">
        <v>2.9204549999999999E-2</v>
      </c>
      <c r="F101" s="47">
        <v>0.18943180000000001</v>
      </c>
      <c r="G101" s="47">
        <v>9.0908999999999998E-4</v>
      </c>
      <c r="H101" s="9"/>
      <c r="J101" s="78"/>
    </row>
    <row r="102" spans="1:10" x14ac:dyDescent="0.25">
      <c r="A102" s="45" t="s">
        <v>44</v>
      </c>
      <c r="B102" s="46">
        <v>0.84899999999999998</v>
      </c>
      <c r="C102" s="46">
        <v>70379</v>
      </c>
      <c r="D102" s="47">
        <v>0.120641</v>
      </c>
      <c r="E102" s="47">
        <v>6.871795E-2</v>
      </c>
      <c r="F102" s="47">
        <v>0.1717949</v>
      </c>
      <c r="G102" s="47">
        <v>8.8461500000000005E-3</v>
      </c>
      <c r="H102" s="9"/>
    </row>
    <row r="103" spans="1:10" x14ac:dyDescent="0.25">
      <c r="A103" s="45" t="s">
        <v>23</v>
      </c>
      <c r="B103" s="46">
        <v>0.85</v>
      </c>
      <c r="C103" s="46">
        <v>58780</v>
      </c>
      <c r="D103" s="47">
        <v>0.1674648</v>
      </c>
      <c r="E103" s="47">
        <v>7.3521130000000004E-2</v>
      </c>
      <c r="F103" s="47">
        <v>0.21394369999999999</v>
      </c>
      <c r="G103" s="47">
        <v>1.6901399999999999E-3</v>
      </c>
      <c r="H103" s="9"/>
    </row>
    <row r="104" spans="1:10" x14ac:dyDescent="0.25">
      <c r="A104" s="45" t="s">
        <v>19</v>
      </c>
      <c r="B104" s="46">
        <v>0.85099999999999998</v>
      </c>
      <c r="C104" s="46">
        <v>56729</v>
      </c>
      <c r="D104" s="47">
        <v>0.16957449999999999</v>
      </c>
      <c r="E104" s="47">
        <v>0.11212770000000001</v>
      </c>
      <c r="F104" s="47">
        <v>0.16553190000000001</v>
      </c>
      <c r="G104" s="47">
        <v>6.9565200000000008E-3</v>
      </c>
      <c r="H104" s="9"/>
    </row>
    <row r="105" spans="1:10" x14ac:dyDescent="0.25">
      <c r="A105" s="45" t="s">
        <v>17</v>
      </c>
      <c r="B105" s="46">
        <v>0.85399999999999998</v>
      </c>
      <c r="C105" s="46">
        <v>56643</v>
      </c>
      <c r="D105" s="47">
        <v>0.14086956519999999</v>
      </c>
      <c r="E105" s="47">
        <v>0.10872340429999999</v>
      </c>
      <c r="F105" s="47">
        <v>0.13673913039999999</v>
      </c>
      <c r="G105" s="47">
        <v>1.872340426E-2</v>
      </c>
      <c r="H105" s="9"/>
    </row>
    <row r="106" spans="1:10" x14ac:dyDescent="0.25">
      <c r="A106" s="45" t="s">
        <v>43</v>
      </c>
      <c r="B106" s="46">
        <v>0.85799999999999998</v>
      </c>
      <c r="C106" s="46">
        <v>55121</v>
      </c>
      <c r="D106" s="47">
        <v>0.1680808</v>
      </c>
      <c r="E106" s="47">
        <v>4.0606059999999999E-2</v>
      </c>
      <c r="F106" s="47">
        <v>0.24</v>
      </c>
      <c r="G106" s="47">
        <v>3.7373699999999998E-3</v>
      </c>
      <c r="H106" s="9"/>
    </row>
    <row r="107" spans="1:10" x14ac:dyDescent="0.25">
      <c r="B107" s="11"/>
      <c r="C107" s="11">
        <f>AVERAGE(C99:C106)</f>
        <v>60867.625</v>
      </c>
      <c r="D107" s="10">
        <f t="shared" ref="D107:G107" si="9">AVERAGE(D99:D106)</f>
        <v>0.16842065815000001</v>
      </c>
      <c r="E107" s="10">
        <f t="shared" si="9"/>
        <v>7.0675023037500007E-2</v>
      </c>
      <c r="F107" s="10">
        <f t="shared" si="9"/>
        <v>0.1918319413</v>
      </c>
      <c r="G107" s="10">
        <f t="shared" si="9"/>
        <v>7.8873242825000002E-3</v>
      </c>
      <c r="H107" s="9"/>
    </row>
    <row r="108" spans="1:10" x14ac:dyDescent="0.25">
      <c r="A108" s="48" t="s">
        <v>37</v>
      </c>
      <c r="B108" s="49">
        <v>0.86799999999999999</v>
      </c>
      <c r="C108" s="49">
        <v>55384</v>
      </c>
      <c r="D108" s="50">
        <v>0.14678569999999999</v>
      </c>
      <c r="E108" s="50">
        <v>4.6071429999999997E-2</v>
      </c>
      <c r="F108" s="50">
        <v>0.1892857</v>
      </c>
      <c r="G108" s="50">
        <v>0</v>
      </c>
      <c r="H108" s="9"/>
    </row>
    <row r="109" spans="1:10" x14ac:dyDescent="0.25">
      <c r="A109" s="48" t="s">
        <v>21</v>
      </c>
      <c r="B109" s="49">
        <v>0.874</v>
      </c>
      <c r="C109" s="49">
        <v>74045</v>
      </c>
      <c r="D109" s="50">
        <v>0.19310340000000001</v>
      </c>
      <c r="E109" s="50">
        <v>0.09</v>
      </c>
      <c r="F109" s="50">
        <v>0.26551720000000001</v>
      </c>
      <c r="G109" s="50">
        <v>0</v>
      </c>
      <c r="H109" s="9"/>
    </row>
    <row r="110" spans="1:10" x14ac:dyDescent="0.25">
      <c r="A110" s="48" t="s">
        <v>33</v>
      </c>
      <c r="B110" s="49">
        <v>0.89</v>
      </c>
      <c r="C110" s="49">
        <v>73836</v>
      </c>
      <c r="D110" s="50">
        <v>0.182449</v>
      </c>
      <c r="E110" s="50">
        <v>4.7755099999999995E-2</v>
      </c>
      <c r="F110" s="50">
        <v>0.19102039999999998</v>
      </c>
      <c r="G110" s="50">
        <v>1.367347E-2</v>
      </c>
      <c r="H110" s="9"/>
    </row>
    <row r="111" spans="1:10" x14ac:dyDescent="0.25">
      <c r="A111" s="48" t="s">
        <v>34</v>
      </c>
      <c r="B111" s="49">
        <v>0.89100000000000001</v>
      </c>
      <c r="C111" s="49">
        <v>87086</v>
      </c>
      <c r="D111" s="50">
        <v>0.1916601</v>
      </c>
      <c r="E111" s="50">
        <v>5.8418970000000001E-2</v>
      </c>
      <c r="F111" s="50">
        <v>0.1528458</v>
      </c>
      <c r="G111" s="50">
        <v>7.1146200000000003E-3</v>
      </c>
      <c r="H111" s="9"/>
    </row>
    <row r="112" spans="1:10" x14ac:dyDescent="0.25">
      <c r="B112" s="11"/>
      <c r="C112" s="11">
        <f>AVERAGE(C108:C111)</f>
        <v>72587.75</v>
      </c>
      <c r="D112" s="10">
        <f t="shared" ref="D112:G112" si="10">AVERAGE(D108:D111)</f>
        <v>0.17849955000000001</v>
      </c>
      <c r="E112" s="10">
        <f t="shared" si="10"/>
        <v>6.0561375000000001E-2</v>
      </c>
      <c r="F112" s="10">
        <f t="shared" si="10"/>
        <v>0.19966727500000001</v>
      </c>
      <c r="G112" s="10">
        <f t="shared" si="10"/>
        <v>5.1970225000000005E-3</v>
      </c>
      <c r="H112" s="9"/>
    </row>
    <row r="113" spans="1:15" x14ac:dyDescent="0.25">
      <c r="A113" s="51" t="s">
        <v>24</v>
      </c>
      <c r="B113" s="52">
        <v>0.92700000000000005</v>
      </c>
      <c r="C113" s="52">
        <v>79570</v>
      </c>
      <c r="D113" s="53">
        <v>0.24159420000000001</v>
      </c>
      <c r="E113" s="53">
        <v>9.7246380000000007E-2</v>
      </c>
      <c r="F113" s="53">
        <v>0.14695650000000002</v>
      </c>
      <c r="G113" s="53">
        <v>1.8840599999999999E-3</v>
      </c>
      <c r="H113" s="9"/>
    </row>
    <row r="114" spans="1:15" x14ac:dyDescent="0.25">
      <c r="A114" s="51" t="s">
        <v>46</v>
      </c>
      <c r="B114" s="52">
        <v>0.92700000000000005</v>
      </c>
      <c r="C114" s="52">
        <v>90550</v>
      </c>
      <c r="D114" s="53">
        <v>0.1425592</v>
      </c>
      <c r="E114" s="53">
        <v>3.8246450000000001E-2</v>
      </c>
      <c r="F114" s="53">
        <v>0.1127488</v>
      </c>
      <c r="G114" s="53">
        <v>2.611374E-2</v>
      </c>
      <c r="H114" s="9"/>
    </row>
    <row r="115" spans="1:15" x14ac:dyDescent="0.25">
      <c r="B115" s="11"/>
      <c r="C115" s="11">
        <f>AVERAGE(C113:C114)</f>
        <v>85060</v>
      </c>
      <c r="D115" s="10">
        <f t="shared" ref="D115:G115" si="11">AVERAGE(D113:D114)</f>
        <v>0.19207669999999999</v>
      </c>
      <c r="E115" s="10">
        <f t="shared" si="11"/>
        <v>6.7746415000000004E-2</v>
      </c>
      <c r="F115" s="10">
        <f t="shared" si="11"/>
        <v>0.12985265000000001</v>
      </c>
      <c r="G115" s="10">
        <f t="shared" si="11"/>
        <v>1.39989E-2</v>
      </c>
      <c r="H115" s="9"/>
    </row>
    <row r="116" spans="1:15" x14ac:dyDescent="0.25">
      <c r="B116" s="11"/>
      <c r="C116" s="11"/>
      <c r="D116" s="11"/>
      <c r="E116" s="11"/>
      <c r="F116" s="11"/>
      <c r="G116" s="11"/>
      <c r="H116" s="8"/>
    </row>
    <row r="118" spans="1:15" x14ac:dyDescent="0.25">
      <c r="I118" s="54"/>
      <c r="J118" s="55"/>
      <c r="K118" s="55" t="s">
        <v>49</v>
      </c>
      <c r="L118" s="56" t="s">
        <v>61</v>
      </c>
      <c r="M118" s="54" t="s">
        <v>64</v>
      </c>
      <c r="N118" s="55" t="s">
        <v>65</v>
      </c>
      <c r="O118" s="55" t="s">
        <v>66</v>
      </c>
    </row>
    <row r="119" spans="1:15" x14ac:dyDescent="0.25">
      <c r="I119" s="57" t="s">
        <v>83</v>
      </c>
      <c r="J119" s="13" t="s">
        <v>70</v>
      </c>
      <c r="K119" s="58" t="s">
        <v>71</v>
      </c>
      <c r="L119" s="59" t="s">
        <v>71</v>
      </c>
      <c r="M119" s="60" t="s">
        <v>72</v>
      </c>
      <c r="N119" s="58" t="s">
        <v>72</v>
      </c>
      <c r="O119" s="58" t="s">
        <v>71</v>
      </c>
    </row>
    <row r="120" spans="1:15" x14ac:dyDescent="0.25">
      <c r="I120" s="61"/>
      <c r="J120" s="62" t="s">
        <v>73</v>
      </c>
      <c r="K120" s="63">
        <v>0.7903</v>
      </c>
      <c r="L120" s="64">
        <v>0.66979999999999995</v>
      </c>
      <c r="M120" s="65">
        <v>0.42399999999999999</v>
      </c>
      <c r="N120" s="66">
        <v>0.81089999999999995</v>
      </c>
      <c r="O120" s="66">
        <v>0.88</v>
      </c>
    </row>
    <row r="121" spans="1:15" x14ac:dyDescent="0.25">
      <c r="I121" s="67"/>
      <c r="J121" s="68"/>
      <c r="K121" s="68"/>
      <c r="M121" s="67"/>
      <c r="N121" s="68"/>
      <c r="O121" s="68"/>
    </row>
    <row r="122" spans="1:15" x14ac:dyDescent="0.25">
      <c r="I122" s="57" t="s">
        <v>84</v>
      </c>
      <c r="J122" s="13" t="s">
        <v>70</v>
      </c>
      <c r="K122" s="58" t="s">
        <v>71</v>
      </c>
      <c r="L122" s="59" t="s">
        <v>71</v>
      </c>
      <c r="M122" s="60" t="s">
        <v>72</v>
      </c>
      <c r="N122" s="58" t="s">
        <v>72</v>
      </c>
      <c r="O122" s="58" t="s">
        <v>71</v>
      </c>
    </row>
    <row r="123" spans="1:15" x14ac:dyDescent="0.25">
      <c r="I123" s="61"/>
      <c r="J123" s="62" t="s">
        <v>73</v>
      </c>
      <c r="K123" s="69">
        <v>0.42849999999999999</v>
      </c>
      <c r="L123" s="70">
        <v>0.58589999999999998</v>
      </c>
      <c r="M123" s="71">
        <v>0.27360000000000001</v>
      </c>
      <c r="N123" s="72">
        <v>0.62270000000000003</v>
      </c>
      <c r="O123" s="72">
        <v>0.83979999999999999</v>
      </c>
    </row>
    <row r="124" spans="1:15" x14ac:dyDescent="0.25">
      <c r="I124" s="67"/>
      <c r="J124" s="68"/>
      <c r="K124" s="68"/>
      <c r="M124" s="67"/>
      <c r="N124" s="68"/>
      <c r="O124" s="68"/>
    </row>
    <row r="125" spans="1:15" x14ac:dyDescent="0.25">
      <c r="I125" s="57" t="s">
        <v>85</v>
      </c>
      <c r="J125" s="13" t="s">
        <v>70</v>
      </c>
      <c r="K125" s="58" t="s">
        <v>71</v>
      </c>
      <c r="L125" s="59" t="s">
        <v>71</v>
      </c>
      <c r="M125" s="60" t="s">
        <v>72</v>
      </c>
      <c r="N125" s="58" t="s">
        <v>72</v>
      </c>
      <c r="O125" s="58" t="s">
        <v>71</v>
      </c>
    </row>
    <row r="126" spans="1:15" x14ac:dyDescent="0.25">
      <c r="G126" t="s">
        <v>86</v>
      </c>
      <c r="I126" s="61"/>
      <c r="J126" s="62" t="s">
        <v>73</v>
      </c>
      <c r="K126" s="66">
        <v>0.42709999999999998</v>
      </c>
      <c r="L126" s="70">
        <v>0.40550000000000003</v>
      </c>
      <c r="M126" s="71">
        <v>0.1366</v>
      </c>
      <c r="N126" s="72">
        <v>0.3947</v>
      </c>
      <c r="O126" s="72">
        <v>0.63119999999999998</v>
      </c>
    </row>
    <row r="127" spans="1:15" x14ac:dyDescent="0.25">
      <c r="G127" t="s">
        <v>87</v>
      </c>
      <c r="I127" s="67"/>
      <c r="J127" s="68" t="s">
        <v>88</v>
      </c>
      <c r="K127" s="68">
        <v>0.24399999999999999</v>
      </c>
      <c r="L127">
        <v>0.22900000000000001</v>
      </c>
      <c r="M127" s="67">
        <v>7.0800000000000002E-2</v>
      </c>
      <c r="N127" s="68">
        <v>0.222</v>
      </c>
      <c r="O127" s="68">
        <v>0.39269999999999999</v>
      </c>
    </row>
    <row r="128" spans="1:15" x14ac:dyDescent="0.25">
      <c r="I128" s="57" t="s">
        <v>89</v>
      </c>
      <c r="J128" s="13" t="s">
        <v>70</v>
      </c>
      <c r="K128" s="58" t="s">
        <v>71</v>
      </c>
      <c r="L128" s="59" t="s">
        <v>71</v>
      </c>
      <c r="M128" s="60" t="s">
        <v>72</v>
      </c>
      <c r="N128" s="58" t="s">
        <v>72</v>
      </c>
      <c r="O128" s="58" t="s">
        <v>71</v>
      </c>
    </row>
    <row r="129" spans="9:15" x14ac:dyDescent="0.25">
      <c r="I129" s="61"/>
      <c r="J129" s="69" t="s">
        <v>73</v>
      </c>
      <c r="K129" s="66">
        <v>0.17499999999999999</v>
      </c>
      <c r="L129" s="73">
        <v>2.2499999999999999E-2</v>
      </c>
      <c r="M129" s="74">
        <v>2.0199999999999999E-2</v>
      </c>
      <c r="N129" s="69">
        <v>3.2099999999999997E-2</v>
      </c>
      <c r="O129" s="69">
        <v>0.14130000000000001</v>
      </c>
    </row>
    <row r="130" spans="9:15" x14ac:dyDescent="0.25">
      <c r="I130" s="55"/>
      <c r="J130" s="55" t="s">
        <v>88</v>
      </c>
      <c r="K130" s="55">
        <v>9.1700000000000004E-2</v>
      </c>
      <c r="L130" s="55">
        <v>1.1299999999999999E-2</v>
      </c>
      <c r="M130" s="55">
        <v>1.0200000000000001E-2</v>
      </c>
      <c r="N130" s="55">
        <v>1.6199999999999999E-2</v>
      </c>
      <c r="O130" s="55">
        <v>7.3300000000000004E-2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7" sqref="M17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sqref="A1:A31"/>
    </sheetView>
  </sheetViews>
  <sheetFormatPr defaultRowHeight="15" x14ac:dyDescent="0.25"/>
  <cols>
    <col min="1" max="1" width="19.5703125" bestFit="1" customWidth="1"/>
    <col min="2" max="2" width="15.7109375" bestFit="1" customWidth="1"/>
    <col min="3" max="3" width="18.42578125" bestFit="1" customWidth="1"/>
    <col min="4" max="4" width="23.7109375" bestFit="1" customWidth="1"/>
    <col min="5" max="5" width="31.85546875" bestFit="1" customWidth="1"/>
    <col min="6" max="6" width="19.42578125" bestFit="1" customWidth="1"/>
  </cols>
  <sheetData>
    <row r="1" spans="1:7" x14ac:dyDescent="0.25">
      <c r="A1" t="s">
        <v>2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5">
      <c r="A2">
        <v>0.78500000000000003</v>
      </c>
      <c r="B2">
        <v>10919.775306122448</v>
      </c>
      <c r="C2">
        <v>548.18489795918367</v>
      </c>
      <c r="D2">
        <v>924.86581632653065</v>
      </c>
      <c r="E2">
        <v>3381.7910204081631</v>
      </c>
      <c r="F2">
        <v>368.08683673469386</v>
      </c>
    </row>
    <row r="3" spans="1:7" x14ac:dyDescent="0.25">
      <c r="A3">
        <v>0.85399999999999998</v>
      </c>
      <c r="B3">
        <v>10205.891059497295</v>
      </c>
      <c r="C3">
        <v>353.2117721921731</v>
      </c>
      <c r="D3">
        <v>803.7396118358256</v>
      </c>
      <c r="E3">
        <v>1782.9090677696468</v>
      </c>
      <c r="F3">
        <v>375.58307349665927</v>
      </c>
    </row>
    <row r="4" spans="1:7" x14ac:dyDescent="0.25">
      <c r="A4">
        <v>0.81599999999999995</v>
      </c>
      <c r="B4">
        <v>9355.5065750149424</v>
      </c>
      <c r="C4">
        <v>364.16682606096833</v>
      </c>
      <c r="D4">
        <v>858.86921697549315</v>
      </c>
      <c r="E4">
        <v>1921.0132695756126</v>
      </c>
      <c r="F4">
        <v>364.08828451882846</v>
      </c>
    </row>
    <row r="5" spans="1:7" x14ac:dyDescent="0.25">
      <c r="A5">
        <v>0.85099999999999998</v>
      </c>
      <c r="B5">
        <v>9529.7611928429415</v>
      </c>
      <c r="C5">
        <v>340.87231278992709</v>
      </c>
      <c r="D5">
        <v>531.45076209410206</v>
      </c>
      <c r="E5">
        <v>787.37924453280323</v>
      </c>
      <c r="F5">
        <v>225.6931212723658</v>
      </c>
      <c r="G5">
        <v>1050.4037905897947</v>
      </c>
    </row>
    <row r="6" spans="1:7" x14ac:dyDescent="0.25">
      <c r="A6">
        <v>0.70899999999999996</v>
      </c>
      <c r="B6">
        <v>12469.947963800905</v>
      </c>
      <c r="C6">
        <v>759.94675716440418</v>
      </c>
      <c r="D6">
        <v>1909.0944193061839</v>
      </c>
      <c r="E6">
        <v>3792.9428355957766</v>
      </c>
      <c r="F6">
        <v>344.25082956259428</v>
      </c>
    </row>
    <row r="7" spans="1:7" x14ac:dyDescent="0.25">
      <c r="A7">
        <v>0.874</v>
      </c>
      <c r="B7">
        <v>9487.5798720922066</v>
      </c>
      <c r="C7">
        <v>287.66794574460607</v>
      </c>
      <c r="D7">
        <v>320.64998243024809</v>
      </c>
      <c r="E7">
        <v>1831.6667088340712</v>
      </c>
      <c r="F7">
        <v>258.41412608053975</v>
      </c>
    </row>
    <row r="8" spans="1:7" x14ac:dyDescent="0.25">
      <c r="A8">
        <v>0.75900000000000001</v>
      </c>
      <c r="B8">
        <v>9649.9096494534497</v>
      </c>
      <c r="C8">
        <v>293.57237090086693</v>
      </c>
      <c r="D8">
        <v>487.34157557482098</v>
      </c>
      <c r="E8">
        <v>1705.7182058047492</v>
      </c>
      <c r="F8">
        <v>304.68518658122878</v>
      </c>
    </row>
    <row r="9" spans="1:7" x14ac:dyDescent="0.25">
      <c r="A9">
        <v>0.85</v>
      </c>
      <c r="B9">
        <v>9677.970527178366</v>
      </c>
      <c r="C9">
        <v>292.25239005736137</v>
      </c>
      <c r="D9">
        <v>377.15039606664845</v>
      </c>
      <c r="E9">
        <v>1736.1169625785305</v>
      </c>
      <c r="F9">
        <v>254.15826276973505</v>
      </c>
    </row>
    <row r="10" spans="1:7" x14ac:dyDescent="0.25">
      <c r="A10">
        <v>0.92700000000000005</v>
      </c>
      <c r="B10">
        <v>9310.9252833078099</v>
      </c>
      <c r="C10">
        <v>273.43669218989282</v>
      </c>
      <c r="D10">
        <v>265.60747320061256</v>
      </c>
      <c r="E10">
        <v>1634.7924655436448</v>
      </c>
      <c r="F10">
        <v>307.78600306278713</v>
      </c>
    </row>
    <row r="11" spans="1:7" x14ac:dyDescent="0.25">
      <c r="A11">
        <v>0.80500000000000005</v>
      </c>
      <c r="B11">
        <v>9822.6660009985026</v>
      </c>
      <c r="C11">
        <v>286.51023464802796</v>
      </c>
      <c r="D11">
        <v>470.6939590614079</v>
      </c>
      <c r="E11">
        <v>1943.1452820768848</v>
      </c>
      <c r="F11">
        <v>221.22815776335497</v>
      </c>
    </row>
    <row r="12" spans="1:7" x14ac:dyDescent="0.25">
      <c r="A12">
        <v>0.76400000000000001</v>
      </c>
      <c r="B12">
        <v>10049.287843656841</v>
      </c>
      <c r="C12">
        <v>412.45445511758862</v>
      </c>
      <c r="D12">
        <v>967.1414375621066</v>
      </c>
      <c r="E12">
        <v>1863.6634647234184</v>
      </c>
      <c r="F12">
        <v>271.67936402782379</v>
      </c>
    </row>
    <row r="13" spans="1:7" x14ac:dyDescent="0.25">
      <c r="A13">
        <v>0.84899999999999998</v>
      </c>
      <c r="B13">
        <v>9711.0017309444283</v>
      </c>
      <c r="C13">
        <v>330.37628302459763</v>
      </c>
      <c r="D13">
        <v>653.35827512906167</v>
      </c>
      <c r="E13">
        <v>1669.5333130883694</v>
      </c>
      <c r="F13">
        <v>293.0577892499241</v>
      </c>
    </row>
    <row r="14" spans="1:7" x14ac:dyDescent="0.25">
      <c r="A14">
        <v>0.73199999999999998</v>
      </c>
      <c r="B14">
        <v>14043.153526970955</v>
      </c>
      <c r="C14">
        <v>997.71784232365144</v>
      </c>
      <c r="D14">
        <v>1059.5435684647302</v>
      </c>
      <c r="E14">
        <v>3202.9045643153527</v>
      </c>
      <c r="F14">
        <v>529.04564315352695</v>
      </c>
    </row>
    <row r="15" spans="1:7" x14ac:dyDescent="0.25">
      <c r="A15">
        <v>0.81299999999999994</v>
      </c>
      <c r="B15">
        <v>11338.662131519275</v>
      </c>
      <c r="C15">
        <v>585.82766439909301</v>
      </c>
      <c r="D15">
        <v>772.22222222222217</v>
      </c>
      <c r="E15">
        <v>2887.074829931973</v>
      </c>
      <c r="F15">
        <v>227.09750566893425</v>
      </c>
    </row>
    <row r="16" spans="1:7" x14ac:dyDescent="0.25">
      <c r="A16">
        <v>0.77100000000000002</v>
      </c>
      <c r="B16">
        <v>9555.1089423513386</v>
      </c>
      <c r="C16">
        <v>334.6646391284612</v>
      </c>
      <c r="D16">
        <v>601.99078529278256</v>
      </c>
      <c r="E16">
        <v>1849.5726282342262</v>
      </c>
      <c r="F16">
        <v>264.58828869723106</v>
      </c>
    </row>
    <row r="17" spans="1:7" x14ac:dyDescent="0.25">
      <c r="A17">
        <v>0.84799999999999998</v>
      </c>
      <c r="B17">
        <v>9882.7594930291507</v>
      </c>
      <c r="C17">
        <v>385.25875792141954</v>
      </c>
      <c r="D17">
        <v>823.33759188846636</v>
      </c>
      <c r="E17">
        <v>2041.1797718631178</v>
      </c>
      <c r="F17">
        <v>291.58144486692015</v>
      </c>
    </row>
    <row r="18" spans="1:7" x14ac:dyDescent="0.25">
      <c r="A18">
        <v>0.80600000000000005</v>
      </c>
      <c r="B18">
        <v>11119.115349773529</v>
      </c>
      <c r="C18">
        <v>422.18701560140914</v>
      </c>
      <c r="D18">
        <v>1223.9688978359336</v>
      </c>
      <c r="E18">
        <v>2735.7201811776549</v>
      </c>
      <c r="F18">
        <v>279.62596879718166</v>
      </c>
    </row>
    <row r="19" spans="1:7" x14ac:dyDescent="0.25">
      <c r="A19">
        <v>0.89</v>
      </c>
      <c r="B19">
        <v>9567.997563424593</v>
      </c>
      <c r="C19">
        <v>270.9290849454448</v>
      </c>
      <c r="D19">
        <v>560.52639400227588</v>
      </c>
      <c r="E19">
        <v>0</v>
      </c>
      <c r="F19">
        <v>311.32402436575404</v>
      </c>
      <c r="G19">
        <v>2019.6340183412544</v>
      </c>
    </row>
    <row r="20" spans="1:7" x14ac:dyDescent="0.25">
      <c r="A20">
        <v>0.89100000000000001</v>
      </c>
      <c r="B20">
        <v>9417.9799517827687</v>
      </c>
      <c r="C20">
        <v>318.17662733155692</v>
      </c>
      <c r="D20">
        <v>346.76437000380662</v>
      </c>
      <c r="E20">
        <v>1744.5882502220531</v>
      </c>
      <c r="F20">
        <v>215.10595102144399</v>
      </c>
    </row>
    <row r="21" spans="1:7" x14ac:dyDescent="0.25">
      <c r="A21">
        <v>0.75</v>
      </c>
      <c r="B21">
        <v>11085.241165483751</v>
      </c>
      <c r="C21">
        <v>394.80119536794922</v>
      </c>
      <c r="D21">
        <v>1043.1757937990287</v>
      </c>
      <c r="E21">
        <v>2363.1901382144192</v>
      </c>
      <c r="F21">
        <v>342.62570041090771</v>
      </c>
    </row>
    <row r="22" spans="1:7" x14ac:dyDescent="0.25">
      <c r="A22">
        <v>0.80500000000000005</v>
      </c>
      <c r="B22">
        <v>14587.663414634146</v>
      </c>
      <c r="C22">
        <v>927.29043151969984</v>
      </c>
      <c r="D22">
        <v>1238.910694183865</v>
      </c>
      <c r="E22">
        <v>3462.4896810506566</v>
      </c>
      <c r="F22">
        <v>462.80675422138836</v>
      </c>
    </row>
    <row r="23" spans="1:7" x14ac:dyDescent="0.25">
      <c r="A23">
        <v>0.86799999999999999</v>
      </c>
      <c r="B23">
        <v>11095.141053787047</v>
      </c>
      <c r="C23">
        <v>522.34489571899007</v>
      </c>
      <c r="D23">
        <v>955.47409440175636</v>
      </c>
      <c r="E23">
        <v>2181.9863885839736</v>
      </c>
      <c r="F23">
        <v>262.4324917672887</v>
      </c>
    </row>
    <row r="24" spans="1:7" x14ac:dyDescent="0.25">
      <c r="A24">
        <v>0.83299999999999996</v>
      </c>
      <c r="B24">
        <v>9319.5426195426189</v>
      </c>
      <c r="C24">
        <v>308.52390852390852</v>
      </c>
      <c r="D24">
        <v>383.17898317898317</v>
      </c>
      <c r="E24">
        <v>1772.5004725004726</v>
      </c>
      <c r="F24">
        <v>289.83178983178982</v>
      </c>
    </row>
    <row r="25" spans="1:7" x14ac:dyDescent="0.25">
      <c r="A25">
        <v>0.71399999999999997</v>
      </c>
      <c r="B25">
        <v>19237.472664359862</v>
      </c>
      <c r="C25">
        <v>2160.1979238754325</v>
      </c>
      <c r="D25">
        <v>1227.7882352941176</v>
      </c>
      <c r="E25">
        <v>7271.434602076125</v>
      </c>
      <c r="F25">
        <v>346.39031141868514</v>
      </c>
    </row>
    <row r="26" spans="1:7" x14ac:dyDescent="0.25">
      <c r="A26">
        <v>0.84199999999999997</v>
      </c>
      <c r="B26">
        <v>10620.068179051175</v>
      </c>
      <c r="C26">
        <v>340.1322998254941</v>
      </c>
      <c r="D26">
        <v>275.75991234121994</v>
      </c>
      <c r="E26">
        <v>1074.3963313177226</v>
      </c>
      <c r="F26">
        <v>174.03108640071426</v>
      </c>
      <c r="G26">
        <v>1303.5631670792582</v>
      </c>
    </row>
    <row r="27" spans="1:7" x14ac:dyDescent="0.25">
      <c r="A27">
        <v>0.82499999999999996</v>
      </c>
      <c r="B27">
        <v>9583.7757232329259</v>
      </c>
      <c r="C27">
        <v>406.02445571130329</v>
      </c>
      <c r="D27">
        <v>1021.1154190277364</v>
      </c>
      <c r="E27">
        <v>1778.2284521324186</v>
      </c>
      <c r="F27">
        <v>320.42946614971669</v>
      </c>
    </row>
    <row r="28" spans="1:7" x14ac:dyDescent="0.25">
      <c r="A28">
        <v>0.85799999999999998</v>
      </c>
      <c r="B28">
        <v>10104.994856614247</v>
      </c>
      <c r="C28">
        <v>318.31692876965775</v>
      </c>
      <c r="D28">
        <v>1198.7844958371877</v>
      </c>
      <c r="E28">
        <v>1895.7708048103607</v>
      </c>
      <c r="F28">
        <v>223.00296022201664</v>
      </c>
    </row>
    <row r="29" spans="1:7" x14ac:dyDescent="0.25">
      <c r="A29">
        <v>0.84899999999999998</v>
      </c>
      <c r="B29">
        <v>9437.8500638207352</v>
      </c>
      <c r="C29">
        <v>315.64708551978441</v>
      </c>
      <c r="D29">
        <v>570.56440221245214</v>
      </c>
      <c r="E29">
        <v>1687.4922989646859</v>
      </c>
      <c r="F29">
        <v>306.24178130761595</v>
      </c>
    </row>
    <row r="30" spans="1:7" x14ac:dyDescent="0.25">
      <c r="A30">
        <v>0.82799999999999996</v>
      </c>
      <c r="B30">
        <v>9304.921232190989</v>
      </c>
      <c r="C30">
        <v>259.68056988833268</v>
      </c>
      <c r="D30">
        <v>281.8217019638044</v>
      </c>
      <c r="E30">
        <v>591.79172891798225</v>
      </c>
      <c r="F30">
        <v>210.71037350789373</v>
      </c>
      <c r="G30">
        <v>941.91839815171352</v>
      </c>
    </row>
    <row r="31" spans="1:7" x14ac:dyDescent="0.25">
      <c r="A31">
        <v>0.92700000000000005</v>
      </c>
      <c r="B31">
        <v>9566.9328267118162</v>
      </c>
      <c r="C31">
        <v>315.36973658306101</v>
      </c>
      <c r="D31">
        <v>336.11458046225931</v>
      </c>
      <c r="E31">
        <v>1772.024475331732</v>
      </c>
      <c r="F31">
        <v>268.47546560617394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24" sqref="S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9"/>
  <sheetViews>
    <sheetView tabSelected="1" topLeftCell="A64" workbookViewId="0">
      <selection activeCell="G86" sqref="G86"/>
    </sheetView>
  </sheetViews>
  <sheetFormatPr defaultRowHeight="15" x14ac:dyDescent="0.25"/>
  <cols>
    <col min="1" max="1" width="43" bestFit="1" customWidth="1"/>
    <col min="3" max="3" width="9.5703125" bestFit="1" customWidth="1"/>
    <col min="7" max="7" width="9.5703125" bestFit="1" customWidth="1"/>
  </cols>
  <sheetData>
    <row r="1" spans="1:24" x14ac:dyDescent="0.25">
      <c r="A1" t="s">
        <v>0</v>
      </c>
      <c r="B1" t="s">
        <v>2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s="1" t="s">
        <v>99</v>
      </c>
      <c r="M1" t="s">
        <v>0</v>
      </c>
      <c r="N1" t="s">
        <v>54</v>
      </c>
      <c r="O1" t="s">
        <v>57</v>
      </c>
      <c r="P1" t="s">
        <v>58</v>
      </c>
      <c r="Q1" t="s">
        <v>59</v>
      </c>
      <c r="R1" s="1" t="s">
        <v>100</v>
      </c>
      <c r="S1" t="s">
        <v>0</v>
      </c>
      <c r="T1" t="s">
        <v>52</v>
      </c>
      <c r="U1" t="s">
        <v>53</v>
      </c>
      <c r="V1" t="s">
        <v>55</v>
      </c>
      <c r="W1" t="s">
        <v>56</v>
      </c>
      <c r="X1" t="s">
        <v>60</v>
      </c>
    </row>
    <row r="2" spans="1:24" x14ac:dyDescent="0.25">
      <c r="A2" t="s">
        <v>16</v>
      </c>
      <c r="B2">
        <v>0.78500000000000003</v>
      </c>
      <c r="C2" s="2">
        <v>0.55782608700000003</v>
      </c>
      <c r="D2" s="2">
        <v>0.47318181799999998</v>
      </c>
      <c r="E2" s="2">
        <v>0.4608333</v>
      </c>
      <c r="F2" s="2">
        <v>0.70703703699999998</v>
      </c>
      <c r="G2" s="2">
        <v>0.68370370400000002</v>
      </c>
      <c r="H2" s="2">
        <v>0.38481480000000001</v>
      </c>
      <c r="I2" s="2">
        <v>0.67714285699999999</v>
      </c>
      <c r="J2" s="2">
        <v>0.35714285699999998</v>
      </c>
      <c r="K2" s="2">
        <v>0.64111111111111119</v>
      </c>
      <c r="M2" t="s">
        <v>101</v>
      </c>
      <c r="N2" s="2">
        <v>0.4608333</v>
      </c>
      <c r="O2" s="2">
        <v>0.38481480000000001</v>
      </c>
      <c r="P2" s="2">
        <v>0.67714285699999999</v>
      </c>
      <c r="Q2" s="2">
        <v>0.35714285699999998</v>
      </c>
      <c r="S2" t="s">
        <v>101</v>
      </c>
      <c r="T2" s="2">
        <v>0.55782608700000003</v>
      </c>
      <c r="U2" s="2">
        <v>0.47318181799999998</v>
      </c>
      <c r="V2" s="2">
        <v>0.70703703699999998</v>
      </c>
      <c r="W2" s="2">
        <v>0.68370370400000002</v>
      </c>
      <c r="X2" s="2">
        <v>0.64111111111111119</v>
      </c>
    </row>
    <row r="3" spans="1:24" x14ac:dyDescent="0.25">
      <c r="A3" t="s">
        <v>17</v>
      </c>
      <c r="B3">
        <v>0.85399999999999998</v>
      </c>
      <c r="C3" s="2">
        <v>0.74275862100000001</v>
      </c>
      <c r="D3" s="2">
        <v>0.70586206900000004</v>
      </c>
      <c r="E3" s="2">
        <v>0.59448279999999998</v>
      </c>
      <c r="F3" s="2">
        <v>0.807666667</v>
      </c>
      <c r="G3" s="2">
        <v>0.78866666699999999</v>
      </c>
      <c r="H3" s="2">
        <v>0.4746667</v>
      </c>
      <c r="I3" s="2">
        <v>0.86666666699999995</v>
      </c>
      <c r="J3" s="2">
        <v>0.60777777799999999</v>
      </c>
      <c r="K3" s="2">
        <v>0.74888888899999995</v>
      </c>
      <c r="M3" t="s">
        <v>102</v>
      </c>
      <c r="N3" s="2">
        <v>0.59448279999999998</v>
      </c>
      <c r="O3" s="2">
        <v>0.4746667</v>
      </c>
      <c r="P3" s="2">
        <v>0.86666666699999995</v>
      </c>
      <c r="Q3" s="2">
        <v>0.60777777799999999</v>
      </c>
      <c r="S3" t="s">
        <v>102</v>
      </c>
      <c r="T3" s="2">
        <v>0.74275862100000001</v>
      </c>
      <c r="U3" s="2">
        <v>0.70586206900000004</v>
      </c>
      <c r="V3" s="2">
        <v>0.807666667</v>
      </c>
      <c r="W3" s="2">
        <v>0.78866666699999999</v>
      </c>
      <c r="X3" s="2">
        <v>0.74888888899999995</v>
      </c>
    </row>
    <row r="4" spans="1:24" x14ac:dyDescent="0.25">
      <c r="A4" t="s">
        <v>18</v>
      </c>
      <c r="B4">
        <v>0.81599999999999995</v>
      </c>
      <c r="C4" s="3">
        <v>0.69</v>
      </c>
      <c r="D4" s="3">
        <v>0.62</v>
      </c>
      <c r="E4" s="3">
        <v>0.52</v>
      </c>
      <c r="F4" s="3">
        <v>0.73</v>
      </c>
      <c r="G4" s="3">
        <v>0.72</v>
      </c>
      <c r="H4" s="3">
        <v>0.36</v>
      </c>
      <c r="I4" s="3">
        <v>0.82550000000000001</v>
      </c>
      <c r="J4" s="3">
        <v>0.41875000000000001</v>
      </c>
      <c r="K4" s="3">
        <v>0.74439999999999995</v>
      </c>
      <c r="M4" t="s">
        <v>103</v>
      </c>
      <c r="N4" s="3">
        <v>0.52</v>
      </c>
      <c r="O4" s="3">
        <v>0.36</v>
      </c>
      <c r="P4" s="3">
        <v>0.82550000000000001</v>
      </c>
      <c r="Q4" s="3">
        <v>0.41875000000000001</v>
      </c>
      <c r="S4" t="s">
        <v>103</v>
      </c>
      <c r="T4" s="3">
        <v>0.69</v>
      </c>
      <c r="U4" s="3">
        <v>0.62</v>
      </c>
      <c r="V4" s="3">
        <v>0.73</v>
      </c>
      <c r="W4" s="3">
        <v>0.72</v>
      </c>
      <c r="X4" s="3">
        <v>0.74439999999999995</v>
      </c>
    </row>
    <row r="5" spans="1:24" x14ac:dyDescent="0.25">
      <c r="A5" t="s">
        <v>19</v>
      </c>
      <c r="B5">
        <v>0.85099999999999998</v>
      </c>
      <c r="C5" s="2">
        <v>0.69</v>
      </c>
      <c r="D5" s="2">
        <v>0.61499999999999999</v>
      </c>
      <c r="E5" s="2">
        <v>0.52</v>
      </c>
      <c r="F5" s="2">
        <v>0.73121199999999997</v>
      </c>
      <c r="G5" s="2">
        <v>0.72242399999999996</v>
      </c>
      <c r="H5" s="2">
        <v>0.36515199999999998</v>
      </c>
      <c r="I5" s="2">
        <v>0.82555599999999996</v>
      </c>
      <c r="J5" s="2">
        <v>0.41875000000000001</v>
      </c>
      <c r="K5" s="2">
        <v>0.74444399999999999</v>
      </c>
      <c r="M5" t="s">
        <v>130</v>
      </c>
      <c r="N5" s="2">
        <v>0.52</v>
      </c>
      <c r="O5" s="2">
        <v>0.36515199999999998</v>
      </c>
      <c r="P5" s="2">
        <v>0.82555599999999996</v>
      </c>
      <c r="Q5" s="2">
        <v>0.41875000000000001</v>
      </c>
      <c r="S5" t="s">
        <v>130</v>
      </c>
      <c r="T5" s="2">
        <v>0.69</v>
      </c>
      <c r="U5" s="2">
        <v>0.61499999999999999</v>
      </c>
      <c r="V5" s="2">
        <v>0.73121199999999997</v>
      </c>
      <c r="W5" s="2">
        <v>0.72242399999999996</v>
      </c>
      <c r="X5" s="2">
        <v>0.74444399999999999</v>
      </c>
    </row>
    <row r="6" spans="1:24" x14ac:dyDescent="0.25">
      <c r="A6" t="s">
        <v>20</v>
      </c>
      <c r="B6">
        <v>0.70899999999999996</v>
      </c>
      <c r="C6" s="2">
        <v>0.84844200000000003</v>
      </c>
      <c r="D6" s="2">
        <v>0.83064899999999997</v>
      </c>
      <c r="E6" s="2">
        <v>0.74454500000000001</v>
      </c>
      <c r="F6" s="2">
        <v>0.86784799999999995</v>
      </c>
      <c r="G6" s="2">
        <v>0.86341800000000002</v>
      </c>
      <c r="H6" s="2">
        <v>0.61177199999999998</v>
      </c>
      <c r="I6" s="2">
        <v>0.83411800000000003</v>
      </c>
      <c r="J6" s="2">
        <v>0.57687500000000003</v>
      </c>
      <c r="K6" s="2">
        <v>0.78529400000000005</v>
      </c>
      <c r="M6" t="s">
        <v>131</v>
      </c>
      <c r="N6" s="2">
        <v>0.74454500000000001</v>
      </c>
      <c r="O6" s="2">
        <v>0.61177199999999998</v>
      </c>
      <c r="P6" s="2">
        <v>0.83411800000000003</v>
      </c>
      <c r="Q6" s="2">
        <v>0.57687500000000003</v>
      </c>
      <c r="S6" t="s">
        <v>131</v>
      </c>
      <c r="T6" s="2">
        <v>0.84844200000000003</v>
      </c>
      <c r="U6" s="2">
        <v>0.83064899999999997</v>
      </c>
      <c r="V6" s="2">
        <v>0.86784799999999995</v>
      </c>
      <c r="W6" s="2">
        <v>0.86341800000000002</v>
      </c>
      <c r="X6" s="2">
        <v>0.78529400000000005</v>
      </c>
    </row>
    <row r="7" spans="1:24" x14ac:dyDescent="0.25">
      <c r="A7" t="s">
        <v>21</v>
      </c>
      <c r="B7">
        <v>0.874</v>
      </c>
      <c r="C7" s="2">
        <v>0.45083299999999998</v>
      </c>
      <c r="D7" s="2">
        <v>0.37</v>
      </c>
      <c r="E7" s="2">
        <v>0.31583299999999997</v>
      </c>
      <c r="F7" s="2">
        <v>0.63500000000000001</v>
      </c>
      <c r="G7" s="2">
        <v>0.58750000000000002</v>
      </c>
      <c r="H7" s="2">
        <v>0.191667</v>
      </c>
      <c r="I7" s="2">
        <v>0.68125000000000002</v>
      </c>
      <c r="J7" s="2">
        <v>0.34571400000000002</v>
      </c>
      <c r="K7" s="2">
        <v>0.60750000000000004</v>
      </c>
      <c r="M7" t="s">
        <v>104</v>
      </c>
      <c r="N7" s="2">
        <v>0.31583299999999997</v>
      </c>
      <c r="O7" s="2">
        <v>0.191667</v>
      </c>
      <c r="P7" s="2">
        <v>0.68125000000000002</v>
      </c>
      <c r="Q7" s="2">
        <v>0.34571400000000002</v>
      </c>
      <c r="S7" t="s">
        <v>104</v>
      </c>
      <c r="T7" s="2">
        <v>0.45083299999999998</v>
      </c>
      <c r="U7" s="2">
        <v>0.37</v>
      </c>
      <c r="V7" s="2">
        <v>0.63500000000000001</v>
      </c>
      <c r="W7" s="2">
        <v>0.58750000000000002</v>
      </c>
      <c r="X7" s="2">
        <v>0.60750000000000004</v>
      </c>
    </row>
    <row r="8" spans="1:24" x14ac:dyDescent="0.25">
      <c r="A8" t="s">
        <v>22</v>
      </c>
      <c r="B8">
        <v>0.75900000000000001</v>
      </c>
      <c r="C8" s="2">
        <v>0.74719999999999998</v>
      </c>
      <c r="D8" s="2">
        <v>0.71430000000000005</v>
      </c>
      <c r="E8" s="2">
        <v>0.61280400000000002</v>
      </c>
      <c r="F8" s="2">
        <v>0.84074099999999996</v>
      </c>
      <c r="G8" s="2">
        <v>0.83675900000000003</v>
      </c>
      <c r="H8" s="2">
        <v>0.50342600000000004</v>
      </c>
      <c r="I8" s="2">
        <v>0.83333299999999999</v>
      </c>
      <c r="J8" s="2">
        <v>0.48277799999999998</v>
      </c>
      <c r="K8" s="2">
        <v>0.77315800000000001</v>
      </c>
      <c r="M8" t="s">
        <v>105</v>
      </c>
      <c r="N8" s="2">
        <v>0.61280400000000002</v>
      </c>
      <c r="O8" s="2">
        <v>0.50342600000000004</v>
      </c>
      <c r="P8" s="2">
        <v>0.83333299999999999</v>
      </c>
      <c r="Q8" s="2">
        <v>0.48277799999999998</v>
      </c>
      <c r="S8" t="s">
        <v>105</v>
      </c>
      <c r="T8" s="2">
        <v>0.74719999999999998</v>
      </c>
      <c r="U8" s="2">
        <v>0.71430000000000005</v>
      </c>
      <c r="V8" s="2">
        <v>0.84074099999999996</v>
      </c>
      <c r="W8" s="2">
        <v>0.83675900000000003</v>
      </c>
      <c r="X8" s="2">
        <v>0.77315800000000001</v>
      </c>
    </row>
    <row r="9" spans="1:24" x14ac:dyDescent="0.25">
      <c r="A9" t="s">
        <v>23</v>
      </c>
      <c r="B9">
        <v>0.85</v>
      </c>
      <c r="C9" s="2">
        <v>0.61472700000000002</v>
      </c>
      <c r="D9" s="2">
        <v>0.533273</v>
      </c>
      <c r="E9" s="2">
        <v>0.46854499999999999</v>
      </c>
      <c r="F9" s="2">
        <v>0.70545500000000005</v>
      </c>
      <c r="G9" s="2">
        <v>0.69054499999999996</v>
      </c>
      <c r="H9" s="2">
        <v>0.32509100000000002</v>
      </c>
      <c r="I9" s="2">
        <v>0.75833300000000003</v>
      </c>
      <c r="J9" s="2">
        <v>0.51083299999999998</v>
      </c>
      <c r="K9" s="2">
        <v>0.57769199999999998</v>
      </c>
      <c r="M9" t="s">
        <v>106</v>
      </c>
      <c r="N9" s="2">
        <v>0.46854499999999999</v>
      </c>
      <c r="O9" s="2">
        <v>0.32509100000000002</v>
      </c>
      <c r="P9" s="2">
        <v>0.75833300000000003</v>
      </c>
      <c r="Q9" s="2">
        <v>0.51083299999999998</v>
      </c>
      <c r="S9" t="s">
        <v>106</v>
      </c>
      <c r="T9" s="2">
        <v>0.61472700000000002</v>
      </c>
      <c r="U9" s="2">
        <v>0.533273</v>
      </c>
      <c r="V9" s="2">
        <v>0.70545500000000005</v>
      </c>
      <c r="W9" s="2">
        <v>0.69054499999999996</v>
      </c>
      <c r="X9" s="2">
        <v>0.57769199999999998</v>
      </c>
    </row>
    <row r="10" spans="1:24" x14ac:dyDescent="0.25">
      <c r="A10" t="s">
        <v>24</v>
      </c>
      <c r="B10">
        <v>0.92700000000000005</v>
      </c>
      <c r="C10" s="2">
        <v>0.68759300000000001</v>
      </c>
      <c r="D10" s="2">
        <v>0.64759299999999997</v>
      </c>
      <c r="E10" s="2">
        <v>0.54907399999999995</v>
      </c>
      <c r="F10" s="2">
        <v>0.760741</v>
      </c>
      <c r="G10" s="2">
        <v>0.76463000000000003</v>
      </c>
      <c r="H10" s="2">
        <v>0.44388899999999998</v>
      </c>
      <c r="I10" s="2">
        <v>0.86</v>
      </c>
      <c r="J10" s="2">
        <v>0.51571400000000001</v>
      </c>
      <c r="K10" s="2">
        <v>0.70285699999999995</v>
      </c>
      <c r="M10" t="s">
        <v>107</v>
      </c>
      <c r="N10" s="2">
        <v>0.54907399999999995</v>
      </c>
      <c r="O10" s="2">
        <v>0.44388899999999998</v>
      </c>
      <c r="P10" s="2">
        <v>0.86</v>
      </c>
      <c r="Q10" s="2">
        <v>0.51571400000000001</v>
      </c>
      <c r="S10" t="s">
        <v>107</v>
      </c>
      <c r="T10" s="2">
        <v>0.68759300000000001</v>
      </c>
      <c r="U10" s="2">
        <v>0.64759299999999997</v>
      </c>
      <c r="V10" s="2">
        <v>0.760741</v>
      </c>
      <c r="W10" s="2">
        <v>0.76463000000000003</v>
      </c>
      <c r="X10" s="2">
        <v>0.70285699999999995</v>
      </c>
    </row>
    <row r="11" spans="1:24" x14ac:dyDescent="0.25">
      <c r="A11" t="s">
        <v>25</v>
      </c>
      <c r="B11">
        <v>0.80500000000000005</v>
      </c>
      <c r="C11" s="2">
        <v>0.668462</v>
      </c>
      <c r="D11" s="2">
        <v>0.58756399999999998</v>
      </c>
      <c r="E11" s="2">
        <v>0.47359000000000001</v>
      </c>
      <c r="F11" s="2">
        <v>0.71477599999999997</v>
      </c>
      <c r="G11" s="2">
        <v>0.72104500000000005</v>
      </c>
      <c r="H11" s="2">
        <v>0.34059699999999998</v>
      </c>
      <c r="I11" s="2">
        <v>0.80583300000000002</v>
      </c>
      <c r="J11" s="2">
        <v>0.44</v>
      </c>
      <c r="K11" s="2">
        <v>0.723333</v>
      </c>
      <c r="M11" t="s">
        <v>108</v>
      </c>
      <c r="N11" s="2">
        <v>0.47359000000000001</v>
      </c>
      <c r="O11" s="2">
        <v>0.34059699999999998</v>
      </c>
      <c r="P11" s="2">
        <v>0.80583300000000002</v>
      </c>
      <c r="Q11" s="2">
        <v>0.44</v>
      </c>
      <c r="S11" t="s">
        <v>108</v>
      </c>
      <c r="T11" s="2">
        <v>0.668462</v>
      </c>
      <c r="U11" s="2">
        <v>0.58756399999999998</v>
      </c>
      <c r="V11" s="2">
        <v>0.71477599999999997</v>
      </c>
      <c r="W11" s="2">
        <v>0.72104500000000005</v>
      </c>
      <c r="X11" s="2">
        <v>0.723333</v>
      </c>
    </row>
    <row r="12" spans="1:24" x14ac:dyDescent="0.25">
      <c r="A12" t="s">
        <v>26</v>
      </c>
      <c r="B12">
        <v>0.76400000000000001</v>
      </c>
      <c r="C12" s="2">
        <v>0.60806499999999997</v>
      </c>
      <c r="D12" s="2">
        <v>0.53032299999999999</v>
      </c>
      <c r="E12" s="2">
        <v>0.44193500000000002</v>
      </c>
      <c r="F12" s="2">
        <v>0.68</v>
      </c>
      <c r="G12" s="2">
        <v>0.64142900000000003</v>
      </c>
      <c r="H12" s="2">
        <v>0.26678600000000002</v>
      </c>
      <c r="I12" s="2">
        <v>0.75142900000000001</v>
      </c>
      <c r="J12" s="2">
        <v>0.40285700000000002</v>
      </c>
      <c r="K12" s="2">
        <v>0.67</v>
      </c>
      <c r="M12" t="s">
        <v>109</v>
      </c>
      <c r="N12" s="2">
        <v>0.44193500000000002</v>
      </c>
      <c r="O12" s="2">
        <v>0.26678600000000002</v>
      </c>
      <c r="P12" s="2">
        <v>0.75142900000000001</v>
      </c>
      <c r="Q12" s="2">
        <v>0.40285700000000002</v>
      </c>
      <c r="S12" t="s">
        <v>109</v>
      </c>
      <c r="T12" s="2">
        <v>0.60806499999999997</v>
      </c>
      <c r="U12" s="2">
        <v>0.53032299999999999</v>
      </c>
      <c r="V12" s="2">
        <v>0.68</v>
      </c>
      <c r="W12" s="2">
        <v>0.64142900000000003</v>
      </c>
      <c r="X12" s="2">
        <v>0.67</v>
      </c>
    </row>
    <row r="13" spans="1:24" x14ac:dyDescent="0.25">
      <c r="A13" t="s">
        <v>27</v>
      </c>
      <c r="B13">
        <v>0.84899999999999998</v>
      </c>
      <c r="C13" s="2">
        <v>0.74278699999999998</v>
      </c>
      <c r="D13" s="2">
        <v>0.66606600000000005</v>
      </c>
      <c r="E13" s="2">
        <v>0.57508199999999998</v>
      </c>
      <c r="F13" s="2">
        <v>0.78079399999999999</v>
      </c>
      <c r="G13" s="2">
        <v>0.76761900000000005</v>
      </c>
      <c r="H13" s="2">
        <v>0.39500000000000002</v>
      </c>
      <c r="I13" s="2">
        <v>0.82461499999999999</v>
      </c>
      <c r="J13" s="2">
        <v>0.49307699999999999</v>
      </c>
      <c r="K13" s="2">
        <v>0.74307699999999999</v>
      </c>
      <c r="M13" t="s">
        <v>110</v>
      </c>
      <c r="N13" s="2">
        <v>0.57508199999999998</v>
      </c>
      <c r="O13" s="2">
        <v>0.39500000000000002</v>
      </c>
      <c r="P13" s="2">
        <v>0.82461499999999999</v>
      </c>
      <c r="Q13" s="2">
        <v>0.49307699999999999</v>
      </c>
      <c r="S13" t="s">
        <v>110</v>
      </c>
      <c r="T13" s="2">
        <v>0.74278699999999998</v>
      </c>
      <c r="U13" s="2">
        <v>0.66606600000000005</v>
      </c>
      <c r="V13" s="2">
        <v>0.78079399999999999</v>
      </c>
      <c r="W13" s="2">
        <v>0.76761900000000005</v>
      </c>
      <c r="X13" s="2">
        <v>0.74307699999999999</v>
      </c>
    </row>
    <row r="14" spans="1:24" x14ac:dyDescent="0.25">
      <c r="A14" t="s">
        <v>28</v>
      </c>
      <c r="B14">
        <v>0.73199999999999998</v>
      </c>
      <c r="C14" s="2">
        <v>0.64124999999999999</v>
      </c>
      <c r="D14" s="2">
        <v>0.58875</v>
      </c>
      <c r="E14" s="2">
        <v>0.51375000000000004</v>
      </c>
      <c r="F14" s="2">
        <v>0.76666699999999999</v>
      </c>
      <c r="G14" s="2">
        <v>0.75777799999999995</v>
      </c>
      <c r="H14" s="2">
        <v>0.45111099999999998</v>
      </c>
      <c r="I14" s="2">
        <v>0.63500000000000001</v>
      </c>
      <c r="J14" s="2">
        <v>0.41</v>
      </c>
      <c r="K14" s="2">
        <v>0.52</v>
      </c>
      <c r="M14" t="s">
        <v>111</v>
      </c>
      <c r="N14" s="2">
        <v>0.51375000000000004</v>
      </c>
      <c r="O14" s="2">
        <v>0.45111099999999998</v>
      </c>
      <c r="P14" s="2">
        <v>0.63500000000000001</v>
      </c>
      <c r="Q14" s="2">
        <v>0.41</v>
      </c>
      <c r="S14" t="s">
        <v>111</v>
      </c>
      <c r="T14" s="2">
        <v>0.64124999999999999</v>
      </c>
      <c r="U14" s="2">
        <v>0.58875</v>
      </c>
      <c r="V14" s="2">
        <v>0.76666699999999999</v>
      </c>
      <c r="W14" s="2">
        <v>0.75777799999999995</v>
      </c>
      <c r="X14" s="2">
        <v>0.52</v>
      </c>
    </row>
    <row r="15" spans="1:24" x14ac:dyDescent="0.25">
      <c r="A15" t="s">
        <v>29</v>
      </c>
      <c r="B15">
        <v>0.81299999999999994</v>
      </c>
      <c r="C15" s="2">
        <v>0.70272699999999999</v>
      </c>
      <c r="D15" s="2">
        <v>0.66181800000000002</v>
      </c>
      <c r="E15" s="2">
        <v>0.50681799999999999</v>
      </c>
      <c r="F15" s="2">
        <v>0.72950000000000004</v>
      </c>
      <c r="G15" s="2">
        <v>0.70799999999999996</v>
      </c>
      <c r="H15" s="2">
        <v>0.30599999999999999</v>
      </c>
      <c r="I15" s="2">
        <v>0.82333299999999998</v>
      </c>
      <c r="J15" s="2">
        <v>0.43666700000000003</v>
      </c>
      <c r="K15" s="2">
        <v>0.79333299999999995</v>
      </c>
      <c r="M15" t="s">
        <v>112</v>
      </c>
      <c r="N15" s="2">
        <v>0.50681799999999999</v>
      </c>
      <c r="O15" s="2">
        <v>0.30599999999999999</v>
      </c>
      <c r="P15" s="2">
        <v>0.82333299999999998</v>
      </c>
      <c r="Q15" s="2">
        <v>0.43666700000000003</v>
      </c>
      <c r="S15" t="s">
        <v>112</v>
      </c>
      <c r="T15" s="2">
        <v>0.70272699999999999</v>
      </c>
      <c r="U15" s="2">
        <v>0.66181800000000002</v>
      </c>
      <c r="V15" s="2">
        <v>0.72950000000000004</v>
      </c>
      <c r="W15" s="2">
        <v>0.70799999999999996</v>
      </c>
      <c r="X15" s="2">
        <v>0.79333299999999995</v>
      </c>
    </row>
    <row r="16" spans="1:24" x14ac:dyDescent="0.25">
      <c r="A16" t="s">
        <v>30</v>
      </c>
      <c r="B16">
        <v>0.77100000000000002</v>
      </c>
      <c r="C16" s="2">
        <v>0.70346900000000001</v>
      </c>
      <c r="D16" s="2">
        <v>0.63591799999999998</v>
      </c>
      <c r="E16" s="2">
        <v>0.52959199999999995</v>
      </c>
      <c r="F16" s="2">
        <v>0.75900000000000001</v>
      </c>
      <c r="G16" s="2">
        <v>0.76739999999999997</v>
      </c>
      <c r="H16" s="2">
        <v>0.34899999999999998</v>
      </c>
      <c r="I16" s="2">
        <v>0.72090900000000002</v>
      </c>
      <c r="J16" s="2">
        <v>0.38250000000000001</v>
      </c>
      <c r="K16" s="2">
        <v>0.66916699999999996</v>
      </c>
      <c r="M16" t="s">
        <v>113</v>
      </c>
      <c r="N16" s="2">
        <v>0.52959199999999995</v>
      </c>
      <c r="O16" s="2">
        <v>0.34899999999999998</v>
      </c>
      <c r="P16" s="2">
        <v>0.72090900000000002</v>
      </c>
      <c r="Q16" s="2">
        <v>0.38250000000000001</v>
      </c>
      <c r="S16" t="s">
        <v>113</v>
      </c>
      <c r="T16" s="2">
        <v>0.70346900000000001</v>
      </c>
      <c r="U16" s="2">
        <v>0.63591799999999998</v>
      </c>
      <c r="V16" s="2">
        <v>0.75900000000000001</v>
      </c>
      <c r="W16" s="2">
        <v>0.76739999999999997</v>
      </c>
      <c r="X16" s="2">
        <v>0.66916699999999996</v>
      </c>
    </row>
    <row r="17" spans="1:24" x14ac:dyDescent="0.25">
      <c r="A17" t="s">
        <v>31</v>
      </c>
      <c r="B17">
        <v>0.84799999999999998</v>
      </c>
      <c r="C17" s="2">
        <v>0.66552599999999995</v>
      </c>
      <c r="D17" s="2">
        <v>0.53342100000000003</v>
      </c>
      <c r="E17" s="2">
        <v>0.44026300000000002</v>
      </c>
      <c r="F17" s="2">
        <v>0.69666700000000004</v>
      </c>
      <c r="G17" s="2">
        <v>0.670238</v>
      </c>
      <c r="H17" s="2">
        <v>0.298095</v>
      </c>
      <c r="I17" s="2">
        <v>0.77</v>
      </c>
      <c r="J17" s="2">
        <v>0.45</v>
      </c>
      <c r="K17" s="2">
        <v>0.71222200000000002</v>
      </c>
      <c r="M17" t="s">
        <v>114</v>
      </c>
      <c r="N17" s="2">
        <v>0.44026300000000002</v>
      </c>
      <c r="O17" s="2">
        <v>0.298095</v>
      </c>
      <c r="P17" s="2">
        <v>0.77</v>
      </c>
      <c r="Q17" s="2">
        <v>0.45</v>
      </c>
      <c r="S17" t="s">
        <v>114</v>
      </c>
      <c r="T17" s="2">
        <v>0.66552599999999995</v>
      </c>
      <c r="U17" s="2">
        <v>0.53342100000000003</v>
      </c>
      <c r="V17" s="2">
        <v>0.69666700000000004</v>
      </c>
      <c r="W17" s="2">
        <v>0.670238</v>
      </c>
      <c r="X17" s="2">
        <v>0.71222200000000002</v>
      </c>
    </row>
    <row r="18" spans="1:24" x14ac:dyDescent="0.25">
      <c r="A18" t="s">
        <v>32</v>
      </c>
      <c r="B18">
        <v>0.80600000000000005</v>
      </c>
      <c r="C18" s="2">
        <v>0.68909100000000001</v>
      </c>
      <c r="D18" s="2">
        <v>0.61590900000000004</v>
      </c>
      <c r="E18" s="2">
        <v>0.37090899999999999</v>
      </c>
      <c r="F18" s="2">
        <v>0.79047599999999996</v>
      </c>
      <c r="G18" s="2">
        <v>0.74666699999999997</v>
      </c>
      <c r="H18" s="2">
        <v>0.277619</v>
      </c>
      <c r="I18" s="2">
        <v>0.70333299999999999</v>
      </c>
      <c r="J18" s="2">
        <v>0.388571</v>
      </c>
      <c r="K18" s="2">
        <v>0.638571</v>
      </c>
      <c r="M18" t="s">
        <v>115</v>
      </c>
      <c r="N18" s="2">
        <v>0.37090899999999999</v>
      </c>
      <c r="O18" s="2">
        <v>0.277619</v>
      </c>
      <c r="P18" s="2">
        <v>0.70333299999999999</v>
      </c>
      <c r="Q18" s="2">
        <v>0.388571</v>
      </c>
      <c r="S18" t="s">
        <v>115</v>
      </c>
      <c r="T18" s="2">
        <v>0.68909100000000001</v>
      </c>
      <c r="U18" s="2">
        <v>0.61590900000000004</v>
      </c>
      <c r="V18" s="2">
        <v>0.79047599999999996</v>
      </c>
      <c r="W18" s="2">
        <v>0.74666699999999997</v>
      </c>
      <c r="X18" s="2">
        <v>0.638571</v>
      </c>
    </row>
    <row r="19" spans="1:24" x14ac:dyDescent="0.25">
      <c r="A19" t="s">
        <v>33</v>
      </c>
      <c r="B19">
        <v>0.89</v>
      </c>
      <c r="C19" s="2">
        <v>0.72826500000000005</v>
      </c>
      <c r="D19" s="2">
        <v>0.64336700000000002</v>
      </c>
      <c r="E19" s="2">
        <v>0.54755100000000001</v>
      </c>
      <c r="F19" s="2">
        <v>0.79239099999999996</v>
      </c>
      <c r="G19" s="2">
        <v>0.79217400000000004</v>
      </c>
      <c r="H19" s="2">
        <v>0.455652</v>
      </c>
      <c r="I19" s="2">
        <v>0.83782599999999996</v>
      </c>
      <c r="J19" s="2">
        <v>0.47416700000000001</v>
      </c>
      <c r="K19" s="2">
        <v>0.81695700000000004</v>
      </c>
      <c r="M19" t="s">
        <v>116</v>
      </c>
      <c r="N19" s="2">
        <v>0.54755100000000001</v>
      </c>
      <c r="O19" s="2">
        <v>0.455652</v>
      </c>
      <c r="P19" s="2">
        <v>0.83782599999999996</v>
      </c>
      <c r="Q19" s="2">
        <v>0.47416700000000001</v>
      </c>
      <c r="S19" t="s">
        <v>116</v>
      </c>
      <c r="T19" s="2">
        <v>0.72826500000000005</v>
      </c>
      <c r="U19" s="2">
        <v>0.64336700000000002</v>
      </c>
      <c r="V19" s="2">
        <v>0.79239099999999996</v>
      </c>
      <c r="W19" s="2">
        <v>0.79217400000000004</v>
      </c>
      <c r="X19" s="2">
        <v>0.81695700000000004</v>
      </c>
    </row>
    <row r="20" spans="1:24" x14ac:dyDescent="0.25">
      <c r="A20" t="s">
        <v>34</v>
      </c>
      <c r="B20">
        <v>0.89100000000000001</v>
      </c>
      <c r="C20" s="2">
        <v>0.73337200000000002</v>
      </c>
      <c r="D20" s="2">
        <v>0.67401200000000006</v>
      </c>
      <c r="E20" s="2">
        <v>0.55842999999999998</v>
      </c>
      <c r="F20" s="2">
        <v>0.81568600000000002</v>
      </c>
      <c r="G20" s="2">
        <v>0.83382400000000001</v>
      </c>
      <c r="H20" s="2">
        <v>0.47882400000000003</v>
      </c>
      <c r="I20" s="2">
        <v>0.83593799999999996</v>
      </c>
      <c r="J20" s="2">
        <v>0.37970599999999999</v>
      </c>
      <c r="K20" s="2">
        <v>0.78628600000000004</v>
      </c>
      <c r="M20" t="s">
        <v>117</v>
      </c>
      <c r="N20" s="2">
        <v>0.55842999999999998</v>
      </c>
      <c r="O20" s="2">
        <v>0.47882400000000003</v>
      </c>
      <c r="P20" s="2">
        <v>0.83593799999999996</v>
      </c>
      <c r="Q20" s="2">
        <v>0.37970599999999999</v>
      </c>
      <c r="S20" t="s">
        <v>117</v>
      </c>
      <c r="T20" s="2">
        <v>0.73337200000000002</v>
      </c>
      <c r="U20" s="2">
        <v>0.67401200000000006</v>
      </c>
      <c r="V20" s="2">
        <v>0.81568600000000002</v>
      </c>
      <c r="W20" s="2">
        <v>0.83382400000000001</v>
      </c>
      <c r="X20" s="2">
        <v>0.78628600000000004</v>
      </c>
    </row>
    <row r="21" spans="1:24" x14ac:dyDescent="0.25">
      <c r="A21" t="s">
        <v>35</v>
      </c>
      <c r="B21">
        <v>0.75</v>
      </c>
      <c r="C21" s="2">
        <v>0.70666700000000005</v>
      </c>
      <c r="D21" s="2">
        <v>0.65</v>
      </c>
      <c r="E21" s="2">
        <v>0.53074100000000002</v>
      </c>
      <c r="F21" s="2">
        <v>0.75839999999999996</v>
      </c>
      <c r="G21" s="2">
        <v>0.71799999999999997</v>
      </c>
      <c r="H21" s="2">
        <v>0.36720000000000003</v>
      </c>
      <c r="I21" s="2">
        <v>0.8</v>
      </c>
      <c r="J21" s="2">
        <v>0.35125000000000001</v>
      </c>
      <c r="K21" s="2">
        <v>0.67555600000000005</v>
      </c>
      <c r="M21" t="s">
        <v>118</v>
      </c>
      <c r="N21" s="2">
        <v>0.53074100000000002</v>
      </c>
      <c r="O21" s="2">
        <v>0.36720000000000003</v>
      </c>
      <c r="P21" s="2">
        <v>0.8</v>
      </c>
      <c r="Q21" s="2">
        <v>0.35125000000000001</v>
      </c>
      <c r="S21" t="s">
        <v>118</v>
      </c>
      <c r="T21" s="2">
        <v>0.70666700000000005</v>
      </c>
      <c r="U21" s="2">
        <v>0.65</v>
      </c>
      <c r="V21" s="2">
        <v>0.75839999999999996</v>
      </c>
      <c r="W21" s="2">
        <v>0.71799999999999997</v>
      </c>
      <c r="X21" s="2">
        <v>0.67555600000000005</v>
      </c>
    </row>
    <row r="22" spans="1:24" x14ac:dyDescent="0.25">
      <c r="A22" t="s">
        <v>36</v>
      </c>
      <c r="B22">
        <v>0.80500000000000005</v>
      </c>
      <c r="C22" s="2">
        <v>0.64714300000000002</v>
      </c>
      <c r="D22" s="2">
        <v>0.59857099999999996</v>
      </c>
      <c r="E22" s="2">
        <v>0.65571400000000002</v>
      </c>
      <c r="F22" s="2">
        <v>0.75</v>
      </c>
      <c r="G22" s="2">
        <v>0.77428600000000003</v>
      </c>
      <c r="H22" s="2">
        <v>0.37714300000000001</v>
      </c>
      <c r="I22" s="2">
        <v>0.83</v>
      </c>
      <c r="J22" s="2">
        <v>0.42499999999999999</v>
      </c>
      <c r="K22" s="2">
        <v>0.71333299999999999</v>
      </c>
      <c r="M22" t="s">
        <v>119</v>
      </c>
      <c r="N22" s="2">
        <v>0.65571400000000002</v>
      </c>
      <c r="O22" s="2">
        <v>0.37714300000000001</v>
      </c>
      <c r="P22" s="2">
        <v>0.83</v>
      </c>
      <c r="Q22" s="2">
        <v>0.42499999999999999</v>
      </c>
      <c r="S22" t="s">
        <v>119</v>
      </c>
      <c r="T22" s="2">
        <v>0.64714300000000002</v>
      </c>
      <c r="U22" s="2">
        <v>0.59857099999999996</v>
      </c>
      <c r="V22" s="2">
        <v>0.75</v>
      </c>
      <c r="W22" s="2">
        <v>0.77428600000000003</v>
      </c>
      <c r="X22" s="2">
        <v>0.71333299999999999</v>
      </c>
    </row>
    <row r="23" spans="1:24" x14ac:dyDescent="0.25">
      <c r="A23" t="s">
        <v>37</v>
      </c>
      <c r="B23">
        <v>0.86799999999999999</v>
      </c>
      <c r="C23" s="2">
        <v>0.73062499999999997</v>
      </c>
      <c r="D23" s="2">
        <v>0.68812499999999999</v>
      </c>
      <c r="E23" s="2">
        <v>0.58062499999999995</v>
      </c>
      <c r="F23" s="2">
        <v>0.84882400000000002</v>
      </c>
      <c r="G23" s="2">
        <v>0.77470600000000001</v>
      </c>
      <c r="H23" s="2">
        <v>0.46117599999999997</v>
      </c>
      <c r="I23" s="2">
        <v>0.79142900000000005</v>
      </c>
      <c r="J23" s="2">
        <v>0.445714</v>
      </c>
      <c r="K23" s="2">
        <v>0.71142899999999998</v>
      </c>
      <c r="M23" t="s">
        <v>120</v>
      </c>
      <c r="N23" s="2">
        <v>0.58062499999999995</v>
      </c>
      <c r="O23" s="2">
        <v>0.46117599999999997</v>
      </c>
      <c r="P23" s="2">
        <v>0.79142900000000005</v>
      </c>
      <c r="Q23" s="2">
        <v>0.445714</v>
      </c>
      <c r="S23" t="s">
        <v>120</v>
      </c>
      <c r="T23" s="2">
        <v>0.73062499999999997</v>
      </c>
      <c r="U23" s="2">
        <v>0.68812499999999999</v>
      </c>
      <c r="V23" s="2">
        <v>0.84882400000000002</v>
      </c>
      <c r="W23" s="2">
        <v>0.77470600000000001</v>
      </c>
      <c r="X23" s="2">
        <v>0.71142899999999998</v>
      </c>
    </row>
    <row r="24" spans="1:24" x14ac:dyDescent="0.25">
      <c r="A24" t="s">
        <v>38</v>
      </c>
      <c r="B24">
        <v>0.83299999999999996</v>
      </c>
      <c r="C24" s="2">
        <v>0.694353</v>
      </c>
      <c r="D24" s="2">
        <v>0.61152899999999999</v>
      </c>
      <c r="E24" s="2">
        <v>0.55209299999999994</v>
      </c>
      <c r="F24" s="2">
        <v>0.79209300000000005</v>
      </c>
      <c r="G24" s="2">
        <v>0.76407000000000003</v>
      </c>
      <c r="H24" s="2">
        <v>0.43534899999999999</v>
      </c>
      <c r="I24" s="2">
        <v>0.76428600000000002</v>
      </c>
      <c r="J24" s="2">
        <v>0.421429</v>
      </c>
      <c r="K24" s="2">
        <v>0.77214300000000002</v>
      </c>
      <c r="M24" t="s">
        <v>121</v>
      </c>
      <c r="N24" s="2">
        <v>0.55209299999999994</v>
      </c>
      <c r="O24" s="2">
        <v>0.43534899999999999</v>
      </c>
      <c r="P24" s="2">
        <v>0.76428600000000002</v>
      </c>
      <c r="Q24" s="2">
        <v>0.421429</v>
      </c>
      <c r="S24" t="s">
        <v>121</v>
      </c>
      <c r="T24" s="2">
        <v>0.694353</v>
      </c>
      <c r="U24" s="2">
        <v>0.61152899999999999</v>
      </c>
      <c r="V24" s="2">
        <v>0.79209300000000005</v>
      </c>
      <c r="W24" s="2">
        <v>0.76407000000000003</v>
      </c>
      <c r="X24" s="2">
        <v>0.77214300000000002</v>
      </c>
    </row>
    <row r="25" spans="1:24" x14ac:dyDescent="0.25">
      <c r="A25" t="s">
        <v>39</v>
      </c>
      <c r="B25">
        <v>0.71399999999999997</v>
      </c>
      <c r="C25" s="2">
        <v>0.67</v>
      </c>
      <c r="D25" s="2">
        <v>0.41499999999999998</v>
      </c>
      <c r="E25" s="2">
        <v>0.45500000000000002</v>
      </c>
      <c r="F25" s="2">
        <v>0.71</v>
      </c>
      <c r="G25" s="2">
        <v>0.67</v>
      </c>
      <c r="H25" s="2">
        <v>0.37666699999999997</v>
      </c>
      <c r="I25" s="2">
        <v>0.63</v>
      </c>
      <c r="J25" s="2">
        <v>0.57666700000000004</v>
      </c>
      <c r="K25" s="2">
        <v>0.52800000000000002</v>
      </c>
      <c r="M25" t="s">
        <v>122</v>
      </c>
      <c r="N25" s="2">
        <v>0.45500000000000002</v>
      </c>
      <c r="O25" s="2">
        <v>0.37666699999999997</v>
      </c>
      <c r="P25" s="2">
        <v>0.63</v>
      </c>
      <c r="Q25" s="2">
        <v>0.57666700000000004</v>
      </c>
      <c r="S25" t="s">
        <v>122</v>
      </c>
      <c r="T25" s="2">
        <v>0.67</v>
      </c>
      <c r="U25" s="2">
        <v>0.41499999999999998</v>
      </c>
      <c r="V25" s="2">
        <v>0.71</v>
      </c>
      <c r="W25" s="2">
        <v>0.67</v>
      </c>
      <c r="X25" s="2">
        <v>0.52800000000000002</v>
      </c>
    </row>
    <row r="26" spans="1:24" x14ac:dyDescent="0.25">
      <c r="A26" t="s">
        <v>40</v>
      </c>
      <c r="B26">
        <v>0.84199999999999997</v>
      </c>
      <c r="C26" s="2">
        <v>0.62059299999999995</v>
      </c>
      <c r="D26" s="2">
        <v>0.54500000000000004</v>
      </c>
      <c r="E26" s="2">
        <v>0.51406300000000005</v>
      </c>
      <c r="F26" s="2">
        <v>0.72100799999999998</v>
      </c>
      <c r="G26" s="2">
        <v>0.703488</v>
      </c>
      <c r="H26" s="2">
        <v>0.42922500000000002</v>
      </c>
      <c r="I26" s="2">
        <v>0.77653799999999995</v>
      </c>
      <c r="J26" s="2">
        <v>0.44719999999999999</v>
      </c>
      <c r="K26" s="2">
        <v>0.65296299999999996</v>
      </c>
      <c r="M26" t="s">
        <v>123</v>
      </c>
      <c r="N26" s="2">
        <v>0.51406300000000005</v>
      </c>
      <c r="O26" s="2">
        <v>0.42922500000000002</v>
      </c>
      <c r="P26" s="2">
        <v>0.77653799999999995</v>
      </c>
      <c r="Q26" s="2">
        <v>0.44719999999999999</v>
      </c>
      <c r="S26" t="s">
        <v>123</v>
      </c>
      <c r="T26" s="2">
        <v>0.62059299999999995</v>
      </c>
      <c r="U26" s="2">
        <v>0.54500000000000004</v>
      </c>
      <c r="V26" s="2">
        <v>0.72100799999999998</v>
      </c>
      <c r="W26" s="2">
        <v>0.703488</v>
      </c>
      <c r="X26" s="2">
        <v>0.65296299999999996</v>
      </c>
    </row>
    <row r="27" spans="1:24" x14ac:dyDescent="0.25">
      <c r="A27" t="s">
        <v>41</v>
      </c>
      <c r="B27">
        <v>0.82499999999999996</v>
      </c>
      <c r="C27" s="2">
        <v>0.75333300000000003</v>
      </c>
      <c r="D27" s="2">
        <v>0.71806199999999998</v>
      </c>
      <c r="E27" s="2">
        <v>0.60234699999999997</v>
      </c>
      <c r="F27" s="2">
        <v>0.81054099999999996</v>
      </c>
      <c r="G27" s="2">
        <v>0.82614600000000005</v>
      </c>
      <c r="H27" s="2">
        <v>0.51955399999999996</v>
      </c>
      <c r="I27" s="2">
        <v>0.70638900000000004</v>
      </c>
      <c r="J27" s="2">
        <v>0.23476900000000001</v>
      </c>
      <c r="K27" s="2">
        <v>0.774868</v>
      </c>
      <c r="M27" t="s">
        <v>124</v>
      </c>
      <c r="N27" s="2">
        <v>0.60234699999999997</v>
      </c>
      <c r="O27" s="2">
        <v>0.51955399999999996</v>
      </c>
      <c r="P27" s="2">
        <v>0.70638900000000004</v>
      </c>
      <c r="Q27" s="2">
        <v>0.23476900000000001</v>
      </c>
      <c r="S27" t="s">
        <v>124</v>
      </c>
      <c r="T27" s="2">
        <v>0.75333300000000003</v>
      </c>
      <c r="U27" s="2">
        <v>0.71806199999999998</v>
      </c>
      <c r="V27" s="2">
        <v>0.81054099999999996</v>
      </c>
      <c r="W27" s="2">
        <v>0.82614600000000005</v>
      </c>
      <c r="X27" s="2">
        <v>0.774868</v>
      </c>
    </row>
    <row r="28" spans="1:24" x14ac:dyDescent="0.25">
      <c r="A28" t="s">
        <v>42</v>
      </c>
      <c r="B28">
        <v>0.85799999999999998</v>
      </c>
      <c r="C28" s="2">
        <v>0.65272699999999995</v>
      </c>
      <c r="D28" s="2">
        <v>0.55545500000000003</v>
      </c>
      <c r="E28" s="2">
        <v>0.50757600000000003</v>
      </c>
      <c r="F28" s="2">
        <v>0.74205900000000002</v>
      </c>
      <c r="G28" s="2">
        <v>0.70794100000000004</v>
      </c>
      <c r="H28" s="2">
        <v>0.38117600000000001</v>
      </c>
      <c r="I28" s="2">
        <v>0.88</v>
      </c>
      <c r="J28" s="2">
        <v>0.55142899999999995</v>
      </c>
      <c r="K28" s="2">
        <v>0.65375000000000005</v>
      </c>
      <c r="M28" t="s">
        <v>125</v>
      </c>
      <c r="N28" s="2">
        <v>0.50757600000000003</v>
      </c>
      <c r="O28" s="2">
        <v>0.38117600000000001</v>
      </c>
      <c r="P28" s="2">
        <v>0.88</v>
      </c>
      <c r="Q28" s="2">
        <v>0.55142899999999995</v>
      </c>
      <c r="S28" t="s">
        <v>125</v>
      </c>
      <c r="T28" s="2">
        <v>0.65272699999999995</v>
      </c>
      <c r="U28" s="2">
        <v>0.55545500000000003</v>
      </c>
      <c r="V28" s="2">
        <v>0.74205900000000002</v>
      </c>
      <c r="W28" s="2">
        <v>0.70794100000000004</v>
      </c>
      <c r="X28" s="2">
        <v>0.65375000000000005</v>
      </c>
    </row>
    <row r="29" spans="1:24" x14ac:dyDescent="0.25">
      <c r="A29" t="s">
        <v>43</v>
      </c>
      <c r="B29">
        <v>0.84899999999999998</v>
      </c>
      <c r="C29" s="2">
        <v>0.73627500000000001</v>
      </c>
      <c r="D29" s="2">
        <v>0.65156899999999995</v>
      </c>
      <c r="E29" s="2">
        <v>0.51941199999999998</v>
      </c>
      <c r="F29" s="2">
        <v>0.794821</v>
      </c>
      <c r="G29" s="2">
        <v>0.78500000000000003</v>
      </c>
      <c r="H29" s="2">
        <v>0.36196400000000001</v>
      </c>
      <c r="I29" s="2">
        <v>0.75476200000000004</v>
      </c>
      <c r="J29" s="2">
        <v>0.42368400000000001</v>
      </c>
      <c r="K29" s="2">
        <v>0.70909100000000003</v>
      </c>
      <c r="M29" t="s">
        <v>126</v>
      </c>
      <c r="N29" s="2">
        <v>0.51941199999999998</v>
      </c>
      <c r="O29" s="2">
        <v>0.36196400000000001</v>
      </c>
      <c r="P29" s="2">
        <v>0.75476200000000004</v>
      </c>
      <c r="Q29" s="2">
        <v>0.42368400000000001</v>
      </c>
      <c r="S29" t="s">
        <v>126</v>
      </c>
      <c r="T29" s="2">
        <v>0.73627500000000001</v>
      </c>
      <c r="U29" s="2">
        <v>0.65156899999999995</v>
      </c>
      <c r="V29" s="2">
        <v>0.794821</v>
      </c>
      <c r="W29" s="2">
        <v>0.78500000000000003</v>
      </c>
      <c r="X29" s="2">
        <v>0.70909100000000003</v>
      </c>
    </row>
    <row r="30" spans="1:24" x14ac:dyDescent="0.25">
      <c r="A30" t="s">
        <v>44</v>
      </c>
      <c r="B30">
        <v>0.82799999999999996</v>
      </c>
      <c r="C30" s="2">
        <v>0.70338500000000004</v>
      </c>
      <c r="D30" s="2">
        <v>0.64076900000000003</v>
      </c>
      <c r="E30" s="2">
        <v>0.50276900000000002</v>
      </c>
      <c r="F30" s="2">
        <v>0.80885200000000002</v>
      </c>
      <c r="G30" s="2">
        <v>0.78508199999999995</v>
      </c>
      <c r="H30" s="2">
        <v>0.453934</v>
      </c>
      <c r="I30" s="2">
        <v>0.89</v>
      </c>
      <c r="J30" s="2">
        <v>0.66454500000000005</v>
      </c>
      <c r="K30" s="2">
        <v>0.76636400000000005</v>
      </c>
      <c r="M30" t="s">
        <v>127</v>
      </c>
      <c r="N30" s="2">
        <v>0.50276900000000002</v>
      </c>
      <c r="O30" s="2">
        <v>0.453934</v>
      </c>
      <c r="P30" s="2">
        <v>0.89</v>
      </c>
      <c r="Q30" s="2">
        <v>0.66454500000000005</v>
      </c>
      <c r="S30" t="s">
        <v>127</v>
      </c>
      <c r="T30" s="2">
        <v>0.70338500000000004</v>
      </c>
      <c r="U30" s="2">
        <v>0.64076900000000003</v>
      </c>
      <c r="V30" s="2">
        <v>0.80885200000000002</v>
      </c>
      <c r="W30" s="2">
        <v>0.78508199999999995</v>
      </c>
      <c r="X30" s="2">
        <v>0.76636400000000005</v>
      </c>
    </row>
    <row r="31" spans="1:24" x14ac:dyDescent="0.25">
      <c r="A31" t="s">
        <v>45</v>
      </c>
      <c r="B31">
        <v>0.92700000000000005</v>
      </c>
      <c r="C31" s="2">
        <v>0.68417600000000001</v>
      </c>
      <c r="D31" s="2">
        <v>0.61274700000000004</v>
      </c>
      <c r="E31" s="2">
        <v>0.51340699999999995</v>
      </c>
      <c r="F31" s="2">
        <v>0.77912099999999995</v>
      </c>
      <c r="G31" s="2">
        <v>0.774505</v>
      </c>
      <c r="H31" s="2">
        <v>0.45230799999999999</v>
      </c>
      <c r="I31" s="2">
        <v>0.85312500000000002</v>
      </c>
      <c r="J31" s="2">
        <v>0.51312500000000005</v>
      </c>
      <c r="K31" s="2">
        <v>0.76624999999999999</v>
      </c>
      <c r="M31" t="s">
        <v>128</v>
      </c>
      <c r="N31" s="2">
        <v>0.51340699999999995</v>
      </c>
      <c r="O31" s="2">
        <v>0.45230799999999999</v>
      </c>
      <c r="P31" s="2">
        <v>0.85312500000000002</v>
      </c>
      <c r="Q31" s="2">
        <v>0.51312500000000005</v>
      </c>
      <c r="S31" t="s">
        <v>128</v>
      </c>
      <c r="T31" s="2">
        <v>0.68417600000000001</v>
      </c>
      <c r="U31" s="2">
        <v>0.61274700000000004</v>
      </c>
      <c r="V31" s="2">
        <v>0.77912099999999995</v>
      </c>
      <c r="W31" s="2">
        <v>0.774505</v>
      </c>
      <c r="X31" s="2">
        <v>0.76624999999999999</v>
      </c>
    </row>
    <row r="32" spans="1:24" x14ac:dyDescent="0.25">
      <c r="A32" t="s">
        <v>46</v>
      </c>
      <c r="C32" s="2">
        <v>0.79</v>
      </c>
      <c r="D32" s="2">
        <v>0.76512800000000003</v>
      </c>
      <c r="E32" s="2">
        <v>0.67075600000000002</v>
      </c>
      <c r="F32" s="2">
        <v>0.85589599999999999</v>
      </c>
      <c r="G32" s="2">
        <v>0.87976900000000002</v>
      </c>
      <c r="H32" s="2">
        <v>0.597746</v>
      </c>
      <c r="I32" s="2">
        <v>0.87242399999999998</v>
      </c>
      <c r="J32" s="2">
        <v>0.45696999999999999</v>
      </c>
      <c r="K32" s="2">
        <v>0.87878800000000001</v>
      </c>
      <c r="M32" t="s">
        <v>129</v>
      </c>
      <c r="N32" s="2">
        <v>0.67075600000000002</v>
      </c>
      <c r="O32" s="2">
        <v>0.597746</v>
      </c>
      <c r="P32" s="2">
        <v>0.87242399999999998</v>
      </c>
      <c r="Q32" s="2">
        <v>0.45696999999999999</v>
      </c>
      <c r="S32" t="s">
        <v>129</v>
      </c>
      <c r="T32" s="2">
        <v>0.79</v>
      </c>
      <c r="U32" s="2">
        <v>0.76512800000000003</v>
      </c>
      <c r="V32" s="2">
        <v>0.85589599999999999</v>
      </c>
      <c r="W32" s="2">
        <v>0.87976900000000002</v>
      </c>
      <c r="X32" s="2">
        <v>0.87878800000000001</v>
      </c>
    </row>
    <row r="34" spans="1:28" x14ac:dyDescent="0.25">
      <c r="A34" t="s">
        <v>142</v>
      </c>
    </row>
    <row r="35" spans="1:28" x14ac:dyDescent="0.25">
      <c r="A35" t="s">
        <v>143</v>
      </c>
    </row>
    <row r="36" spans="1:28" x14ac:dyDescent="0.25">
      <c r="B36" t="s">
        <v>0</v>
      </c>
      <c r="C36" t="s">
        <v>54</v>
      </c>
      <c r="E36" t="s">
        <v>0</v>
      </c>
      <c r="F36" t="s">
        <v>57</v>
      </c>
      <c r="H36" t="s">
        <v>0</v>
      </c>
      <c r="I36" t="s">
        <v>58</v>
      </c>
      <c r="K36" t="s">
        <v>0</v>
      </c>
      <c r="L36" t="s">
        <v>59</v>
      </c>
      <c r="O36" t="s">
        <v>0</v>
      </c>
      <c r="P36" t="s">
        <v>52</v>
      </c>
      <c r="R36" t="s">
        <v>0</v>
      </c>
      <c r="S36" t="s">
        <v>53</v>
      </c>
      <c r="U36" t="s">
        <v>0</v>
      </c>
      <c r="V36" t="s">
        <v>55</v>
      </c>
      <c r="X36" t="s">
        <v>0</v>
      </c>
      <c r="Y36" t="s">
        <v>56</v>
      </c>
      <c r="AA36" t="s">
        <v>0</v>
      </c>
      <c r="AB36" t="s">
        <v>60</v>
      </c>
    </row>
    <row r="37" spans="1:28" x14ac:dyDescent="0.25">
      <c r="B37" s="85" t="s">
        <v>104</v>
      </c>
      <c r="C37" s="86">
        <v>0.31583299999999997</v>
      </c>
      <c r="D37" s="109"/>
      <c r="E37" s="81" t="s">
        <v>104</v>
      </c>
      <c r="F37" s="82">
        <v>0.191667</v>
      </c>
      <c r="G37" s="107"/>
      <c r="H37" s="92" t="s">
        <v>122</v>
      </c>
      <c r="I37" s="93">
        <v>0.63</v>
      </c>
      <c r="J37" s="109"/>
      <c r="K37" s="83" t="s">
        <v>124</v>
      </c>
      <c r="L37" s="84">
        <v>0.23476900000000001</v>
      </c>
      <c r="M37" s="107"/>
      <c r="O37" s="90" t="s">
        <v>104</v>
      </c>
      <c r="P37" s="91">
        <v>0.45083299999999998</v>
      </c>
      <c r="Q37" s="2"/>
      <c r="R37" s="85" t="s">
        <v>104</v>
      </c>
      <c r="S37" s="86">
        <v>0.37</v>
      </c>
      <c r="U37" s="92" t="s">
        <v>104</v>
      </c>
      <c r="V37" s="93">
        <v>0.63500000000000001</v>
      </c>
      <c r="W37" s="2"/>
      <c r="X37" s="88" t="s">
        <v>104</v>
      </c>
      <c r="Y37" s="89">
        <v>0.58750000000000002</v>
      </c>
      <c r="AA37" s="88" t="s">
        <v>111</v>
      </c>
      <c r="AB37" s="89">
        <v>0.52</v>
      </c>
    </row>
    <row r="38" spans="1:28" x14ac:dyDescent="0.25">
      <c r="B38" s="85" t="s">
        <v>115</v>
      </c>
      <c r="C38" s="86">
        <v>0.37090899999999999</v>
      </c>
      <c r="D38" s="109"/>
      <c r="E38" s="83" t="s">
        <v>109</v>
      </c>
      <c r="F38" s="84">
        <v>0.26678600000000002</v>
      </c>
      <c r="G38" s="107"/>
      <c r="H38" s="92" t="s">
        <v>111</v>
      </c>
      <c r="I38" s="93">
        <v>0.63500000000000001</v>
      </c>
      <c r="J38" s="109"/>
      <c r="K38" s="85" t="s">
        <v>104</v>
      </c>
      <c r="L38" s="86">
        <v>0.34571400000000002</v>
      </c>
      <c r="M38" s="107"/>
      <c r="O38" s="88" t="s">
        <v>101</v>
      </c>
      <c r="P38" s="89">
        <v>0.55782608700000003</v>
      </c>
      <c r="Q38" s="2"/>
      <c r="R38" s="90" t="s">
        <v>122</v>
      </c>
      <c r="S38" s="91">
        <v>0.41499999999999998</v>
      </c>
      <c r="U38" s="92" t="s">
        <v>109</v>
      </c>
      <c r="V38" s="93">
        <v>0.68</v>
      </c>
      <c r="W38" s="2"/>
      <c r="X38" s="92" t="s">
        <v>109</v>
      </c>
      <c r="Y38" s="93">
        <v>0.64142900000000003</v>
      </c>
      <c r="AA38" s="88" t="s">
        <v>122</v>
      </c>
      <c r="AB38" s="89">
        <v>0.52800000000000002</v>
      </c>
    </row>
    <row r="39" spans="1:28" x14ac:dyDescent="0.25">
      <c r="B39" s="90" t="s">
        <v>114</v>
      </c>
      <c r="C39" s="91">
        <v>0.44026300000000002</v>
      </c>
      <c r="D39" s="109"/>
      <c r="E39" s="83" t="s">
        <v>115</v>
      </c>
      <c r="F39" s="84">
        <v>0.277619</v>
      </c>
      <c r="G39" s="107"/>
      <c r="H39" s="92" t="s">
        <v>101</v>
      </c>
      <c r="I39" s="93">
        <v>0.67714285699999999</v>
      </c>
      <c r="J39" s="109"/>
      <c r="K39" s="85" t="s">
        <v>118</v>
      </c>
      <c r="L39" s="86">
        <v>0.35125000000000001</v>
      </c>
      <c r="M39" s="107"/>
      <c r="O39" s="92" t="s">
        <v>109</v>
      </c>
      <c r="P39" s="93">
        <v>0.60806499999999997</v>
      </c>
      <c r="Q39" s="2"/>
      <c r="R39" s="90" t="s">
        <v>101</v>
      </c>
      <c r="S39" s="91">
        <v>0.47318181799999998</v>
      </c>
      <c r="U39" s="92" t="s">
        <v>114</v>
      </c>
      <c r="V39" s="93">
        <v>0.69666700000000004</v>
      </c>
      <c r="W39" s="2"/>
      <c r="X39" s="92" t="s">
        <v>122</v>
      </c>
      <c r="Y39" s="93">
        <v>0.67</v>
      </c>
      <c r="AA39" s="88" t="s">
        <v>106</v>
      </c>
      <c r="AB39" s="89">
        <v>0.57769199999999998</v>
      </c>
    </row>
    <row r="40" spans="1:28" x14ac:dyDescent="0.25">
      <c r="B40" s="90" t="s">
        <v>109</v>
      </c>
      <c r="C40" s="91">
        <v>0.44193500000000002</v>
      </c>
      <c r="D40" s="109"/>
      <c r="E40" s="83" t="s">
        <v>114</v>
      </c>
      <c r="F40" s="84">
        <v>0.298095</v>
      </c>
      <c r="G40" s="107"/>
      <c r="H40" s="92" t="s">
        <v>104</v>
      </c>
      <c r="I40" s="93">
        <v>0.68125000000000002</v>
      </c>
      <c r="J40" s="109"/>
      <c r="K40" s="85" t="s">
        <v>101</v>
      </c>
      <c r="L40" s="86">
        <v>0.35714285699999998</v>
      </c>
      <c r="M40" s="107"/>
      <c r="O40" s="92" t="s">
        <v>106</v>
      </c>
      <c r="P40" s="93">
        <v>0.61472700000000002</v>
      </c>
      <c r="Q40" s="2"/>
      <c r="R40" s="88" t="s">
        <v>109</v>
      </c>
      <c r="S40" s="89">
        <v>0.53032299999999999</v>
      </c>
      <c r="U40" s="100" t="s">
        <v>106</v>
      </c>
      <c r="V40" s="101">
        <v>0.70545500000000005</v>
      </c>
      <c r="W40" s="2"/>
      <c r="X40" s="92" t="s">
        <v>114</v>
      </c>
      <c r="Y40" s="93">
        <v>0.670238</v>
      </c>
      <c r="AA40" s="92" t="s">
        <v>104</v>
      </c>
      <c r="AB40" s="93">
        <v>0.60750000000000004</v>
      </c>
    </row>
    <row r="41" spans="1:28" x14ac:dyDescent="0.25">
      <c r="B41" s="90" t="s">
        <v>122</v>
      </c>
      <c r="C41" s="91">
        <v>0.45500000000000002</v>
      </c>
      <c r="D41" s="109"/>
      <c r="E41" s="85" t="s">
        <v>112</v>
      </c>
      <c r="F41" s="86">
        <v>0.30599999999999999</v>
      </c>
      <c r="G41" s="107"/>
      <c r="H41" s="100" t="s">
        <v>115</v>
      </c>
      <c r="I41" s="101">
        <v>0.70333299999999999</v>
      </c>
      <c r="J41" s="109"/>
      <c r="K41" s="85" t="s">
        <v>117</v>
      </c>
      <c r="L41" s="86">
        <v>0.37970599999999999</v>
      </c>
      <c r="M41" s="107"/>
      <c r="O41" s="92" t="s">
        <v>123</v>
      </c>
      <c r="P41" s="93">
        <v>0.62059299999999995</v>
      </c>
      <c r="Q41" s="2"/>
      <c r="R41" s="88" t="s">
        <v>106</v>
      </c>
      <c r="S41" s="89">
        <v>0.533273</v>
      </c>
      <c r="U41" s="100" t="s">
        <v>101</v>
      </c>
      <c r="V41" s="101">
        <v>0.70703703699999998</v>
      </c>
      <c r="W41" s="2"/>
      <c r="X41" s="92" t="s">
        <v>101</v>
      </c>
      <c r="Y41" s="93">
        <v>0.68370370400000002</v>
      </c>
      <c r="AA41" s="92" t="s">
        <v>115</v>
      </c>
      <c r="AB41" s="93">
        <v>0.638571</v>
      </c>
    </row>
    <row r="42" spans="1:28" x14ac:dyDescent="0.25">
      <c r="B42" s="90" t="s">
        <v>101</v>
      </c>
      <c r="C42" s="91">
        <v>0.4608333</v>
      </c>
      <c r="D42" s="109"/>
      <c r="E42" s="85" t="s">
        <v>106</v>
      </c>
      <c r="F42" s="86">
        <v>0.32509100000000002</v>
      </c>
      <c r="G42" s="107"/>
      <c r="H42" s="100" t="s">
        <v>124</v>
      </c>
      <c r="I42" s="101">
        <v>0.70638900000000004</v>
      </c>
      <c r="J42" s="109"/>
      <c r="K42" s="85" t="s">
        <v>113</v>
      </c>
      <c r="L42" s="86">
        <v>0.38250000000000001</v>
      </c>
      <c r="M42" s="107"/>
      <c r="O42" s="92" t="s">
        <v>111</v>
      </c>
      <c r="P42" s="93">
        <v>0.64124999999999999</v>
      </c>
      <c r="Q42" s="2"/>
      <c r="R42" s="88" t="s">
        <v>114</v>
      </c>
      <c r="S42" s="89">
        <v>0.53342100000000003</v>
      </c>
      <c r="U42" s="100" t="s">
        <v>122</v>
      </c>
      <c r="V42" s="101">
        <v>0.71</v>
      </c>
      <c r="W42" s="2"/>
      <c r="X42" s="92" t="s">
        <v>106</v>
      </c>
      <c r="Y42" s="93">
        <v>0.69054499999999996</v>
      </c>
      <c r="AA42" s="92" t="s">
        <v>101</v>
      </c>
      <c r="AB42" s="93">
        <v>0.64111111111111119</v>
      </c>
    </row>
    <row r="43" spans="1:28" x14ac:dyDescent="0.25">
      <c r="B43" s="90" t="s">
        <v>106</v>
      </c>
      <c r="C43" s="91">
        <v>0.46854499999999999</v>
      </c>
      <c r="D43" s="109"/>
      <c r="E43" s="85" t="s">
        <v>108</v>
      </c>
      <c r="F43" s="86">
        <v>0.34059699999999998</v>
      </c>
      <c r="G43" s="107"/>
      <c r="H43" s="100" t="s">
        <v>113</v>
      </c>
      <c r="I43" s="101">
        <v>0.72090900000000002</v>
      </c>
      <c r="J43" s="109"/>
      <c r="K43" s="85" t="s">
        <v>115</v>
      </c>
      <c r="L43" s="86">
        <v>0.388571</v>
      </c>
      <c r="M43" s="107"/>
      <c r="O43" s="92" t="s">
        <v>119</v>
      </c>
      <c r="P43" s="93">
        <v>0.64714300000000002</v>
      </c>
      <c r="Q43" s="2"/>
      <c r="R43" s="88" t="s">
        <v>123</v>
      </c>
      <c r="S43" s="89">
        <v>0.54500000000000004</v>
      </c>
      <c r="U43" s="100" t="s">
        <v>108</v>
      </c>
      <c r="V43" s="101">
        <v>0.71477599999999997</v>
      </c>
      <c r="W43" s="2"/>
      <c r="X43" s="100" t="s">
        <v>123</v>
      </c>
      <c r="Y43" s="101">
        <v>0.703488</v>
      </c>
      <c r="AA43" s="92" t="s">
        <v>123</v>
      </c>
      <c r="AB43" s="93">
        <v>0.65296299999999996</v>
      </c>
    </row>
    <row r="44" spans="1:28" x14ac:dyDescent="0.25">
      <c r="B44" s="90" t="s">
        <v>108</v>
      </c>
      <c r="C44" s="91">
        <v>0.47359000000000001</v>
      </c>
      <c r="D44" s="109"/>
      <c r="E44" s="85" t="s">
        <v>113</v>
      </c>
      <c r="F44" s="86">
        <v>0.34899999999999998</v>
      </c>
      <c r="G44" s="107"/>
      <c r="H44" s="100" t="s">
        <v>109</v>
      </c>
      <c r="I44" s="101">
        <v>0.75142900000000001</v>
      </c>
      <c r="J44" s="109"/>
      <c r="K44" s="90" t="s">
        <v>109</v>
      </c>
      <c r="L44" s="91">
        <v>0.40285700000000002</v>
      </c>
      <c r="M44" s="107"/>
      <c r="O44" s="92" t="s">
        <v>125</v>
      </c>
      <c r="P44" s="93">
        <v>0.65272699999999995</v>
      </c>
      <c r="Q44" s="2"/>
      <c r="R44" s="88" t="s">
        <v>125</v>
      </c>
      <c r="S44" s="89">
        <v>0.55545500000000003</v>
      </c>
      <c r="U44" s="100" t="s">
        <v>123</v>
      </c>
      <c r="V44" s="101">
        <v>0.72100799999999998</v>
      </c>
      <c r="W44" s="2"/>
      <c r="X44" s="100" t="s">
        <v>125</v>
      </c>
      <c r="Y44" s="101">
        <v>0.70794100000000004</v>
      </c>
      <c r="AA44" s="92" t="s">
        <v>125</v>
      </c>
      <c r="AB44" s="93">
        <v>0.65375000000000005</v>
      </c>
    </row>
    <row r="45" spans="1:28" x14ac:dyDescent="0.25">
      <c r="B45" s="88" t="s">
        <v>127</v>
      </c>
      <c r="C45" s="89">
        <v>0.50276900000000002</v>
      </c>
      <c r="D45" s="109"/>
      <c r="E45" s="85" t="s">
        <v>103</v>
      </c>
      <c r="F45" s="87">
        <v>0.36</v>
      </c>
      <c r="G45" s="107"/>
      <c r="H45" s="100" t="s">
        <v>126</v>
      </c>
      <c r="I45" s="101">
        <v>0.75476200000000004</v>
      </c>
      <c r="J45" s="107"/>
      <c r="K45" s="90" t="s">
        <v>111</v>
      </c>
      <c r="L45" s="91">
        <v>0.41</v>
      </c>
      <c r="M45" s="107"/>
      <c r="O45" s="92" t="s">
        <v>114</v>
      </c>
      <c r="P45" s="93">
        <v>0.66552599999999995</v>
      </c>
      <c r="Q45" s="2"/>
      <c r="R45" s="88" t="s">
        <v>108</v>
      </c>
      <c r="S45" s="89">
        <v>0.58756399999999998</v>
      </c>
      <c r="U45" s="100" t="s">
        <v>112</v>
      </c>
      <c r="V45" s="101">
        <v>0.72950000000000004</v>
      </c>
      <c r="W45" s="2"/>
      <c r="X45" s="100" t="s">
        <v>112</v>
      </c>
      <c r="Y45" s="101">
        <v>0.70799999999999996</v>
      </c>
      <c r="AA45" s="92" t="s">
        <v>113</v>
      </c>
      <c r="AB45" s="93">
        <v>0.66916699999999996</v>
      </c>
    </row>
    <row r="46" spans="1:28" x14ac:dyDescent="0.25">
      <c r="B46" s="88" t="s">
        <v>112</v>
      </c>
      <c r="C46" s="89">
        <v>0.50681799999999999</v>
      </c>
      <c r="D46" s="109"/>
      <c r="E46" s="85" t="s">
        <v>126</v>
      </c>
      <c r="F46" s="86">
        <v>0.36196400000000001</v>
      </c>
      <c r="G46" s="107"/>
      <c r="H46" s="100" t="s">
        <v>106</v>
      </c>
      <c r="I46" s="101">
        <v>0.75833300000000003</v>
      </c>
      <c r="J46" s="109"/>
      <c r="K46" s="90" t="s">
        <v>103</v>
      </c>
      <c r="L46" s="94">
        <v>0.41875000000000001</v>
      </c>
      <c r="M46" s="107"/>
      <c r="O46" s="92" t="s">
        <v>108</v>
      </c>
      <c r="P46" s="93">
        <v>0.668462</v>
      </c>
      <c r="Q46" s="2"/>
      <c r="R46" s="88" t="s">
        <v>111</v>
      </c>
      <c r="S46" s="89">
        <v>0.58875</v>
      </c>
      <c r="U46" s="100" t="s">
        <v>103</v>
      </c>
      <c r="V46" s="102">
        <v>0.73</v>
      </c>
      <c r="W46" s="3"/>
      <c r="X46" s="100" t="s">
        <v>118</v>
      </c>
      <c r="Y46" s="101">
        <v>0.71799999999999997</v>
      </c>
      <c r="AA46" s="92" t="s">
        <v>109</v>
      </c>
      <c r="AB46" s="93">
        <v>0.67</v>
      </c>
    </row>
    <row r="47" spans="1:28" x14ac:dyDescent="0.25">
      <c r="B47" s="88" t="s">
        <v>125</v>
      </c>
      <c r="C47" s="89">
        <v>0.50757600000000003</v>
      </c>
      <c r="D47" s="109"/>
      <c r="E47" s="85" t="s">
        <v>130</v>
      </c>
      <c r="F47" s="86">
        <v>0.36515199999999998</v>
      </c>
      <c r="G47" s="107"/>
      <c r="H47" s="100" t="s">
        <v>121</v>
      </c>
      <c r="I47" s="101">
        <v>0.76428600000000002</v>
      </c>
      <c r="J47" s="109"/>
      <c r="K47" s="90" t="s">
        <v>130</v>
      </c>
      <c r="L47" s="91">
        <v>0.41875000000000001</v>
      </c>
      <c r="M47" s="107"/>
      <c r="O47" s="92" t="s">
        <v>122</v>
      </c>
      <c r="P47" s="93">
        <v>0.67</v>
      </c>
      <c r="Q47" s="2"/>
      <c r="R47" s="88" t="s">
        <v>119</v>
      </c>
      <c r="S47" s="89">
        <v>0.59857099999999996</v>
      </c>
      <c r="U47" s="100" t="s">
        <v>130</v>
      </c>
      <c r="V47" s="101">
        <v>0.73121199999999997</v>
      </c>
      <c r="W47" s="2"/>
      <c r="X47" s="100" t="s">
        <v>103</v>
      </c>
      <c r="Y47" s="102">
        <v>0.72</v>
      </c>
      <c r="AA47" s="92" t="s">
        <v>118</v>
      </c>
      <c r="AB47" s="93">
        <v>0.67555600000000005</v>
      </c>
    </row>
    <row r="48" spans="1:28" x14ac:dyDescent="0.25">
      <c r="B48" s="88" t="s">
        <v>128</v>
      </c>
      <c r="C48" s="89">
        <v>0.51340699999999995</v>
      </c>
      <c r="D48" s="109"/>
      <c r="E48" s="85" t="s">
        <v>118</v>
      </c>
      <c r="F48" s="86">
        <v>0.36720000000000003</v>
      </c>
      <c r="G48" s="107"/>
      <c r="H48" s="100" t="s">
        <v>114</v>
      </c>
      <c r="I48" s="101">
        <v>0.77</v>
      </c>
      <c r="J48" s="109"/>
      <c r="K48" s="90" t="s">
        <v>121</v>
      </c>
      <c r="L48" s="91">
        <v>0.421429</v>
      </c>
      <c r="M48" s="107"/>
      <c r="O48" s="92" t="s">
        <v>128</v>
      </c>
      <c r="P48" s="93">
        <v>0.68417600000000001</v>
      </c>
      <c r="Q48" s="2"/>
      <c r="R48" s="92" t="s">
        <v>121</v>
      </c>
      <c r="S48" s="93">
        <v>0.61152899999999999</v>
      </c>
      <c r="U48" s="100" t="s">
        <v>125</v>
      </c>
      <c r="V48" s="101">
        <v>0.74205900000000002</v>
      </c>
      <c r="W48" s="2"/>
      <c r="X48" s="100" t="s">
        <v>108</v>
      </c>
      <c r="Y48" s="101">
        <v>0.72104500000000005</v>
      </c>
      <c r="AA48" s="100" t="s">
        <v>107</v>
      </c>
      <c r="AB48" s="101">
        <v>0.70285699999999995</v>
      </c>
    </row>
    <row r="49" spans="2:28" x14ac:dyDescent="0.25">
      <c r="B49" s="88" t="s">
        <v>111</v>
      </c>
      <c r="C49" s="89">
        <v>0.51375000000000004</v>
      </c>
      <c r="D49" s="109"/>
      <c r="E49" s="85" t="s">
        <v>122</v>
      </c>
      <c r="F49" s="86">
        <v>0.37666699999999997</v>
      </c>
      <c r="G49" s="107"/>
      <c r="H49" s="100" t="s">
        <v>123</v>
      </c>
      <c r="I49" s="101">
        <v>0.77653799999999995</v>
      </c>
      <c r="J49" s="109"/>
      <c r="K49" s="90" t="s">
        <v>126</v>
      </c>
      <c r="L49" s="91">
        <v>0.42368400000000001</v>
      </c>
      <c r="M49" s="107"/>
      <c r="O49" s="92" t="s">
        <v>107</v>
      </c>
      <c r="P49" s="93">
        <v>0.68759300000000001</v>
      </c>
      <c r="Q49" s="2"/>
      <c r="R49" s="92" t="s">
        <v>128</v>
      </c>
      <c r="S49" s="93">
        <v>0.61274700000000004</v>
      </c>
      <c r="U49" s="100" t="s">
        <v>119</v>
      </c>
      <c r="V49" s="101">
        <v>0.75</v>
      </c>
      <c r="W49" s="2"/>
      <c r="X49" s="100" t="s">
        <v>130</v>
      </c>
      <c r="Y49" s="101">
        <v>0.72242399999999996</v>
      </c>
      <c r="AA49" s="100" t="s">
        <v>126</v>
      </c>
      <c r="AB49" s="101">
        <v>0.70909100000000003</v>
      </c>
    </row>
    <row r="50" spans="2:28" x14ac:dyDescent="0.25">
      <c r="B50" s="88" t="s">
        <v>123</v>
      </c>
      <c r="C50" s="89">
        <v>0.51406300000000005</v>
      </c>
      <c r="D50" s="109"/>
      <c r="E50" s="85" t="s">
        <v>119</v>
      </c>
      <c r="F50" s="86">
        <v>0.37714300000000001</v>
      </c>
      <c r="G50" s="107"/>
      <c r="H50" s="100" t="s">
        <v>120</v>
      </c>
      <c r="I50" s="101">
        <v>0.79142900000000005</v>
      </c>
      <c r="J50" s="109"/>
      <c r="K50" s="90" t="s">
        <v>119</v>
      </c>
      <c r="L50" s="91">
        <v>0.42499999999999999</v>
      </c>
      <c r="M50" s="107"/>
      <c r="O50" s="92" t="s">
        <v>115</v>
      </c>
      <c r="P50" s="93">
        <v>0.68909100000000001</v>
      </c>
      <c r="Q50" s="2"/>
      <c r="R50" s="92" t="s">
        <v>130</v>
      </c>
      <c r="S50" s="93">
        <v>0.61499999999999999</v>
      </c>
      <c r="U50" s="100" t="s">
        <v>118</v>
      </c>
      <c r="V50" s="101">
        <v>0.75839999999999996</v>
      </c>
      <c r="W50" s="2"/>
      <c r="X50" s="100" t="s">
        <v>115</v>
      </c>
      <c r="Y50" s="101">
        <v>0.74666699999999997</v>
      </c>
      <c r="AA50" s="100" t="s">
        <v>120</v>
      </c>
      <c r="AB50" s="101">
        <v>0.71142899999999998</v>
      </c>
    </row>
    <row r="51" spans="2:28" x14ac:dyDescent="0.25">
      <c r="B51" s="88" t="s">
        <v>126</v>
      </c>
      <c r="C51" s="89">
        <v>0.51941199999999998</v>
      </c>
      <c r="D51" s="109"/>
      <c r="E51" s="85" t="s">
        <v>125</v>
      </c>
      <c r="F51" s="86">
        <v>0.38117600000000001</v>
      </c>
      <c r="G51" s="107"/>
      <c r="H51" s="103" t="s">
        <v>118</v>
      </c>
      <c r="I51" s="104">
        <v>0.8</v>
      </c>
      <c r="J51" s="109"/>
      <c r="K51" s="90" t="s">
        <v>112</v>
      </c>
      <c r="L51" s="91">
        <v>0.43666700000000003</v>
      </c>
      <c r="M51" s="107"/>
      <c r="O51" s="92" t="s">
        <v>103</v>
      </c>
      <c r="P51" s="111">
        <v>0.69</v>
      </c>
      <c r="Q51" s="2"/>
      <c r="R51" s="92" t="s">
        <v>115</v>
      </c>
      <c r="S51" s="93">
        <v>0.61590900000000004</v>
      </c>
      <c r="U51" s="100" t="s">
        <v>113</v>
      </c>
      <c r="V51" s="101">
        <v>0.75900000000000001</v>
      </c>
      <c r="W51" s="2"/>
      <c r="X51" s="100" t="s">
        <v>111</v>
      </c>
      <c r="Y51" s="101">
        <v>0.75777799999999995</v>
      </c>
      <c r="AA51" s="100" t="s">
        <v>114</v>
      </c>
      <c r="AB51" s="101">
        <v>0.71222200000000002</v>
      </c>
    </row>
    <row r="52" spans="2:28" x14ac:dyDescent="0.25">
      <c r="B52" s="88" t="s">
        <v>103</v>
      </c>
      <c r="C52" s="95">
        <v>0.52</v>
      </c>
      <c r="D52" s="107"/>
      <c r="E52" s="85" t="s">
        <v>101</v>
      </c>
      <c r="F52" s="86">
        <v>0.38481480000000001</v>
      </c>
      <c r="G52" s="107"/>
      <c r="H52" s="103" t="s">
        <v>108</v>
      </c>
      <c r="I52" s="104">
        <v>0.80583300000000002</v>
      </c>
      <c r="J52" s="109"/>
      <c r="K52" s="90" t="s">
        <v>108</v>
      </c>
      <c r="L52" s="91">
        <v>0.44</v>
      </c>
      <c r="M52" s="107"/>
      <c r="O52" s="92" t="s">
        <v>130</v>
      </c>
      <c r="P52" s="93">
        <v>0.69</v>
      </c>
      <c r="Q52" s="2"/>
      <c r="R52" s="92" t="s">
        <v>103</v>
      </c>
      <c r="S52" s="111">
        <v>0.62</v>
      </c>
      <c r="U52" s="100" t="s">
        <v>107</v>
      </c>
      <c r="V52" s="101">
        <v>0.760741</v>
      </c>
      <c r="W52" s="2"/>
      <c r="X52" s="100" t="s">
        <v>121</v>
      </c>
      <c r="Y52" s="101">
        <v>0.76407000000000003</v>
      </c>
      <c r="AA52" s="100" t="s">
        <v>119</v>
      </c>
      <c r="AB52" s="101">
        <v>0.71333299999999999</v>
      </c>
    </row>
    <row r="53" spans="2:28" x14ac:dyDescent="0.25">
      <c r="B53" s="88" t="s">
        <v>130</v>
      </c>
      <c r="C53" s="89">
        <v>0.52</v>
      </c>
      <c r="D53" s="109"/>
      <c r="E53" s="85" t="s">
        <v>110</v>
      </c>
      <c r="F53" s="86">
        <v>0.39500000000000002</v>
      </c>
      <c r="G53" s="107"/>
      <c r="H53" s="103" t="s">
        <v>112</v>
      </c>
      <c r="I53" s="104">
        <v>0.82333299999999998</v>
      </c>
      <c r="J53" s="109"/>
      <c r="K53" s="90" t="s">
        <v>120</v>
      </c>
      <c r="L53" s="91">
        <v>0.445714</v>
      </c>
      <c r="M53" s="107"/>
      <c r="O53" s="92" t="s">
        <v>121</v>
      </c>
      <c r="P53" s="93">
        <v>0.694353</v>
      </c>
      <c r="Q53" s="2"/>
      <c r="R53" s="92" t="s">
        <v>113</v>
      </c>
      <c r="S53" s="93">
        <v>0.63591799999999998</v>
      </c>
      <c r="U53" s="100" t="s">
        <v>111</v>
      </c>
      <c r="V53" s="101">
        <v>0.76666699999999999</v>
      </c>
      <c r="W53" s="2"/>
      <c r="X53" s="100" t="s">
        <v>107</v>
      </c>
      <c r="Y53" s="101">
        <v>0.76463000000000003</v>
      </c>
      <c r="AA53" s="100" t="s">
        <v>108</v>
      </c>
      <c r="AB53" s="101">
        <v>0.723333</v>
      </c>
    </row>
    <row r="54" spans="2:28" x14ac:dyDescent="0.25">
      <c r="B54" s="88" t="s">
        <v>113</v>
      </c>
      <c r="C54" s="89">
        <v>0.52959199999999995</v>
      </c>
      <c r="D54" s="109"/>
      <c r="E54" s="90" t="s">
        <v>123</v>
      </c>
      <c r="F54" s="91">
        <v>0.42922500000000002</v>
      </c>
      <c r="G54" s="107"/>
      <c r="H54" s="103" t="s">
        <v>110</v>
      </c>
      <c r="I54" s="104">
        <v>0.82461499999999999</v>
      </c>
      <c r="J54" s="109"/>
      <c r="K54" s="90" t="s">
        <v>123</v>
      </c>
      <c r="L54" s="91">
        <v>0.44719999999999999</v>
      </c>
      <c r="M54" s="107"/>
      <c r="O54" s="100" t="s">
        <v>112</v>
      </c>
      <c r="P54" s="101">
        <v>0.70272699999999999</v>
      </c>
      <c r="Q54" s="2"/>
      <c r="R54" s="92" t="s">
        <v>127</v>
      </c>
      <c r="S54" s="93">
        <v>0.64076900000000003</v>
      </c>
      <c r="U54" s="100" t="s">
        <v>128</v>
      </c>
      <c r="V54" s="101">
        <v>0.77912099999999995</v>
      </c>
      <c r="W54" s="2"/>
      <c r="X54" s="100" t="s">
        <v>113</v>
      </c>
      <c r="Y54" s="101">
        <v>0.76739999999999997</v>
      </c>
      <c r="AA54" s="100" t="s">
        <v>110</v>
      </c>
      <c r="AB54" s="101">
        <v>0.74307699999999999</v>
      </c>
    </row>
    <row r="55" spans="2:28" x14ac:dyDescent="0.25">
      <c r="B55" s="88" t="s">
        <v>118</v>
      </c>
      <c r="C55" s="89">
        <v>0.53074100000000002</v>
      </c>
      <c r="D55" s="109"/>
      <c r="E55" s="90" t="s">
        <v>121</v>
      </c>
      <c r="F55" s="91">
        <v>0.43534899999999999</v>
      </c>
      <c r="G55" s="107"/>
      <c r="H55" s="103" t="s">
        <v>103</v>
      </c>
      <c r="I55" s="105">
        <v>0.82550000000000001</v>
      </c>
      <c r="J55" s="109"/>
      <c r="K55" s="90" t="s">
        <v>114</v>
      </c>
      <c r="L55" s="91">
        <v>0.45</v>
      </c>
      <c r="M55" s="107"/>
      <c r="O55" s="100" t="s">
        <v>127</v>
      </c>
      <c r="P55" s="101">
        <v>0.70338500000000004</v>
      </c>
      <c r="Q55" s="3"/>
      <c r="R55" s="92" t="s">
        <v>116</v>
      </c>
      <c r="S55" s="93">
        <v>0.64336700000000002</v>
      </c>
      <c r="U55" s="100" t="s">
        <v>110</v>
      </c>
      <c r="V55" s="101">
        <v>0.78079399999999999</v>
      </c>
      <c r="W55" s="2"/>
      <c r="X55" s="100" t="s">
        <v>110</v>
      </c>
      <c r="Y55" s="101">
        <v>0.76761900000000005</v>
      </c>
      <c r="AA55" s="100" t="s">
        <v>103</v>
      </c>
      <c r="AB55" s="102">
        <v>0.74439999999999995</v>
      </c>
    </row>
    <row r="56" spans="2:28" x14ac:dyDescent="0.25">
      <c r="B56" s="88" t="s">
        <v>116</v>
      </c>
      <c r="C56" s="89">
        <v>0.54755100000000001</v>
      </c>
      <c r="D56" s="109"/>
      <c r="E56" s="90" t="s">
        <v>107</v>
      </c>
      <c r="F56" s="91">
        <v>0.44388899999999998</v>
      </c>
      <c r="G56" s="107"/>
      <c r="H56" s="103" t="s">
        <v>130</v>
      </c>
      <c r="I56" s="104">
        <v>0.82555599999999996</v>
      </c>
      <c r="J56" s="109"/>
      <c r="K56" s="90" t="s">
        <v>129</v>
      </c>
      <c r="L56" s="91">
        <v>0.45696999999999999</v>
      </c>
      <c r="M56" s="107"/>
      <c r="O56" s="100" t="s">
        <v>113</v>
      </c>
      <c r="P56" s="101">
        <v>0.70346900000000001</v>
      </c>
      <c r="Q56" s="2"/>
      <c r="R56" s="92" t="s">
        <v>107</v>
      </c>
      <c r="S56" s="93">
        <v>0.64759299999999997</v>
      </c>
      <c r="U56" s="100" t="s">
        <v>115</v>
      </c>
      <c r="V56" s="101">
        <v>0.79047599999999996</v>
      </c>
      <c r="W56" s="2"/>
      <c r="X56" s="100" t="s">
        <v>119</v>
      </c>
      <c r="Y56" s="101">
        <v>0.77428600000000003</v>
      </c>
      <c r="AA56" s="100" t="s">
        <v>130</v>
      </c>
      <c r="AB56" s="101">
        <v>0.74444399999999999</v>
      </c>
    </row>
    <row r="57" spans="2:28" x14ac:dyDescent="0.25">
      <c r="B57" s="88" t="s">
        <v>107</v>
      </c>
      <c r="C57" s="89">
        <v>0.54907399999999995</v>
      </c>
      <c r="D57" s="109"/>
      <c r="E57" s="90" t="s">
        <v>111</v>
      </c>
      <c r="F57" s="91">
        <v>0.45111099999999998</v>
      </c>
      <c r="G57" s="107"/>
      <c r="H57" s="103" t="s">
        <v>119</v>
      </c>
      <c r="I57" s="104">
        <v>0.83</v>
      </c>
      <c r="J57" s="109"/>
      <c r="K57" s="90" t="s">
        <v>116</v>
      </c>
      <c r="L57" s="91">
        <v>0.47416700000000001</v>
      </c>
      <c r="M57" s="107"/>
      <c r="O57" s="100" t="s">
        <v>118</v>
      </c>
      <c r="P57" s="101">
        <v>0.70666700000000005</v>
      </c>
      <c r="Q57" s="2"/>
      <c r="R57" s="92" t="s">
        <v>118</v>
      </c>
      <c r="S57" s="93">
        <v>0.65</v>
      </c>
      <c r="U57" s="100" t="s">
        <v>121</v>
      </c>
      <c r="V57" s="101">
        <v>0.79209300000000005</v>
      </c>
      <c r="W57" s="2"/>
      <c r="X57" s="100" t="s">
        <v>128</v>
      </c>
      <c r="Y57" s="101">
        <v>0.774505</v>
      </c>
      <c r="AA57" s="100" t="s">
        <v>102</v>
      </c>
      <c r="AB57" s="101">
        <v>0.74888888899999995</v>
      </c>
    </row>
    <row r="58" spans="2:28" x14ac:dyDescent="0.25">
      <c r="B58" s="88" t="s">
        <v>121</v>
      </c>
      <c r="C58" s="89">
        <v>0.55209299999999994</v>
      </c>
      <c r="D58" s="109"/>
      <c r="E58" s="90" t="s">
        <v>128</v>
      </c>
      <c r="F58" s="91">
        <v>0.45230799999999999</v>
      </c>
      <c r="G58" s="107"/>
      <c r="H58" s="103" t="s">
        <v>105</v>
      </c>
      <c r="I58" s="104">
        <v>0.83333299999999999</v>
      </c>
      <c r="J58" s="109"/>
      <c r="K58" s="90" t="s">
        <v>105</v>
      </c>
      <c r="L58" s="91">
        <v>0.48277799999999998</v>
      </c>
      <c r="M58" s="107"/>
      <c r="O58" s="100" t="s">
        <v>116</v>
      </c>
      <c r="P58" s="101">
        <v>0.72826500000000005</v>
      </c>
      <c r="Q58" s="2"/>
      <c r="R58" s="92" t="s">
        <v>126</v>
      </c>
      <c r="S58" s="93">
        <v>0.65156899999999995</v>
      </c>
      <c r="U58" s="100" t="s">
        <v>116</v>
      </c>
      <c r="V58" s="101">
        <v>0.79239099999999996</v>
      </c>
      <c r="W58" s="2"/>
      <c r="X58" s="100" t="s">
        <v>120</v>
      </c>
      <c r="Y58" s="101">
        <v>0.77470600000000001</v>
      </c>
      <c r="AA58" s="100" t="s">
        <v>128</v>
      </c>
      <c r="AB58" s="101">
        <v>0.76624999999999999</v>
      </c>
    </row>
    <row r="59" spans="2:28" x14ac:dyDescent="0.25">
      <c r="B59" s="88" t="s">
        <v>117</v>
      </c>
      <c r="C59" s="89">
        <v>0.55842999999999998</v>
      </c>
      <c r="D59" s="109"/>
      <c r="E59" s="90" t="s">
        <v>127</v>
      </c>
      <c r="F59" s="91">
        <v>0.453934</v>
      </c>
      <c r="G59" s="107"/>
      <c r="H59" s="103" t="s">
        <v>131</v>
      </c>
      <c r="I59" s="104">
        <v>0.83411800000000003</v>
      </c>
      <c r="J59" s="109"/>
      <c r="K59" s="90" t="s">
        <v>110</v>
      </c>
      <c r="L59" s="91">
        <v>0.49307699999999999</v>
      </c>
      <c r="M59" s="107"/>
      <c r="O59" s="100" t="s">
        <v>120</v>
      </c>
      <c r="P59" s="101">
        <v>0.73062499999999997</v>
      </c>
      <c r="Q59" s="2"/>
      <c r="R59" s="92" t="s">
        <v>112</v>
      </c>
      <c r="S59" s="93">
        <v>0.66181800000000002</v>
      </c>
      <c r="U59" s="100" t="s">
        <v>126</v>
      </c>
      <c r="V59" s="101">
        <v>0.794821</v>
      </c>
      <c r="W59" s="2"/>
      <c r="X59" s="100" t="s">
        <v>126</v>
      </c>
      <c r="Y59" s="101">
        <v>0.78500000000000003</v>
      </c>
      <c r="AA59" s="100" t="s">
        <v>127</v>
      </c>
      <c r="AB59" s="101">
        <v>0.76636400000000005</v>
      </c>
    </row>
    <row r="60" spans="2:28" x14ac:dyDescent="0.25">
      <c r="B60" s="88" t="s">
        <v>110</v>
      </c>
      <c r="C60" s="89">
        <v>0.57508199999999998</v>
      </c>
      <c r="D60" s="109"/>
      <c r="E60" s="90" t="s">
        <v>116</v>
      </c>
      <c r="F60" s="91">
        <v>0.455652</v>
      </c>
      <c r="G60" s="107"/>
      <c r="H60" s="103" t="s">
        <v>117</v>
      </c>
      <c r="I60" s="104">
        <v>0.83593799999999996</v>
      </c>
      <c r="J60" s="109"/>
      <c r="K60" s="88" t="s">
        <v>106</v>
      </c>
      <c r="L60" s="89">
        <v>0.51083299999999998</v>
      </c>
      <c r="M60" s="107"/>
      <c r="O60" s="100" t="s">
        <v>117</v>
      </c>
      <c r="P60" s="101">
        <v>0.73337200000000002</v>
      </c>
      <c r="Q60" s="2"/>
      <c r="R60" s="92" t="s">
        <v>110</v>
      </c>
      <c r="S60" s="93">
        <v>0.66606600000000005</v>
      </c>
      <c r="U60" s="103" t="s">
        <v>102</v>
      </c>
      <c r="V60" s="104">
        <v>0.807666667</v>
      </c>
      <c r="W60" s="2"/>
      <c r="X60" s="100" t="s">
        <v>127</v>
      </c>
      <c r="Y60" s="101">
        <v>0.78508199999999995</v>
      </c>
      <c r="AA60" s="100" t="s">
        <v>121</v>
      </c>
      <c r="AB60" s="101">
        <v>0.77214300000000002</v>
      </c>
    </row>
    <row r="61" spans="2:28" x14ac:dyDescent="0.25">
      <c r="B61" s="88" t="s">
        <v>120</v>
      </c>
      <c r="C61" s="89">
        <v>0.58062499999999995</v>
      </c>
      <c r="D61" s="109"/>
      <c r="E61" s="90" t="s">
        <v>120</v>
      </c>
      <c r="F61" s="91">
        <v>0.46117599999999997</v>
      </c>
      <c r="G61" s="107"/>
      <c r="H61" s="103" t="s">
        <v>116</v>
      </c>
      <c r="I61" s="104">
        <v>0.83782599999999996</v>
      </c>
      <c r="J61" s="109"/>
      <c r="K61" s="88" t="s">
        <v>128</v>
      </c>
      <c r="L61" s="89">
        <v>0.51312500000000005</v>
      </c>
      <c r="M61" s="107"/>
      <c r="O61" s="100" t="s">
        <v>126</v>
      </c>
      <c r="P61" s="101">
        <v>0.73627500000000001</v>
      </c>
      <c r="Q61" s="2"/>
      <c r="R61" s="92" t="s">
        <v>117</v>
      </c>
      <c r="S61" s="93">
        <v>0.67401200000000006</v>
      </c>
      <c r="U61" s="103" t="s">
        <v>127</v>
      </c>
      <c r="V61" s="104">
        <v>0.80885200000000002</v>
      </c>
      <c r="W61" s="2"/>
      <c r="X61" s="100" t="s">
        <v>102</v>
      </c>
      <c r="Y61" s="101">
        <v>0.78866666699999999</v>
      </c>
      <c r="AA61" s="100" t="s">
        <v>105</v>
      </c>
      <c r="AB61" s="101">
        <v>0.77315800000000001</v>
      </c>
    </row>
    <row r="62" spans="2:28" x14ac:dyDescent="0.25">
      <c r="B62" s="88" t="s">
        <v>102</v>
      </c>
      <c r="C62" s="89">
        <v>0.59448279999999998</v>
      </c>
      <c r="D62" s="109"/>
      <c r="E62" s="90" t="s">
        <v>102</v>
      </c>
      <c r="F62" s="91">
        <v>0.4746667</v>
      </c>
      <c r="G62" s="107"/>
      <c r="H62" s="103" t="s">
        <v>128</v>
      </c>
      <c r="I62" s="104">
        <v>0.85312500000000002</v>
      </c>
      <c r="J62" s="109"/>
      <c r="K62" s="88" t="s">
        <v>107</v>
      </c>
      <c r="L62" s="89">
        <v>0.51571400000000001</v>
      </c>
      <c r="M62" s="107"/>
      <c r="O62" s="100" t="s">
        <v>102</v>
      </c>
      <c r="P62" s="101">
        <v>0.74275862100000001</v>
      </c>
      <c r="Q62" s="2"/>
      <c r="R62" s="92" t="s">
        <v>120</v>
      </c>
      <c r="S62" s="93">
        <v>0.68812499999999999</v>
      </c>
      <c r="U62" s="103" t="s">
        <v>124</v>
      </c>
      <c r="V62" s="104">
        <v>0.81054099999999996</v>
      </c>
      <c r="W62" s="2"/>
      <c r="X62" s="100" t="s">
        <v>116</v>
      </c>
      <c r="Y62" s="101">
        <v>0.79217400000000004</v>
      </c>
      <c r="AA62" s="100" t="s">
        <v>124</v>
      </c>
      <c r="AB62" s="101">
        <v>0.774868</v>
      </c>
    </row>
    <row r="63" spans="2:28" x14ac:dyDescent="0.25">
      <c r="B63" s="98" t="s">
        <v>124</v>
      </c>
      <c r="C63" s="99">
        <v>0.60234699999999997</v>
      </c>
      <c r="D63" s="109"/>
      <c r="E63" s="90" t="s">
        <v>117</v>
      </c>
      <c r="F63" s="91">
        <v>0.47882400000000003</v>
      </c>
      <c r="G63" s="107"/>
      <c r="H63" s="103" t="s">
        <v>107</v>
      </c>
      <c r="I63" s="104">
        <v>0.86</v>
      </c>
      <c r="J63" s="109"/>
      <c r="K63" s="88" t="s">
        <v>125</v>
      </c>
      <c r="L63" s="89">
        <v>0.55142899999999995</v>
      </c>
      <c r="M63" s="107"/>
      <c r="O63" s="100" t="s">
        <v>110</v>
      </c>
      <c r="P63" s="101">
        <v>0.74278699999999998</v>
      </c>
      <c r="Q63" s="2"/>
      <c r="R63" s="100" t="s">
        <v>102</v>
      </c>
      <c r="S63" s="101">
        <v>0.70586206900000004</v>
      </c>
      <c r="U63" s="103" t="s">
        <v>117</v>
      </c>
      <c r="V63" s="104">
        <v>0.81568600000000002</v>
      </c>
      <c r="W63" s="2"/>
      <c r="X63" s="103" t="s">
        <v>124</v>
      </c>
      <c r="Y63" s="104">
        <v>0.82614600000000005</v>
      </c>
      <c r="AA63" s="100" t="s">
        <v>131</v>
      </c>
      <c r="AB63" s="101">
        <v>0.78529400000000005</v>
      </c>
    </row>
    <row r="64" spans="2:28" x14ac:dyDescent="0.25">
      <c r="B64" s="98" t="s">
        <v>105</v>
      </c>
      <c r="C64" s="99">
        <v>0.61280400000000002</v>
      </c>
      <c r="D64" s="109"/>
      <c r="E64" s="88" t="s">
        <v>105</v>
      </c>
      <c r="F64" s="89">
        <v>0.50342600000000004</v>
      </c>
      <c r="G64" s="107"/>
      <c r="H64" s="103" t="s">
        <v>102</v>
      </c>
      <c r="I64" s="104">
        <v>0.86666666699999995</v>
      </c>
      <c r="J64" s="109"/>
      <c r="K64" s="88" t="s">
        <v>122</v>
      </c>
      <c r="L64" s="89">
        <v>0.57666700000000004</v>
      </c>
      <c r="M64" s="107"/>
      <c r="O64" s="100" t="s">
        <v>105</v>
      </c>
      <c r="P64" s="101">
        <v>0.74719999999999998</v>
      </c>
      <c r="Q64" s="2"/>
      <c r="R64" s="100" t="s">
        <v>105</v>
      </c>
      <c r="S64" s="101">
        <v>0.71430000000000005</v>
      </c>
      <c r="U64" s="103" t="s">
        <v>105</v>
      </c>
      <c r="V64" s="104">
        <v>0.84074099999999996</v>
      </c>
      <c r="W64" s="2"/>
      <c r="X64" s="103" t="s">
        <v>117</v>
      </c>
      <c r="Y64" s="104">
        <v>0.83382400000000001</v>
      </c>
      <c r="AA64" s="100" t="s">
        <v>117</v>
      </c>
      <c r="AB64" s="101">
        <v>0.78628600000000004</v>
      </c>
    </row>
    <row r="65" spans="2:28" x14ac:dyDescent="0.25">
      <c r="B65" s="98" t="s">
        <v>119</v>
      </c>
      <c r="C65" s="99">
        <v>0.65571400000000002</v>
      </c>
      <c r="D65" s="109"/>
      <c r="E65" s="88" t="s">
        <v>124</v>
      </c>
      <c r="F65" s="89">
        <v>0.51955399999999996</v>
      </c>
      <c r="G65" s="107"/>
      <c r="H65" s="103" t="s">
        <v>129</v>
      </c>
      <c r="I65" s="104">
        <v>0.87242399999999998</v>
      </c>
      <c r="J65" s="109"/>
      <c r="K65" s="88" t="s">
        <v>131</v>
      </c>
      <c r="L65" s="89">
        <v>0.57687500000000003</v>
      </c>
      <c r="M65" s="107"/>
      <c r="O65" s="100" t="s">
        <v>124</v>
      </c>
      <c r="P65" s="101">
        <v>0.75333300000000003</v>
      </c>
      <c r="Q65" s="2"/>
      <c r="R65" s="100" t="s">
        <v>124</v>
      </c>
      <c r="S65" s="101">
        <v>0.71806199999999998</v>
      </c>
      <c r="U65" s="103" t="s">
        <v>120</v>
      </c>
      <c r="V65" s="104">
        <v>0.84882400000000002</v>
      </c>
      <c r="W65" s="2"/>
      <c r="X65" s="103" t="s">
        <v>105</v>
      </c>
      <c r="Y65" s="104">
        <v>0.83675900000000003</v>
      </c>
      <c r="AA65" s="100" t="s">
        <v>112</v>
      </c>
      <c r="AB65" s="101">
        <v>0.79333299999999995</v>
      </c>
    </row>
    <row r="66" spans="2:28" x14ac:dyDescent="0.25">
      <c r="B66" s="98" t="s">
        <v>129</v>
      </c>
      <c r="C66" s="99">
        <v>0.67075600000000002</v>
      </c>
      <c r="D66" s="109"/>
      <c r="E66" s="88" t="s">
        <v>129</v>
      </c>
      <c r="F66" s="89">
        <v>0.597746</v>
      </c>
      <c r="G66" s="107"/>
      <c r="H66" s="103" t="s">
        <v>125</v>
      </c>
      <c r="I66" s="104">
        <v>0.88</v>
      </c>
      <c r="J66" s="109"/>
      <c r="K66" s="92" t="s">
        <v>102</v>
      </c>
      <c r="L66" s="93">
        <v>0.60777777799999999</v>
      </c>
      <c r="M66" s="107"/>
      <c r="O66" s="100" t="s">
        <v>129</v>
      </c>
      <c r="P66" s="101">
        <v>0.79</v>
      </c>
      <c r="Q66" s="2"/>
      <c r="R66" s="100" t="s">
        <v>129</v>
      </c>
      <c r="S66" s="101">
        <v>0.76512800000000003</v>
      </c>
      <c r="U66" s="103" t="s">
        <v>129</v>
      </c>
      <c r="V66" s="104">
        <v>0.85589599999999999</v>
      </c>
      <c r="W66" s="2"/>
      <c r="X66" s="103" t="s">
        <v>131</v>
      </c>
      <c r="Y66" s="104">
        <v>0.86341800000000002</v>
      </c>
      <c r="AA66" s="103" t="s">
        <v>116</v>
      </c>
      <c r="AB66" s="104">
        <v>0.81695700000000004</v>
      </c>
    </row>
    <row r="67" spans="2:28" x14ac:dyDescent="0.25">
      <c r="B67" s="100" t="s">
        <v>131</v>
      </c>
      <c r="C67" s="101">
        <v>0.74454500000000001</v>
      </c>
      <c r="D67" s="109"/>
      <c r="E67" s="92" t="s">
        <v>131</v>
      </c>
      <c r="F67" s="93">
        <v>0.61177199999999998</v>
      </c>
      <c r="G67" s="107"/>
      <c r="H67" s="103" t="s">
        <v>127</v>
      </c>
      <c r="I67" s="104">
        <v>0.89</v>
      </c>
      <c r="J67" s="109"/>
      <c r="K67" s="92" t="s">
        <v>127</v>
      </c>
      <c r="L67" s="93">
        <v>0.66454500000000005</v>
      </c>
      <c r="M67" s="107"/>
      <c r="O67" s="103" t="s">
        <v>131</v>
      </c>
      <c r="P67" s="104">
        <v>0.84844200000000003</v>
      </c>
      <c r="Q67" s="2"/>
      <c r="R67" s="103" t="s">
        <v>131</v>
      </c>
      <c r="S67" s="104">
        <v>0.83064899999999997</v>
      </c>
      <c r="U67" s="103" t="s">
        <v>131</v>
      </c>
      <c r="V67" s="104">
        <v>0.86784799999999995</v>
      </c>
      <c r="W67" s="2"/>
      <c r="X67" s="103" t="s">
        <v>129</v>
      </c>
      <c r="Y67" s="104">
        <v>0.87976900000000002</v>
      </c>
      <c r="AA67" s="103" t="s">
        <v>129</v>
      </c>
      <c r="AB67" s="104">
        <v>0.87878800000000001</v>
      </c>
    </row>
    <row r="68" spans="2:28" x14ac:dyDescent="0.25">
      <c r="G68" s="108"/>
      <c r="J68" s="108"/>
    </row>
    <row r="69" spans="2:28" x14ac:dyDescent="0.25">
      <c r="B69" s="97" t="s">
        <v>132</v>
      </c>
      <c r="C69" s="95">
        <f>AVERAGE(C37:C67)</f>
        <v>0.52737226129032255</v>
      </c>
      <c r="E69" s="96" t="s">
        <v>132</v>
      </c>
      <c r="F69" s="94">
        <f>AVERAGE(F37:F67)</f>
        <v>0.40298724193548385</v>
      </c>
      <c r="G69" s="108"/>
      <c r="H69" s="110" t="s">
        <v>132</v>
      </c>
      <c r="I69" s="102">
        <f>AVERAGE(I37:I67)</f>
        <v>0.7877118878709678</v>
      </c>
      <c r="K69" s="96" t="s">
        <v>132</v>
      </c>
      <c r="L69" s="94">
        <f>AVERAGE(L37:L67)</f>
        <v>0.45173102048387087</v>
      </c>
      <c r="O69" s="98" t="s">
        <v>132</v>
      </c>
      <c r="P69" s="111">
        <f>AVERAGE(P37:P67)</f>
        <v>0.68715066799999991</v>
      </c>
      <c r="Q69" s="4"/>
      <c r="R69" s="98" t="s">
        <v>132</v>
      </c>
      <c r="S69" s="111">
        <f>AVERAGE(S37:S67)</f>
        <v>0.61609554474193551</v>
      </c>
      <c r="T69" s="4"/>
      <c r="U69" s="110" t="s">
        <v>132</v>
      </c>
      <c r="V69" s="102">
        <f>AVERAGE(V37:V67)</f>
        <v>0.76397653883870964</v>
      </c>
      <c r="W69" s="4"/>
      <c r="X69" s="110" t="s">
        <v>132</v>
      </c>
      <c r="Y69" s="102">
        <f>AVERAGE(Y37:Y67)</f>
        <v>0.74925204422580638</v>
      </c>
      <c r="Z69" s="4"/>
      <c r="AA69" s="110" t="s">
        <v>132</v>
      </c>
      <c r="AB69" s="102">
        <f>AVERAGE(AB37:AB67)</f>
        <v>0.70970406451971324</v>
      </c>
    </row>
    <row r="70" spans="2:28" x14ac:dyDescent="0.25">
      <c r="B70" s="106" t="s">
        <v>133</v>
      </c>
      <c r="C70" s="3">
        <f>MEDIAN(C37:C67)</f>
        <v>0.52</v>
      </c>
      <c r="E70" s="106" t="s">
        <v>133</v>
      </c>
      <c r="F70" s="3">
        <f>MEDIAN(F37:F67)</f>
        <v>0.38481480000000001</v>
      </c>
      <c r="H70" s="106" t="s">
        <v>133</v>
      </c>
      <c r="I70" s="3">
        <f>MEDIAN(I37:I67)</f>
        <v>0.80583300000000002</v>
      </c>
      <c r="K70" s="106" t="s">
        <v>133</v>
      </c>
      <c r="L70" s="3">
        <f>MEDIAN(L37:L67)</f>
        <v>0.44</v>
      </c>
      <c r="O70" s="106" t="s">
        <v>133</v>
      </c>
      <c r="P70" s="3">
        <f>MEDIAN(P37:P67)</f>
        <v>0.69</v>
      </c>
      <c r="R70" s="106" t="s">
        <v>133</v>
      </c>
      <c r="S70" s="3">
        <f>MEDIAN(S37:S67)</f>
        <v>0.62</v>
      </c>
      <c r="U70" s="106" t="s">
        <v>133</v>
      </c>
      <c r="V70" s="3">
        <f>MEDIAN(V37:V67)</f>
        <v>0.760741</v>
      </c>
      <c r="X70" s="106" t="s">
        <v>133</v>
      </c>
      <c r="Y70" s="3">
        <f>MEDIAN(Y37:Y67)</f>
        <v>0.76407000000000003</v>
      </c>
      <c r="AA70" s="106" t="s">
        <v>133</v>
      </c>
      <c r="AB70" s="3">
        <f>MEDIAN(AB37:AB67)</f>
        <v>0.71333299999999999</v>
      </c>
    </row>
    <row r="71" spans="2:28" x14ac:dyDescent="0.25">
      <c r="B71" s="106" t="s">
        <v>134</v>
      </c>
      <c r="C71">
        <f>_xlfn.MODE.MULT(C37:C67)</f>
        <v>0.52</v>
      </c>
      <c r="E71" s="106" t="s">
        <v>134</v>
      </c>
      <c r="F71" t="e">
        <f>_xlfn.MODE.MULT(F37:F67)</f>
        <v>#N/A</v>
      </c>
      <c r="H71" s="106" t="s">
        <v>134</v>
      </c>
      <c r="I71" t="e">
        <f>_xlfn.MODE.MULT(I37:I67)</f>
        <v>#N/A</v>
      </c>
      <c r="K71" s="106" t="s">
        <v>134</v>
      </c>
      <c r="L71">
        <f>_xlfn.MODE.MULT(L37:L67)</f>
        <v>0.41875000000000001</v>
      </c>
      <c r="O71" s="106" t="s">
        <v>134</v>
      </c>
      <c r="P71">
        <f>_xlfn.MODE.MULT(P37:P67)</f>
        <v>0.69</v>
      </c>
      <c r="R71" s="106" t="s">
        <v>134</v>
      </c>
      <c r="S71" t="e">
        <f>_xlfn.MODE.MULT(S37:S67)</f>
        <v>#N/A</v>
      </c>
      <c r="U71" s="106" t="s">
        <v>134</v>
      </c>
      <c r="V71" t="e">
        <f>_xlfn.MODE.MULT(V37:V67)</f>
        <v>#N/A</v>
      </c>
      <c r="X71" s="106" t="s">
        <v>134</v>
      </c>
      <c r="Y71" t="e">
        <f>_xlfn.MODE.MULT(Y37:Y67)</f>
        <v>#N/A</v>
      </c>
      <c r="AA71" s="106" t="s">
        <v>134</v>
      </c>
      <c r="AB71" t="e">
        <f>_xlfn.MODE.MULT(AB37:AB67)</f>
        <v>#N/A</v>
      </c>
    </row>
    <row r="72" spans="2:28" x14ac:dyDescent="0.25">
      <c r="B72" s="106" t="s">
        <v>136</v>
      </c>
      <c r="C72">
        <v>0.37364000000000003</v>
      </c>
      <c r="E72" s="106" t="s">
        <v>136</v>
      </c>
      <c r="F72">
        <v>0.34498000000000001</v>
      </c>
      <c r="H72" s="106" t="s">
        <v>136</v>
      </c>
      <c r="I72">
        <v>0.255</v>
      </c>
      <c r="K72" s="106" t="s">
        <v>136</v>
      </c>
      <c r="L72">
        <v>0.31884000000000001</v>
      </c>
      <c r="O72" s="106" t="s">
        <v>136</v>
      </c>
      <c r="P72" s="3">
        <f>P67-P37</f>
        <v>0.39760900000000005</v>
      </c>
      <c r="Q72" s="3"/>
      <c r="R72" s="106" t="s">
        <v>136</v>
      </c>
      <c r="S72" s="3">
        <f t="shared" ref="Q72:AB72" si="0">S67-S37</f>
        <v>0.46064899999999998</v>
      </c>
      <c r="T72" s="3"/>
      <c r="U72" s="106" t="s">
        <v>136</v>
      </c>
      <c r="V72" s="3">
        <f t="shared" si="0"/>
        <v>0.23284799999999994</v>
      </c>
      <c r="W72" s="3"/>
      <c r="X72" s="106" t="s">
        <v>136</v>
      </c>
      <c r="Y72" s="3">
        <f t="shared" si="0"/>
        <v>0.292269</v>
      </c>
      <c r="Z72" s="3"/>
      <c r="AA72" s="106" t="s">
        <v>136</v>
      </c>
      <c r="AB72" s="3">
        <f t="shared" si="0"/>
        <v>0.358788</v>
      </c>
    </row>
    <row r="73" spans="2:28" x14ac:dyDescent="0.25">
      <c r="B73" s="106" t="s">
        <v>135</v>
      </c>
      <c r="C73">
        <f>STDEVA(C37:C67)</f>
        <v>8.3961362555685121E-2</v>
      </c>
      <c r="E73" s="106" t="s">
        <v>135</v>
      </c>
      <c r="F73">
        <f>STDEVA(F37:F67)</f>
        <v>9.1956644286517841E-2</v>
      </c>
      <c r="H73" s="106" t="s">
        <v>135</v>
      </c>
      <c r="I73">
        <f>STDEVA(I37:I67)</f>
        <v>7.1400450442894156E-2</v>
      </c>
      <c r="K73" s="106" t="s">
        <v>135</v>
      </c>
      <c r="L73">
        <f>STDEVA(L37:L67)</f>
        <v>8.6772675020107978E-2</v>
      </c>
      <c r="O73" s="106" t="s">
        <v>135</v>
      </c>
      <c r="P73">
        <f>STDEVA(P37:P67)</f>
        <v>7.1794820931904146E-2</v>
      </c>
      <c r="R73" t="s">
        <v>135</v>
      </c>
      <c r="S73">
        <f t="shared" ref="Q73:AB73" si="1">STDEVA(S37:S67)</f>
        <v>9.4471583790403352E-2</v>
      </c>
      <c r="U73" t="s">
        <v>135</v>
      </c>
      <c r="V73">
        <f t="shared" si="1"/>
        <v>5.5102798727596249E-2</v>
      </c>
      <c r="X73" t="s">
        <v>135</v>
      </c>
      <c r="Y73">
        <f t="shared" si="1"/>
        <v>6.5005185539863897E-2</v>
      </c>
      <c r="AA73" t="s">
        <v>135</v>
      </c>
      <c r="AB73">
        <f t="shared" si="1"/>
        <v>8.1636887134827418E-2</v>
      </c>
    </row>
    <row r="75" spans="2:28" x14ac:dyDescent="0.25">
      <c r="B75" s="106" t="s">
        <v>140</v>
      </c>
      <c r="C75" s="15">
        <f>8/31</f>
        <v>0.25806451612903225</v>
      </c>
      <c r="E75" s="106" t="s">
        <v>140</v>
      </c>
      <c r="F75" s="15">
        <f>27/31</f>
        <v>0.87096774193548387</v>
      </c>
      <c r="H75" s="106" t="s">
        <v>140</v>
      </c>
      <c r="I75" s="15">
        <v>0</v>
      </c>
      <c r="K75" s="106" t="s">
        <v>140</v>
      </c>
      <c r="L75" s="15">
        <f>23/31</f>
        <v>0.74193548387096775</v>
      </c>
      <c r="O75" s="106" t="s">
        <v>140</v>
      </c>
      <c r="P75">
        <f>1/31</f>
        <v>3.2258064516129031E-2</v>
      </c>
      <c r="R75" s="106" t="s">
        <v>140</v>
      </c>
      <c r="S75">
        <f>3/31</f>
        <v>9.6774193548387094E-2</v>
      </c>
      <c r="U75" s="106" t="s">
        <v>140</v>
      </c>
      <c r="V75">
        <v>0</v>
      </c>
      <c r="X75" s="106" t="s">
        <v>140</v>
      </c>
      <c r="Y75">
        <v>0</v>
      </c>
      <c r="AA75" s="106" t="s">
        <v>140</v>
      </c>
      <c r="AB75">
        <v>0</v>
      </c>
    </row>
    <row r="76" spans="2:28" x14ac:dyDescent="0.25">
      <c r="B76" s="106" t="s">
        <v>138</v>
      </c>
      <c r="C76" s="15">
        <f>5/31</f>
        <v>0.16129032258064516</v>
      </c>
      <c r="E76" s="106" t="s">
        <v>141</v>
      </c>
      <c r="F76">
        <f>4/31</f>
        <v>0.12903225806451613</v>
      </c>
      <c r="H76" s="106" t="s">
        <v>141</v>
      </c>
      <c r="I76">
        <f>31/31</f>
        <v>1</v>
      </c>
      <c r="K76" s="106" t="s">
        <v>141</v>
      </c>
      <c r="L76">
        <f>8/31</f>
        <v>0.25806451612903225</v>
      </c>
      <c r="O76" s="106" t="s">
        <v>141</v>
      </c>
      <c r="P76">
        <f>30/31</f>
        <v>0.967741935483871</v>
      </c>
      <c r="R76" s="106" t="s">
        <v>141</v>
      </c>
      <c r="S76">
        <f>28/31</f>
        <v>0.90322580645161288</v>
      </c>
      <c r="U76" s="106" t="s">
        <v>141</v>
      </c>
      <c r="V76">
        <v>1</v>
      </c>
      <c r="X76" s="106" t="s">
        <v>141</v>
      </c>
      <c r="Y76">
        <v>1</v>
      </c>
      <c r="AA76" s="106" t="s">
        <v>141</v>
      </c>
      <c r="AB76">
        <v>1</v>
      </c>
    </row>
    <row r="77" spans="2:28" x14ac:dyDescent="0.25">
      <c r="B77" s="106" t="s">
        <v>139</v>
      </c>
      <c r="C77" s="15">
        <f>1/31</f>
        <v>3.2258064516129031E-2</v>
      </c>
      <c r="E77" s="106" t="s">
        <v>138</v>
      </c>
      <c r="F77" s="15">
        <f>1/31</f>
        <v>3.2258064516129031E-2</v>
      </c>
      <c r="H77" s="106" t="s">
        <v>138</v>
      </c>
      <c r="I77" s="15">
        <v>1</v>
      </c>
      <c r="K77" s="106" t="s">
        <v>138</v>
      </c>
      <c r="L77" s="15">
        <f>2/31</f>
        <v>6.4516129032258063E-2</v>
      </c>
      <c r="O77" s="106" t="s">
        <v>138</v>
      </c>
      <c r="P77">
        <f>29/31</f>
        <v>0.93548387096774188</v>
      </c>
      <c r="R77" s="106" t="s">
        <v>138</v>
      </c>
      <c r="S77">
        <f>20/31</f>
        <v>0.64516129032258063</v>
      </c>
      <c r="U77" s="106" t="s">
        <v>138</v>
      </c>
      <c r="V77">
        <v>1</v>
      </c>
      <c r="X77" s="106" t="s">
        <v>138</v>
      </c>
      <c r="Y77">
        <f>30/31</f>
        <v>0.967741935483871</v>
      </c>
      <c r="AA77" s="106" t="s">
        <v>138</v>
      </c>
      <c r="AB77">
        <f>28/31</f>
        <v>0.90322580645161288</v>
      </c>
    </row>
    <row r="78" spans="2:28" x14ac:dyDescent="0.25">
      <c r="B78" s="106" t="s">
        <v>137</v>
      </c>
      <c r="C78" s="15">
        <f>0/31</f>
        <v>0</v>
      </c>
      <c r="E78" s="106" t="s">
        <v>139</v>
      </c>
      <c r="F78" s="15">
        <v>0</v>
      </c>
      <c r="H78" s="106" t="s">
        <v>139</v>
      </c>
      <c r="I78" s="15">
        <f>27/31</f>
        <v>0.87096774193548387</v>
      </c>
      <c r="K78" s="106" t="s">
        <v>139</v>
      </c>
      <c r="L78" s="15">
        <v>0</v>
      </c>
      <c r="O78" s="106" t="s">
        <v>139</v>
      </c>
      <c r="P78">
        <f>14/31</f>
        <v>0.45161290322580644</v>
      </c>
      <c r="R78" s="106" t="s">
        <v>139</v>
      </c>
      <c r="S78">
        <f>5/31</f>
        <v>0.16129032258064516</v>
      </c>
      <c r="U78" s="106" t="s">
        <v>139</v>
      </c>
      <c r="V78">
        <f>28/31</f>
        <v>0.90322580645161288</v>
      </c>
      <c r="X78" s="106" t="s">
        <v>139</v>
      </c>
      <c r="Y78">
        <f>25/31</f>
        <v>0.80645161290322576</v>
      </c>
      <c r="AA78" s="106" t="s">
        <v>139</v>
      </c>
      <c r="AB78">
        <f>20/31</f>
        <v>0.64516129032258063</v>
      </c>
    </row>
    <row r="79" spans="2:28" x14ac:dyDescent="0.25">
      <c r="E79" s="106" t="s">
        <v>137</v>
      </c>
      <c r="F79" s="15">
        <v>0</v>
      </c>
      <c r="H79" s="106" t="s">
        <v>137</v>
      </c>
      <c r="I79" s="15">
        <f>17/31</f>
        <v>0.54838709677419351</v>
      </c>
      <c r="K79" s="106" t="s">
        <v>137</v>
      </c>
      <c r="L79" s="15">
        <v>0</v>
      </c>
      <c r="O79" s="106" t="s">
        <v>137</v>
      </c>
      <c r="P79">
        <f>1/31</f>
        <v>3.2258064516129031E-2</v>
      </c>
      <c r="R79" s="106" t="s">
        <v>137</v>
      </c>
      <c r="S79">
        <f>1/31</f>
        <v>3.2258064516129031E-2</v>
      </c>
      <c r="U79" s="106" t="s">
        <v>137</v>
      </c>
      <c r="V79">
        <f>8/31</f>
        <v>0.25806451612903225</v>
      </c>
      <c r="X79" s="106" t="s">
        <v>137</v>
      </c>
      <c r="Y79">
        <f>5/31</f>
        <v>0.16129032258064516</v>
      </c>
      <c r="AA79" s="106" t="s">
        <v>137</v>
      </c>
      <c r="AB79">
        <f>2/31</f>
        <v>6.4516129032258063E-2</v>
      </c>
    </row>
  </sheetData>
  <sortState ref="AA37:AB67">
    <sortCondition ref="AB37:AB67"/>
  </sortState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6" sqref="D3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 Data Sheet</vt:lpstr>
      <vt:lpstr>Basic Info Analysis</vt:lpstr>
      <vt:lpstr>Basic Info Graphs</vt:lpstr>
      <vt:lpstr>Budget Analysis</vt:lpstr>
      <vt:lpstr>Budget Graphs</vt:lpstr>
      <vt:lpstr>Academic Achievement Analysis</vt:lpstr>
      <vt:lpstr>Academic Achievement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Payne</dc:creator>
  <cp:lastModifiedBy>Robin Payne</cp:lastModifiedBy>
  <dcterms:created xsi:type="dcterms:W3CDTF">2021-11-22T15:26:23Z</dcterms:created>
  <dcterms:modified xsi:type="dcterms:W3CDTF">2021-11-29T19:01:07Z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0e68b8c7-93f1-44f0-9c91-ad9467521d91</vt:lpwstr>
  </property>
</Properties>
</file>