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Google Drive\Uni\ba\BA_Twitter\Grafiken_Statistiken\Datensätze\"/>
    </mc:Choice>
  </mc:AlternateContent>
  <xr:revisionPtr revIDLastSave="0" documentId="13_ncr:1_{2B2FF117-A34F-47FE-9D54-E8DAD9548D96}" xr6:coauthVersionLast="47" xr6:coauthVersionMax="47" xr10:uidLastSave="{00000000-0000-0000-0000-000000000000}"/>
  <bookViews>
    <workbookView xWindow="2925" yWindow="1365" windowWidth="16095" windowHeight="13140" firstSheet="5" activeTab="7" xr2:uid="{C20FADA4-56A3-46B3-8CB5-7DFD4B56E179}"/>
  </bookViews>
  <sheets>
    <sheet name="Tweets" sheetId="2" r:id="rId1"/>
    <sheet name="Sentiment" sheetId="4" r:id="rId2"/>
    <sheet name="Statistik_Allgemein" sheetId="5" r:id="rId3"/>
    <sheet name="Statistik_Thema" sheetId="7" r:id="rId4"/>
    <sheet name="Statistik_Thema_Sentiment_SPSS" sheetId="11" r:id="rId5"/>
    <sheet name="Statistik_Sentiment" sheetId="1" r:id="rId6"/>
    <sheet name="Grafen_Allgemein" sheetId="6" r:id="rId7"/>
    <sheet name="Grafen_Sentiment" sheetId="3" r:id="rId8"/>
    <sheet name="Grafen Themen" sheetId="12" r:id="rId9"/>
  </sheets>
  <definedNames>
    <definedName name="ExterneDaten_1" localSheetId="0" hidden="1">Tweets!$A$1:$L$105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2" i="7" l="1" a="1"/>
  <c r="H22" i="7" s="1"/>
  <c r="G22" i="7"/>
  <c r="E22" i="7"/>
  <c r="C22" i="7"/>
  <c r="G14" i="5" l="1"/>
  <c r="G9" i="5"/>
  <c r="F14" i="5"/>
  <c r="G13" i="5" a="1"/>
  <c r="G13" i="5" s="1"/>
  <c r="G12" i="5" a="1"/>
  <c r="G12" i="5" s="1"/>
  <c r="F13" i="5"/>
  <c r="F12" i="5"/>
  <c r="F2" i="4"/>
  <c r="H33" i="7" a="1"/>
  <c r="H33" i="7" s="1"/>
  <c r="H25" i="7" a="1"/>
  <c r="H25" i="7" s="1"/>
  <c r="H12" i="7" a="1"/>
  <c r="H12" i="7" s="1"/>
  <c r="H5" i="7"/>
  <c r="H30" i="7" a="1"/>
  <c r="H30" i="7" s="1"/>
  <c r="H31" i="7" a="1"/>
  <c r="H31" i="7" s="1"/>
  <c r="H32" i="7" a="1"/>
  <c r="H32" i="7" s="1"/>
  <c r="H29" i="7" a="1"/>
  <c r="H29" i="7" s="1"/>
  <c r="H24" i="7" a="1"/>
  <c r="H24" i="7" s="1"/>
  <c r="H15" i="7" a="1"/>
  <c r="H15" i="7" s="1"/>
  <c r="H20" i="7" a="1"/>
  <c r="H20" i="7" s="1"/>
  <c r="H19" i="7" a="1"/>
  <c r="H19" i="7" s="1"/>
  <c r="H17" i="7" a="1"/>
  <c r="H17" i="7" s="1"/>
  <c r="H16" i="7" a="1"/>
  <c r="H16" i="7" s="1"/>
  <c r="H21" i="7" a="1"/>
  <c r="H21" i="7" s="1"/>
  <c r="H23" i="7" a="1"/>
  <c r="H23" i="7" s="1"/>
  <c r="H18" i="7" a="1"/>
  <c r="H18" i="7" s="1"/>
  <c r="H9" i="7" a="1"/>
  <c r="H9" i="7" s="1"/>
  <c r="H10" i="7" a="1"/>
  <c r="H10" i="7" s="1"/>
  <c r="H11" i="7" a="1"/>
  <c r="H11" i="7" s="1"/>
  <c r="H8" i="7" a="1"/>
  <c r="H8" i="7" s="1"/>
  <c r="H3" i="7" a="1"/>
  <c r="H3" i="7" s="1"/>
  <c r="H4" i="7" a="1"/>
  <c r="H4" i="7" s="1"/>
  <c r="H2" i="7" a="1"/>
  <c r="H2" i="7" s="1"/>
  <c r="G24" i="5"/>
  <c r="G23" i="5" a="1"/>
  <c r="G23" i="5" s="1"/>
  <c r="G22" i="5" a="1"/>
  <c r="G22" i="5" s="1"/>
  <c r="G19" i="5"/>
  <c r="G18" i="5" a="1"/>
  <c r="G18" i="5" s="1"/>
  <c r="G17" i="5" a="1"/>
  <c r="G17" i="5" s="1"/>
  <c r="F5" i="5"/>
  <c r="G6" i="5" a="1"/>
  <c r="G6" i="5" s="1"/>
  <c r="G7" i="5" a="1"/>
  <c r="G7" i="5" s="1"/>
  <c r="G8" i="5" a="1"/>
  <c r="G8" i="5" s="1"/>
  <c r="G5" i="5" a="1"/>
  <c r="G5" i="5" s="1"/>
  <c r="F24" i="5"/>
  <c r="F23" i="5"/>
  <c r="F22" i="5"/>
  <c r="D23" i="5"/>
  <c r="D22" i="5"/>
  <c r="B23" i="5"/>
  <c r="B22" i="5"/>
  <c r="F19" i="5"/>
  <c r="F18" i="5"/>
  <c r="F17" i="5"/>
  <c r="D18" i="5"/>
  <c r="D17" i="5"/>
  <c r="B18" i="5"/>
  <c r="B17" i="5"/>
  <c r="G30" i="7"/>
  <c r="G31" i="7"/>
  <c r="G32" i="7"/>
  <c r="G29" i="7"/>
  <c r="E30" i="7"/>
  <c r="E31" i="7"/>
  <c r="E32" i="7"/>
  <c r="E29" i="7"/>
  <c r="C30" i="7"/>
  <c r="C31" i="7"/>
  <c r="C32" i="7"/>
  <c r="C29" i="7"/>
  <c r="G15" i="7"/>
  <c r="G20" i="7"/>
  <c r="G19" i="7"/>
  <c r="G17" i="7"/>
  <c r="G16" i="7"/>
  <c r="G21" i="7"/>
  <c r="G23" i="7"/>
  <c r="G24" i="7"/>
  <c r="G18" i="7"/>
  <c r="E15" i="7"/>
  <c r="E20" i="7"/>
  <c r="E19" i="7"/>
  <c r="E17" i="7"/>
  <c r="E16" i="7"/>
  <c r="E21" i="7"/>
  <c r="E23" i="7"/>
  <c r="E24" i="7"/>
  <c r="E18" i="7"/>
  <c r="C15" i="7"/>
  <c r="C20" i="7"/>
  <c r="C19" i="7"/>
  <c r="C17" i="7"/>
  <c r="C16" i="7"/>
  <c r="C21" i="7"/>
  <c r="C23" i="7"/>
  <c r="C24" i="7"/>
  <c r="C18" i="7"/>
  <c r="G9" i="7"/>
  <c r="G10" i="7"/>
  <c r="G11" i="7"/>
  <c r="G8" i="7"/>
  <c r="E9" i="7"/>
  <c r="E10" i="7"/>
  <c r="E11" i="7"/>
  <c r="E8" i="7"/>
  <c r="C9" i="7"/>
  <c r="C10" i="7"/>
  <c r="C11" i="7"/>
  <c r="C8" i="7"/>
  <c r="G5" i="7"/>
  <c r="G3" i="7"/>
  <c r="G25" i="7" s="1"/>
  <c r="G4" i="7"/>
  <c r="G33" i="7" s="1"/>
  <c r="G2" i="7"/>
  <c r="G12" i="7" s="1"/>
  <c r="E4" i="7"/>
  <c r="E2" i="7"/>
  <c r="E3" i="7"/>
  <c r="C3" i="7"/>
  <c r="C4" i="7"/>
  <c r="C2" i="7"/>
  <c r="F9" i="5"/>
  <c r="F6" i="5"/>
  <c r="F7" i="5"/>
  <c r="F8" i="5"/>
  <c r="D8" i="5"/>
  <c r="D13" i="5" s="1"/>
  <c r="D6" i="5"/>
  <c r="D7" i="5"/>
  <c r="D5" i="5"/>
  <c r="D12" i="5" s="1"/>
  <c r="B6" i="5"/>
  <c r="B7" i="5"/>
  <c r="B8" i="5"/>
  <c r="B13" i="5" s="1"/>
  <c r="B5" i="5"/>
  <c r="G2" i="5"/>
  <c r="F2" i="5"/>
  <c r="B2" i="5"/>
  <c r="D2" i="5"/>
  <c r="E17" i="1"/>
  <c r="E16" i="1"/>
  <c r="E15" i="1"/>
  <c r="C17" i="1"/>
  <c r="C16" i="1"/>
  <c r="C15" i="1"/>
  <c r="G12" i="1"/>
  <c r="G11" i="1" a="1"/>
  <c r="G11" i="1" s="1"/>
  <c r="G10" i="1" a="1"/>
  <c r="G10" i="1" s="1"/>
  <c r="F12" i="1"/>
  <c r="F11" i="1"/>
  <c r="F10" i="1"/>
  <c r="D11" i="1"/>
  <c r="D10" i="1"/>
  <c r="B11" i="1"/>
  <c r="C11" i="1" s="1"/>
  <c r="B10" i="1"/>
  <c r="B12" i="1" s="1"/>
  <c r="E18" i="1"/>
  <c r="G18" i="1"/>
  <c r="G17" i="1" a="1"/>
  <c r="G17" i="1" s="1"/>
  <c r="G16" i="1" a="1"/>
  <c r="G16" i="1" s="1"/>
  <c r="G15" i="1" a="1"/>
  <c r="G15" i="1" s="1"/>
  <c r="F18" i="1"/>
  <c r="F16" i="1"/>
  <c r="F17" i="1"/>
  <c r="F15" i="1"/>
  <c r="D15" i="1"/>
  <c r="D16" i="1"/>
  <c r="D17" i="1"/>
  <c r="B17" i="1"/>
  <c r="B16" i="1"/>
  <c r="B15" i="1"/>
  <c r="B18" i="1" s="1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3" i="4"/>
  <c r="F4" i="4"/>
  <c r="F5" i="4"/>
  <c r="F6" i="4"/>
  <c r="F7" i="4"/>
  <c r="F8" i="4"/>
  <c r="F9" i="4"/>
  <c r="F10" i="4"/>
  <c r="F11" i="4"/>
  <c r="F1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2" i="4"/>
  <c r="G7" i="1"/>
  <c r="G6" i="1" a="1"/>
  <c r="G6" i="1" s="1"/>
  <c r="G4" i="1" a="1"/>
  <c r="G4" i="1" s="1"/>
  <c r="G3" i="1" a="1"/>
  <c r="G3" i="1" s="1"/>
  <c r="G2" i="1" a="1"/>
  <c r="G2" i="1" s="1"/>
  <c r="F7" i="1"/>
  <c r="F3" i="1"/>
  <c r="F4" i="1"/>
  <c r="F6" i="1"/>
  <c r="F2" i="1"/>
  <c r="D3" i="1"/>
  <c r="D4" i="1"/>
  <c r="D5" i="1"/>
  <c r="D6" i="1"/>
  <c r="D2" i="1"/>
  <c r="B6" i="1"/>
  <c r="B3" i="1"/>
  <c r="B4" i="1"/>
  <c r="B5" i="1"/>
  <c r="B2" i="1"/>
  <c r="D14" i="5" l="1"/>
  <c r="E12" i="5" s="1"/>
  <c r="B12" i="5"/>
  <c r="C10" i="1"/>
  <c r="C12" i="1" s="1"/>
  <c r="B19" i="5"/>
  <c r="C18" i="5" s="1"/>
  <c r="D24" i="5"/>
  <c r="E23" i="5" s="1"/>
  <c r="D19" i="5"/>
  <c r="E18" i="5" s="1"/>
  <c r="B24" i="5"/>
  <c r="C22" i="5" s="1"/>
  <c r="C33" i="7"/>
  <c r="D32" i="7" s="1"/>
  <c r="E33" i="7"/>
  <c r="F32" i="7" s="1"/>
  <c r="E25" i="7"/>
  <c r="C25" i="7"/>
  <c r="E12" i="7"/>
  <c r="F8" i="7" s="1"/>
  <c r="C12" i="7"/>
  <c r="C5" i="7"/>
  <c r="D2" i="7" s="1"/>
  <c r="D9" i="5"/>
  <c r="E6" i="5" s="1"/>
  <c r="B9" i="5"/>
  <c r="C8" i="5" s="1"/>
  <c r="E5" i="7"/>
  <c r="F2" i="7" s="1"/>
  <c r="D12" i="1"/>
  <c r="E10" i="1" s="1"/>
  <c r="C18" i="1"/>
  <c r="D18" i="1"/>
  <c r="D7" i="1"/>
  <c r="E2" i="1" s="1"/>
  <c r="B7" i="1"/>
  <c r="C2" i="1" s="1"/>
  <c r="D24" i="7" l="1"/>
  <c r="D22" i="7"/>
  <c r="F20" i="7"/>
  <c r="F22" i="7"/>
  <c r="E13" i="5"/>
  <c r="E14" i="5" s="1"/>
  <c r="B14" i="5"/>
  <c r="C13" i="5" s="1"/>
  <c r="E11" i="1"/>
  <c r="E12" i="1" s="1"/>
  <c r="C17" i="5"/>
  <c r="C19" i="5" s="1"/>
  <c r="E22" i="5"/>
  <c r="E17" i="5"/>
  <c r="E19" i="5" s="1"/>
  <c r="F15" i="7"/>
  <c r="E24" i="5"/>
  <c r="C23" i="5"/>
  <c r="C24" i="5" s="1"/>
  <c r="F29" i="7"/>
  <c r="D30" i="7"/>
  <c r="D31" i="7"/>
  <c r="D29" i="7"/>
  <c r="F24" i="7"/>
  <c r="F30" i="7"/>
  <c r="F31" i="7"/>
  <c r="F17" i="7"/>
  <c r="D20" i="7"/>
  <c r="D19" i="7"/>
  <c r="D16" i="7"/>
  <c r="D15" i="7"/>
  <c r="D17" i="7"/>
  <c r="F18" i="7"/>
  <c r="F23" i="7"/>
  <c r="D23" i="7"/>
  <c r="F19" i="7"/>
  <c r="F16" i="7"/>
  <c r="F21" i="7"/>
  <c r="D21" i="7"/>
  <c r="D18" i="7"/>
  <c r="F9" i="7"/>
  <c r="F10" i="7"/>
  <c r="D10" i="7"/>
  <c r="D11" i="7"/>
  <c r="D8" i="7"/>
  <c r="F11" i="7"/>
  <c r="D9" i="7"/>
  <c r="C7" i="5"/>
  <c r="F3" i="7"/>
  <c r="E8" i="5"/>
  <c r="E7" i="5"/>
  <c r="E5" i="5"/>
  <c r="F4" i="7"/>
  <c r="C5" i="5"/>
  <c r="C6" i="5"/>
  <c r="D3" i="7"/>
  <c r="D4" i="7"/>
  <c r="E3" i="1"/>
  <c r="E4" i="1"/>
  <c r="E5" i="1"/>
  <c r="E6" i="1"/>
  <c r="C6" i="1"/>
  <c r="C3" i="1"/>
  <c r="C4" i="1"/>
  <c r="C5" i="1"/>
  <c r="C12" i="5" l="1"/>
  <c r="C14" i="5" s="1"/>
  <c r="D33" i="7"/>
  <c r="F25" i="7"/>
  <c r="F33" i="7"/>
  <c r="D25" i="7"/>
  <c r="F12" i="7"/>
  <c r="D12" i="7"/>
  <c r="C7" i="1"/>
  <c r="D5" i="7"/>
  <c r="C9" i="5"/>
  <c r="E7" i="1"/>
  <c r="F5" i="7"/>
  <c r="E9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0533C0-9795-409C-862D-CA985A58C896}" keepAlive="1" name="Abfrage - tweets2" description="Verbindung mit der Abfrage 'tweets2' in der Arbeitsmappe." type="5" refreshedVersion="7" background="1" saveData="1">
    <dbPr connection="Provider=Microsoft.Mashup.OleDb.1;Data Source=$Workbook$;Location=tweets2;Extended Properties=&quot;&quot;" command="SELECT * FROM [tweets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<sst xmlns="http://schemas.openxmlformats.org/spreadsheetml/2006/main" count="1629" uniqueCount="397">
  <si>
    <t>Column1</t>
  </si>
  <si>
    <t>data_id</t>
  </si>
  <si>
    <t>date_time_posted</t>
  </si>
  <si>
    <t>tweet</t>
  </si>
  <si>
    <t>medialink</t>
  </si>
  <si>
    <t>mediatype</t>
  </si>
  <si>
    <t>1442215625900843008</t>
  </si>
  <si>
    <t>Phänomenal! In #Sachsen hängt unsere #AfD alle anderen Parteien mit MEHR ALS 10 % Abstand bei den Zweitstimmen ab! #abernormal #AfD 
https://t.co/wVGDWQJGDU https://t.co/2Gii3GUcnE</t>
  </si>
  <si>
    <t>https://pbs.twimg.com/media/FAPHGchXEAQvBgT.jpg</t>
  </si>
  <si>
    <t>1442197353046413317</t>
  </si>
  <si>
    <t>"Wir können auf eine solide Stammwählerschaft zählen!" #afd #abernormal #weidel https://t.co/EQ8OkdqQ6K</t>
  </si>
  <si>
    <t>https://pbs.twimg.com/media/FAO2uL0XMAMk5ts.jpg</t>
  </si>
  <si>
    <t>1442191249780318210</t>
  </si>
  <si>
    <t>Genial! Die Prognose zur #BTW21 sieht die #AfD bei 21 % und somit als zweitstärkste Kraft im Osten! #abernormal #Volkspartei https://t.co/GGq847K9BS</t>
  </si>
  <si>
    <t>https://pbs.twimg.com/media/FAOxM92VgAAwlpw.jpg</t>
  </si>
  <si>
    <t>1442187760815706113</t>
  </si>
  <si>
    <t>#ARD-Hochrechnung 19:59 Uhr 
#AfD: 10,9 % #abernormal
#CDU: 24,5 %
#SPD: 25,5 %
#FDP: 11,7 %
#Grüne: 13,8 %
#Linke: 5 %</t>
  </si>
  <si>
    <t>None</t>
  </si>
  <si>
    <t>1442183792483962889</t>
  </si>
  <si>
    <t>Genial! Die Prognose zur #BTW21 sieht die #AfD bei 21 % und somit als zweitstärkste Kraft im Osten! #abernormal #Volkspartei
Quelle: Screenshot ARD https://t.co/v5NQWcdMWf</t>
  </si>
  <si>
    <t>https://pbs.twimg.com/media/FAOpg-8XoAQhfHp.jpg</t>
  </si>
  <si>
    <t>1442182434028720130</t>
  </si>
  <si>
    <t>Wir sagen #DANKE! 💙 #afd #abernormal https://t.co/jR7EQoyvlR</t>
  </si>
  <si>
    <t>https://pbs.twimg.com/media/FAOpGpyXoAQhBxH.jpg</t>
  </si>
  <si>
    <t>1442164677723803648</t>
  </si>
  <si>
    <t>@Alice_Weidel: „2017 hat man prognostiziert, dass man uns nach einer Legislatur aus dem #Bundestag wieder hinauswirft. Das hat ja wohl nicht geklappt. Wir sind zweistellig, wir haben ein sehr solides Ergebnis eingefahren. Das heißt, um uns wird man nicht mehr drumrum kommen.“#afd https://t.co/6h1r7j9OrX</t>
  </si>
  <si>
    <t>https://pbs.twimg.com/media/FAOZDtuX0AAkvjR.jpg</t>
  </si>
  <si>
    <t>1442157335288455169</t>
  </si>
  <si>
    <t>Die #AfD erreicht laut der ersten Prognose 11,0 % der Stimmen. #btw21 Wir bedanken uns herzlich bei allen Wählern für Ihre Stimme, aber auch bei allen Plakatierern sowie bei allen Wahlkampfhelfern und Unterstützern! #abernormal https://t.co/s9SW043V29</t>
  </si>
  <si>
    <t>https://pbs.twimg.com/media/FAOQPmAVEAU0YKN.jpg</t>
  </si>
  <si>
    <t>1442112071638867975</t>
  </si>
  <si>
    <t>Nur noch wenige Stunden: Jetzt zählt IHRE Stimme! #btw21
Es zählt IHRE Stimme für die #AfD, damit wir wieder zu einem normalen #Deutschland werden. #abernormal Es muss sich dringend und in grundlegender Weise etwas ändern. Leisten auch Sie Ihren Beitrag dazu! https://t.co/jKBHoe3Teq</t>
  </si>
  <si>
    <t>https://pbs.twimg.com/media/FANpR_IXIAEnC_l.jpg</t>
  </si>
  <si>
    <t>1442006087838826496</t>
  </si>
  <si>
    <t>++ Heute zählt IHRE Stimme! 💙 #BTW21 ++
Heute ist es so weit: Es zählt IHRE Stimme für die #AfD, damit wir wieder zu einem normalen Deutschland werden. Es muss sich dringend und in grundlegender Weise etwas ändern. Leisten auch Sie Ihren Beitrag dazu! #abernormal https://t.co/wr50PqkUXj</t>
  </si>
  <si>
    <t>https://pbs.twimg.com/media/FAMI35IVIAMArVv.jpg</t>
  </si>
  <si>
    <t>1441794776706306050</t>
  </si>
  <si>
    <t>Morgen zählt IHRE Stimme! #btw21 
Am morgigen Sonntag ist es so weit: Es zählt IHRE Stimme für die #AfD, damit wir wieder zu einem normalen #Deutschland werden. Es muss sich dringend und in grundlegender Weise etwas ändern. Leisten auch Sie Ihren Beitrag dazu! #abernormal https://t.co/2UKFCsUBEP</t>
  </si>
  <si>
    <t>https://pbs.twimg.com/media/FAJIr0wWEAEdm-R.jpg</t>
  </si>
  <si>
    <t>1441759139932381184</t>
  </si>
  <si>
    <t>#BTW21: Die AfD-Spitzenkandidaten , Alice #Weidel und Tino #Chrupalla, besuchten eine Eisengießerei und ein Schaltgerätewerk im Kreis #Görlitz. Chrupalla betonte, dass die Unterstützung des oftmals vergessenen Mittelstandes zu den zentralen Anliegen der #AfD gehört. #abernormal https://t.co/N4ak6FIXvZ</t>
  </si>
  <si>
    <t>https://pbs.twimg.com/media/FADrXjmUUAIyzS2.jpg</t>
  </si>
  <si>
    <t>1441749334727565315</t>
  </si>
  <si>
    <t>Der große #AfD-Wahlkampf-Abschluss direkt vor dem Schloss Charlottenburg in Berlin! Für Deutschland. #abernormal. Morgen - AfD wählen! &amp;lt;3 https://t.co/tuerJ2zCuP</t>
  </si>
  <si>
    <t>https://pbs.twimg.com/media/FAIRDskWUAADqaD.png</t>
  </si>
  <si>
    <t>1441658907844390912</t>
  </si>
  <si>
    <t>#BTW21: Keine Stimme verschenken! #AfD wählen statt #Kleinparteien! #abernormal 
Nur die AfD vertritt Ihre Interessen im #Bundestag! Keine der Kleinparteien hat die realistische Chance auf die Überschreitung der 5-%-Hürde. Verschenken Sie deshalb nicht Ihre Stimme: AfD wählen! https://t.co/qLFJQYtb8D</t>
  </si>
  <si>
    <t>https://pbs.twimg.com/media/FAHNIhJVkAQUrEx.png</t>
  </si>
  <si>
    <t>1441491672714473472</t>
  </si>
  <si>
    <t>🎧🔥Ausgabe 38/21 unseres #Podcast s - jetzt reinhören! 7 Tage #Deutschland – der #AfD-Wochenendpodcast mit vielen spannenden Themen! #btw21 #abernormal 
▶ https://t.co/xX7koPJUHp
▶ https://t.co/cC1WqEq1L1
▶ Oder in der AfD-Podcast-App! https://t.co/ccdlFTMncV</t>
  </si>
  <si>
    <t>https://pbs.twimg.com/media/FAE1BqNVUAg_UBv.jpg</t>
  </si>
  <si>
    <t>1441453924255367184</t>
  </si>
  <si>
    <t>#AfD-Wahlkampf-Abschluss: Tolle Stimmung! Die #BTW21 kann kommen! #abernormal Am Sonntag - AfD wählen! 💙 https://t.co/Z9tittvLfk</t>
  </si>
  <si>
    <t>https://pbs.twimg.com/media/FAESp5OUcAEGuvm.png</t>
  </si>
  <si>
    <t>1441436199747407872</t>
  </si>
  <si>
    <t>#AfD-Wahlkampf-Abschluss #LIVE! #abernormal JETZT REINSCHAUEN! 
▶️https://t.co/u92J3Uhn3i</t>
  </si>
  <si>
    <t>1441430173992243201</t>
  </si>
  <si>
    <t>#AfD-Wahlkampf-Abschluss #LIVE! #abernormal JETZT REINSCHAUEN! 
https://t.co/a912SELLsG https://t.co/8M7IFeq7AA</t>
  </si>
  <si>
    <t>https://pbs.twimg.com/media/FAD9ENdUUAgI4GS.jpg</t>
  </si>
  <si>
    <t>1441418245219647489</t>
  </si>
  <si>
    <t>#AfD-Wahlkampf-Abschluss #LIVE! #abernormal JETZT REINSCHAUEN! 💙
https://t.co/DSM4zexxWf</t>
  </si>
  <si>
    <t>1441408615684837383</t>
  </si>
  <si>
    <t>Danke, #Görlitz! Wenige Tage vor der #BTW21 fand im sächsischen Görlitz eine fulminante #AfD-Wahlkampf-Veranstaltung statt. Jetzt unser Video anschauen! #abernormal https://t.co/fMUeVwEW8q</t>
  </si>
  <si>
    <t>https://pbs.twimg.com/media/FADoJu_WUAEhnX7.jpg</t>
  </si>
  <si>
    <t>1441381175713406976</t>
  </si>
  <si>
    <t>#CDU endlich ABWÄHLEN! #niewiedercdu
Nach 16 Jahren #Merkel ist die #Union inhaltlich und moralisch am Ende! Während Kanzler-Kandidat #Laschet mit pietätlosen Flut-Auftritten auffällt, versinkt die Partei in Masken-,Korruptions- &amp;amp; Spenden-Skandalen. AfD wählen! https://t.co/nUTdQuoNZC</t>
  </si>
  <si>
    <t>https://pbs.twimg.com/media/FADQNW4VUAIhepq.jpg</t>
  </si>
  <si>
    <t>1441358570801401862</t>
  </si>
  <si>
    <t>++ Unentschieden? Schluss damit! Mit unserer #Entscheidungshilfe zur #BTW21! Heutiges Thema: Migration! #abernormal ++
Am 26. September - #AfD wählen! 💙 https://t.co/IPfGK3Jd0O</t>
  </si>
  <si>
    <t>https://pbs.twimg.com/media/FAC729cXoAAdgTt.png</t>
  </si>
  <si>
    <t>1441296341188046853</t>
  </si>
  <si>
    <t>#Wahlbeobachtung: Vertrauen ist gut, Kontrolle ist besser! ++
Damit das offizielle Ergebnis der #BTW21 mit Sicherheit auch dem tatsächlichen Ergebnis entspricht, ruft die #AfD dazu auf, sich als #Wahlbeobachter zu betätigen. #abernormal https://t.co/ZgTQ7h4KCt</t>
  </si>
  <si>
    <t>https://pbs.twimg.com/media/E_95NE8WEAAcQ81.jpg</t>
  </si>
  <si>
    <t>1441024558606266371</t>
  </si>
  <si>
    <t>Es ist erstaunlich, wie sich #Union und #FDP im aktuellen #BTW21 als bürgerlich-konservative Siegelbewahrer gerieren und vor einem "#Linksrutsch“ warnen, den sie in Wahrheit SELBST unterstützen. #AfD wählen! #abernormal
-&amp;gt; https://t.co/1IUgVcgs9r https://t.co/OukrBBhVMI</t>
  </si>
  <si>
    <t>https://pbs.twimg.com/media/E_9iVJ3XEAAEjvP.jpg</t>
  </si>
  <si>
    <t>1440986981484441600</t>
  </si>
  <si>
    <t>++ Unentschieden? Schluss damit! Mit unserer #Entscheidungshilfe zur #BTW21! Heutiges Thema: Corona! #abernormal ++
Am 26. September - #AfD wählen! 💙 https://t.co/IH5U7faMq3</t>
  </si>
  <si>
    <t>https://pbs.twimg.com/media/E_9p3lVX0AModRw.png</t>
  </si>
  <si>
    <t>1440978239392989185</t>
  </si>
  <si>
    <t>Deutschlands höchster #AfD-Infostand in 1.400 Metern Höhe! #abernormal Wählen Sie am 26. September die AfD, damit auch #Deutschland das #Merkel-Jammertal verlässt und wieder zur technologischen und wirtschaftlichen Spitze emporklettert! https://t.co/o19a30YvXZ</t>
  </si>
  <si>
    <t>https://pbs.twimg.com/media/E_9hx5sXIAAOv2d.jpg</t>
  </si>
  <si>
    <t>1440954144521703426</t>
  </si>
  <si>
    <t>Damit das offizielle #Wahl-Ergebnis bei der #BTW21 auch dem tatsächlichen Wahlergebnis entspricht, kann es nicht schaden, sich als #Wahlbeobachter zu betätigen. Am 26. September #AfD wählen! #abernormal https://t.co/ChnYgT4FDQ</t>
  </si>
  <si>
    <t>https://pbs.twimg.com/media/E_9LckYX0AELggr.jpg</t>
  </si>
  <si>
    <t>1440626676388352000</t>
  </si>
  <si>
    <t>Gemeinsam gegen gesellschaftliche #Spaltung und #Diskriminierung, gemeinsam für #Grundrechte und #Eigenverantwortung: Das ist der Standpunkt der #AfD zur #Corona-Politik! AfD wählen! #abernormal #btw21 https://t.co/5gmWbFY3n8</t>
  </si>
  <si>
    <t>https://pbs.twimg.com/media/E_4h9K0UYAY3v8b.jpg</t>
  </si>
  <si>
    <t>1440299551206768651</t>
  </si>
  <si>
    <t>Kann man #SPAHN noch glauben? Was meinen Sie?
Am 26. September - #AfD wählen! #abernormal https://t.co/9wJyYqOE4b</t>
  </si>
  <si>
    <t>https://pbs.twimg.com/media/E_z4hB6VcAcb3Hp.jpg</t>
  </si>
  <si>
    <t>1440242505061068813</t>
  </si>
  <si>
    <t>Wahlaufruf: Zeit für DEINE Stimme für die #AfD! #abernormal
Die linke Ideologisierung der #Altparteien und auch der #Medien wird immer massiver, die Bürgerferne der Eliten nimmt immer weiter zu. Wer nicht wählen geht, der hilft bei der Verfestigung dieser Zustände. AfD wählen! https://t.co/VRJShMIfZr</t>
  </si>
  <si>
    <t>https://pbs.twimg.com/media/E_zERD0VkAMo--J.png</t>
  </si>
  <si>
    <t>1440240892875444232</t>
  </si>
  <si>
    <t>Wahlkampf in #Recklinghausen: Großer Zuspruch für die #AfD! #abernormal
#Rente, #Soziales, #Klima, #Kriminalität und #Migration – das waren nur einige der Themen bei der AfD-Wahlkampf-Veranstaltung in Recklinghausen. JETZT ANSCHAUEN und am 26. September - AfD wählen! https://t.co/HpyE4wjiSJ</t>
  </si>
  <si>
    <t>https://pbs.twimg.com/media/E_zDKIBVIAE8gHY.jpg</t>
  </si>
  <si>
    <t>1440222187093331972</t>
  </si>
  <si>
    <t>Unsere #Entscheidungshilfe im quadratischen Format für #Facebook, #Instagram und Co. - jetzt verbreiten! Am 26. September - #AfD wählen! #abernormal https://t.co/A4jLFYzSTM</t>
  </si>
  <si>
    <t>https://pbs.twimg.com/media/E_yyDXVUcAoRvyi.png</t>
  </si>
  <si>
    <t>1440221612842754052</t>
  </si>
  <si>
    <t>Unbedingt einschalten! 📺🔥 #Chrupalla 
Am 26. September - #AfD wählen! #abernormal💙 https://t.co/FjXmZY8gv4</t>
  </si>
  <si>
    <t>https://pbs.twimg.com/media/E_yx5NjVEAQez-j.png</t>
  </si>
  <si>
    <t>1439983068727627783</t>
  </si>
  <si>
    <t>++ Unentschieden? Schluss damit! Mit unserer #Entscheidungshilfe zur #BTW21! #abernormal ++
Am 26. September - #AfD wählen! 💙 https://t.co/2hH2s0WjDe</t>
  </si>
  <si>
    <t>https://pbs.twimg.com/media/E_vY9xnXIAENF_8.png</t>
  </si>
  <si>
    <t>1439940872691462149</t>
  </si>
  <si>
    <t>+++Wahl-Entscheidungshilfe: Nur die AfD sorgt für die WENDE!+++
Pünktlich zur #Wahl: Eine Entscheidungshilfe, die klarmacht: Nur mit der #AfD kommt die politische Wende. Deshalb: Am 26. September diesmal unbedingt die AfD wählen! #abernormal 💙 #btw21 
https://t.co/MJpEP0yToF https://t.co/vSlOGUmhpL</t>
  </si>
  <si>
    <t>https://pbs.twimg.com/media/E_uyJruWYAIFDTv.jpg</t>
  </si>
  <si>
    <t>1439867745215127553</t>
  </si>
  <si>
    <t>#Weltkindertag: Wir wollen eine #Willkommenskultur für #Kinder! 
Kinder sind unsere #Zukunft und müssen deshalb viel stärker in den Fokus der #Politik gerückt werden! #AfD wählen! #abernormal 
https://t.co/wJuavOz0Fz https://t.co/Gpr1dW2Hgv</t>
  </si>
  <si>
    <t>https://pbs.twimg.com/media/E_tvu9VWYAcmYIf.png</t>
  </si>
  <si>
    <t>1439575165768241156</t>
  </si>
  <si>
    <t>IG-Metall-Chef befürchtet Hunderttausende #Arbeitslose bei falscher #Klima-Politik! #igmetall AfD wählen!
Mehr erfahren: https://t.co/P2BSsMfIPy #afd #btw21 #abernormal https://t.co/rosCBh0AeT</t>
  </si>
  <si>
    <t>https://pbs.twimg.com/media/E_pl-5ZXsAYPNwR.png</t>
  </si>
  <si>
    <t>1439484419270664194</t>
  </si>
  <si>
    <t>🎧🔥Ausgabe 37/21 unseres #Podcast s - jetzt reinhören! 7 Tage #Deutschland – der #AfD-Wochenendpodcast mit vielen spannenden Themen! #btw21 #abernormal 
▶ https://t.co/xX7koQ1w5Z
▶ https://t.co/F1cjb5ZYfN
▶ https://t.co/cC1WqE8qTt https://t.co/WpePOcRisr</t>
  </si>
  <si>
    <t>https://pbs.twimg.com/media/E_oTcwKXMAotAV3.jpg</t>
  </si>
  <si>
    <t>1439212748588597256</t>
  </si>
  <si>
    <t>++ #Grüne Schummel-Liese ohne Scham: Über 100 kopierte Buch-Stellen! #Plagiat #btw21 ++
#Baerbock entwickelt sich endgültig zu Deutschlands Schummel-Liese Nummer eins!
https://t.co/7Rub7LUTpw #afd #abernormal https://t.co/Tw62s5EnL6</t>
  </si>
  <si>
    <t>https://pbs.twimg.com/media/E_kcXRiWEAMi9PY.png</t>
  </si>
  <si>
    <t>1438865636390842372</t>
  </si>
  <si>
    <t>#Kanzler für #Deutschland? #Scholz will uns für arbeitslose #Griechen zahlen lassen! NICHT MIT UNS! #AfD wählen! #EU #abernormal
Mehr erfahren: https://t.co/M5iuKUpGPQ https://t.co/ZOgy1bdamd</t>
  </si>
  <si>
    <t>https://pbs.twimg.com/media/E_fgqz_XsAER2Sm.png</t>
  </si>
  <si>
    <t>1438820172500975617</t>
  </si>
  <si>
    <t>Deutschland. Aber normal. Was heißt das eigentlich? Auf ihrer Tour durch #Deutschland erzählen unsere beiden Spitzenkandidaten davon, was „Deutschland. Aber normal“ für sie eigentlich bedeutet. #afd #abernormal #weidel #chrupalla https://t.co/u0j0rbCmwz</t>
  </si>
  <si>
    <t>https://pbs.twimg.com/media/E_e3PTlXIAAklZu.png</t>
  </si>
  <si>
    <t>1438778389167591424</t>
  </si>
  <si>
    <t>++ Spende zum Wahlkampfendspurt! #abernormal Am 26. September - #AfD wählen! #btw21💙 ++
JETZT unterstützen! ▶️ https://t.co/YGkdai3MHk https://t.co/kdGMJX53jW</t>
  </si>
  <si>
    <t>https://pbs.twimg.com/media/E_eRN7VXsAEF68d.jpg</t>
  </si>
  <si>
    <t>1438498441487814662</t>
  </si>
  <si>
    <t>++ Absurde Anbiederung: FDP fordert jährlich 500.000 Zuwanderer! #AfD bleibt am 26. September - einzige #Alternative! #abernormal ++
Sie kennen #FDP-Wähler? Sprechen Sie diese darauf an! 
Am 26. September - AfD wählen! #btw21 💙
Mehr erfahren:
https://t.co/FpIlOT4v3n https://t.co/ERirskBofd</t>
  </si>
  <si>
    <t>https://pbs.twimg.com/media/E_aSpLoVcAQFiyO.png</t>
  </si>
  <si>
    <t>1438404517310107648</t>
  </si>
  <si>
    <t>Grußwort des #AfD-Bundesvorstands zum „Marsch für das #Leben“ 2021 #abernormal
Weiterlesen: https://t.co/OENAoUUVP5 #btw21 https://t.co/KpO8O4fUGp</t>
  </si>
  <si>
    <t>https://pbs.twimg.com/media/E_Y9AkZXEAETFT3.png</t>
  </si>
  <si>
    <t>1438138742435467266</t>
  </si>
  <si>
    <t>WELT: "Um die #Rente zu retten, braucht es 500.000 Zuwanderer pro Jahr, sagt die #FDP"
Unqualifizierte #Massenmigration ist KEINE Lösung, sondern fällt zu einem großen Teil dem Sozialstaat zur Last. Wir brauchen #Familienförderung &amp;amp; Reformen! #abernormal 
https://t.co/gmsc052q0L https://t.co/ZGJZA7V73R</t>
  </si>
  <si>
    <t>https://pbs.twimg.com/media/E_VJqY9WEAQfYFM.png</t>
  </si>
  <si>
    <t>1438128457024737285</t>
  </si>
  <si>
    <t>#AfD-Bundessprecher @Tino_Chrupalla ist am heutigen Mittwoch (15.09.2021) um 22:50 Uhr zu Gast im #Ersten bei „Maischberger. Die Woche“. Schalten Sie unbedingt ein! #abernormal https://t.co/BLt9QMnHTk</t>
  </si>
  <si>
    <t>https://pbs.twimg.com/media/E_VBxnlXMAkuDII.png</t>
  </si>
  <si>
    <t>1438123804857933827</t>
  </si>
  <si>
    <t>Unser TV-Spot zur #BTW21: #Deutschland. Aber normal.
Am 26. September - #AfD wählen! 💙 #abernormal
Während die politische Normalität von den #Altparteien bekämpft wird, lautet das Wahlkampfmotto der AfD: „Deutschland. Aber normal.“ https://t.co/SJESzkFe2b</t>
  </si>
  <si>
    <t>https://pbs.twimg.com/media/E_U9hYfWUAQe7Az.png</t>
  </si>
  <si>
    <t>1437800867386826756</t>
  </si>
  <si>
    <t>#Maas: Erst wollte er #Afghanistan keinen Cent geben, jetzt 100 Millionen Euro!
Die Kette der peinlichen Fehl-Einschätzungen durch #Außenminister Heiko Maas (#SPD) reißt nicht ab. 
https://t.co/hOpW7BtOH8 #afd #abernormal https://t.co/u6LOyAmCRc</t>
  </si>
  <si>
    <t>https://pbs.twimg.com/media/E_QYRGFWQAUWvSp.png</t>
  </si>
  <si>
    <t>1437753410737016835</t>
  </si>
  <si>
    <t>Wegen „#Diversity-Kriterien“: Opern-Ensemble entlässt 14 weiße #Musiker!
Immer wieder behaupten #Linke, dass es #Rassismus gegen #Weiße gar nicht gäbe. Doch nun...
Weiterlesen:
https://t.co/MtPSQ0G8SX #afd #abernormal https://t.co/11tHID350k</t>
  </si>
  <si>
    <t>https://pbs.twimg.com/media/E_PtBm4XsAQnDKM.png</t>
  </si>
  <si>
    <t>1437715458912829441</t>
  </si>
  <si>
    <t>#Terror-Verharmlosung: #WDR deckt islamistische Moderatorin!
„Wissenschafts-Moderatorin“ Nemi El-Hassan nahm am islamistischen Al-Kuds-Marsch teil, bei dem zur „Vergasung“ von #Juden aufgerufen wurde. #Antisemitismus
https://t.co/33cgFt1ytr #abernormal #afd https://t.co/KMZAHPJdcZ</t>
  </si>
  <si>
    <t>https://pbs.twimg.com/media/E_PKHFmXoAM-p60.png</t>
  </si>
  <si>
    <t>1437701223550013442</t>
  </si>
  <si>
    <t>+++Islamistenskandal beim WDR+++ 
Einmal mehr liefert der #WDR Argumente dafür, weshalb der #Zwangsfunk abgeschafft gehört. Dafür kämpfe ich.
#AfD #abernormal 💙
https://t.co/qjZrJlyZ06 https://t.co/YD317oHnPl</t>
  </si>
  <si>
    <t>https://pbs.twimg.com/media/E_O9obZXMAMn8uW.jpg</t>
  </si>
  <si>
    <t>1437696715948187650</t>
  </si>
  <si>
    <t>+++#Griechenland greift durch: Ministerpräsident will Schlepper-Banden „zerschlagen“!+++
Damit zeigt die griechische #Regierung einmal mehr: Man kann illegale #Migration sehr wohl unterbinden – wenn man nur will. #AfD #abernormal 💙
https://t.co/AhpvVGvMQK https://t.co/vvi9ZxYyQN</t>
  </si>
  <si>
    <t>https://pbs.twimg.com/media/E_O5eRcXsAMQdDH.png</t>
  </si>
  <si>
    <t>1437453616915308553</t>
  </si>
  <si>
    <t>44 positive #Corona-Tests nach 2G-Party: #2G-Regel ist Quatsch!
Es wird immer deutlicher: Die sogenannte 2G-Regel, die bei Veranstaltungen nur #Geimpfte &amp;amp; #Genesene zulässt, ist eine weitgehend nutzlose Bürgerschikane. Jüngstes Beispiel:
https://t.co/SA0BVJi042 #abernormal #afd https://t.co/fhRW874s0B</t>
  </si>
  <si>
    <t>https://pbs.twimg.com/media/E_LccfpWYA0Dzc2.png</t>
  </si>
  <si>
    <t>1437332006707343364</t>
  </si>
  <si>
    <t>Unbedingt einschalten! 📺💙 #AfD #abernormal #Weidel #Triell  #Schlagabtausch https://t.co/FhHwwaj3gN</t>
  </si>
  <si>
    <t>https://pbs.twimg.com/media/E_Jtst2XEAI8xj0.png</t>
  </si>
  <si>
    <t>1436947805910802432</t>
  </si>
  <si>
    <t>🎧🔥 Ausgabe 36/21 unseres #Podcast s - jetzt reinhören! 7 Tage #Deutschland – der #AfD-Wochenendpodcast mit vielen spannenden Themen! #btw21 #abernormal
▶ https://t.co/xX7koQ1w5Z
▶ https://t.co/F1cjb5ZYfN
▶ https://t.co/cC1WqE8qTt https://t.co/VNHEh2dkT1</t>
  </si>
  <si>
    <t>https://pbs.twimg.com/media/E_EQaZ3WEAIR8WR.jpg</t>
  </si>
  <si>
    <t>1436570238607319041</t>
  </si>
  <si>
    <t>Tag der deutschen #Sprache: Die #AfD ist der Anwalt unserer #Sprache!
https://t.co/LdBAkoWizk #tagderdeutschensprache #btw21 https://t.co/mDQlss0f8t</t>
  </si>
  <si>
    <t>https://pbs.twimg.com/media/E--5BEmXoAEJFah.png</t>
  </si>
  <si>
    <t>1436309609770332205</t>
  </si>
  <si>
    <t>+++#Wahlkampf-Veranstaltung mit Dr. Alice Weidel+++
Herzliche Einladung für den 19. September ab 14:30 Uhr zu unserer Wahlkampfveranstaltung in #Ffriedrichshafen. Seien Sie dabei! 
#AfD #abernormal #btw2021 💙 https://t.co/TWF1dvGs8n</t>
  </si>
  <si>
    <t>https://pbs.twimg.com/media/E-7LyQuXMBEi4yC.jpg</t>
  </si>
  <si>
    <t>1436299653960675328</t>
  </si>
  <si>
    <t>+++#Wahlkampf-Veranstaltung mit Tino Chrupalla+++
Herzliche Einladung für den 16. September ab 17 Uhr zu unserer Wahlkampfveranstaltung in #Recklinghausen. Seien Sie dabei! 
#AfD #abernormal #btw2021 💙 https://t.co/gY9h6qHlTK</t>
  </si>
  <si>
    <t>https://pbs.twimg.com/media/E-7CuLdXIAIPSi2.png</t>
  </si>
  <si>
    <t>1436246036608176130</t>
  </si>
  <si>
    <t>Im baden-württembergischen #Herrenberg zeigte die #AfD mit ihrer Spitzenkandidatin Alice #Weidel und anderen prominenten Gästen klare Kante gegen das Regierungsversagen der #Altparteien. #btw21 #abernormal https://t.co/pa5U2QJKnO</t>
  </si>
  <si>
    <t>https://pbs.twimg.com/media/E-6R9ljXEAIg5hX.jpg</t>
  </si>
  <si>
    <t>1435955427699744775</t>
  </si>
  <si>
    <t>#Skandal: Regierung flog auch afghanische #Kinderschänder nach #Deutschland ein!
Schon jetzt führt das epochale Afghanistan-Versagen der #Altparteien dazu, dass sich die Sicherheitslage in Deutschland weiter verschärft. Schluss damit! #abernormal #afd
https://t.co/luGPpCR1eF https://t.co/jfVj3Qq24p</t>
  </si>
  <si>
    <t>https://pbs.twimg.com/media/E-2J2UhWEAAFq2N.png</t>
  </si>
  <si>
    <t>1435936216726310913</t>
  </si>
  <si>
    <t>+++Heiko #Maas missachtet deutsche Interessen+++
In unserem Interesse ist, dass möglichen Flüchtlingen in der Heimatregion geholfen und #Deutschland nicht länger als Drehkreuz missbraucht wird. #AfD #abernormal 💙
https://t.co/o2XYX08onP https://t.co/tVBh0VkAIA</t>
  </si>
  <si>
    <t>https://pbs.twimg.com/media/E-14XO5WUAAZyg8.jpg</t>
  </si>
  <si>
    <t>1435932498454884355</t>
  </si>
  <si>
    <t>+++Die Bauern sind schuld!+++ 
#Landwirte in der #Kritik: Sie sollen so ziemlich an allem schuld sein, was umweltpolitisch falsch läuft. Was genau das ist und wie die ideologiefreien Fakten aussehen, erfahren Sie in diesem Video. #AfD #abernormal 💙
https://t.co/w6QgEJbt9p https://t.co/TfnP92O1nD</t>
  </si>
  <si>
    <t>https://pbs.twimg.com/ext_tw_video_thumb/1435932288307634178/pu/img/UxGxPIKFYEPIAL2V.jpg</t>
  </si>
  <si>
    <t>1435888227899035650</t>
  </si>
  <si>
    <t>24.09.21: Großer #AfD-Wahlkampfabschluss! #btw21
Wir laden Sie herzlich zu unserem Wahlkampfabschluss ein.
Seien Sie dabei. Gemeinsam mit Ihnen können wir Geschichte schreiben – Für #Deutschland. #abernormal. https://t.co/TgFuFi4wlp</t>
  </si>
  <si>
    <t>https://pbs.twimg.com/media/E-1Muy2XIAM8agS.jpg</t>
  </si>
  <si>
    <t>1435615947117760515</t>
  </si>
  <si>
    <t>China lässt grüßen: #Spahn will Lohnabzug für #Ungeimpfte in #Quarantäne!
Die #Corona-Vorschläge der #Altparteien erinnern immer mehr an chinesische Staatsvorstellungen! Einen besonders menschenverachtenden Vorschlag macht nun Jens Spahn (#CDU): https://t.co/5PhzPqxcrC #afd https://t.co/unSxyA4WfO</t>
  </si>
  <si>
    <t>https://pbs.twimg.com/media/E-xVGDHWUAgMQVQ.png</t>
  </si>
  <si>
    <t>1435256579868221442</t>
  </si>
  <si>
    <t>"Überraschung": Von #US-Armee eingeflogene #Afghanen beantragen #Asyl in #Deutschland! 
Die Umstände der Beendigung des #Afghanistan-Krieges werden immer absurder. Mehr erfahren:
https://t.co/15Jt6RvRXg #afd #abernormal https://t.co/syZSDAjgKU</t>
  </si>
  <si>
    <t>https://pbs.twimg.com/media/E-sOQFtWQAAkQne.png</t>
  </si>
  <si>
    <t>1435234274429612035</t>
  </si>
  <si>
    <t>+++Tino Chrupalla in der Diskussion bei „Unter den Linden“+++
AfD-Bundessprecher Tino Chrupalla war am Freitag (3. September) zu Gast in der #Phoenix-Sendung „Unter den Linden spezial“. #AfD #abernormal 💙
Hier können Sie sich die Sendung anschauen:
https://t.co/9QMld25SKA</t>
  </si>
  <si>
    <t>1435213178581966854</t>
  </si>
  <si>
    <t>+++#Corona-Chaos in der Großen Koalition+++ 
Keiner der Regierungsparteien verteidigt die #Freiheit der Bürger. Wer #Laschet oder #Scholz wählt, bekommt nach der #Bundestagswahl den #Lockdown für #Ungeimpfte. #AfD #abernormal 💙
https://t.co/GpKYHqFNA6 https://t.co/t9aAl6Jt7V</t>
  </si>
  <si>
    <t>https://pbs.twimg.com/media/E-rmtT0XMAEVoDZ.jpg</t>
  </si>
  <si>
    <t>1435211623459958786</t>
  </si>
  <si>
    <t>+++Tino Chrupalla zu Gast bei Anne Will+++ 
Das Thema der Sendung, die im Vorfeld der #Bundestagswahl stattfand: „Mindestlohn, Reichensteuer, Schuldenbremse – steht #Deutschland vor einer Richtungswahl?“ #AfD #abernormal 💙
https://t.co/SFlcazJw2D</t>
  </si>
  <si>
    <t>1435197287236612096</t>
  </si>
  <si>
    <t>+++#Steuerreform sowie „Blue Deal“ der #AfD würden jeden Bürger 6.000 Euro wohlhabender machen+++ 
Die Steuerpläne und das „Blue Deal“ – Wirtschaftsprogramm wurden analysiert und es kam zu erstaunlichen Ergebnissen. #AfD #abernormal 💙
https://t.co/nmoDSz81WG https://t.co/K1TIFwjxxQ</t>
  </si>
  <si>
    <t>https://pbs.twimg.com/media/E-rX8d5XsAo9e3x.jpg</t>
  </si>
  <si>
    <t>1435154681278386177</t>
  </si>
  <si>
    <t>+++Zeller Cartoon der Woche+++
Der neuen #Cartoon von Bernd Zeller, Cartoonist und Meister der feinen regierungs- und ideologiekritischen #Satire. #AfD #abernormal 💙
➡️ https://t.co/b7uWUwo5FR https://t.co/rQhcdofRzc</t>
  </si>
  <si>
    <t>https://pbs.twimg.com/media/E-qu3k6X0AA9Llw.jpg</t>
  </si>
  <si>
    <t>1434877805247012865</t>
  </si>
  <si>
    <t>+++Jörg Meuthen zu Gast bei #hartaberfair+++
Heute Abend ist Jörg Meuthen zu Gast bei „Hart aber Fair“. Um 21:30 Uhr geht´s los, schalten Sie ein! #AfD #abernormal 💙 https://t.co/GjjgAj23fr</t>
  </si>
  <si>
    <t>https://pbs.twimg.com/media/E-m022TXsAAyLzw.png</t>
  </si>
  <si>
    <t>1434857941736333313</t>
  </si>
  <si>
    <t>#Altmaier schweigt: Neue #CDU-#Lobby-Affäre, #Wanderwitz mittendrin!
Wenige Wochen vor der #BTW21 versinkt die halbierte CDU in einem weiteren Lobby-Sumpf!
https://t.co/nvADITpMKg #afd #abernormal https://t.co/x0mrCYtwZx</t>
  </si>
  <si>
    <t>https://pbs.twimg.com/media/E-mjlZ8XoAMQ4ZP.png</t>
  </si>
  <si>
    <t>1434841316953886722</t>
  </si>
  <si>
    <t>+++#Wahlkampf-Veranstaltung mit Tino Chrupalla+++
Herzliche Einladung für den 16. September ab 17 Uhr zu unserer Wahlkampfveranstaltung in #Recklinghausen. Seien Sie dabei! 
#AfD #abernormal #btw2021 💙 https://t.co/DFffsdGhga</t>
  </si>
  <si>
    <t>https://pbs.twimg.com/media/E-mUHi5XMAAe-Lc.jpg</t>
  </si>
  <si>
    <t>1434793690057302018</t>
  </si>
  <si>
    <t>++ Nach entlarvender Aussage: Wir sind KEINE #Versuchskaninchen, Herr #Scholz! #abernormal #afd ++
Was für eine entlarvende Aussage! #SPD-Kanzlerkandidat Olaf Scholz hat #Geimpfte wörtlich als „Versuchskaninchen“ bezeichnet. #Corona
https://t.co/sPYKQSCRNl https://t.co/1TfULI0mVc</t>
  </si>
  <si>
    <t>https://pbs.twimg.com/media/E-lo2G6X0AoW6hO.png</t>
  </si>
  <si>
    <t>1433780515212079106</t>
  </si>
  <si>
    <t>+++Ausgabe 35/21 von 7 Tage #Deutschland. Der neueste Wochenendpodcast der AfD.+++
Die neue Ausgabe 35/21 von "7 Tage Deutschland" ist online! Hören Sie rein. #AfD #abernormal 
https://t.co/iIPJvqA8Vg https://t.co/SozUk62Qmm</t>
  </si>
  <si>
    <t>https://pbs.twimg.com/media/E-XPjJoXMAE2stL.png</t>
  </si>
  <si>
    <t>1433779262012760065</t>
  </si>
  <si>
    <t>+++#Klima-Hysterie: „#Verkehrswende“ kostet 48 Milliarden Euro!+++
#Grüne #Verkehrspolitik schützt nicht das Klima, sondern belastet nur die Bürger mit immer höheren Abgaben – dabei haben wir schon jetzt die weltweit höchsten #Steuern. #abernormal
https://t.co/OIFVt3JMP9 https://t.co/3M26IHQ5zL</t>
  </si>
  <si>
    <t>https://pbs.twimg.com/media/E-XOoKoWYAcKTEe.png</t>
  </si>
  <si>
    <t>1433761128211963956</t>
  </si>
  <si>
    <t>+++#Spritpreis steigt wegen grüner #Klima-Hysterie um 70 Cent!+++ 
Wenn diese irrsinnige #Politik sich erst einmal mit voller Härte an der #Zapfsäule zeigt, dann werden hoffentlich alle einsehen: Die grüne Klima-Hysterie ist unsinnig! #AfD #abernormal 
https://t.co/SxcrVD2V9x https://t.co/xjNPpc5ybn</t>
  </si>
  <si>
    <t>https://pbs.twimg.com/media/E-W7Pm0WYBwCzXt.png</t>
  </si>
  <si>
    <t>1433720525575053313</t>
  </si>
  <si>
    <t>+++Tino Chrupalla zu Gast in der #Phoenix-Sendung „Unter den Linden“+++
Heute Abend ist Tino Chrupalla zu Gast in der Phoenix-Sendung „Unter den Linden“.
Um 22:15 Uhr gehts los, schalten Sie ein! #AfD #abernormal 💙
https://t.co/LqyM8QUOZm https://t.co/c3d2EHlj2y</t>
  </si>
  <si>
    <t>https://pbs.twimg.com/media/E-WZJGnXMA0kMo7.png</t>
  </si>
  <si>
    <t>1433409926030888963</t>
  </si>
  <si>
    <t>+++Allein in #NRW: Alle drei Tage eine #Gruppenvergewaltigung!+++ 
Auf schreckliche Art und Weise zeigen diese Zahlen, welches Potenzial für schlimmste #Sexualstraftaten nach #Deutschland importiert wurde! #AfD #abernormal 
https://t.co/En2HJGvWBg https://t.co/gY6eAYlWMp</t>
  </si>
  <si>
    <t>https://pbs.twimg.com/media/E-R-sD7XoAI8tXT.png</t>
  </si>
  <si>
    <t>1433377247902277634</t>
  </si>
  <si>
    <t>+++#Wahlkampf-Veranstaltung mit Alice Weidel!+++
Herzliche Einladung für den 04. September ab 16 Uhr zu unserer Wahlkampfveranstaltung in #Herrenberg. Seien Sie dabei! 
#AfD #abernormal #btw2021 💙 https://t.co/9gnKAypSpe</t>
  </si>
  <si>
    <t>https://pbs.twimg.com/media/E-Re0mtXoAQtveZ.jpg</t>
  </si>
  <si>
    <t>1433088095415672837</t>
  </si>
  <si>
    <t>+++ #AfD ungefiltert: Die zweite #Spitzenkandidaten-Runde! +++
Heute um 21 Uhr auf Facebook. Jetzt vormerken! 💙
#abernormal
https://t.co/Ni83bsmkqB https://t.co/5p6TAUwWvx</t>
  </si>
  <si>
    <t>https://pbs.twimg.com/media/E-NZYVBXsAgRKch.png</t>
  </si>
  <si>
    <t>1433061739004895237</t>
  </si>
  <si>
    <t>+++Immer mehr Indizien: „Seenotretter“ paktierten offenbar mit Schleppern+++
Anstatt grünen Moral-Imperialismus zu predigen, müssen wir die „#Seenotretter“ viel kritischer beleuchten, #Schlepperei konsequent bekämpfen und unsere #Grenzen schützen. #AfD 
https://t.co/flApHOXv80 https://t.co/wKIxvh4YOZ</t>
  </si>
  <si>
    <t>https://pbs.twimg.com/media/E-NB_qzXIAAfd_R.png</t>
  </si>
  <si>
    <t>1433047714145751040</t>
  </si>
  <si>
    <t>+++Grüne starten Anschwärz-Plattform gegen „#Steuersünder“!+++ 
Die #Grünen sind und bleiben die Partei des #Denunzianten|tums! Eine Steuer-Stasi brauchen wir nicht! #AfD #abernormal 💙
https://t.co/roajmmIt4d https://t.co/fcYfZAFes5</t>
  </si>
  <si>
    <t>https://pbs.twimg.com/media/E-M1O5KWQAQS2Qb.png</t>
  </si>
  <si>
    <t>1433038827824812039</t>
  </si>
  <si>
    <t>+++#Wahlkampf-Veranstaltung mit Tino Chrupalla!+++
Herzliche Einladung für den 07. September ab 14 Uhr zu unserer Wahlkampfveranstaltung in #Northeim. Seien Sie dabei! 
#AfD #abernormal #btw2021 💙 https://t.co/pBIGxGPNSD</t>
  </si>
  <si>
    <t>https://pbs.twimg.com/media/E-MtBUhWEAQeF8C.jpg</t>
  </si>
  <si>
    <t>1433029626104844296</t>
  </si>
  <si>
    <t>+++#Mainstream-Presse: 80 % der „#Corona-Toten“ starben wohl nicht am #Virus!+++
Es ist unverhältnismäßiger Wahnsinn, wenn wegen solcher Zahlen eine ganze #Gesellschaft eingesperrt und mit unsäglichen Schikanen und Psychoterror überzogen wird! #AfD
https://t.co/Vt4CWFO6eX https://t.co/5LDX5B5QPk</t>
  </si>
  <si>
    <t>https://pbs.twimg.com/media/E-Mk0oRWEAUxgMK.png</t>
  </si>
  <si>
    <t>1433026567098281986</t>
  </si>
  <si>
    <t>+++ENDSPURT-SPENDE – Der #Wahlkampf geht in die heiße Phase+++ 
Mit Ihrer Hilfe werden wir am 26. September ein starkes Wahlergebnis erreichen und weiterhin ein effektiver Stachel im Fleisch der #Altparteien sein. #AfD #abernormal 💙
https://t.co/FmUQz9itpZ https://t.co/fzNQw4hvhc</t>
  </si>
  <si>
    <t>https://pbs.twimg.com/media/E-MiB15XMAMVdV5.png</t>
  </si>
  <si>
    <t>1432974184188100608</t>
  </si>
  <si>
    <t>+++Baden-Württemberg plant „#Lockdown“ für #Ungeimpfte+++ 
Das hat nichts mehr mit einem freiheitlich-demokratischen Rechtsstaat zu tun. Nur die #AfD sagt klipp und klar: Keine #Diskriminierung von Ungeimpften – zurück zur #Freiheit! #abernormal 💙
https://t.co/cZ1j5Uxb2N https://t.co/HUHdrQglqC</t>
  </si>
  <si>
    <t>https://pbs.twimg.com/media/E-H2zEXXEAEGeE0.png</t>
  </si>
  <si>
    <t>1432695361416617991</t>
  </si>
  <si>
    <t>+++Fast die Hälfte der Deutschen für Rücktritt von Maas und Kramp-Karrenbauer+++ 
In der Tat wäre der #Rücktritt von beiden #Minister|n angesichts des #Afghanistan-Debakels mehr als angebracht! #AfD #abernormal 💙
https://t.co/WqdAyVaKnO https://t.co/Ue8HYI1R1K</t>
  </si>
  <si>
    <t>https://pbs.twimg.com/media/E-H0r49WQAULuy1.png</t>
  </si>
  <si>
    <t>1432609098386771968</t>
  </si>
  <si>
    <t>+++#AfD zur Bundestagswahl: Alle #Kandidaten, alle Infos!+++
Nur noch wenige Wochen trennen uns von der wichtigen #Bundestagswahl am 26. September, die von der AfD mit diesem Wahlkampfmotto bestritten wird: „#Deutschland. #Abernormal. 💙
https://t.co/soWUbKCPuF https://t.co/M5fCxPIw2C</t>
  </si>
  <si>
    <t>https://pbs.twimg.com/media/E-GmUZYXsAUbJxO.png</t>
  </si>
  <si>
    <t>1432363714225782791</t>
  </si>
  <si>
    <t>Kurz vor der #Bundestagswahl lädt die Ostsee-Zeitung Spitzenpolitiker aller im #Bundestag vertretenen Parteien zum „Leser-Talk“ ins OZ-Medienhaus nach Rostock ein: Am Dienstag, 31.08., wird #AfD-Bundessprecher Jörg Meuthen zu Gast sein.
https://t.co/vATtHMuYcY https://t.co/ba3cZmBxf8</t>
  </si>
  <si>
    <t>https://pbs.twimg.com/media/E-DHB7NXoAE9mRy.png</t>
  </si>
  <si>
    <t>1432332808928780295</t>
  </si>
  <si>
    <t>+++#Islamunterricht: Urteil des #Verfassungsgerichthof zur Klage der AfD-Fraktion #Bayern+++
Nun tritt ein, wovor die #AfD bereits seit Jahren gewarnt hat. Dem #Islam werden gegenüber anderen #Religionen Sonderrechte eingeräumt. #abernormal 💙
https://t.co/itMRens6ho https://t.co/O0Px3R5rXi</t>
  </si>
  <si>
    <t>https://pbs.twimg.com/media/E-CrDZqX0A07Jxt.jpg</t>
  </si>
  <si>
    <t>1432276050998960129</t>
  </si>
  <si>
    <t>+++ #AfD zur #Bundestagswahl: Alle Kandidaten, alle Infos! +++
Nur noch wenige Wochen bis zum Urnengang!
Eine Übersicht unserer Kandidaten in allen Bundesländern sowie unser #Wahlprogramm und alle Infos finden Sie auf unserer Info-Seite zur Bundestagswahl:
https://t.co/t0ItvpCe5U https://t.co/jR1gdhcPzB</t>
  </si>
  <si>
    <t>https://pbs.twimg.com/media/E-B3E_QXsAE--J3.png</t>
  </si>
  <si>
    <t>1432269292716924928</t>
  </si>
  <si>
    <t>+++#3G-Regel in der Bahn: #Merkel will Bürgern das #Zugfahren verbieten!+++ 
#Ungeimpfte, die sich keinen #Test leisten können, können nicht zur Arbeit fahren. Es ist ein weiterer, unfassbarer Angriff auf den #Rechtsstaat. #AfD #abernormal 💙
https://t.co/2hIQVoOGvi https://t.co/58Fb1XJoac</t>
  </si>
  <si>
    <t>https://pbs.twimg.com/media/E-BxQPiXsAIYH1G.png</t>
  </si>
  <si>
    <t>1432230430183415808</t>
  </si>
  <si>
    <t>+++Nicht verpassen: Unsere #Wahl-Werbespots überall im #Rundfunk!+++ 
In den kommenden Wochen wird die #AfD ihre Positionen auch mit Wahl-#Werbespot|s in den #Radio- und #Fernsehsender|n verdeutlichen. #AfD #abernormal 💙
https://t.co/lNHPl5Uz4Y https://t.co/C9PebZt1dw</t>
  </si>
  <si>
    <t>https://pbs.twimg.com/media/E-BNzV3XMAYtodC.png</t>
  </si>
  <si>
    <t>1431250832876576768</t>
  </si>
  <si>
    <t>+++ #Wahlkampfauftakt mit Dr. Alice Weidel! +++
Herzliche Einladung für den 04. September ab 16 Uhr zu unserer Wahlkampfveranstaltung in #Herrenberg am Marktplatz. Seien Sie dabei!
#AfD #abernormal #btw2021 💙 https://t.co/zLT9GmCnyg</t>
  </si>
  <si>
    <t>https://pbs.twimg.com/media/E9zQwllXMAEhA5U.jpg</t>
  </si>
  <si>
    <t>1431246780780457994</t>
  </si>
  <si>
    <t>+++ #Wahlkampfauftakt mit Dr. Alice Weidel! +++
Herzliche Einladung für den 29. August ab 19 Uhr zu unserer Wahlkampfveranstaltung in #Pforzheim am Waisenhausplatz. Seien Sie dabei!
#AfD #abernormal #btw2021 💙 https://t.co/yiac3EUava</t>
  </si>
  <si>
    <t>https://pbs.twimg.com/media/E9zOlyZWQAMCphy.jpg</t>
  </si>
  <si>
    <t>1431243354076028931</t>
  </si>
  <si>
    <t>+++Themenvideo: Was tut die AfD für Autofahrer?+++
Die #AfD setzt sich dafür ein, dass #Autofahrer nicht gegängelt, sondern mit der #Abschaffung der #CO2-#Steuer und anderer Abgaben entlastet werden. #abernormal 💙
https://t.co/GK3TjP4HvC https://t.co/I90RCYbgxz</t>
  </si>
  <si>
    <t>https://pbs.twimg.com/ext_tw_video_thumb/1431228248764166145/pu/img/798MPfEV8R4Kk-9X.jpg</t>
  </si>
  <si>
    <t>1431241995373195273</t>
  </si>
  <si>
    <t>++ Nicht verpassen: Unsere Wahl-Werbespots überall im Rundfunk! ++
In den kommenden Wochen wird die #AfD ihre Positionen auch mit Wahl-Werbespots in den Radio- und Fernsehsendern verdeutlichen.
Die Sende-Termine und weitere Infos dazu:
https://t.co/lNHPl5Uz4Y 
#btw2021 https://t.co/GTOjq6nthL</t>
  </si>
  <si>
    <t>https://pbs.twimg.com/media/E9zIn8zXEAQUQYA.png</t>
  </si>
  <si>
    <t>1431227777861234688</t>
  </si>
  <si>
    <t>+++#Skandalös|e Aufblähung: Bald 1.000 #Abgeordnete im #Bundestag?+++
Ein Bundestag mit vierstelliger Abgeordnetenzahl wäre ein Schlag ins Gesicht des #Steuerzahler|s! #AfD #abernormal 💙
https://t.co/hLf525Iedt https://t.co/W8IwAi7Jhz</t>
  </si>
  <si>
    <t>https://pbs.twimg.com/media/E9y-CvpXMAQ5dhj.png</t>
  </si>
  <si>
    <t>1431223119524548613</t>
  </si>
  <si>
    <t>+++Themenvideo: Darum sollten #Familien die #AfD wählen+++
Seit Jahren rangieren Familien in der politischen Prioritätenliste der #Altparteien ganz unten. Die AfD möchte mit gezielten Förderungsmaßnahmen die Familie wieder stärken. #AfD #abernormal 💙
https://t.co/qEAu35RbZq https://t.co/WZDotNEv0I</t>
  </si>
  <si>
    <t>https://pbs.twimg.com/ext_tw_video_thumb/1431221368532635649/pu/img/bTl8gLeTsjADTGqY.jpg</t>
  </si>
  <si>
    <t>Retweets</t>
  </si>
  <si>
    <t>Image</t>
  </si>
  <si>
    <t>ImagePlus</t>
  </si>
  <si>
    <t>Video</t>
  </si>
  <si>
    <t>Sentiment</t>
  </si>
  <si>
    <t>Contentment</t>
  </si>
  <si>
    <t>Awe/Excitement/Amusement</t>
  </si>
  <si>
    <t>Neutral</t>
  </si>
  <si>
    <t>Anger/Anxiety</t>
  </si>
  <si>
    <t>URL</t>
  </si>
  <si>
    <t>Wahlergebnis</t>
  </si>
  <si>
    <t>Inhalt</t>
  </si>
  <si>
    <t>Wahl</t>
  </si>
  <si>
    <t>Aufruf</t>
  </si>
  <si>
    <t>Verweis</t>
  </si>
  <si>
    <t>Eigenes Medienformat</t>
  </si>
  <si>
    <t>Wahlkampfauftritt</t>
  </si>
  <si>
    <t>Migration</t>
  </si>
  <si>
    <t>Wahlbeobachtung</t>
  </si>
  <si>
    <t>Union, FDP</t>
  </si>
  <si>
    <t>Corona-Virus</t>
  </si>
  <si>
    <t>Rundfunk/TV-Auftritt</t>
  </si>
  <si>
    <t>Familie &amp; Soziales</t>
  </si>
  <si>
    <t>Klima</t>
  </si>
  <si>
    <t>Baerbock</t>
  </si>
  <si>
    <t>Scholz</t>
  </si>
  <si>
    <t>Spendenaufruf</t>
  </si>
  <si>
    <t>Maas</t>
  </si>
  <si>
    <t>Diversity/Gendern</t>
  </si>
  <si>
    <t>Steuern</t>
  </si>
  <si>
    <t>Außenpolitik</t>
  </si>
  <si>
    <t>CDU</t>
  </si>
  <si>
    <t>Kandidaten</t>
  </si>
  <si>
    <t>Überthema</t>
  </si>
  <si>
    <t>Verschiedene</t>
  </si>
  <si>
    <t>FDP</t>
  </si>
  <si>
    <t>"Altparteien"</t>
  </si>
  <si>
    <t>Spahn</t>
  </si>
  <si>
    <t>Große Koalition</t>
  </si>
  <si>
    <t>Die Grünen</t>
  </si>
  <si>
    <t>Maas, Kramp-Karrenbauer</t>
  </si>
  <si>
    <t>Merkel</t>
  </si>
  <si>
    <t>Merkel, Union</t>
  </si>
  <si>
    <t>Andere</t>
  </si>
  <si>
    <t>Mentions</t>
  </si>
  <si>
    <t>"@Alice_Weidel"</t>
  </si>
  <si>
    <t>"@Tino_Chrupalla"</t>
  </si>
  <si>
    <t>Negative Campaigning</t>
  </si>
  <si>
    <t>1431219530643169285</t>
  </si>
  <si>
    <t>1430867421003489286</t>
  </si>
  <si>
    <t>1430852367948333058</t>
  </si>
  <si>
    <t>1430851165537902592</t>
  </si>
  <si>
    <t>+++#3G im #Bahnverkehr ist #Politik der Einkreisung gesunder Bürger+++
Eine Politik der Einkreisung und Schikanierung gesunder #Bürger soll anscheinend die verfassungswidrige #Impfpflicht ersetzen. #AfD #abernormal 💙
https://t.co/6Ji5U1ojnC https://t.co/UHPu0LRPUY</t>
  </si>
  <si>
    <t>+++AfD-TV-Sommerinterview mit Tino Chrupalla+++ 
Im großen #AfD-TV-#Sommerinterview äußert sich Chrupalla über #Deutschland|s Situation kurz vor der #Bundestagswahl. #AfD #abernormal 💙
Sehen Sie hier das Sommerinterview:
https://t.co/M1EXqVgeDn https://t.co/eQ2x3OT7mj</t>
  </si>
  <si>
    <t>+++Gehen Sie ins #Wahllokal: #Vertrauen ist gut, #Kontrolle ist besser!+++ 
Kein #Briefkasten kann eine #Wahlurne ersetzen. Und wenn Sie schonmal da sind, dann bleiben Sie doch gleich zur Wahlbeobachtung im Wahllokal. #AfD #abernormal 💙
https://t.co/Ke48S6OHCl https://t.co/DrqOKiiANH</t>
  </si>
  <si>
    <t>+++#Aufruf an alle #Freunde, #Förderer und #Mitglieder der #AfD+++ 
Nach 16 Jahre #Merkel-Regierung hat #Deutschland das Vertrauen in sich selbst und in seine Stärke verloren. Das müssen wir ändern: Wir müssen alle an einem Strang ziehen! #abernormal 💙
https://t.co/mvWMeJotq7 https://t.co/39k8HJVvqO</t>
  </si>
  <si>
    <t>Sadeness</t>
  </si>
  <si>
    <t>Gesamt</t>
  </si>
  <si>
    <t>Anzahl</t>
  </si>
  <si>
    <t>Anzahl Retweets</t>
  </si>
  <si>
    <t>Mittelwert Retweets</t>
  </si>
  <si>
    <t>Median Retweets</t>
  </si>
  <si>
    <t>ID</t>
  </si>
  <si>
    <t>High Arousal</t>
  </si>
  <si>
    <t>High Arousal/Low Arousal</t>
  </si>
  <si>
    <t>Positive Emotion/Negative Emotion</t>
  </si>
  <si>
    <t>Low Arousal</t>
  </si>
  <si>
    <t>Positive Emotion</t>
  </si>
  <si>
    <t>Negative Emotion</t>
  </si>
  <si>
    <t>Summe</t>
  </si>
  <si>
    <t>Anteil Retweets</t>
  </si>
  <si>
    <t>Anteil Tweets</t>
  </si>
  <si>
    <t>Anzahl Tweets</t>
  </si>
  <si>
    <t>Schlagzeile in Tweet</t>
  </si>
  <si>
    <t>Allgemein</t>
  </si>
  <si>
    <t>Tweets</t>
  </si>
  <si>
    <t>Media Use</t>
  </si>
  <si>
    <t/>
  </si>
  <si>
    <t>Überthema * Sentiment Kreuztabelle</t>
  </si>
  <si>
    <t>% von Überthema</t>
  </si>
  <si>
    <t>URL Use</t>
  </si>
  <si>
    <t>Schlagzeile</t>
  </si>
  <si>
    <t>Ja</t>
  </si>
  <si>
    <t>Nein</t>
  </si>
  <si>
    <t>Media Use Ja/Nein</t>
  </si>
  <si>
    <t>Gruppiert</t>
  </si>
  <si>
    <t>mediause</t>
  </si>
  <si>
    <t>Sentiment (Contentment/Sadness/Neutral bereinigt)</t>
  </si>
  <si>
    <t>Überkategorie</t>
  </si>
  <si>
    <t>Unterkategorie</t>
  </si>
  <si>
    <t>Unterkategorie Wahl</t>
  </si>
  <si>
    <t>Unterkategorie Verweis</t>
  </si>
  <si>
    <t>El-Hassan</t>
  </si>
  <si>
    <t>Unterkategorie Inhalt</t>
  </si>
  <si>
    <t>Reihung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</si>
</sst>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%"/>
  </numFmts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 Bold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4" fillId="0" borderId="0"/>
  </cellStyleXfs>
  <cellXfs count="36">
    <xf numFmtId="0" fontId="0" fillId="0" borderId="0" xfId="0"/>
    <xf numFmtId="0" fontId="0" fillId="0" borderId="0" xfId="0" applyNumberFormat="1"/>
    <xf numFmtId="22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NumberFormat="1" applyAlignment="1">
      <alignment wrapText="1"/>
    </xf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3" fillId="0" borderId="0" xfId="0" applyFont="1"/>
    <xf numFmtId="0" fontId="2" fillId="0" borderId="0" xfId="0" applyFont="1"/>
    <xf numFmtId="2" fontId="0" fillId="0" borderId="0" xfId="0" applyNumberFormat="1"/>
    <xf numFmtId="2" fontId="3" fillId="0" borderId="0" xfId="0" applyNumberFormat="1" applyFont="1"/>
    <xf numFmtId="49" fontId="0" fillId="2" borderId="2" xfId="0" applyNumberFormat="1" applyFont="1" applyFill="1" applyBorder="1"/>
    <xf numFmtId="22" fontId="0" fillId="2" borderId="2" xfId="0" applyNumberFormat="1" applyFont="1" applyFill="1" applyBorder="1"/>
    <xf numFmtId="49" fontId="0" fillId="0" borderId="2" xfId="0" applyNumberFormat="1" applyFont="1" applyBorder="1"/>
    <xf numFmtId="22" fontId="0" fillId="0" borderId="2" xfId="0" applyNumberFormat="1" applyFont="1" applyBorder="1"/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0" fillId="0" borderId="0" xfId="0" applyFont="1"/>
    <xf numFmtId="2" fontId="2" fillId="0" borderId="0" xfId="0" applyNumberFormat="1" applyFont="1"/>
    <xf numFmtId="10" fontId="2" fillId="0" borderId="0" xfId="0" applyNumberFormat="1" applyFont="1"/>
    <xf numFmtId="10" fontId="0" fillId="0" borderId="0" xfId="0" applyNumberFormat="1"/>
    <xf numFmtId="10" fontId="3" fillId="0" borderId="0" xfId="0" applyNumberFormat="1" applyFont="1"/>
    <xf numFmtId="0" fontId="0" fillId="3" borderId="0" xfId="0" applyNumberFormat="1" applyFill="1"/>
    <xf numFmtId="1" fontId="2" fillId="0" borderId="0" xfId="0" applyNumberFormat="1" applyFont="1"/>
    <xf numFmtId="1" fontId="3" fillId="0" borderId="0" xfId="0" applyNumberFormat="1" applyFont="1"/>
    <xf numFmtId="0" fontId="6" fillId="0" borderId="0" xfId="1" applyFont="1" applyFill="1" applyBorder="1" applyAlignment="1">
      <alignment horizontal="left" vertical="top" wrapText="1"/>
    </xf>
    <xf numFmtId="0" fontId="6" fillId="0" borderId="0" xfId="1" applyFont="1" applyFill="1" applyBorder="1" applyAlignment="1">
      <alignment horizontal="center" wrapText="1"/>
    </xf>
    <xf numFmtId="164" fontId="6" fillId="0" borderId="0" xfId="1" applyNumberFormat="1" applyFont="1" applyFill="1" applyBorder="1" applyAlignment="1">
      <alignment horizontal="right" vertical="top"/>
    </xf>
    <xf numFmtId="165" fontId="6" fillId="0" borderId="0" xfId="1" applyNumberFormat="1" applyFont="1" applyFill="1" applyBorder="1" applyAlignment="1">
      <alignment horizontal="right" vertical="top"/>
    </xf>
    <xf numFmtId="0" fontId="6" fillId="0" borderId="0" xfId="1" applyFont="1" applyFill="1" applyBorder="1" applyAlignment="1">
      <alignment horizontal="left" vertical="top" wrapText="1"/>
    </xf>
    <xf numFmtId="0" fontId="5" fillId="0" borderId="0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left" wrapText="1"/>
    </xf>
    <xf numFmtId="0" fontId="6" fillId="0" borderId="0" xfId="1" applyFont="1" applyFill="1" applyBorder="1" applyAlignment="1">
      <alignment horizontal="center" wrapText="1"/>
    </xf>
  </cellXfs>
  <cellStyles count="2">
    <cellStyle name="Standard" xfId="0" builtinId="0"/>
    <cellStyle name="Standard_Tabelle8" xfId="1" xr:uid="{8A4A4D75-3F87-49AD-A9EF-60571FEFEDC3}"/>
  </cellStyles>
  <dxfs count="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27" formatCode="dd/mm/yyyy\ hh:mm"/>
    </dxf>
    <dxf>
      <numFmt numFmtId="27" formatCode="dd/mm/yyyy\ hh:mm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Anzahl Retweets</a:t>
            </a:r>
            <a:r>
              <a:rPr lang="en-US" baseline="0"/>
              <a:t> Zeitleiste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Tweets!$D$1</c:f>
              <c:strCache>
                <c:ptCount val="1"/>
                <c:pt idx="0">
                  <c:v>Retweets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Tweets!$C$2:$C$106</c:f>
              <c:numCache>
                <c:formatCode>m/d/yyyy\ h:mm</c:formatCode>
                <c:ptCount val="56"/>
                <c:pt idx="0">
                  <c:v>44465.625983796293</c:v>
                </c:pt>
                <c:pt idx="1">
                  <c:v>44465.33353009259</c:v>
                </c:pt>
                <c:pt idx="2">
                  <c:v>44464.750416666669</c:v>
                </c:pt>
                <c:pt idx="3">
                  <c:v>44464.652083333334</c:v>
                </c:pt>
                <c:pt idx="4">
                  <c:v>44464.375497685185</c:v>
                </c:pt>
                <c:pt idx="5">
                  <c:v>44463.684814814813</c:v>
                </c:pt>
                <c:pt idx="6">
                  <c:v>44463.609097222223</c:v>
                </c:pt>
                <c:pt idx="7">
                  <c:v>44463.546724537038</c:v>
                </c:pt>
                <c:pt idx="8">
                  <c:v>44463.375</c:v>
                </c:pt>
                <c:pt idx="9">
                  <c:v>44462.625023148146</c:v>
                </c:pt>
                <c:pt idx="10">
                  <c:v>44462.521331018521</c:v>
                </c:pt>
                <c:pt idx="11">
                  <c:v>44462.430717592593</c:v>
                </c:pt>
                <c:pt idx="12">
                  <c:v>44461.527071759258</c:v>
                </c:pt>
                <c:pt idx="13">
                  <c:v>44460.466967592591</c:v>
                </c:pt>
                <c:pt idx="14">
                  <c:v>44460.410902777781</c:v>
                </c:pt>
                <c:pt idx="15">
                  <c:v>44459.75105324074</c:v>
                </c:pt>
                <c:pt idx="16">
                  <c:v>44459.634618055556</c:v>
                </c:pt>
                <c:pt idx="17">
                  <c:v>44459.432824074072</c:v>
                </c:pt>
                <c:pt idx="18">
                  <c:v>44458.625462962962</c:v>
                </c:pt>
                <c:pt idx="19">
                  <c:v>44457.625381944446</c:v>
                </c:pt>
                <c:pt idx="20">
                  <c:v>44456.667534722219</c:v>
                </c:pt>
                <c:pt idx="21">
                  <c:v>44456.542071759257</c:v>
                </c:pt>
                <c:pt idx="22">
                  <c:v>44455.654270833336</c:v>
                </c:pt>
                <c:pt idx="23">
                  <c:v>44454.661689814813</c:v>
                </c:pt>
                <c:pt idx="24">
                  <c:v>44454.620462962965</c:v>
                </c:pt>
                <c:pt idx="25">
                  <c:v>44453.729328703703</c:v>
                </c:pt>
                <c:pt idx="26">
                  <c:v>44453.598368055558</c:v>
                </c:pt>
                <c:pt idx="27">
                  <c:v>44453.493645833332</c:v>
                </c:pt>
                <c:pt idx="28">
                  <c:v>44453.454363425924</c:v>
                </c:pt>
                <c:pt idx="29">
                  <c:v>44452.771099537036</c:v>
                </c:pt>
                <c:pt idx="30">
                  <c:v>44450.333437499998</c:v>
                </c:pt>
                <c:pt idx="31">
                  <c:v>44449.438807870371</c:v>
                </c:pt>
                <c:pt idx="32">
                  <c:v>44448.636886574073</c:v>
                </c:pt>
                <c:pt idx="33">
                  <c:v>44448.583877314813</c:v>
                </c:pt>
                <c:pt idx="34">
                  <c:v>44447.700092592589</c:v>
                </c:pt>
                <c:pt idx="35">
                  <c:v>44446.708437499998</c:v>
                </c:pt>
                <c:pt idx="36">
                  <c:v>44446.58866898148</c:v>
                </c:pt>
                <c:pt idx="37">
                  <c:v>44446.427245370367</c:v>
                </c:pt>
                <c:pt idx="38">
                  <c:v>44445.608402777776</c:v>
                </c:pt>
                <c:pt idx="39">
                  <c:v>44445.43109953704</c:v>
                </c:pt>
                <c:pt idx="40">
                  <c:v>44442.635266203702</c:v>
                </c:pt>
                <c:pt idx="41">
                  <c:v>44442.63181712963</c:v>
                </c:pt>
                <c:pt idx="42">
                  <c:v>44442.581770833334</c:v>
                </c:pt>
                <c:pt idx="43">
                  <c:v>44441.612638888888</c:v>
                </c:pt>
                <c:pt idx="44">
                  <c:v>44440.651828703703</c:v>
                </c:pt>
                <c:pt idx="45">
                  <c:v>44440.613125000003</c:v>
                </c:pt>
                <c:pt idx="46">
                  <c:v>44440.563206018516</c:v>
                </c:pt>
                <c:pt idx="47">
                  <c:v>44440.410219907404</c:v>
                </c:pt>
                <c:pt idx="48">
                  <c:v>44439.640821759262</c:v>
                </c:pt>
                <c:pt idx="49">
                  <c:v>44438.6403587963</c:v>
                </c:pt>
                <c:pt idx="50">
                  <c:v>44438.465092592596</c:v>
                </c:pt>
                <c:pt idx="51">
                  <c:v>44435.634039351855</c:v>
                </c:pt>
                <c:pt idx="52">
                  <c:v>44435.591053240743</c:v>
                </c:pt>
                <c:pt idx="53">
                  <c:v>44435.578206018516</c:v>
                </c:pt>
                <c:pt idx="54">
                  <c:v>44435.568055555559</c:v>
                </c:pt>
                <c:pt idx="55">
                  <c:v>44434.554166666669</c:v>
                </c:pt>
              </c:numCache>
            </c:numRef>
          </c:cat>
          <c:val>
            <c:numRef>
              <c:f>Tweets!$D$2:$D$106</c:f>
              <c:numCache>
                <c:formatCode>General</c:formatCode>
                <c:ptCount val="56"/>
                <c:pt idx="0">
                  <c:v>94</c:v>
                </c:pt>
                <c:pt idx="1">
                  <c:v>266</c:v>
                </c:pt>
                <c:pt idx="2">
                  <c:v>240</c:v>
                </c:pt>
                <c:pt idx="3">
                  <c:v>80</c:v>
                </c:pt>
                <c:pt idx="4">
                  <c:v>159</c:v>
                </c:pt>
                <c:pt idx="5">
                  <c:v>98</c:v>
                </c:pt>
                <c:pt idx="6">
                  <c:v>145</c:v>
                </c:pt>
                <c:pt idx="7">
                  <c:v>101</c:v>
                </c:pt>
                <c:pt idx="8">
                  <c:v>91</c:v>
                </c:pt>
                <c:pt idx="9">
                  <c:v>150</c:v>
                </c:pt>
                <c:pt idx="10">
                  <c:v>134</c:v>
                </c:pt>
                <c:pt idx="11">
                  <c:v>58</c:v>
                </c:pt>
                <c:pt idx="12">
                  <c:v>183</c:v>
                </c:pt>
                <c:pt idx="13">
                  <c:v>103</c:v>
                </c:pt>
                <c:pt idx="14">
                  <c:v>44</c:v>
                </c:pt>
                <c:pt idx="15">
                  <c:v>171</c:v>
                </c:pt>
                <c:pt idx="16">
                  <c:v>111</c:v>
                </c:pt>
                <c:pt idx="17">
                  <c:v>68</c:v>
                </c:pt>
                <c:pt idx="18">
                  <c:v>97</c:v>
                </c:pt>
                <c:pt idx="19">
                  <c:v>107</c:v>
                </c:pt>
                <c:pt idx="20">
                  <c:v>207</c:v>
                </c:pt>
                <c:pt idx="21">
                  <c:v>138</c:v>
                </c:pt>
                <c:pt idx="22">
                  <c:v>89</c:v>
                </c:pt>
                <c:pt idx="23">
                  <c:v>90</c:v>
                </c:pt>
                <c:pt idx="24">
                  <c:v>67</c:v>
                </c:pt>
                <c:pt idx="25">
                  <c:v>137</c:v>
                </c:pt>
                <c:pt idx="26">
                  <c:v>122</c:v>
                </c:pt>
                <c:pt idx="27">
                  <c:v>122</c:v>
                </c:pt>
                <c:pt idx="28">
                  <c:v>62</c:v>
                </c:pt>
                <c:pt idx="29">
                  <c:v>110</c:v>
                </c:pt>
                <c:pt idx="30">
                  <c:v>113</c:v>
                </c:pt>
                <c:pt idx="31">
                  <c:v>49</c:v>
                </c:pt>
                <c:pt idx="32">
                  <c:v>115</c:v>
                </c:pt>
                <c:pt idx="33">
                  <c:v>72</c:v>
                </c:pt>
                <c:pt idx="34">
                  <c:v>176</c:v>
                </c:pt>
                <c:pt idx="35">
                  <c:v>145</c:v>
                </c:pt>
                <c:pt idx="36">
                  <c:v>104</c:v>
                </c:pt>
                <c:pt idx="37">
                  <c:v>18</c:v>
                </c:pt>
                <c:pt idx="38">
                  <c:v>97</c:v>
                </c:pt>
                <c:pt idx="39">
                  <c:v>73</c:v>
                </c:pt>
                <c:pt idx="40">
                  <c:v>38</c:v>
                </c:pt>
                <c:pt idx="41">
                  <c:v>72</c:v>
                </c:pt>
                <c:pt idx="42">
                  <c:v>118</c:v>
                </c:pt>
                <c:pt idx="43">
                  <c:v>147</c:v>
                </c:pt>
                <c:pt idx="44">
                  <c:v>76</c:v>
                </c:pt>
                <c:pt idx="45">
                  <c:v>73</c:v>
                </c:pt>
                <c:pt idx="46">
                  <c:v>83</c:v>
                </c:pt>
                <c:pt idx="47">
                  <c:v>38</c:v>
                </c:pt>
                <c:pt idx="48">
                  <c:v>53</c:v>
                </c:pt>
                <c:pt idx="49">
                  <c:v>51</c:v>
                </c:pt>
                <c:pt idx="50">
                  <c:v>65</c:v>
                </c:pt>
                <c:pt idx="51">
                  <c:v>69</c:v>
                </c:pt>
                <c:pt idx="52">
                  <c:v>36</c:v>
                </c:pt>
                <c:pt idx="53">
                  <c:v>37</c:v>
                </c:pt>
                <c:pt idx="54">
                  <c:v>44</c:v>
                </c:pt>
                <c:pt idx="55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1F-4EA4-B1F3-7CED50BD9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9343888"/>
        <c:axId val="2119345968"/>
      </c:lineChart>
      <c:dateAx>
        <c:axId val="2119343888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9345968"/>
        <c:crosses val="autoZero"/>
        <c:auto val="1"/>
        <c:lblOffset val="100"/>
        <c:baseTimeUnit val="days"/>
        <c:majorUnit val="2"/>
        <c:majorTimeUnit val="days"/>
      </c:dateAx>
      <c:valAx>
        <c:axId val="211934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9343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Anteil Anzahl Sentiment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08F-4C1E-90DC-1BD0B6EF0FF3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08F-4C1E-90DC-1BD0B6EF0FF3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08F-4C1E-90DC-1BD0B6EF0FF3}"/>
              </c:ext>
            </c:extLst>
          </c:dPt>
          <c:dPt>
            <c:idx val="3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08F-4C1E-90DC-1BD0B6EF0FF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Statistik_Sentiment!$A$2:$A$6</c15:sqref>
                  </c15:fullRef>
                </c:ext>
              </c:extLst>
              <c:f>(Statistik_Sentiment!$A$2:$A$4,Statistik_Sentiment!$A$6)</c:f>
              <c:strCache>
                <c:ptCount val="4"/>
                <c:pt idx="0">
                  <c:v>Awe/Excitement/Amusement</c:v>
                </c:pt>
                <c:pt idx="1">
                  <c:v>Contentment</c:v>
                </c:pt>
                <c:pt idx="2">
                  <c:v>Anger/Anxiety</c:v>
                </c:pt>
                <c:pt idx="3">
                  <c:v>Neutral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Statistik_Sentiment!$C$2:$C$6</c15:sqref>
                  </c15:fullRef>
                </c:ext>
              </c:extLst>
              <c:f>(Statistik_Sentiment!$C$2:$C$4,Statistik_Sentiment!$C$6)</c:f>
              <c:numCache>
                <c:formatCode>0.00%</c:formatCode>
                <c:ptCount val="4"/>
                <c:pt idx="0">
                  <c:v>0.18269230769230768</c:v>
                </c:pt>
                <c:pt idx="1">
                  <c:v>0.10576923076923077</c:v>
                </c:pt>
                <c:pt idx="2">
                  <c:v>0.53846153846153844</c:v>
                </c:pt>
                <c:pt idx="3">
                  <c:v>0.17307692307692307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Statistik_Sentiment!$C$5</c15:sqref>
                  <c15:spPr xmlns:c15="http://schemas.microsoft.com/office/drawing/2012/chart"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A-C08F-4C1E-90DC-1BD0B6EF0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Mittelwert Retweets Sentiment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Statistik_Sentiment!$F$1</c:f>
              <c:strCache>
                <c:ptCount val="1"/>
                <c:pt idx="0">
                  <c:v>Mittelwert Retweets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F37A-4970-8C14-7FCCCF28E105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F37A-4970-8C14-7FCCCF28E105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F37A-4970-8C14-7FCCCF28E105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F37A-4970-8C14-7FCCCF28E105}"/>
              </c:ext>
            </c:extLst>
          </c:dPt>
          <c:cat>
            <c:strRef>
              <c:f>Statistik_Sentiment!$A$2:$A$6</c:f>
              <c:strCache>
                <c:ptCount val="5"/>
                <c:pt idx="0">
                  <c:v>Awe/Excitement/Amusement</c:v>
                </c:pt>
                <c:pt idx="1">
                  <c:v>Contentment</c:v>
                </c:pt>
                <c:pt idx="2">
                  <c:v>Anger/Anxiety</c:v>
                </c:pt>
                <c:pt idx="3">
                  <c:v>Sadeness</c:v>
                </c:pt>
                <c:pt idx="4">
                  <c:v>Neutral</c:v>
                </c:pt>
              </c:strCache>
            </c:strRef>
          </c:cat>
          <c:val>
            <c:numRef>
              <c:f>Statistik_Sentiment!$F$2:$F$6</c:f>
              <c:numCache>
                <c:formatCode>0.00</c:formatCode>
                <c:ptCount val="5"/>
                <c:pt idx="0">
                  <c:v>82.736842105263165</c:v>
                </c:pt>
                <c:pt idx="1">
                  <c:v>65.545454545454547</c:v>
                </c:pt>
                <c:pt idx="2">
                  <c:v>102.33928571428571</c:v>
                </c:pt>
                <c:pt idx="4">
                  <c:v>53.777777777777779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7A-4970-8C14-7FCCCF28E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30418304"/>
        <c:axId val="177391840"/>
      </c:barChart>
      <c:catAx>
        <c:axId val="530418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7391840"/>
        <c:crosses val="autoZero"/>
        <c:auto val="1"/>
        <c:lblAlgn val="ctr"/>
        <c:lblOffset val="100"/>
        <c:noMultiLvlLbl val="0"/>
      </c:catAx>
      <c:valAx>
        <c:axId val="17739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0418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High-Arousal vs. Low Arousal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Statistik_Sentiment!$E$9</c:f>
              <c:strCache>
                <c:ptCount val="1"/>
                <c:pt idx="0">
                  <c:v>Anteil Retweets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  <c:invertIfNegative val="0"/>
          <c:cat>
            <c:strRef>
              <c:f>Statistik_Sentiment!$A$10:$A$11</c:f>
              <c:strCache>
                <c:ptCount val="2"/>
                <c:pt idx="0">
                  <c:v>High Arousal</c:v>
                </c:pt>
                <c:pt idx="1">
                  <c:v>Low Arousal</c:v>
                </c:pt>
              </c:strCache>
            </c:strRef>
          </c:cat>
          <c:val>
            <c:numRef>
              <c:f>Statistik_Sentiment!$E$10:$E$11</c:f>
              <c:numCache>
                <c:formatCode>0.00%</c:formatCode>
                <c:ptCount val="2"/>
                <c:pt idx="0">
                  <c:v>0.81216637010676151</c:v>
                </c:pt>
                <c:pt idx="1">
                  <c:v>0.18783362989323843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C5-4600-B033-1ED9D2D4FD39}"/>
            </c:ext>
          </c:extLst>
        </c:ser>
        <c:ser>
          <c:idx val="0"/>
          <c:order val="1"/>
          <c:tx>
            <c:strRef>
              <c:f>Statistik_Sentiment!$C$9</c:f>
              <c:strCache>
                <c:ptCount val="1"/>
                <c:pt idx="0">
                  <c:v>Anteil Tweets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Statistik_Sentiment!$A$10:$A$11</c:f>
              <c:strCache>
                <c:ptCount val="2"/>
                <c:pt idx="0">
                  <c:v>High Arousal</c:v>
                </c:pt>
                <c:pt idx="1">
                  <c:v>Low Arousal</c:v>
                </c:pt>
              </c:strCache>
            </c:strRef>
          </c:cat>
          <c:val>
            <c:numRef>
              <c:f>Statistik_Sentiment!$C$10:$C$11</c:f>
              <c:numCache>
                <c:formatCode>0.00%</c:formatCode>
                <c:ptCount val="2"/>
                <c:pt idx="0">
                  <c:v>0.72115384615384615</c:v>
                </c:pt>
                <c:pt idx="1">
                  <c:v>0.27884615384615385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C5-4600-B033-1ED9D2D4F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6169168"/>
        <c:axId val="86169584"/>
      </c:barChart>
      <c:catAx>
        <c:axId val="86169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169584"/>
        <c:crosses val="autoZero"/>
        <c:auto val="1"/>
        <c:lblAlgn val="ctr"/>
        <c:lblOffset val="100"/>
        <c:noMultiLvlLbl val="0"/>
      </c:catAx>
      <c:valAx>
        <c:axId val="8616958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16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Positve</a:t>
            </a:r>
            <a:r>
              <a:rPr lang="de-DE" baseline="0"/>
              <a:t> vs. negative Emotion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Statistik_Sentiment!$E$14</c:f>
              <c:strCache>
                <c:ptCount val="1"/>
                <c:pt idx="0">
                  <c:v>Anteil Retweets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Statistik_Sentiment!$A$15:$A$17</c:f>
              <c:strCache>
                <c:ptCount val="3"/>
                <c:pt idx="0">
                  <c:v>Positive Emotion</c:v>
                </c:pt>
                <c:pt idx="1">
                  <c:v>Negative Emotion</c:v>
                </c:pt>
                <c:pt idx="2">
                  <c:v>Neutral</c:v>
                </c:pt>
              </c:strCache>
            </c:strRef>
          </c:cat>
          <c:val>
            <c:numRef>
              <c:f>Statistik_Sentiment!$E$15:$E$17</c:f>
              <c:numCache>
                <c:formatCode>0.00%</c:formatCode>
                <c:ptCount val="3"/>
                <c:pt idx="0">
                  <c:v>0.2550044483985765</c:v>
                </c:pt>
                <c:pt idx="1">
                  <c:v>0.63734430604982206</c:v>
                </c:pt>
                <c:pt idx="2">
                  <c:v>0.10765124555160142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34-470A-8B50-F8B135CED259}"/>
            </c:ext>
          </c:extLst>
        </c:ser>
        <c:ser>
          <c:idx val="0"/>
          <c:order val="1"/>
          <c:tx>
            <c:strRef>
              <c:f>Statistik_Sentiment!$C$14</c:f>
              <c:strCache>
                <c:ptCount val="1"/>
                <c:pt idx="0">
                  <c:v>Anteil Tweets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Statistik_Sentiment!$A$15:$A$17</c:f>
              <c:strCache>
                <c:ptCount val="3"/>
                <c:pt idx="0">
                  <c:v>Positive Emotion</c:v>
                </c:pt>
                <c:pt idx="1">
                  <c:v>Negative Emotion</c:v>
                </c:pt>
                <c:pt idx="2">
                  <c:v>Neutral</c:v>
                </c:pt>
              </c:strCache>
            </c:strRef>
          </c:cat>
          <c:val>
            <c:numRef>
              <c:f>Statistik_Sentiment!$C$15:$C$17</c:f>
              <c:numCache>
                <c:formatCode>0.00%</c:formatCode>
                <c:ptCount val="3"/>
                <c:pt idx="0">
                  <c:v>0.28846153846153844</c:v>
                </c:pt>
                <c:pt idx="1">
                  <c:v>0.53846153846153844</c:v>
                </c:pt>
                <c:pt idx="2">
                  <c:v>0.17307692307692307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34-470A-8B50-F8B135CED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22287856"/>
        <c:axId val="222298672"/>
      </c:barChart>
      <c:catAx>
        <c:axId val="22228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2298672"/>
        <c:crosses val="autoZero"/>
        <c:auto val="1"/>
        <c:lblAlgn val="ctr"/>
        <c:lblOffset val="100"/>
        <c:noMultiLvlLbl val="0"/>
      </c:catAx>
      <c:valAx>
        <c:axId val="22229867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228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Anteil Retweets Sentiment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Statistik_Sentiment!$E$1</c:f>
              <c:strCache>
                <c:ptCount val="1"/>
                <c:pt idx="0">
                  <c:v>Anteil Retweets</c:v>
                </c:pt>
              </c:strCache>
            </c:strRef>
          </c:tx>
          <c:dPt>
            <c:idx val="0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C3D-4863-A448-923D156D25AE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C3D-4863-A448-923D156D25AE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C3D-4863-A448-923D156D25AE}"/>
              </c:ext>
            </c:extLst>
          </c:dPt>
          <c:dPt>
            <c:idx val="3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C3D-4863-A448-923D156D25A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Statistik_Sentiment!$A$2:$A$6</c15:sqref>
                  </c15:fullRef>
                </c:ext>
              </c:extLst>
              <c:f>(Statistik_Sentiment!$A$2:$A$4,Statistik_Sentiment!$A$6)</c:f>
              <c:strCache>
                <c:ptCount val="4"/>
                <c:pt idx="0">
                  <c:v>Awe/Excitement/Amusement</c:v>
                </c:pt>
                <c:pt idx="1">
                  <c:v>Contentment</c:v>
                </c:pt>
                <c:pt idx="2">
                  <c:v>Anger/Anxiety</c:v>
                </c:pt>
                <c:pt idx="3">
                  <c:v>Neutral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Statistik_Sentiment!$E$2:$E$6</c15:sqref>
                  </c15:fullRef>
                </c:ext>
              </c:extLst>
              <c:f>(Statistik_Sentiment!$E$2:$E$4,Statistik_Sentiment!$E$6)</c:f>
              <c:numCache>
                <c:formatCode>0.00%</c:formatCode>
                <c:ptCount val="4"/>
                <c:pt idx="0">
                  <c:v>0.17482206405693951</c:v>
                </c:pt>
                <c:pt idx="1">
                  <c:v>8.0182384341637006E-2</c:v>
                </c:pt>
                <c:pt idx="2">
                  <c:v>0.63734430604982206</c:v>
                </c:pt>
                <c:pt idx="3">
                  <c:v>0.10765124555160142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Statistik_Sentiment!$E$5</c15:sqref>
                  <c15:spPr xmlns:c15="http://schemas.microsoft.com/office/drawing/2012/chart"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A-1C3D-4863-A448-923D156D25A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Anzahl Retweets Sentiment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Statistik_Sentiment!$D$1</c:f>
              <c:strCache>
                <c:ptCount val="1"/>
                <c:pt idx="0">
                  <c:v>Anzahl Retweets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CFF-44D3-80A9-E295E20FD903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CFF-44D3-80A9-E295E20FD903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CFF-44D3-80A9-E295E20FD903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CFF-44D3-80A9-E295E20FD903}"/>
              </c:ext>
            </c:extLst>
          </c:dPt>
          <c:cat>
            <c:strRef>
              <c:f>Statistik_Sentiment!$A$2:$A$6</c:f>
              <c:strCache>
                <c:ptCount val="5"/>
                <c:pt idx="0">
                  <c:v>Awe/Excitement/Amusement</c:v>
                </c:pt>
                <c:pt idx="1">
                  <c:v>Contentment</c:v>
                </c:pt>
                <c:pt idx="2">
                  <c:v>Anger/Anxiety</c:v>
                </c:pt>
                <c:pt idx="3">
                  <c:v>Sadeness</c:v>
                </c:pt>
                <c:pt idx="4">
                  <c:v>Neutral</c:v>
                </c:pt>
              </c:strCache>
            </c:strRef>
          </c:cat>
          <c:val>
            <c:numRef>
              <c:f>Statistik_Sentiment!$D$2:$D$6</c:f>
              <c:numCache>
                <c:formatCode>General</c:formatCode>
                <c:ptCount val="5"/>
                <c:pt idx="0">
                  <c:v>1572</c:v>
                </c:pt>
                <c:pt idx="1">
                  <c:v>721</c:v>
                </c:pt>
                <c:pt idx="2">
                  <c:v>5731</c:v>
                </c:pt>
                <c:pt idx="3">
                  <c:v>0</c:v>
                </c:pt>
                <c:pt idx="4">
                  <c:v>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FF-44D3-80A9-E295E20FD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53041008"/>
        <c:axId val="1353040176"/>
      </c:barChart>
      <c:catAx>
        <c:axId val="1353041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53040176"/>
        <c:crosses val="autoZero"/>
        <c:auto val="1"/>
        <c:lblAlgn val="ctr"/>
        <c:lblOffset val="100"/>
        <c:noMultiLvlLbl val="0"/>
      </c:catAx>
      <c:valAx>
        <c:axId val="135304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53041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Retweets Sentiment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Statistik_Sentiment!$G$1</c:f>
              <c:strCache>
                <c:ptCount val="1"/>
                <c:pt idx="0">
                  <c:v>Median Retweets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386-4D8E-AE06-A72CA6FA8469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E386-4D8E-AE06-A72CA6FA8469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386-4D8E-AE06-A72CA6FA8469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386-4D8E-AE06-A72CA6FA8469}"/>
              </c:ext>
            </c:extLst>
          </c:dPt>
          <c:cat>
            <c:strRef>
              <c:f>(Statistik_Sentiment!$A$2:$A$4,Statistik_Sentiment!$A$6)</c:f>
              <c:strCache>
                <c:ptCount val="4"/>
                <c:pt idx="0">
                  <c:v>Awe/Excitement/Amusement</c:v>
                </c:pt>
                <c:pt idx="1">
                  <c:v>Contentment</c:v>
                </c:pt>
                <c:pt idx="2">
                  <c:v>Anger/Anxiety</c:v>
                </c:pt>
                <c:pt idx="3">
                  <c:v>Neutral</c:v>
                </c:pt>
              </c:strCache>
            </c:strRef>
          </c:cat>
          <c:val>
            <c:numRef>
              <c:f>(Statistik_Sentiment!$G$2:$G$4,Statistik_Sentiment!$G$6)</c:f>
              <c:numCache>
                <c:formatCode>General</c:formatCode>
                <c:ptCount val="4"/>
                <c:pt idx="0">
                  <c:v>64</c:v>
                </c:pt>
                <c:pt idx="1">
                  <c:v>36</c:v>
                </c:pt>
                <c:pt idx="2">
                  <c:v>97</c:v>
                </c:pt>
                <c:pt idx="3">
                  <c:v>45.5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86-4D8E-AE06-A72CA6FA8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2069216"/>
        <c:axId val="92075456"/>
      </c:barChart>
      <c:catAx>
        <c:axId val="92069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2075456"/>
        <c:crosses val="autoZero"/>
        <c:auto val="1"/>
        <c:lblAlgn val="ctr"/>
        <c:lblOffset val="100"/>
        <c:noMultiLvlLbl val="0"/>
      </c:catAx>
      <c:valAx>
        <c:axId val="9207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2069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Median Retweets Oberkategorie Wahl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Statistik_Thema!$H$7</c:f>
              <c:strCache>
                <c:ptCount val="1"/>
                <c:pt idx="0">
                  <c:v>Median Retweets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Statistik_Thema!$B$8:$B$11</c:f>
              <c:strCache>
                <c:ptCount val="4"/>
                <c:pt idx="0">
                  <c:v>Wahlergebnis</c:v>
                </c:pt>
                <c:pt idx="1">
                  <c:v>Aufruf</c:v>
                </c:pt>
                <c:pt idx="2">
                  <c:v>Wahlbeobachtung</c:v>
                </c:pt>
                <c:pt idx="3">
                  <c:v>Spendenaufruf</c:v>
                </c:pt>
              </c:strCache>
            </c:strRef>
          </c:cat>
          <c:val>
            <c:numRef>
              <c:f>Statistik_Thema!$H$8:$H$11</c:f>
              <c:numCache>
                <c:formatCode>General</c:formatCode>
                <c:ptCount val="4"/>
                <c:pt idx="0">
                  <c:v>101</c:v>
                </c:pt>
                <c:pt idx="1">
                  <c:v>159</c:v>
                </c:pt>
                <c:pt idx="2">
                  <c:v>91</c:v>
                </c:pt>
                <c:pt idx="3">
                  <c:v>48.5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C3-43F4-9C24-5B200BDAF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77548240"/>
        <c:axId val="477547824"/>
      </c:barChart>
      <c:catAx>
        <c:axId val="477548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7547824"/>
        <c:crosses val="autoZero"/>
        <c:auto val="1"/>
        <c:lblAlgn val="ctr"/>
        <c:lblOffset val="100"/>
        <c:noMultiLvlLbl val="0"/>
      </c:catAx>
      <c:valAx>
        <c:axId val="477547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754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Verteilung</a:t>
            </a:r>
            <a:r>
              <a:rPr lang="en-US" baseline="0"/>
              <a:t> Oberkategorie "Inhalt"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Statistik_Thema!$C$14</c:f>
              <c:strCache>
                <c:ptCount val="1"/>
                <c:pt idx="0">
                  <c:v>Tweets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83C-4C35-8BF3-E46A847954C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83C-4C35-8BF3-E46A847954C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83C-4C35-8BF3-E46A847954C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83C-4C35-8BF3-E46A847954C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83C-4C35-8BF3-E46A847954C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83C-4C35-8BF3-E46A847954C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83C-4C35-8BF3-E46A847954C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83C-4C35-8BF3-E46A847954C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83C-4C35-8BF3-E46A847954C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83C-4C35-8BF3-E46A847954C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Statistik_Thema!$B$15:$B$24</c:f>
              <c:strCache>
                <c:ptCount val="10"/>
                <c:pt idx="0">
                  <c:v>Corona-Virus</c:v>
                </c:pt>
                <c:pt idx="1">
                  <c:v>Migration</c:v>
                </c:pt>
                <c:pt idx="2">
                  <c:v>Klima</c:v>
                </c:pt>
                <c:pt idx="3">
                  <c:v>Außenpolitik</c:v>
                </c:pt>
                <c:pt idx="4">
                  <c:v>Familie &amp; Soziales</c:v>
                </c:pt>
                <c:pt idx="5">
                  <c:v>Diversity/Gendern</c:v>
                </c:pt>
                <c:pt idx="6">
                  <c:v>Steuern</c:v>
                </c:pt>
                <c:pt idx="7">
                  <c:v>El-Hassan</c:v>
                </c:pt>
                <c:pt idx="8">
                  <c:v>Verschiedene</c:v>
                </c:pt>
                <c:pt idx="9">
                  <c:v>Andere</c:v>
                </c:pt>
              </c:strCache>
            </c:strRef>
          </c:cat>
          <c:val>
            <c:numRef>
              <c:f>Statistik_Thema!$C$15:$C$24</c:f>
              <c:numCache>
                <c:formatCode>General</c:formatCode>
                <c:ptCount val="10"/>
                <c:pt idx="0">
                  <c:v>11</c:v>
                </c:pt>
                <c:pt idx="1">
                  <c:v>10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6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83C-4C35-8BF3-E46A847954C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22292891513560809"/>
          <c:y val="0.17171296296296298"/>
          <c:w val="0.7219599737532808"/>
          <c:h val="0.72088764946048411"/>
        </c:manualLayout>
      </c:layout>
      <c:barChart>
        <c:barDir val="bar"/>
        <c:grouping val="clustered"/>
        <c:varyColors val="1"/>
        <c:ser>
          <c:idx val="0"/>
          <c:order val="0"/>
          <c:tx>
            <c:strRef>
              <c:f>Statistik_Thema!$H$14</c:f>
              <c:strCache>
                <c:ptCount val="1"/>
                <c:pt idx="0">
                  <c:v>Median Retweets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cat>
            <c:strRef>
              <c:f>Statistik_Thema!$B$15:$B$24</c:f>
              <c:strCache>
                <c:ptCount val="10"/>
                <c:pt idx="0">
                  <c:v>Corona-Virus</c:v>
                </c:pt>
                <c:pt idx="1">
                  <c:v>Migration</c:v>
                </c:pt>
                <c:pt idx="2">
                  <c:v>Klima</c:v>
                </c:pt>
                <c:pt idx="3">
                  <c:v>Außenpolitik</c:v>
                </c:pt>
                <c:pt idx="4">
                  <c:v>Familie &amp; Soziales</c:v>
                </c:pt>
                <c:pt idx="5">
                  <c:v>Diversity/Gendern</c:v>
                </c:pt>
                <c:pt idx="6">
                  <c:v>Steuern</c:v>
                </c:pt>
                <c:pt idx="7">
                  <c:v>El-Hassan</c:v>
                </c:pt>
                <c:pt idx="8">
                  <c:v>Verschiedene</c:v>
                </c:pt>
                <c:pt idx="9">
                  <c:v>Andere</c:v>
                </c:pt>
              </c:strCache>
            </c:strRef>
          </c:cat>
          <c:val>
            <c:numRef>
              <c:f>Statistik_Thema!$H$15:$H$24</c:f>
              <c:numCache>
                <c:formatCode>General</c:formatCode>
                <c:ptCount val="10"/>
                <c:pt idx="0">
                  <c:v>101</c:v>
                </c:pt>
                <c:pt idx="1">
                  <c:v>89.5</c:v>
                </c:pt>
                <c:pt idx="2">
                  <c:v>72</c:v>
                </c:pt>
                <c:pt idx="3">
                  <c:v>95</c:v>
                </c:pt>
                <c:pt idx="4">
                  <c:v>68</c:v>
                </c:pt>
                <c:pt idx="5">
                  <c:v>117.5</c:v>
                </c:pt>
                <c:pt idx="6">
                  <c:v>57</c:v>
                </c:pt>
                <c:pt idx="7">
                  <c:v>92</c:v>
                </c:pt>
                <c:pt idx="8">
                  <c:v>124.5</c:v>
                </c:pt>
                <c:pt idx="9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D6-444C-9F73-C01FACCCD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17693680"/>
        <c:axId val="717690352"/>
      </c:barChart>
      <c:catAx>
        <c:axId val="7176936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17690352"/>
        <c:crosses val="autoZero"/>
        <c:auto val="1"/>
        <c:lblAlgn val="ctr"/>
        <c:lblOffset val="100"/>
        <c:noMultiLvlLbl val="0"/>
      </c:catAx>
      <c:valAx>
        <c:axId val="71769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17693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57150</xdr:rowOff>
    </xdr:from>
    <xdr:to>
      <xdr:col>8</xdr:col>
      <xdr:colOff>180975</xdr:colOff>
      <xdr:row>14</xdr:row>
      <xdr:rowOff>133350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2D36D3C-5468-4983-9298-D019B9EAC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14</xdr:row>
      <xdr:rowOff>76200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52BF747-510A-441F-AA6D-05A7004138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247650</xdr:colOff>
      <xdr:row>0</xdr:row>
      <xdr:rowOff>0</xdr:rowOff>
    </xdr:from>
    <xdr:to>
      <xdr:col>24</xdr:col>
      <xdr:colOff>247650</xdr:colOff>
      <xdr:row>14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9AE69E5-1E54-4419-B92B-8D429187F1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</xdr:colOff>
      <xdr:row>15</xdr:row>
      <xdr:rowOff>152400</xdr:rowOff>
    </xdr:from>
    <xdr:to>
      <xdr:col>6</xdr:col>
      <xdr:colOff>19050</xdr:colOff>
      <xdr:row>30</xdr:row>
      <xdr:rowOff>38100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FD4AB636-2135-465E-915F-CC013B39B0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66675</xdr:colOff>
      <xdr:row>15</xdr:row>
      <xdr:rowOff>123825</xdr:rowOff>
    </xdr:from>
    <xdr:to>
      <xdr:col>12</xdr:col>
      <xdr:colOff>66675</xdr:colOff>
      <xdr:row>30</xdr:row>
      <xdr:rowOff>9525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830C0D6F-959F-4CEF-8551-6A9B17B81C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76200</xdr:colOff>
      <xdr:row>0</xdr:row>
      <xdr:rowOff>0</xdr:rowOff>
    </xdr:from>
    <xdr:to>
      <xdr:col>12</xdr:col>
      <xdr:colOff>76200</xdr:colOff>
      <xdr:row>14</xdr:row>
      <xdr:rowOff>76200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AABCA896-FE97-427C-B270-4EB0A2FB1E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190500</xdr:colOff>
      <xdr:row>0</xdr:row>
      <xdr:rowOff>9525</xdr:rowOff>
    </xdr:from>
    <xdr:to>
      <xdr:col>18</xdr:col>
      <xdr:colOff>190500</xdr:colOff>
      <xdr:row>14</xdr:row>
      <xdr:rowOff>85725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F8A337D7-D01B-42DA-A3E7-1CC951995B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695325</xdr:colOff>
      <xdr:row>0</xdr:row>
      <xdr:rowOff>0</xdr:rowOff>
    </xdr:from>
    <xdr:to>
      <xdr:col>30</xdr:col>
      <xdr:colOff>695325</xdr:colOff>
      <xdr:row>14</xdr:row>
      <xdr:rowOff>76200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A5255F7F-2911-4EA5-9BC2-1C10FC0272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47625</xdr:rowOff>
    </xdr:from>
    <xdr:to>
      <xdr:col>6</xdr:col>
      <xdr:colOff>38100</xdr:colOff>
      <xdr:row>14</xdr:row>
      <xdr:rowOff>123825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E23F1C6-A4F3-4917-8F7E-C8D1C2718D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85725</xdr:colOff>
      <xdr:row>0</xdr:row>
      <xdr:rowOff>57149</xdr:rowOff>
    </xdr:from>
    <xdr:to>
      <xdr:col>12</xdr:col>
      <xdr:colOff>295275</xdr:colOff>
      <xdr:row>19</xdr:row>
      <xdr:rowOff>66674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E646F202-3603-4C15-B7E2-901CF277F4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</xdr:colOff>
      <xdr:row>16</xdr:row>
      <xdr:rowOff>0</xdr:rowOff>
    </xdr:from>
    <xdr:to>
      <xdr:col>6</xdr:col>
      <xdr:colOff>28575</xdr:colOff>
      <xdr:row>30</xdr:row>
      <xdr:rowOff>76200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D2150CE9-84C0-4055-9AD4-0C66A26977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DA22E74-25ED-4BAC-B4D4-5E8CBD3C0561}" autoFormatId="16" applyNumberFormats="0" applyBorderFormats="0" applyFontFormats="0" applyPatternFormats="0" applyAlignmentFormats="0" applyWidthHeightFormats="0">
  <queryTableRefresh nextId="21" unboundColumnsRight="3">
    <queryTableFields count="15">
      <queryTableField id="1" name="Column1" tableColumnId="1"/>
      <queryTableField id="2" name="data_id" tableColumnId="2"/>
      <queryTableField id="3" name="date_time_posted" tableColumnId="3"/>
      <queryTableField id="7" dataBound="0" tableColumnId="7"/>
      <queryTableField id="4" name="tweet" tableColumnId="4"/>
      <queryTableField id="5" name="medialink" tableColumnId="5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20" dataBound="0" tableColumnId="10"/>
      <queryTableField id="6" name="mediatype" tableColumnId="6"/>
      <queryTableField id="9" dataBound="0" tableColumnId="9"/>
      <queryTableField id="13" dataBound="0" tableColumnId="13"/>
      <queryTableField id="19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8F3BBA-AFC2-4AD1-A057-1E1133678820}" name="tweets2" displayName="tweets2" ref="A1:O106" tableType="queryTable" totalsRowCount="1">
  <autoFilter ref="A1:O105" xr:uid="{258F3BBA-AFC2-4AD1-A057-1E1133678820}">
    <filterColumn colId="9">
      <filters>
        <filter val="Anger/Anxiety"/>
      </filters>
    </filterColumn>
  </autoFilter>
  <sortState xmlns:xlrd2="http://schemas.microsoft.com/office/spreadsheetml/2017/richdata2" ref="A2:N101">
    <sortCondition descending="1" ref="B1:B101"/>
  </sortState>
  <tableColumns count="15">
    <tableColumn id="1" xr3:uid="{6CB4574C-D326-41FE-8E1D-318CA2FFBEFE}" uniqueName="1" name="Column1" queryTableFieldId="1"/>
    <tableColumn id="2" xr3:uid="{26EB4725-AC23-47B0-9674-82A88DE42271}" uniqueName="2" name="data_id" queryTableFieldId="2" dataDxfId="28" totalsRowDxfId="27"/>
    <tableColumn id="3" xr3:uid="{4B452348-D3EE-4106-B297-0786BEFEEFC6}" uniqueName="3" name="date_time_posted" queryTableFieldId="3" dataDxfId="26" totalsRowDxfId="25"/>
    <tableColumn id="7" xr3:uid="{746AE400-452D-40A0-9761-EB63DAD91FF7}" uniqueName="7" name="Retweets" queryTableFieldId="7" dataDxfId="24" totalsRowDxfId="23"/>
    <tableColumn id="4" xr3:uid="{F335F399-EC48-4D2A-B75E-A4B46CFFB898}" uniqueName="4" name="tweet" queryTableFieldId="4" dataDxfId="22" totalsRowDxfId="21"/>
    <tableColumn id="5" xr3:uid="{92622D0E-AAF2-49F7-AAE3-5477854A718F}" uniqueName="5" name="medialink" queryTableFieldId="5" dataDxfId="20" totalsRowDxfId="19"/>
    <tableColumn id="14" xr3:uid="{2CA094A9-813A-4CB0-BFD1-3448E4F4352B}" uniqueName="14" name="Überkategorie" queryTableFieldId="14" dataDxfId="18" totalsRowDxfId="17"/>
    <tableColumn id="15" xr3:uid="{B0CED369-F4C7-4503-9AF9-3A6028062B25}" uniqueName="15" name="Unterkategorie" queryTableFieldId="15" dataDxfId="16" totalsRowDxfId="15"/>
    <tableColumn id="16" xr3:uid="{E50BAF15-ED25-4573-9D5E-F78BCCDB234E}" uniqueName="16" name="Negative Campaigning" queryTableFieldId="16" dataDxfId="14" totalsRowDxfId="13"/>
    <tableColumn id="17" xr3:uid="{E34A1D67-8290-4D39-BFB6-A94F73F4B86F}" uniqueName="17" name="Sentiment" queryTableFieldId="17" dataDxfId="12" totalsRowDxfId="11"/>
    <tableColumn id="10" xr3:uid="{F4D30AD4-592A-428F-BB82-7EE899800476}" uniqueName="10" name="mediause" queryTableFieldId="20" dataDxfId="10" totalsRowDxfId="9"/>
    <tableColumn id="6" xr3:uid="{95806E1D-398A-4777-AE42-F9E0A6FA1943}" uniqueName="6" name="mediatype" queryTableFieldId="6" dataDxfId="8" totalsRowDxfId="7"/>
    <tableColumn id="9" xr3:uid="{EA1BD056-BE8A-43A2-99D4-EE2D9533E5F6}" uniqueName="9" name="URL" queryTableFieldId="9" dataDxfId="6" totalsRowDxfId="5"/>
    <tableColumn id="13" xr3:uid="{EB6D832E-B730-44A8-AB9F-961417D55FED}" uniqueName="13" name="Mentions" queryTableFieldId="13" dataDxfId="4" totalsRowDxfId="3"/>
    <tableColumn id="8" xr3:uid="{CD886BE8-E873-4885-869F-03211B44C05D}" uniqueName="8" name="Schlagzeile in Tweet" queryTableFieldId="19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39F3-B887-4BF1-A489-4EDB68F7C91E}">
  <dimension ref="A1:O106"/>
  <sheetViews>
    <sheetView workbookViewId="0">
      <selection activeCell="D22" sqref="D22"/>
    </sheetView>
  </sheetViews>
  <sheetFormatPr baseColWidth="10" defaultRowHeight="15"/>
  <cols>
    <col min="1" max="1" width="11.140625" bestFit="1" customWidth="1"/>
    <col min="2" max="2" width="20.140625" style="3" bestFit="1" customWidth="1"/>
    <col min="3" max="3" width="20.140625" style="3" customWidth="1"/>
    <col min="4" max="4" width="19.7109375" bestFit="1" customWidth="1"/>
    <col min="5" max="5" width="69.28515625" style="4" customWidth="1"/>
    <col min="6" max="6" width="79.140625" customWidth="1"/>
    <col min="7" max="7" width="13.7109375" customWidth="1"/>
    <col min="8" max="8" width="13.42578125" bestFit="1" customWidth="1"/>
    <col min="9" max="9" width="21.42578125" bestFit="1" customWidth="1"/>
    <col min="10" max="10" width="24.28515625" bestFit="1" customWidth="1"/>
    <col min="11" max="11" width="24.28515625" customWidth="1"/>
    <col min="12" max="12" width="28" bestFit="1" customWidth="1"/>
    <col min="15" max="15" width="18" bestFit="1" customWidth="1"/>
  </cols>
  <sheetData>
    <row r="1" spans="1:15">
      <c r="A1" t="s">
        <v>0</v>
      </c>
      <c r="B1" s="3" t="s">
        <v>1</v>
      </c>
      <c r="C1" t="s">
        <v>2</v>
      </c>
      <c r="D1" s="4" t="s">
        <v>302</v>
      </c>
      <c r="E1" t="s">
        <v>3</v>
      </c>
      <c r="F1" t="s">
        <v>4</v>
      </c>
      <c r="G1" t="s">
        <v>390</v>
      </c>
      <c r="H1" t="s">
        <v>391</v>
      </c>
      <c r="I1" t="s">
        <v>349</v>
      </c>
      <c r="J1" t="s">
        <v>306</v>
      </c>
      <c r="K1" t="s">
        <v>388</v>
      </c>
      <c r="L1" t="s">
        <v>5</v>
      </c>
      <c r="M1" t="s">
        <v>311</v>
      </c>
      <c r="N1" t="s">
        <v>346</v>
      </c>
      <c r="O1" t="s">
        <v>375</v>
      </c>
    </row>
    <row r="2" spans="1:15" hidden="1">
      <c r="A2">
        <v>1</v>
      </c>
      <c r="B2" s="3" t="s">
        <v>6</v>
      </c>
      <c r="C2" s="2">
        <v>44465.911736111113</v>
      </c>
      <c r="D2">
        <v>266</v>
      </c>
      <c r="E2" s="1" t="s">
        <v>7</v>
      </c>
      <c r="F2" s="1" t="s">
        <v>8</v>
      </c>
      <c r="G2" s="1" t="s">
        <v>314</v>
      </c>
      <c r="H2" s="1" t="s">
        <v>312</v>
      </c>
      <c r="I2" s="1" t="s">
        <v>17</v>
      </c>
      <c r="J2" s="1" t="s">
        <v>308</v>
      </c>
      <c r="K2" s="1" t="s">
        <v>384</v>
      </c>
      <c r="L2" s="1" t="s">
        <v>303</v>
      </c>
      <c r="M2" s="1" t="s">
        <v>384</v>
      </c>
      <c r="N2" s="1" t="s">
        <v>17</v>
      </c>
      <c r="O2" s="1" t="s">
        <v>385</v>
      </c>
    </row>
    <row r="3" spans="1:15" hidden="1">
      <c r="A3">
        <v>2</v>
      </c>
      <c r="B3" s="3" t="s">
        <v>9</v>
      </c>
      <c r="C3" s="2">
        <v>44465.861319444448</v>
      </c>
      <c r="D3">
        <v>179</v>
      </c>
      <c r="E3" s="1" t="s">
        <v>10</v>
      </c>
      <c r="F3" s="1" t="s">
        <v>11</v>
      </c>
      <c r="G3" s="1" t="s">
        <v>314</v>
      </c>
      <c r="H3" s="1" t="s">
        <v>312</v>
      </c>
      <c r="I3" s="1" t="s">
        <v>17</v>
      </c>
      <c r="J3" s="1" t="s">
        <v>307</v>
      </c>
      <c r="K3" s="1" t="s">
        <v>384</v>
      </c>
      <c r="L3" s="1" t="s">
        <v>303</v>
      </c>
      <c r="M3" s="1" t="s">
        <v>385</v>
      </c>
      <c r="N3" s="1" t="s">
        <v>17</v>
      </c>
      <c r="O3" s="1" t="s">
        <v>385</v>
      </c>
    </row>
    <row r="4" spans="1:15" hidden="1">
      <c r="A4">
        <v>3</v>
      </c>
      <c r="B4" s="3" t="s">
        <v>12</v>
      </c>
      <c r="C4" s="2">
        <v>44465.84447916667</v>
      </c>
      <c r="D4">
        <v>88</v>
      </c>
      <c r="E4" s="1" t="s">
        <v>13</v>
      </c>
      <c r="F4" s="1" t="s">
        <v>14</v>
      </c>
      <c r="G4" s="1" t="s">
        <v>314</v>
      </c>
      <c r="H4" s="1" t="s">
        <v>312</v>
      </c>
      <c r="I4" s="1" t="s">
        <v>17</v>
      </c>
      <c r="J4" s="1" t="s">
        <v>308</v>
      </c>
      <c r="K4" s="1" t="s">
        <v>384</v>
      </c>
      <c r="L4" s="1" t="s">
        <v>303</v>
      </c>
      <c r="M4" s="1" t="s">
        <v>385</v>
      </c>
      <c r="N4" s="1" t="s">
        <v>17</v>
      </c>
      <c r="O4" s="1" t="s">
        <v>385</v>
      </c>
    </row>
    <row r="5" spans="1:15" hidden="1">
      <c r="A5">
        <v>4</v>
      </c>
      <c r="B5" s="3" t="s">
        <v>15</v>
      </c>
      <c r="C5" s="2">
        <v>44465.834849537037</v>
      </c>
      <c r="D5">
        <v>36</v>
      </c>
      <c r="E5" s="1" t="s">
        <v>16</v>
      </c>
      <c r="F5" s="1" t="s">
        <v>17</v>
      </c>
      <c r="G5" s="1" t="s">
        <v>314</v>
      </c>
      <c r="H5" s="1" t="s">
        <v>312</v>
      </c>
      <c r="I5" s="1" t="s">
        <v>17</v>
      </c>
      <c r="J5" s="1" t="s">
        <v>309</v>
      </c>
      <c r="K5" s="1" t="s">
        <v>385</v>
      </c>
      <c r="L5" s="1" t="s">
        <v>17</v>
      </c>
      <c r="M5" s="1" t="s">
        <v>385</v>
      </c>
      <c r="N5" s="1" t="s">
        <v>17</v>
      </c>
      <c r="O5" s="1" t="s">
        <v>384</v>
      </c>
    </row>
    <row r="6" spans="1:15" hidden="1">
      <c r="A6">
        <v>5</v>
      </c>
      <c r="B6" s="3" t="s">
        <v>18</v>
      </c>
      <c r="C6" s="2">
        <v>44465.823900462965</v>
      </c>
      <c r="D6">
        <v>114</v>
      </c>
      <c r="E6" s="1" t="s">
        <v>19</v>
      </c>
      <c r="F6" s="1" t="s">
        <v>20</v>
      </c>
      <c r="G6" s="1" t="s">
        <v>314</v>
      </c>
      <c r="H6" s="1" t="s">
        <v>312</v>
      </c>
      <c r="I6" s="1" t="s">
        <v>17</v>
      </c>
      <c r="J6" s="1" t="s">
        <v>308</v>
      </c>
      <c r="K6" s="1" t="s">
        <v>384</v>
      </c>
      <c r="L6" s="1" t="s">
        <v>303</v>
      </c>
      <c r="M6" s="1" t="s">
        <v>385</v>
      </c>
      <c r="N6" s="1" t="s">
        <v>17</v>
      </c>
      <c r="O6" s="1" t="s">
        <v>385</v>
      </c>
    </row>
    <row r="7" spans="1:15" hidden="1">
      <c r="A7">
        <v>6</v>
      </c>
      <c r="B7" s="3" t="s">
        <v>21</v>
      </c>
      <c r="C7" s="2">
        <v>44465.820150462961</v>
      </c>
      <c r="D7">
        <v>64</v>
      </c>
      <c r="E7" s="1" t="s">
        <v>22</v>
      </c>
      <c r="F7" s="1" t="s">
        <v>23</v>
      </c>
      <c r="G7" s="1" t="s">
        <v>314</v>
      </c>
      <c r="H7" s="1" t="s">
        <v>312</v>
      </c>
      <c r="I7" s="1" t="s">
        <v>17</v>
      </c>
      <c r="J7" s="1" t="s">
        <v>308</v>
      </c>
      <c r="K7" s="1" t="s">
        <v>384</v>
      </c>
      <c r="L7" s="1" t="s">
        <v>304</v>
      </c>
      <c r="M7" s="1" t="s">
        <v>385</v>
      </c>
      <c r="N7" s="1" t="s">
        <v>17</v>
      </c>
      <c r="O7" s="1" t="s">
        <v>385</v>
      </c>
    </row>
    <row r="8" spans="1:15" hidden="1">
      <c r="A8">
        <v>7</v>
      </c>
      <c r="B8" s="3" t="s">
        <v>24</v>
      </c>
      <c r="C8" s="2">
        <v>44465.771145833336</v>
      </c>
      <c r="D8">
        <v>56</v>
      </c>
      <c r="E8" s="1" t="s">
        <v>25</v>
      </c>
      <c r="F8" s="1" t="s">
        <v>26</v>
      </c>
      <c r="G8" s="1" t="s">
        <v>314</v>
      </c>
      <c r="H8" s="1" t="s">
        <v>312</v>
      </c>
      <c r="I8" s="1" t="s">
        <v>17</v>
      </c>
      <c r="J8" s="1" t="s">
        <v>307</v>
      </c>
      <c r="K8" s="1" t="s">
        <v>384</v>
      </c>
      <c r="L8" s="1" t="s">
        <v>304</v>
      </c>
      <c r="M8" s="1" t="s">
        <v>385</v>
      </c>
      <c r="N8" s="1" t="s">
        <v>347</v>
      </c>
      <c r="O8" s="1" t="s">
        <v>385</v>
      </c>
    </row>
    <row r="9" spans="1:15" hidden="1">
      <c r="A9">
        <v>8</v>
      </c>
      <c r="B9" s="3" t="s">
        <v>27</v>
      </c>
      <c r="C9" s="2">
        <v>44465.750891203701</v>
      </c>
      <c r="D9">
        <v>234</v>
      </c>
      <c r="E9" s="1" t="s">
        <v>28</v>
      </c>
      <c r="F9" s="1" t="s">
        <v>29</v>
      </c>
      <c r="G9" s="1" t="s">
        <v>314</v>
      </c>
      <c r="H9" s="1" t="s">
        <v>312</v>
      </c>
      <c r="I9" s="1" t="s">
        <v>17</v>
      </c>
      <c r="J9" s="1" t="s">
        <v>307</v>
      </c>
      <c r="K9" s="1" t="s">
        <v>384</v>
      </c>
      <c r="L9" s="1" t="s">
        <v>304</v>
      </c>
      <c r="M9" s="1" t="s">
        <v>385</v>
      </c>
      <c r="N9" s="1" t="s">
        <v>17</v>
      </c>
      <c r="O9" s="1" t="s">
        <v>385</v>
      </c>
    </row>
    <row r="10" spans="1:15">
      <c r="A10">
        <v>9</v>
      </c>
      <c r="B10" s="3" t="s">
        <v>30</v>
      </c>
      <c r="C10" s="2">
        <v>44465.625983796293</v>
      </c>
      <c r="D10">
        <v>94</v>
      </c>
      <c r="E10" s="1" t="s">
        <v>31</v>
      </c>
      <c r="F10" s="1" t="s">
        <v>32</v>
      </c>
      <c r="G10" s="1" t="s">
        <v>314</v>
      </c>
      <c r="H10" s="1" t="s">
        <v>315</v>
      </c>
      <c r="I10" s="1" t="s">
        <v>17</v>
      </c>
      <c r="J10" s="1" t="s">
        <v>310</v>
      </c>
      <c r="K10" s="1" t="s">
        <v>384</v>
      </c>
      <c r="L10" s="1" t="s">
        <v>303</v>
      </c>
      <c r="M10" s="1" t="s">
        <v>385</v>
      </c>
      <c r="N10" s="1" t="s">
        <v>17</v>
      </c>
      <c r="O10" s="1" t="s">
        <v>384</v>
      </c>
    </row>
    <row r="11" spans="1:15">
      <c r="A11">
        <v>10</v>
      </c>
      <c r="B11" s="3" t="s">
        <v>33</v>
      </c>
      <c r="C11" s="2">
        <v>44465.33353009259</v>
      </c>
      <c r="D11">
        <v>266</v>
      </c>
      <c r="E11" s="1" t="s">
        <v>34</v>
      </c>
      <c r="F11" s="1" t="s">
        <v>35</v>
      </c>
      <c r="G11" s="1" t="s">
        <v>314</v>
      </c>
      <c r="H11" s="1" t="s">
        <v>315</v>
      </c>
      <c r="I11" s="1" t="s">
        <v>17</v>
      </c>
      <c r="J11" s="1" t="s">
        <v>310</v>
      </c>
      <c r="K11" s="1" t="s">
        <v>384</v>
      </c>
      <c r="L11" s="1" t="s">
        <v>303</v>
      </c>
      <c r="M11" s="1" t="s">
        <v>385</v>
      </c>
      <c r="N11" s="1" t="s">
        <v>17</v>
      </c>
      <c r="O11" s="1" t="s">
        <v>384</v>
      </c>
    </row>
    <row r="12" spans="1:15">
      <c r="A12">
        <v>11</v>
      </c>
      <c r="B12" s="3" t="s">
        <v>36</v>
      </c>
      <c r="C12" s="2">
        <v>44464.750416666669</v>
      </c>
      <c r="D12">
        <v>240</v>
      </c>
      <c r="E12" s="1" t="s">
        <v>37</v>
      </c>
      <c r="F12" s="1" t="s">
        <v>38</v>
      </c>
      <c r="G12" s="1" t="s">
        <v>314</v>
      </c>
      <c r="H12" s="1" t="s">
        <v>315</v>
      </c>
      <c r="I12" s="1" t="s">
        <v>17</v>
      </c>
      <c r="J12" s="1" t="s">
        <v>310</v>
      </c>
      <c r="K12" s="1" t="s">
        <v>384</v>
      </c>
      <c r="L12" s="1" t="s">
        <v>303</v>
      </c>
      <c r="M12" s="1" t="s">
        <v>385</v>
      </c>
      <c r="N12" s="1" t="s">
        <v>17</v>
      </c>
      <c r="O12" s="1" t="s">
        <v>384</v>
      </c>
    </row>
    <row r="13" spans="1:15">
      <c r="A13">
        <v>12</v>
      </c>
      <c r="B13" s="3" t="s">
        <v>39</v>
      </c>
      <c r="C13" s="2">
        <v>44464.652083333334</v>
      </c>
      <c r="D13">
        <v>80</v>
      </c>
      <c r="E13" s="1" t="s">
        <v>40</v>
      </c>
      <c r="F13" s="1" t="s">
        <v>41</v>
      </c>
      <c r="G13" s="1" t="s">
        <v>313</v>
      </c>
      <c r="H13" s="1" t="s">
        <v>345</v>
      </c>
      <c r="I13" s="1" t="s">
        <v>17</v>
      </c>
      <c r="J13" s="1" t="s">
        <v>310</v>
      </c>
      <c r="K13" s="1" t="s">
        <v>384</v>
      </c>
      <c r="L13" s="1" t="s">
        <v>305</v>
      </c>
      <c r="M13" s="1" t="s">
        <v>385</v>
      </c>
      <c r="N13" s="1" t="s">
        <v>17</v>
      </c>
      <c r="O13" s="1" t="s">
        <v>385</v>
      </c>
    </row>
    <row r="14" spans="1:15" hidden="1">
      <c r="A14">
        <v>13</v>
      </c>
      <c r="B14" s="3" t="s">
        <v>42</v>
      </c>
      <c r="C14" s="2">
        <v>44464.625023148146</v>
      </c>
      <c r="D14">
        <v>132</v>
      </c>
      <c r="E14" s="1" t="s">
        <v>43</v>
      </c>
      <c r="F14" s="1" t="s">
        <v>44</v>
      </c>
      <c r="G14" s="1" t="s">
        <v>316</v>
      </c>
      <c r="H14" s="1" t="s">
        <v>318</v>
      </c>
      <c r="I14" s="1" t="s">
        <v>17</v>
      </c>
      <c r="J14" s="1" t="s">
        <v>309</v>
      </c>
      <c r="K14" s="1" t="s">
        <v>384</v>
      </c>
      <c r="L14" s="1" t="s">
        <v>305</v>
      </c>
      <c r="M14" s="1" t="s">
        <v>385</v>
      </c>
      <c r="N14" s="1" t="s">
        <v>17</v>
      </c>
      <c r="O14" s="1" t="s">
        <v>385</v>
      </c>
    </row>
    <row r="15" spans="1:15">
      <c r="A15">
        <v>14</v>
      </c>
      <c r="B15" s="3" t="s">
        <v>45</v>
      </c>
      <c r="C15" s="2">
        <v>44464.375497685185</v>
      </c>
      <c r="D15">
        <v>159</v>
      </c>
      <c r="E15" s="1" t="s">
        <v>46</v>
      </c>
      <c r="F15" s="1" t="s">
        <v>47</v>
      </c>
      <c r="G15" s="1" t="s">
        <v>314</v>
      </c>
      <c r="H15" s="1" t="s">
        <v>315</v>
      </c>
      <c r="I15" s="1" t="s">
        <v>17</v>
      </c>
      <c r="J15" s="1" t="s">
        <v>310</v>
      </c>
      <c r="K15" s="1" t="s">
        <v>384</v>
      </c>
      <c r="L15" s="1" t="s">
        <v>303</v>
      </c>
      <c r="M15" s="1" t="s">
        <v>385</v>
      </c>
      <c r="N15" s="1" t="s">
        <v>17</v>
      </c>
      <c r="O15" s="1" t="s">
        <v>384</v>
      </c>
    </row>
    <row r="16" spans="1:15" hidden="1">
      <c r="A16">
        <v>15</v>
      </c>
      <c r="B16" s="3" t="s">
        <v>48</v>
      </c>
      <c r="C16" s="2">
        <v>44463.9140162037</v>
      </c>
      <c r="D16">
        <v>51</v>
      </c>
      <c r="E16" s="1" t="s">
        <v>49</v>
      </c>
      <c r="F16" s="1" t="s">
        <v>50</v>
      </c>
      <c r="G16" s="1" t="s">
        <v>316</v>
      </c>
      <c r="H16" s="1" t="s">
        <v>317</v>
      </c>
      <c r="I16" s="1" t="s">
        <v>17</v>
      </c>
      <c r="J16" s="1" t="s">
        <v>309</v>
      </c>
      <c r="K16" s="1" t="s">
        <v>384</v>
      </c>
      <c r="L16" s="1" t="s">
        <v>304</v>
      </c>
      <c r="M16" s="1" t="s">
        <v>384</v>
      </c>
      <c r="N16" s="1" t="s">
        <v>17</v>
      </c>
      <c r="O16" s="1" t="s">
        <v>385</v>
      </c>
    </row>
    <row r="17" spans="1:15" hidden="1">
      <c r="A17">
        <v>16</v>
      </c>
      <c r="B17" s="3" t="s">
        <v>51</v>
      </c>
      <c r="C17" s="2">
        <v>44463.809849537036</v>
      </c>
      <c r="D17">
        <v>105</v>
      </c>
      <c r="E17" s="1" t="s">
        <v>52</v>
      </c>
      <c r="F17" s="1" t="s">
        <v>53</v>
      </c>
      <c r="G17" s="1" t="s">
        <v>316</v>
      </c>
      <c r="H17" s="1" t="s">
        <v>318</v>
      </c>
      <c r="I17" s="1" t="s">
        <v>17</v>
      </c>
      <c r="J17" s="1" t="s">
        <v>308</v>
      </c>
      <c r="K17" s="1" t="s">
        <v>384</v>
      </c>
      <c r="L17" s="1" t="s">
        <v>303</v>
      </c>
      <c r="M17" s="1" t="s">
        <v>385</v>
      </c>
      <c r="N17" s="1" t="s">
        <v>17</v>
      </c>
      <c r="O17" s="1" t="s">
        <v>385</v>
      </c>
    </row>
    <row r="18" spans="1:15" hidden="1">
      <c r="A18">
        <v>17</v>
      </c>
      <c r="B18" s="3" t="s">
        <v>54</v>
      </c>
      <c r="C18" s="2">
        <v>44463.760937500003</v>
      </c>
      <c r="D18">
        <v>31</v>
      </c>
      <c r="E18" s="1" t="s">
        <v>55</v>
      </c>
      <c r="F18" s="1" t="s">
        <v>17</v>
      </c>
      <c r="G18" s="1" t="s">
        <v>316</v>
      </c>
      <c r="H18" s="1" t="s">
        <v>318</v>
      </c>
      <c r="I18" s="1" t="s">
        <v>17</v>
      </c>
      <c r="J18" s="1" t="s">
        <v>309</v>
      </c>
      <c r="K18" s="1" t="s">
        <v>385</v>
      </c>
      <c r="L18" s="1" t="s">
        <v>17</v>
      </c>
      <c r="M18" s="1" t="s">
        <v>384</v>
      </c>
      <c r="N18" s="1" t="s">
        <v>17</v>
      </c>
      <c r="O18" s="1" t="s">
        <v>385</v>
      </c>
    </row>
    <row r="19" spans="1:15" hidden="1">
      <c r="A19">
        <v>18</v>
      </c>
      <c r="B19" s="3" t="s">
        <v>56</v>
      </c>
      <c r="C19" s="2">
        <v>44463.744305555556</v>
      </c>
      <c r="D19">
        <v>34</v>
      </c>
      <c r="E19" s="1" t="s">
        <v>57</v>
      </c>
      <c r="F19" s="1" t="s">
        <v>58</v>
      </c>
      <c r="G19" s="1" t="s">
        <v>316</v>
      </c>
      <c r="H19" s="1" t="s">
        <v>318</v>
      </c>
      <c r="I19" s="1" t="s">
        <v>17</v>
      </c>
      <c r="J19" s="1" t="s">
        <v>309</v>
      </c>
      <c r="K19" s="1" t="s">
        <v>384</v>
      </c>
      <c r="L19" s="1" t="s">
        <v>303</v>
      </c>
      <c r="M19" s="1" t="s">
        <v>384</v>
      </c>
      <c r="N19" s="1" t="s">
        <v>17</v>
      </c>
      <c r="O19" s="1" t="s">
        <v>385</v>
      </c>
    </row>
    <row r="20" spans="1:15" hidden="1">
      <c r="A20">
        <v>19</v>
      </c>
      <c r="B20" s="3" t="s">
        <v>59</v>
      </c>
      <c r="C20" s="2">
        <v>44463.711388888885</v>
      </c>
      <c r="D20">
        <v>29</v>
      </c>
      <c r="E20" s="1" t="s">
        <v>60</v>
      </c>
      <c r="F20" s="1" t="s">
        <v>17</v>
      </c>
      <c r="G20" s="1" t="s">
        <v>316</v>
      </c>
      <c r="H20" s="1" t="s">
        <v>318</v>
      </c>
      <c r="I20" s="1" t="s">
        <v>17</v>
      </c>
      <c r="J20" s="1" t="s">
        <v>309</v>
      </c>
      <c r="K20" s="1" t="s">
        <v>385</v>
      </c>
      <c r="L20" s="1" t="s">
        <v>17</v>
      </c>
      <c r="M20" s="1" t="s">
        <v>384</v>
      </c>
      <c r="N20" s="1" t="s">
        <v>17</v>
      </c>
      <c r="O20" s="1" t="s">
        <v>385</v>
      </c>
    </row>
    <row r="21" spans="1:15">
      <c r="A21">
        <v>20</v>
      </c>
      <c r="B21" s="3" t="s">
        <v>61</v>
      </c>
      <c r="C21" s="2">
        <v>44463.684814814813</v>
      </c>
      <c r="D21">
        <v>98</v>
      </c>
      <c r="E21" s="1" t="s">
        <v>62</v>
      </c>
      <c r="F21" s="1" t="s">
        <v>63</v>
      </c>
      <c r="G21" s="1" t="s">
        <v>316</v>
      </c>
      <c r="H21" s="1" t="s">
        <v>318</v>
      </c>
      <c r="I21" s="1" t="s">
        <v>17</v>
      </c>
      <c r="J21" s="1" t="s">
        <v>310</v>
      </c>
      <c r="K21" s="1" t="s">
        <v>384</v>
      </c>
      <c r="L21" s="1" t="s">
        <v>305</v>
      </c>
      <c r="M21" s="1" t="s">
        <v>385</v>
      </c>
      <c r="N21" s="1" t="s">
        <v>17</v>
      </c>
      <c r="O21" s="1" t="s">
        <v>385</v>
      </c>
    </row>
    <row r="22" spans="1:15">
      <c r="A22">
        <v>21</v>
      </c>
      <c r="B22" s="3" t="s">
        <v>64</v>
      </c>
      <c r="C22" s="2">
        <v>44463.609097222223</v>
      </c>
      <c r="D22">
        <v>145</v>
      </c>
      <c r="E22" s="1" t="s">
        <v>65</v>
      </c>
      <c r="F22" s="1" t="s">
        <v>66</v>
      </c>
      <c r="G22" s="1" t="s">
        <v>313</v>
      </c>
      <c r="H22" s="1" t="s">
        <v>336</v>
      </c>
      <c r="I22" s="1" t="s">
        <v>344</v>
      </c>
      <c r="J22" s="1" t="s">
        <v>310</v>
      </c>
      <c r="K22" s="1" t="s">
        <v>384</v>
      </c>
      <c r="L22" s="1" t="s">
        <v>305</v>
      </c>
      <c r="M22" s="1" t="s">
        <v>385</v>
      </c>
      <c r="N22" s="1" t="s">
        <v>17</v>
      </c>
      <c r="O22" s="1" t="s">
        <v>384</v>
      </c>
    </row>
    <row r="23" spans="1:15">
      <c r="A23">
        <v>22</v>
      </c>
      <c r="B23" s="3" t="s">
        <v>67</v>
      </c>
      <c r="C23" s="2">
        <v>44463.546724537038</v>
      </c>
      <c r="D23">
        <v>101</v>
      </c>
      <c r="E23" s="1" t="s">
        <v>68</v>
      </c>
      <c r="F23" s="1" t="s">
        <v>69</v>
      </c>
      <c r="G23" s="1" t="s">
        <v>313</v>
      </c>
      <c r="H23" s="1" t="s">
        <v>319</v>
      </c>
      <c r="I23" s="1" t="s">
        <v>17</v>
      </c>
      <c r="J23" s="1" t="s">
        <v>310</v>
      </c>
      <c r="K23" s="1" t="s">
        <v>384</v>
      </c>
      <c r="L23" s="1" t="s">
        <v>304</v>
      </c>
      <c r="M23" s="1" t="s">
        <v>385</v>
      </c>
      <c r="N23" s="1" t="s">
        <v>17</v>
      </c>
      <c r="O23" s="1" t="s">
        <v>385</v>
      </c>
    </row>
    <row r="24" spans="1:15" ht="15" customHeight="1">
      <c r="A24">
        <v>23</v>
      </c>
      <c r="B24" s="3" t="s">
        <v>70</v>
      </c>
      <c r="C24" s="2">
        <v>44463.375</v>
      </c>
      <c r="D24">
        <v>91</v>
      </c>
      <c r="E24" s="5" t="s">
        <v>71</v>
      </c>
      <c r="F24" s="1" t="s">
        <v>72</v>
      </c>
      <c r="G24" s="1" t="s">
        <v>314</v>
      </c>
      <c r="H24" s="1" t="s">
        <v>320</v>
      </c>
      <c r="I24" s="1" t="s">
        <v>17</v>
      </c>
      <c r="J24" s="1" t="s">
        <v>310</v>
      </c>
      <c r="K24" s="1" t="s">
        <v>384</v>
      </c>
      <c r="L24" s="1" t="s">
        <v>305</v>
      </c>
      <c r="M24" s="1" t="s">
        <v>385</v>
      </c>
      <c r="N24" s="1" t="s">
        <v>17</v>
      </c>
      <c r="O24" s="1" t="s">
        <v>384</v>
      </c>
    </row>
    <row r="25" spans="1:15">
      <c r="A25">
        <v>24</v>
      </c>
      <c r="B25" s="3" t="s">
        <v>73</v>
      </c>
      <c r="C25" s="2">
        <v>44462.625023148146</v>
      </c>
      <c r="D25">
        <v>150</v>
      </c>
      <c r="E25" s="1" t="s">
        <v>74</v>
      </c>
      <c r="F25" s="1" t="s">
        <v>75</v>
      </c>
      <c r="G25" s="1" t="s">
        <v>313</v>
      </c>
      <c r="H25" s="1" t="s">
        <v>345</v>
      </c>
      <c r="I25" s="1" t="s">
        <v>321</v>
      </c>
      <c r="J25" s="1" t="s">
        <v>310</v>
      </c>
      <c r="K25" s="1" t="s">
        <v>384</v>
      </c>
      <c r="L25" s="1" t="s">
        <v>305</v>
      </c>
      <c r="M25" s="1" t="s">
        <v>384</v>
      </c>
      <c r="N25" s="1" t="s">
        <v>17</v>
      </c>
      <c r="O25" s="1" t="s">
        <v>385</v>
      </c>
    </row>
    <row r="26" spans="1:15">
      <c r="A26">
        <v>25</v>
      </c>
      <c r="B26" s="3" t="s">
        <v>76</v>
      </c>
      <c r="C26" s="2">
        <v>44462.521331018521</v>
      </c>
      <c r="D26">
        <v>134</v>
      </c>
      <c r="E26" s="1" t="s">
        <v>77</v>
      </c>
      <c r="F26" s="1" t="s">
        <v>78</v>
      </c>
      <c r="G26" s="1" t="s">
        <v>313</v>
      </c>
      <c r="H26" s="1" t="s">
        <v>322</v>
      </c>
      <c r="I26" s="1" t="s">
        <v>17</v>
      </c>
      <c r="J26" s="1" t="s">
        <v>310</v>
      </c>
      <c r="K26" s="1" t="s">
        <v>384</v>
      </c>
      <c r="L26" s="1" t="s">
        <v>304</v>
      </c>
      <c r="M26" s="1" t="s">
        <v>385</v>
      </c>
      <c r="N26" s="1" t="s">
        <v>17</v>
      </c>
      <c r="O26" s="1" t="s">
        <v>385</v>
      </c>
    </row>
    <row r="27" spans="1:15" hidden="1">
      <c r="A27">
        <v>26</v>
      </c>
      <c r="B27" s="3" t="s">
        <v>79</v>
      </c>
      <c r="C27" s="2">
        <v>44462.497210648151</v>
      </c>
      <c r="D27">
        <v>61</v>
      </c>
      <c r="E27" s="1" t="s">
        <v>80</v>
      </c>
      <c r="F27" s="1" t="s">
        <v>81</v>
      </c>
      <c r="G27" s="1" t="s">
        <v>316</v>
      </c>
      <c r="H27" s="1" t="s">
        <v>318</v>
      </c>
      <c r="I27" s="1" t="s">
        <v>17</v>
      </c>
      <c r="J27" s="1" t="s">
        <v>308</v>
      </c>
      <c r="K27" s="1" t="s">
        <v>384</v>
      </c>
      <c r="L27" s="1" t="s">
        <v>305</v>
      </c>
      <c r="M27" s="1" t="s">
        <v>385</v>
      </c>
      <c r="N27" s="1" t="s">
        <v>17</v>
      </c>
      <c r="O27" s="1" t="s">
        <v>385</v>
      </c>
    </row>
    <row r="28" spans="1:15">
      <c r="A28">
        <v>27</v>
      </c>
      <c r="B28" s="3" t="s">
        <v>82</v>
      </c>
      <c r="C28" s="2">
        <v>44462.430717592593</v>
      </c>
      <c r="D28">
        <v>58</v>
      </c>
      <c r="E28" s="1" t="s">
        <v>83</v>
      </c>
      <c r="F28" s="1" t="s">
        <v>84</v>
      </c>
      <c r="G28" s="1" t="s">
        <v>314</v>
      </c>
      <c r="H28" s="1" t="s">
        <v>320</v>
      </c>
      <c r="I28" s="1" t="s">
        <v>17</v>
      </c>
      <c r="J28" s="1" t="s">
        <v>310</v>
      </c>
      <c r="K28" s="1" t="s">
        <v>384</v>
      </c>
      <c r="L28" s="1" t="s">
        <v>305</v>
      </c>
      <c r="M28" s="1" t="s">
        <v>385</v>
      </c>
      <c r="N28" s="1" t="s">
        <v>17</v>
      </c>
      <c r="O28" s="1" t="s">
        <v>385</v>
      </c>
    </row>
    <row r="29" spans="1:15">
      <c r="A29">
        <v>28</v>
      </c>
      <c r="B29" s="3" t="s">
        <v>85</v>
      </c>
      <c r="C29" s="2">
        <v>44461.527071759258</v>
      </c>
      <c r="D29">
        <v>183</v>
      </c>
      <c r="E29" s="1" t="s">
        <v>86</v>
      </c>
      <c r="F29" s="1" t="s">
        <v>87</v>
      </c>
      <c r="G29" s="1" t="s">
        <v>313</v>
      </c>
      <c r="H29" s="1" t="s">
        <v>322</v>
      </c>
      <c r="I29" s="1" t="s">
        <v>17</v>
      </c>
      <c r="J29" s="1" t="s">
        <v>310</v>
      </c>
      <c r="K29" s="1" t="s">
        <v>384</v>
      </c>
      <c r="L29" s="1" t="s">
        <v>305</v>
      </c>
      <c r="M29" s="1" t="s">
        <v>385</v>
      </c>
      <c r="N29" s="1" t="s">
        <v>17</v>
      </c>
      <c r="O29" s="1" t="s">
        <v>385</v>
      </c>
    </row>
    <row r="30" spans="1:15" hidden="1">
      <c r="A30">
        <v>29</v>
      </c>
      <c r="B30" s="3" t="s">
        <v>88</v>
      </c>
      <c r="C30" s="2">
        <v>44460.624386574076</v>
      </c>
      <c r="D30">
        <v>101</v>
      </c>
      <c r="E30" s="1" t="s">
        <v>89</v>
      </c>
      <c r="F30" s="1" t="s">
        <v>90</v>
      </c>
      <c r="G30" s="1" t="s">
        <v>313</v>
      </c>
      <c r="H30" s="1" t="s">
        <v>322</v>
      </c>
      <c r="I30" s="1" t="s">
        <v>17</v>
      </c>
      <c r="J30" s="1" t="s">
        <v>309</v>
      </c>
      <c r="K30" s="1" t="s">
        <v>384</v>
      </c>
      <c r="L30" s="1" t="s">
        <v>305</v>
      </c>
      <c r="M30" s="1" t="s">
        <v>385</v>
      </c>
      <c r="N30" s="1" t="s">
        <v>17</v>
      </c>
      <c r="O30" s="1" t="s">
        <v>385</v>
      </c>
    </row>
    <row r="31" spans="1:15">
      <c r="A31">
        <v>30</v>
      </c>
      <c r="B31" s="3" t="s">
        <v>91</v>
      </c>
      <c r="C31" s="2">
        <v>44460.466967592591</v>
      </c>
      <c r="D31">
        <v>103</v>
      </c>
      <c r="E31" s="1" t="s">
        <v>92</v>
      </c>
      <c r="F31" s="1" t="s">
        <v>93</v>
      </c>
      <c r="G31" s="1" t="s">
        <v>314</v>
      </c>
      <c r="H31" s="1" t="s">
        <v>315</v>
      </c>
      <c r="I31" s="1" t="s">
        <v>17</v>
      </c>
      <c r="J31" s="1" t="s">
        <v>310</v>
      </c>
      <c r="K31" s="1" t="s">
        <v>384</v>
      </c>
      <c r="L31" s="1" t="s">
        <v>305</v>
      </c>
      <c r="M31" s="1" t="s">
        <v>385</v>
      </c>
      <c r="N31" s="1" t="s">
        <v>17</v>
      </c>
      <c r="O31" s="1" t="s">
        <v>384</v>
      </c>
    </row>
    <row r="32" spans="1:15" hidden="1">
      <c r="A32">
        <v>31</v>
      </c>
      <c r="B32" s="3" t="s">
        <v>94</v>
      </c>
      <c r="C32" s="2">
        <v>44460.462511574071</v>
      </c>
      <c r="D32">
        <v>91</v>
      </c>
      <c r="E32" s="1" t="s">
        <v>95</v>
      </c>
      <c r="F32" s="1" t="s">
        <v>96</v>
      </c>
      <c r="G32" s="1" t="s">
        <v>316</v>
      </c>
      <c r="H32" s="1" t="s">
        <v>318</v>
      </c>
      <c r="I32" s="1" t="s">
        <v>17</v>
      </c>
      <c r="J32" s="1" t="s">
        <v>308</v>
      </c>
      <c r="K32" s="1" t="s">
        <v>384</v>
      </c>
      <c r="L32" s="1" t="s">
        <v>305</v>
      </c>
      <c r="M32" s="1" t="s">
        <v>385</v>
      </c>
      <c r="N32" s="1" t="s">
        <v>17</v>
      </c>
      <c r="O32" s="1" t="s">
        <v>384</v>
      </c>
    </row>
    <row r="33" spans="1:15">
      <c r="A33">
        <v>32</v>
      </c>
      <c r="B33" s="3" t="s">
        <v>97</v>
      </c>
      <c r="C33" s="2">
        <v>44460.410902777781</v>
      </c>
      <c r="D33">
        <v>44</v>
      </c>
      <c r="E33" s="1" t="s">
        <v>98</v>
      </c>
      <c r="F33" s="1" t="s">
        <v>99</v>
      </c>
      <c r="G33" s="1" t="s">
        <v>313</v>
      </c>
      <c r="H33" s="1" t="s">
        <v>336</v>
      </c>
      <c r="I33" s="1" t="s">
        <v>17</v>
      </c>
      <c r="J33" s="1" t="s">
        <v>310</v>
      </c>
      <c r="K33" s="1" t="s">
        <v>384</v>
      </c>
      <c r="L33" s="1" t="s">
        <v>304</v>
      </c>
      <c r="M33" s="1" t="s">
        <v>385</v>
      </c>
      <c r="N33" s="1" t="s">
        <v>17</v>
      </c>
      <c r="O33" s="1" t="s">
        <v>385</v>
      </c>
    </row>
    <row r="34" spans="1:15" hidden="1">
      <c r="A34">
        <v>33</v>
      </c>
      <c r="B34" s="3" t="s">
        <v>100</v>
      </c>
      <c r="C34" s="2">
        <v>44460.409317129626</v>
      </c>
      <c r="D34">
        <v>71</v>
      </c>
      <c r="E34" s="1" t="s">
        <v>101</v>
      </c>
      <c r="F34" s="1" t="s">
        <v>102</v>
      </c>
      <c r="G34" s="1" t="s">
        <v>316</v>
      </c>
      <c r="H34" s="1" t="s">
        <v>323</v>
      </c>
      <c r="I34" s="1" t="s">
        <v>17</v>
      </c>
      <c r="J34" s="1" t="s">
        <v>308</v>
      </c>
      <c r="K34" s="1" t="s">
        <v>384</v>
      </c>
      <c r="L34" s="1" t="s">
        <v>304</v>
      </c>
      <c r="M34" s="1" t="s">
        <v>385</v>
      </c>
      <c r="N34" s="1" t="s">
        <v>17</v>
      </c>
      <c r="O34" s="1" t="s">
        <v>385</v>
      </c>
    </row>
    <row r="35" spans="1:15">
      <c r="A35">
        <v>34</v>
      </c>
      <c r="B35" s="3" t="s">
        <v>103</v>
      </c>
      <c r="C35" s="2">
        <v>44459.75105324074</v>
      </c>
      <c r="D35">
        <v>171</v>
      </c>
      <c r="E35" s="1" t="s">
        <v>104</v>
      </c>
      <c r="F35" s="1" t="s">
        <v>105</v>
      </c>
      <c r="G35" s="1" t="s">
        <v>313</v>
      </c>
      <c r="H35" s="1" t="s">
        <v>336</v>
      </c>
      <c r="I35" s="1" t="s">
        <v>17</v>
      </c>
      <c r="J35" s="1" t="s">
        <v>310</v>
      </c>
      <c r="K35" s="1" t="s">
        <v>384</v>
      </c>
      <c r="L35" s="1" t="s">
        <v>304</v>
      </c>
      <c r="M35" s="1" t="s">
        <v>385</v>
      </c>
      <c r="N35" s="1" t="s">
        <v>17</v>
      </c>
      <c r="O35" s="1" t="s">
        <v>385</v>
      </c>
    </row>
    <row r="36" spans="1:15">
      <c r="A36">
        <v>35</v>
      </c>
      <c r="B36" s="3" t="s">
        <v>106</v>
      </c>
      <c r="C36" s="2">
        <v>44459.634618055556</v>
      </c>
      <c r="D36">
        <v>111</v>
      </c>
      <c r="E36" s="1" t="s">
        <v>107</v>
      </c>
      <c r="F36" s="1" t="s">
        <v>108</v>
      </c>
      <c r="G36" s="1" t="s">
        <v>313</v>
      </c>
      <c r="H36" s="1" t="s">
        <v>336</v>
      </c>
      <c r="I36" s="1" t="s">
        <v>17</v>
      </c>
      <c r="J36" s="1" t="s">
        <v>310</v>
      </c>
      <c r="K36" s="1" t="s">
        <v>384</v>
      </c>
      <c r="L36" s="1" t="s">
        <v>304</v>
      </c>
      <c r="M36" s="1" t="s">
        <v>385</v>
      </c>
      <c r="N36" s="1" t="s">
        <v>17</v>
      </c>
      <c r="O36" s="1" t="s">
        <v>384</v>
      </c>
    </row>
    <row r="37" spans="1:15">
      <c r="A37">
        <v>36</v>
      </c>
      <c r="B37" s="3" t="s">
        <v>109</v>
      </c>
      <c r="C37" s="2">
        <v>44459.432824074072</v>
      </c>
      <c r="D37">
        <v>68</v>
      </c>
      <c r="E37" s="1" t="s">
        <v>110</v>
      </c>
      <c r="F37" s="1" t="s">
        <v>111</v>
      </c>
      <c r="G37" s="1" t="s">
        <v>313</v>
      </c>
      <c r="H37" s="1" t="s">
        <v>324</v>
      </c>
      <c r="I37" s="1" t="s">
        <v>17</v>
      </c>
      <c r="J37" s="1" t="s">
        <v>310</v>
      </c>
      <c r="K37" s="1" t="s">
        <v>384</v>
      </c>
      <c r="L37" s="1" t="s">
        <v>303</v>
      </c>
      <c r="M37" s="1" t="s">
        <v>384</v>
      </c>
      <c r="N37" s="1" t="s">
        <v>17</v>
      </c>
      <c r="O37" s="1" t="s">
        <v>384</v>
      </c>
    </row>
    <row r="38" spans="1:15">
      <c r="A38">
        <v>37</v>
      </c>
      <c r="B38" s="3" t="s">
        <v>112</v>
      </c>
      <c r="C38" s="2">
        <v>44458.625462962962</v>
      </c>
      <c r="D38">
        <v>97</v>
      </c>
      <c r="E38" s="1" t="s">
        <v>113</v>
      </c>
      <c r="F38" s="1" t="s">
        <v>114</v>
      </c>
      <c r="G38" s="1" t="s">
        <v>313</v>
      </c>
      <c r="H38" s="1" t="s">
        <v>325</v>
      </c>
      <c r="I38" s="1" t="s">
        <v>17</v>
      </c>
      <c r="J38" s="1" t="s">
        <v>310</v>
      </c>
      <c r="K38" s="1" t="s">
        <v>384</v>
      </c>
      <c r="L38" s="1" t="s">
        <v>303</v>
      </c>
      <c r="M38" s="1" t="s">
        <v>384</v>
      </c>
      <c r="N38" s="1" t="s">
        <v>17</v>
      </c>
      <c r="O38" s="1" t="s">
        <v>385</v>
      </c>
    </row>
    <row r="39" spans="1:15" hidden="1">
      <c r="A39">
        <v>38</v>
      </c>
      <c r="B39" s="3" t="s">
        <v>115</v>
      </c>
      <c r="C39" s="2">
        <v>44458.3750462963</v>
      </c>
      <c r="D39">
        <v>26</v>
      </c>
      <c r="E39" s="1" t="s">
        <v>116</v>
      </c>
      <c r="F39" s="1" t="s">
        <v>117</v>
      </c>
      <c r="G39" s="1" t="s">
        <v>316</v>
      </c>
      <c r="H39" s="1" t="s">
        <v>317</v>
      </c>
      <c r="I39" s="1" t="s">
        <v>17</v>
      </c>
      <c r="J39" s="1" t="s">
        <v>308</v>
      </c>
      <c r="K39" s="1" t="s">
        <v>384</v>
      </c>
      <c r="L39" s="1" t="s">
        <v>304</v>
      </c>
      <c r="M39" s="1" t="s">
        <v>384</v>
      </c>
      <c r="N39" s="1" t="s">
        <v>17</v>
      </c>
      <c r="O39" s="1" t="s">
        <v>385</v>
      </c>
    </row>
    <row r="40" spans="1:15">
      <c r="A40">
        <v>39</v>
      </c>
      <c r="B40" s="3" t="s">
        <v>118</v>
      </c>
      <c r="C40" s="2">
        <v>44457.625381944446</v>
      </c>
      <c r="D40">
        <v>107</v>
      </c>
      <c r="E40" s="1" t="s">
        <v>119</v>
      </c>
      <c r="F40" s="1" t="s">
        <v>120</v>
      </c>
      <c r="G40" s="1" t="s">
        <v>313</v>
      </c>
      <c r="H40" s="1" t="s">
        <v>345</v>
      </c>
      <c r="I40" s="1" t="s">
        <v>326</v>
      </c>
      <c r="J40" s="1" t="s">
        <v>310</v>
      </c>
      <c r="K40" s="1" t="s">
        <v>384</v>
      </c>
      <c r="L40" s="1" t="s">
        <v>303</v>
      </c>
      <c r="M40" s="1" t="s">
        <v>384</v>
      </c>
      <c r="N40" s="1" t="s">
        <v>17</v>
      </c>
      <c r="O40" s="1" t="s">
        <v>384</v>
      </c>
    </row>
    <row r="41" spans="1:15">
      <c r="A41">
        <v>40</v>
      </c>
      <c r="B41" s="3" t="s">
        <v>121</v>
      </c>
      <c r="C41" s="2">
        <v>44456.667534722219</v>
      </c>
      <c r="D41">
        <v>207</v>
      </c>
      <c r="E41" s="1" t="s">
        <v>122</v>
      </c>
      <c r="F41" s="1" t="s">
        <v>123</v>
      </c>
      <c r="G41" s="1" t="s">
        <v>313</v>
      </c>
      <c r="H41" s="1" t="s">
        <v>332</v>
      </c>
      <c r="I41" s="1" t="s">
        <v>327</v>
      </c>
      <c r="J41" s="1" t="s">
        <v>310</v>
      </c>
      <c r="K41" s="1" t="s">
        <v>384</v>
      </c>
      <c r="L41" s="1" t="s">
        <v>304</v>
      </c>
      <c r="M41" s="1" t="s">
        <v>384</v>
      </c>
      <c r="N41" s="1" t="s">
        <v>17</v>
      </c>
      <c r="O41" s="1" t="s">
        <v>385</v>
      </c>
    </row>
    <row r="42" spans="1:15">
      <c r="A42">
        <v>41</v>
      </c>
      <c r="B42" s="3" t="s">
        <v>124</v>
      </c>
      <c r="C42" s="2">
        <v>44456.542071759257</v>
      </c>
      <c r="D42">
        <v>138</v>
      </c>
      <c r="E42" s="1" t="s">
        <v>125</v>
      </c>
      <c r="F42" s="1" t="s">
        <v>126</v>
      </c>
      <c r="G42" s="1" t="s">
        <v>313</v>
      </c>
      <c r="H42" s="1" t="s">
        <v>336</v>
      </c>
      <c r="I42" s="1" t="s">
        <v>17</v>
      </c>
      <c r="J42" s="1" t="s">
        <v>310</v>
      </c>
      <c r="K42" s="1" t="s">
        <v>384</v>
      </c>
      <c r="L42" s="1" t="s">
        <v>305</v>
      </c>
      <c r="M42" s="1" t="s">
        <v>385</v>
      </c>
      <c r="N42" s="1" t="s">
        <v>17</v>
      </c>
      <c r="O42" s="1" t="s">
        <v>385</v>
      </c>
    </row>
    <row r="43" spans="1:15" hidden="1">
      <c r="A43">
        <v>42</v>
      </c>
      <c r="B43" s="3" t="s">
        <v>127</v>
      </c>
      <c r="C43" s="2">
        <v>44456.426770833335</v>
      </c>
      <c r="D43">
        <v>48</v>
      </c>
      <c r="E43" s="1" t="s">
        <v>128</v>
      </c>
      <c r="F43" s="1" t="s">
        <v>129</v>
      </c>
      <c r="G43" s="1" t="s">
        <v>314</v>
      </c>
      <c r="H43" s="1" t="s">
        <v>328</v>
      </c>
      <c r="I43" s="1" t="s">
        <v>17</v>
      </c>
      <c r="J43" s="1" t="s">
        <v>309</v>
      </c>
      <c r="K43" s="1" t="s">
        <v>384</v>
      </c>
      <c r="L43" s="1" t="s">
        <v>304</v>
      </c>
      <c r="M43" s="1" t="s">
        <v>384</v>
      </c>
      <c r="N43" s="1" t="s">
        <v>17</v>
      </c>
      <c r="O43" s="1" t="s">
        <v>385</v>
      </c>
    </row>
    <row r="44" spans="1:15">
      <c r="A44">
        <v>43</v>
      </c>
      <c r="B44" s="3" t="s">
        <v>130</v>
      </c>
      <c r="C44" s="2">
        <v>44455.654270833336</v>
      </c>
      <c r="D44">
        <v>89</v>
      </c>
      <c r="E44" s="1" t="s">
        <v>131</v>
      </c>
      <c r="F44" s="1" t="s">
        <v>132</v>
      </c>
      <c r="G44" s="1" t="s">
        <v>313</v>
      </c>
      <c r="H44" s="1" t="s">
        <v>319</v>
      </c>
      <c r="I44" s="1" t="s">
        <v>337</v>
      </c>
      <c r="J44" s="1" t="s">
        <v>310</v>
      </c>
      <c r="K44" s="1" t="s">
        <v>384</v>
      </c>
      <c r="L44" s="1" t="s">
        <v>303</v>
      </c>
      <c r="M44" s="1" t="s">
        <v>384</v>
      </c>
      <c r="N44" s="1" t="s">
        <v>17</v>
      </c>
      <c r="O44" s="1" t="s">
        <v>385</v>
      </c>
    </row>
    <row r="45" spans="1:15" hidden="1">
      <c r="A45">
        <v>44</v>
      </c>
      <c r="B45" s="3" t="s">
        <v>133</v>
      </c>
      <c r="C45" s="2">
        <v>44455.39508101852</v>
      </c>
      <c r="D45">
        <v>103</v>
      </c>
      <c r="E45" s="1" t="s">
        <v>134</v>
      </c>
      <c r="F45" s="1" t="s">
        <v>135</v>
      </c>
      <c r="G45" s="1" t="s">
        <v>313</v>
      </c>
      <c r="H45" s="1" t="s">
        <v>324</v>
      </c>
      <c r="I45" s="1" t="s">
        <v>17</v>
      </c>
      <c r="J45" s="1" t="s">
        <v>309</v>
      </c>
      <c r="K45" s="1" t="s">
        <v>384</v>
      </c>
      <c r="L45" s="1" t="s">
        <v>304</v>
      </c>
      <c r="M45" s="1" t="s">
        <v>384</v>
      </c>
      <c r="N45" s="1" t="s">
        <v>17</v>
      </c>
      <c r="O45" s="1" t="s">
        <v>385</v>
      </c>
    </row>
    <row r="46" spans="1:15">
      <c r="A46">
        <v>45</v>
      </c>
      <c r="B46" s="3" t="s">
        <v>136</v>
      </c>
      <c r="C46" s="2">
        <v>44454.661689814813</v>
      </c>
      <c r="D46">
        <v>90</v>
      </c>
      <c r="E46" s="1" t="s">
        <v>137</v>
      </c>
      <c r="F46" s="1" t="s">
        <v>138</v>
      </c>
      <c r="G46" s="1" t="s">
        <v>313</v>
      </c>
      <c r="H46" s="1" t="s">
        <v>319</v>
      </c>
      <c r="I46" s="1" t="s">
        <v>337</v>
      </c>
      <c r="J46" s="1" t="s">
        <v>310</v>
      </c>
      <c r="K46" s="1" t="s">
        <v>384</v>
      </c>
      <c r="L46" s="1" t="s">
        <v>304</v>
      </c>
      <c r="M46" s="1" t="s">
        <v>384</v>
      </c>
      <c r="N46" s="1" t="s">
        <v>17</v>
      </c>
      <c r="O46" s="1" t="s">
        <v>384</v>
      </c>
    </row>
    <row r="47" spans="1:15" hidden="1">
      <c r="A47">
        <v>46</v>
      </c>
      <c r="B47" s="3" t="s">
        <v>139</v>
      </c>
      <c r="C47" s="2">
        <v>44454.633298611108</v>
      </c>
      <c r="D47">
        <v>90</v>
      </c>
      <c r="E47" s="1" t="s">
        <v>140</v>
      </c>
      <c r="F47" s="1" t="s">
        <v>141</v>
      </c>
      <c r="G47" s="1" t="s">
        <v>316</v>
      </c>
      <c r="H47" s="1" t="s">
        <v>323</v>
      </c>
      <c r="I47" s="1" t="s">
        <v>17</v>
      </c>
      <c r="J47" s="1" t="s">
        <v>308</v>
      </c>
      <c r="K47" s="1" t="s">
        <v>384</v>
      </c>
      <c r="L47" s="1" t="s">
        <v>303</v>
      </c>
      <c r="M47" s="1" t="s">
        <v>385</v>
      </c>
      <c r="N47" s="1" t="s">
        <v>348</v>
      </c>
      <c r="O47" s="1" t="s">
        <v>385</v>
      </c>
    </row>
    <row r="48" spans="1:15">
      <c r="A48">
        <v>47</v>
      </c>
      <c r="B48" s="3" t="s">
        <v>142</v>
      </c>
      <c r="C48" s="2">
        <v>44454.620462962965</v>
      </c>
      <c r="D48">
        <v>67</v>
      </c>
      <c r="E48" s="1" t="s">
        <v>143</v>
      </c>
      <c r="F48" s="1" t="s">
        <v>144</v>
      </c>
      <c r="G48" s="1" t="s">
        <v>316</v>
      </c>
      <c r="H48" s="1" t="s">
        <v>317</v>
      </c>
      <c r="I48" s="1" t="s">
        <v>17</v>
      </c>
      <c r="J48" s="1" t="s">
        <v>310</v>
      </c>
      <c r="K48" s="1" t="s">
        <v>384</v>
      </c>
      <c r="L48" s="1" t="s">
        <v>305</v>
      </c>
      <c r="M48" s="1" t="s">
        <v>385</v>
      </c>
      <c r="N48" s="1" t="s">
        <v>17</v>
      </c>
      <c r="O48" s="1" t="s">
        <v>384</v>
      </c>
    </row>
    <row r="49" spans="1:15">
      <c r="A49">
        <v>48</v>
      </c>
      <c r="B49" s="3" t="s">
        <v>145</v>
      </c>
      <c r="C49" s="2">
        <v>44453.729328703703</v>
      </c>
      <c r="D49">
        <v>137</v>
      </c>
      <c r="E49" s="1" t="s">
        <v>146</v>
      </c>
      <c r="F49" s="1" t="s">
        <v>147</v>
      </c>
      <c r="G49" s="1" t="s">
        <v>313</v>
      </c>
      <c r="H49" s="1" t="s">
        <v>332</v>
      </c>
      <c r="I49" s="1" t="s">
        <v>329</v>
      </c>
      <c r="J49" s="1" t="s">
        <v>310</v>
      </c>
      <c r="K49" s="1" t="s">
        <v>384</v>
      </c>
      <c r="L49" s="1" t="s">
        <v>303</v>
      </c>
      <c r="M49" s="1" t="s">
        <v>384</v>
      </c>
      <c r="N49" s="1" t="s">
        <v>17</v>
      </c>
      <c r="O49" s="1" t="s">
        <v>384</v>
      </c>
    </row>
    <row r="50" spans="1:15">
      <c r="A50">
        <v>49</v>
      </c>
      <c r="B50" s="3" t="s">
        <v>148</v>
      </c>
      <c r="C50" s="2">
        <v>44453.598368055558</v>
      </c>
      <c r="D50">
        <v>122</v>
      </c>
      <c r="E50" s="1" t="s">
        <v>149</v>
      </c>
      <c r="F50" s="1" t="s">
        <v>150</v>
      </c>
      <c r="G50" s="1" t="s">
        <v>313</v>
      </c>
      <c r="H50" s="1" t="s">
        <v>330</v>
      </c>
      <c r="I50" s="1" t="s">
        <v>17</v>
      </c>
      <c r="J50" s="1" t="s">
        <v>310</v>
      </c>
      <c r="K50" s="1" t="s">
        <v>384</v>
      </c>
      <c r="L50" s="1" t="s">
        <v>303</v>
      </c>
      <c r="M50" s="1" t="s">
        <v>384</v>
      </c>
      <c r="N50" s="1" t="s">
        <v>17</v>
      </c>
      <c r="O50" s="25" t="s">
        <v>384</v>
      </c>
    </row>
    <row r="51" spans="1:15">
      <c r="A51">
        <v>50</v>
      </c>
      <c r="B51" s="3" t="s">
        <v>151</v>
      </c>
      <c r="C51" s="2">
        <v>44453.493645833332</v>
      </c>
      <c r="D51">
        <v>122</v>
      </c>
      <c r="E51" s="1" t="s">
        <v>152</v>
      </c>
      <c r="F51" s="1" t="s">
        <v>153</v>
      </c>
      <c r="G51" s="1" t="s">
        <v>313</v>
      </c>
      <c r="H51" s="1" t="s">
        <v>394</v>
      </c>
      <c r="I51" s="1" t="s">
        <v>17</v>
      </c>
      <c r="J51" s="1" t="s">
        <v>310</v>
      </c>
      <c r="K51" s="1" t="s">
        <v>384</v>
      </c>
      <c r="L51" s="1" t="s">
        <v>304</v>
      </c>
      <c r="M51" s="1" t="s">
        <v>384</v>
      </c>
      <c r="N51" s="1" t="s">
        <v>17</v>
      </c>
      <c r="O51" s="1" t="s">
        <v>384</v>
      </c>
    </row>
    <row r="52" spans="1:15">
      <c r="A52">
        <v>51</v>
      </c>
      <c r="B52" s="3" t="s">
        <v>154</v>
      </c>
      <c r="C52" s="2">
        <v>44453.454363425924</v>
      </c>
      <c r="D52">
        <v>62</v>
      </c>
      <c r="E52" s="1" t="s">
        <v>155</v>
      </c>
      <c r="F52" s="1" t="s">
        <v>156</v>
      </c>
      <c r="G52" s="1" t="s">
        <v>313</v>
      </c>
      <c r="H52" s="1" t="s">
        <v>394</v>
      </c>
      <c r="I52" s="1" t="s">
        <v>17</v>
      </c>
      <c r="J52" s="1" t="s">
        <v>310</v>
      </c>
      <c r="K52" s="1" t="s">
        <v>384</v>
      </c>
      <c r="L52" s="1" t="s">
        <v>304</v>
      </c>
      <c r="M52" s="1" t="s">
        <v>384</v>
      </c>
      <c r="N52" s="1" t="s">
        <v>17</v>
      </c>
      <c r="O52" s="1" t="s">
        <v>384</v>
      </c>
    </row>
    <row r="53" spans="1:15" hidden="1">
      <c r="A53">
        <v>52</v>
      </c>
      <c r="B53" s="3" t="s">
        <v>157</v>
      </c>
      <c r="C53" s="2">
        <v>44453.441921296297</v>
      </c>
      <c r="D53">
        <v>45</v>
      </c>
      <c r="E53" s="1" t="s">
        <v>158</v>
      </c>
      <c r="F53" s="1" t="s">
        <v>159</v>
      </c>
      <c r="G53" s="1" t="s">
        <v>313</v>
      </c>
      <c r="H53" s="1" t="s">
        <v>319</v>
      </c>
      <c r="I53" s="1" t="s">
        <v>17</v>
      </c>
      <c r="J53" s="1" t="s">
        <v>308</v>
      </c>
      <c r="K53" s="1" t="s">
        <v>384</v>
      </c>
      <c r="L53" s="1" t="s">
        <v>303</v>
      </c>
      <c r="M53" s="1" t="s">
        <v>384</v>
      </c>
      <c r="N53" s="1" t="s">
        <v>17</v>
      </c>
      <c r="O53" s="1" t="s">
        <v>384</v>
      </c>
    </row>
    <row r="54" spans="1:15">
      <c r="A54">
        <v>53</v>
      </c>
      <c r="B54" s="3" t="s">
        <v>160</v>
      </c>
      <c r="C54" s="2">
        <v>44452.771099537036</v>
      </c>
      <c r="D54">
        <v>110</v>
      </c>
      <c r="E54" s="1" t="s">
        <v>161</v>
      </c>
      <c r="F54" s="1" t="s">
        <v>162</v>
      </c>
      <c r="G54" s="1" t="s">
        <v>313</v>
      </c>
      <c r="H54" s="1" t="s">
        <v>322</v>
      </c>
      <c r="I54" s="1" t="s">
        <v>17</v>
      </c>
      <c r="J54" s="1" t="s">
        <v>310</v>
      </c>
      <c r="K54" s="1" t="s">
        <v>384</v>
      </c>
      <c r="L54" s="1" t="s">
        <v>303</v>
      </c>
      <c r="M54" s="1" t="s">
        <v>384</v>
      </c>
      <c r="N54" s="1" t="s">
        <v>17</v>
      </c>
      <c r="O54" s="1" t="s">
        <v>384</v>
      </c>
    </row>
    <row r="55" spans="1:15" hidden="1">
      <c r="A55">
        <v>54</v>
      </c>
      <c r="B55" s="3" t="s">
        <v>163</v>
      </c>
      <c r="C55" s="2">
        <v>44452.435520833336</v>
      </c>
      <c r="D55">
        <v>169</v>
      </c>
      <c r="E55" s="1" t="s">
        <v>164</v>
      </c>
      <c r="F55" s="1" t="s">
        <v>165</v>
      </c>
      <c r="G55" s="1" t="s">
        <v>316</v>
      </c>
      <c r="H55" s="1" t="s">
        <v>323</v>
      </c>
      <c r="I55" s="1" t="s">
        <v>17</v>
      </c>
      <c r="J55" s="1" t="s">
        <v>308</v>
      </c>
      <c r="K55" s="1" t="s">
        <v>384</v>
      </c>
      <c r="L55" s="1" t="s">
        <v>304</v>
      </c>
      <c r="M55" s="1" t="s">
        <v>385</v>
      </c>
      <c r="N55" s="1" t="s">
        <v>17</v>
      </c>
      <c r="O55" s="1" t="s">
        <v>385</v>
      </c>
    </row>
    <row r="56" spans="1:15" hidden="1">
      <c r="A56">
        <v>55</v>
      </c>
      <c r="B56" s="3" t="s">
        <v>166</v>
      </c>
      <c r="C56" s="2">
        <v>44451.375324074077</v>
      </c>
      <c r="D56">
        <v>43</v>
      </c>
      <c r="E56" s="1" t="s">
        <v>167</v>
      </c>
      <c r="F56" s="1" t="s">
        <v>168</v>
      </c>
      <c r="G56" s="1" t="s">
        <v>316</v>
      </c>
      <c r="H56" s="1" t="s">
        <v>317</v>
      </c>
      <c r="I56" s="1" t="s">
        <v>17</v>
      </c>
      <c r="J56" s="1" t="s">
        <v>308</v>
      </c>
      <c r="K56" s="1" t="s">
        <v>384</v>
      </c>
      <c r="L56" s="1" t="s">
        <v>304</v>
      </c>
      <c r="M56" s="1" t="s">
        <v>384</v>
      </c>
      <c r="N56" s="1" t="s">
        <v>17</v>
      </c>
      <c r="O56" s="1" t="s">
        <v>385</v>
      </c>
    </row>
    <row r="57" spans="1:15">
      <c r="A57">
        <v>56</v>
      </c>
      <c r="B57" s="3" t="s">
        <v>169</v>
      </c>
      <c r="C57" s="2">
        <v>44450.333437499998</v>
      </c>
      <c r="D57">
        <v>113</v>
      </c>
      <c r="E57" s="1" t="s">
        <v>170</v>
      </c>
      <c r="F57" s="1" t="s">
        <v>171</v>
      </c>
      <c r="G57" s="1" t="s">
        <v>313</v>
      </c>
      <c r="H57" s="1" t="s">
        <v>330</v>
      </c>
      <c r="I57" s="1" t="s">
        <v>17</v>
      </c>
      <c r="J57" s="1" t="s">
        <v>310</v>
      </c>
      <c r="K57" s="1" t="s">
        <v>384</v>
      </c>
      <c r="L57" s="1" t="s">
        <v>304</v>
      </c>
      <c r="M57" s="1" t="s">
        <v>384</v>
      </c>
      <c r="N57" s="1" t="s">
        <v>17</v>
      </c>
      <c r="O57" s="1" t="s">
        <v>385</v>
      </c>
    </row>
    <row r="58" spans="1:15" hidden="1">
      <c r="A58">
        <v>57</v>
      </c>
      <c r="B58" s="3" t="s">
        <v>172</v>
      </c>
      <c r="C58" s="2">
        <v>44449.614236111112</v>
      </c>
      <c r="D58">
        <v>36</v>
      </c>
      <c r="E58" s="1" t="s">
        <v>173</v>
      </c>
      <c r="F58" s="1" t="s">
        <v>174</v>
      </c>
      <c r="G58" s="1" t="s">
        <v>316</v>
      </c>
      <c r="H58" s="1" t="s">
        <v>318</v>
      </c>
      <c r="I58" s="1" t="s">
        <v>17</v>
      </c>
      <c r="J58" s="1" t="s">
        <v>307</v>
      </c>
      <c r="K58" s="1" t="s">
        <v>384</v>
      </c>
      <c r="L58" s="1" t="s">
        <v>304</v>
      </c>
      <c r="M58" s="1" t="s">
        <v>385</v>
      </c>
      <c r="N58" s="1" t="s">
        <v>17</v>
      </c>
      <c r="O58" s="1" t="s">
        <v>384</v>
      </c>
    </row>
    <row r="59" spans="1:15" hidden="1">
      <c r="A59">
        <v>58</v>
      </c>
      <c r="B59" s="3" t="s">
        <v>175</v>
      </c>
      <c r="C59" s="2">
        <v>44449.586770833332</v>
      </c>
      <c r="D59">
        <v>52</v>
      </c>
      <c r="E59" s="1" t="s">
        <v>176</v>
      </c>
      <c r="F59" s="1" t="s">
        <v>177</v>
      </c>
      <c r="G59" s="1" t="s">
        <v>316</v>
      </c>
      <c r="H59" s="1" t="s">
        <v>318</v>
      </c>
      <c r="I59" s="1" t="s">
        <v>17</v>
      </c>
      <c r="J59" s="1" t="s">
        <v>307</v>
      </c>
      <c r="K59" s="1" t="s">
        <v>384</v>
      </c>
      <c r="L59" s="1" t="s">
        <v>304</v>
      </c>
      <c r="M59" s="1" t="s">
        <v>385</v>
      </c>
      <c r="N59" s="1" t="s">
        <v>17</v>
      </c>
      <c r="O59" s="1" t="s">
        <v>384</v>
      </c>
    </row>
    <row r="60" spans="1:15">
      <c r="A60">
        <v>59</v>
      </c>
      <c r="B60" s="3" t="s">
        <v>178</v>
      </c>
      <c r="C60" s="2">
        <v>44449.438807870371</v>
      </c>
      <c r="D60">
        <v>49</v>
      </c>
      <c r="E60" s="1" t="s">
        <v>179</v>
      </c>
      <c r="F60" s="1" t="s">
        <v>180</v>
      </c>
      <c r="G60" s="1" t="s">
        <v>316</v>
      </c>
      <c r="H60" s="1" t="s">
        <v>318</v>
      </c>
      <c r="I60" s="1" t="s">
        <v>17</v>
      </c>
      <c r="J60" s="1" t="s">
        <v>310</v>
      </c>
      <c r="K60" s="1" t="s">
        <v>384</v>
      </c>
      <c r="L60" s="1" t="s">
        <v>305</v>
      </c>
      <c r="M60" s="1" t="s">
        <v>385</v>
      </c>
      <c r="N60" s="1" t="s">
        <v>17</v>
      </c>
      <c r="O60" s="1" t="s">
        <v>385</v>
      </c>
    </row>
    <row r="61" spans="1:15">
      <c r="A61">
        <v>60</v>
      </c>
      <c r="B61" s="3" t="s">
        <v>181</v>
      </c>
      <c r="C61" s="2">
        <v>44448.636886574073</v>
      </c>
      <c r="D61">
        <v>115</v>
      </c>
      <c r="E61" s="1" t="s">
        <v>182</v>
      </c>
      <c r="F61" s="1" t="s">
        <v>183</v>
      </c>
      <c r="G61" s="1" t="s">
        <v>313</v>
      </c>
      <c r="H61" s="1" t="s">
        <v>319</v>
      </c>
      <c r="I61" s="1" t="s">
        <v>338</v>
      </c>
      <c r="J61" s="1" t="s">
        <v>310</v>
      </c>
      <c r="K61" s="1" t="s">
        <v>384</v>
      </c>
      <c r="L61" s="1" t="s">
        <v>304</v>
      </c>
      <c r="M61" s="1" t="s">
        <v>384</v>
      </c>
      <c r="N61" s="1" t="s">
        <v>17</v>
      </c>
      <c r="O61" s="1" t="s">
        <v>384</v>
      </c>
    </row>
    <row r="62" spans="1:15">
      <c r="A62">
        <v>61</v>
      </c>
      <c r="B62" s="3" t="s">
        <v>184</v>
      </c>
      <c r="C62" s="2">
        <v>44448.583877314813</v>
      </c>
      <c r="D62">
        <v>72</v>
      </c>
      <c r="E62" s="1" t="s">
        <v>185</v>
      </c>
      <c r="F62" s="1" t="s">
        <v>186</v>
      </c>
      <c r="G62" s="1" t="s">
        <v>313</v>
      </c>
      <c r="H62" s="1" t="s">
        <v>319</v>
      </c>
      <c r="I62" s="1" t="s">
        <v>329</v>
      </c>
      <c r="J62" s="1" t="s">
        <v>310</v>
      </c>
      <c r="K62" s="1" t="s">
        <v>384</v>
      </c>
      <c r="L62" s="1" t="s">
        <v>303</v>
      </c>
      <c r="M62" s="1" t="s">
        <v>384</v>
      </c>
      <c r="N62" s="1" t="s">
        <v>17</v>
      </c>
      <c r="O62" s="1" t="s">
        <v>384</v>
      </c>
    </row>
    <row r="63" spans="1:15" hidden="1">
      <c r="A63">
        <v>62</v>
      </c>
      <c r="B63" s="3" t="s">
        <v>187</v>
      </c>
      <c r="C63" s="2">
        <v>44448.573611111111</v>
      </c>
      <c r="D63">
        <v>42</v>
      </c>
      <c r="E63" s="1" t="s">
        <v>188</v>
      </c>
      <c r="F63" s="1" t="s">
        <v>189</v>
      </c>
      <c r="G63" s="1" t="s">
        <v>313</v>
      </c>
      <c r="H63" s="1" t="s">
        <v>325</v>
      </c>
      <c r="I63" s="1" t="s">
        <v>17</v>
      </c>
      <c r="J63" s="1" t="s">
        <v>308</v>
      </c>
      <c r="K63" s="1" t="s">
        <v>384</v>
      </c>
      <c r="L63" s="1" t="s">
        <v>305</v>
      </c>
      <c r="M63" s="1" t="s">
        <v>384</v>
      </c>
      <c r="N63" s="1" t="s">
        <v>17</v>
      </c>
      <c r="O63" s="1" t="s">
        <v>384</v>
      </c>
    </row>
    <row r="64" spans="1:15" hidden="1">
      <c r="A64">
        <v>63</v>
      </c>
      <c r="B64" s="3" t="s">
        <v>190</v>
      </c>
      <c r="C64" s="2">
        <v>44448.45144675926</v>
      </c>
      <c r="D64">
        <v>64</v>
      </c>
      <c r="E64" s="1" t="s">
        <v>191</v>
      </c>
      <c r="F64" s="1" t="s">
        <v>192</v>
      </c>
      <c r="G64" s="1" t="s">
        <v>316</v>
      </c>
      <c r="H64" s="1" t="s">
        <v>318</v>
      </c>
      <c r="I64" s="1" t="s">
        <v>17</v>
      </c>
      <c r="J64" s="1" t="s">
        <v>308</v>
      </c>
      <c r="K64" s="1" t="s">
        <v>384</v>
      </c>
      <c r="L64" s="1" t="s">
        <v>304</v>
      </c>
      <c r="M64" s="1" t="s">
        <v>385</v>
      </c>
      <c r="N64" s="1" t="s">
        <v>17</v>
      </c>
      <c r="O64" s="1" t="s">
        <v>384</v>
      </c>
    </row>
    <row r="65" spans="1:15">
      <c r="A65">
        <v>64</v>
      </c>
      <c r="B65" s="3" t="s">
        <v>193</v>
      </c>
      <c r="C65" s="2">
        <v>44447.700092592589</v>
      </c>
      <c r="D65">
        <v>176</v>
      </c>
      <c r="E65" s="1" t="s">
        <v>194</v>
      </c>
      <c r="F65" s="1" t="s">
        <v>195</v>
      </c>
      <c r="G65" s="1" t="s">
        <v>313</v>
      </c>
      <c r="H65" s="1" t="s">
        <v>322</v>
      </c>
      <c r="I65" s="1" t="s">
        <v>339</v>
      </c>
      <c r="J65" s="1" t="s">
        <v>310</v>
      </c>
      <c r="K65" s="1" t="s">
        <v>384</v>
      </c>
      <c r="L65" s="1" t="s">
        <v>303</v>
      </c>
      <c r="M65" s="1" t="s">
        <v>384</v>
      </c>
      <c r="N65" s="1" t="s">
        <v>17</v>
      </c>
      <c r="O65" s="1" t="s">
        <v>384</v>
      </c>
    </row>
    <row r="66" spans="1:15">
      <c r="A66">
        <v>65</v>
      </c>
      <c r="B66" s="3" t="s">
        <v>196</v>
      </c>
      <c r="C66" s="2">
        <v>44446.708437499998</v>
      </c>
      <c r="D66">
        <v>145</v>
      </c>
      <c r="E66" s="1" t="s">
        <v>197</v>
      </c>
      <c r="F66" s="1" t="s">
        <v>198</v>
      </c>
      <c r="G66" s="1" t="s">
        <v>313</v>
      </c>
      <c r="H66" s="1" t="s">
        <v>319</v>
      </c>
      <c r="I66" s="1" t="s">
        <v>17</v>
      </c>
      <c r="J66" s="1" t="s">
        <v>310</v>
      </c>
      <c r="K66" s="1" t="s">
        <v>384</v>
      </c>
      <c r="L66" s="1" t="s">
        <v>303</v>
      </c>
      <c r="M66" s="1" t="s">
        <v>384</v>
      </c>
      <c r="N66" s="1" t="s">
        <v>17</v>
      </c>
      <c r="O66" s="1" t="s">
        <v>384</v>
      </c>
    </row>
    <row r="67" spans="1:15" hidden="1">
      <c r="A67">
        <v>66</v>
      </c>
      <c r="B67" s="3" t="s">
        <v>199</v>
      </c>
      <c r="C67" s="2">
        <v>44446.646886574075</v>
      </c>
      <c r="D67">
        <v>33</v>
      </c>
      <c r="E67" s="1" t="s">
        <v>200</v>
      </c>
      <c r="F67" s="1" t="s">
        <v>17</v>
      </c>
      <c r="G67" s="1" t="s">
        <v>316</v>
      </c>
      <c r="H67" s="1" t="s">
        <v>323</v>
      </c>
      <c r="I67" s="1" t="s">
        <v>17</v>
      </c>
      <c r="J67" s="1" t="s">
        <v>309</v>
      </c>
      <c r="K67" s="1" t="s">
        <v>385</v>
      </c>
      <c r="L67" s="1" t="s">
        <v>17</v>
      </c>
      <c r="M67" s="1" t="s">
        <v>384</v>
      </c>
      <c r="N67" s="1" t="s">
        <v>17</v>
      </c>
      <c r="O67" s="1" t="s">
        <v>384</v>
      </c>
    </row>
    <row r="68" spans="1:15">
      <c r="A68">
        <v>67</v>
      </c>
      <c r="B68" s="3" t="s">
        <v>201</v>
      </c>
      <c r="C68" s="2">
        <v>44446.58866898148</v>
      </c>
      <c r="D68">
        <v>104</v>
      </c>
      <c r="E68" s="1" t="s">
        <v>202</v>
      </c>
      <c r="F68" s="1" t="s">
        <v>203</v>
      </c>
      <c r="G68" s="1" t="s">
        <v>313</v>
      </c>
      <c r="H68" s="1" t="s">
        <v>322</v>
      </c>
      <c r="I68" s="1" t="s">
        <v>340</v>
      </c>
      <c r="J68" s="1" t="s">
        <v>310</v>
      </c>
      <c r="K68" s="1" t="s">
        <v>384</v>
      </c>
      <c r="L68" s="1" t="s">
        <v>303</v>
      </c>
      <c r="M68" s="1" t="s">
        <v>384</v>
      </c>
      <c r="N68" s="1" t="s">
        <v>17</v>
      </c>
      <c r="O68" s="1" t="s">
        <v>384</v>
      </c>
    </row>
    <row r="69" spans="1:15" hidden="1">
      <c r="A69">
        <v>68</v>
      </c>
      <c r="B69" s="3" t="s">
        <v>204</v>
      </c>
      <c r="C69" s="2">
        <v>44446.584374999999</v>
      </c>
      <c r="D69">
        <v>23</v>
      </c>
      <c r="E69" s="1" t="s">
        <v>205</v>
      </c>
      <c r="F69" s="1" t="s">
        <v>17</v>
      </c>
      <c r="G69" s="1" t="s">
        <v>316</v>
      </c>
      <c r="H69" s="1" t="s">
        <v>323</v>
      </c>
      <c r="I69" s="1" t="s">
        <v>17</v>
      </c>
      <c r="J69" s="1" t="s">
        <v>309</v>
      </c>
      <c r="K69" s="1" t="s">
        <v>385</v>
      </c>
      <c r="L69" s="1" t="s">
        <v>17</v>
      </c>
      <c r="M69" s="1" t="s">
        <v>384</v>
      </c>
      <c r="N69" s="1" t="s">
        <v>17</v>
      </c>
      <c r="O69" s="1" t="s">
        <v>384</v>
      </c>
    </row>
    <row r="70" spans="1:15" hidden="1">
      <c r="A70">
        <v>69</v>
      </c>
      <c r="B70" s="3" t="s">
        <v>206</v>
      </c>
      <c r="C70" s="2">
        <v>44446.544814814813</v>
      </c>
      <c r="D70">
        <v>41</v>
      </c>
      <c r="E70" s="1" t="s">
        <v>207</v>
      </c>
      <c r="F70" s="1" t="s">
        <v>208</v>
      </c>
      <c r="G70" s="1" t="s">
        <v>313</v>
      </c>
      <c r="H70" s="1" t="s">
        <v>331</v>
      </c>
      <c r="I70" s="1" t="s">
        <v>17</v>
      </c>
      <c r="J70" s="1" t="s">
        <v>308</v>
      </c>
      <c r="K70" s="1" t="s">
        <v>384</v>
      </c>
      <c r="L70" s="1" t="s">
        <v>303</v>
      </c>
      <c r="M70" s="1" t="s">
        <v>384</v>
      </c>
      <c r="N70" s="1" t="s">
        <v>17</v>
      </c>
      <c r="O70" s="1" t="s">
        <v>384</v>
      </c>
    </row>
    <row r="71" spans="1:15">
      <c r="A71">
        <v>70</v>
      </c>
      <c r="B71" s="3" t="s">
        <v>209</v>
      </c>
      <c r="C71" s="2">
        <v>44446.427245370367</v>
      </c>
      <c r="D71">
        <v>18</v>
      </c>
      <c r="E71" s="1" t="s">
        <v>210</v>
      </c>
      <c r="F71" s="1" t="s">
        <v>211</v>
      </c>
      <c r="G71" s="1" t="s">
        <v>313</v>
      </c>
      <c r="H71" s="1" t="s">
        <v>332</v>
      </c>
      <c r="I71" s="1" t="s">
        <v>17</v>
      </c>
      <c r="J71" s="1" t="s">
        <v>310</v>
      </c>
      <c r="K71" s="1" t="s">
        <v>384</v>
      </c>
      <c r="L71" s="1" t="s">
        <v>304</v>
      </c>
      <c r="M71" s="1" t="s">
        <v>384</v>
      </c>
      <c r="N71" s="1" t="s">
        <v>17</v>
      </c>
      <c r="O71" s="1" t="s">
        <v>384</v>
      </c>
    </row>
    <row r="72" spans="1:15" hidden="1">
      <c r="A72">
        <v>71</v>
      </c>
      <c r="B72" s="3" t="s">
        <v>212</v>
      </c>
      <c r="C72" s="2">
        <v>44445.663217592592</v>
      </c>
      <c r="D72">
        <v>60</v>
      </c>
      <c r="E72" s="1" t="s">
        <v>213</v>
      </c>
      <c r="F72" s="1" t="s">
        <v>214</v>
      </c>
      <c r="G72" s="1" t="s">
        <v>316</v>
      </c>
      <c r="H72" s="1" t="s">
        <v>323</v>
      </c>
      <c r="I72" s="1" t="s">
        <v>17</v>
      </c>
      <c r="J72" s="1" t="s">
        <v>309</v>
      </c>
      <c r="K72" s="1" t="s">
        <v>384</v>
      </c>
      <c r="L72" s="1" t="s">
        <v>304</v>
      </c>
      <c r="M72" s="1" t="s">
        <v>385</v>
      </c>
      <c r="N72" s="1" t="s">
        <v>17</v>
      </c>
      <c r="O72" s="1" t="s">
        <v>384</v>
      </c>
    </row>
    <row r="73" spans="1:15">
      <c r="A73">
        <v>72</v>
      </c>
      <c r="B73" s="3" t="s">
        <v>215</v>
      </c>
      <c r="C73" s="2">
        <v>44445.608402777776</v>
      </c>
      <c r="D73">
        <v>97</v>
      </c>
      <c r="E73" s="1" t="s">
        <v>216</v>
      </c>
      <c r="F73" s="1" t="s">
        <v>217</v>
      </c>
      <c r="G73" s="1" t="s">
        <v>313</v>
      </c>
      <c r="H73" s="1" t="s">
        <v>345</v>
      </c>
      <c r="I73" s="1" t="s">
        <v>333</v>
      </c>
      <c r="J73" s="1" t="s">
        <v>310</v>
      </c>
      <c r="K73" s="1" t="s">
        <v>384</v>
      </c>
      <c r="L73" s="1" t="s">
        <v>303</v>
      </c>
      <c r="M73" s="1" t="s">
        <v>384</v>
      </c>
      <c r="N73" s="1" t="s">
        <v>17</v>
      </c>
      <c r="O73" s="1" t="s">
        <v>384</v>
      </c>
    </row>
    <row r="74" spans="1:15" hidden="1">
      <c r="A74">
        <v>73</v>
      </c>
      <c r="B74" s="3" t="s">
        <v>218</v>
      </c>
      <c r="C74" s="2">
        <v>44445.562523148146</v>
      </c>
      <c r="D74">
        <v>46</v>
      </c>
      <c r="E74" s="1" t="s">
        <v>219</v>
      </c>
      <c r="F74" s="1" t="s">
        <v>220</v>
      </c>
      <c r="G74" s="1" t="s">
        <v>316</v>
      </c>
      <c r="H74" s="1" t="s">
        <v>318</v>
      </c>
      <c r="I74" s="1" t="s">
        <v>17</v>
      </c>
      <c r="J74" s="1" t="s">
        <v>307</v>
      </c>
      <c r="K74" s="1" t="s">
        <v>384</v>
      </c>
      <c r="L74" s="1" t="s">
        <v>304</v>
      </c>
      <c r="M74" s="1" t="s">
        <v>385</v>
      </c>
      <c r="N74" s="1" t="s">
        <v>17</v>
      </c>
      <c r="O74" s="1" t="s">
        <v>384</v>
      </c>
    </row>
    <row r="75" spans="1:15">
      <c r="A75">
        <v>74</v>
      </c>
      <c r="B75" s="3" t="s">
        <v>221</v>
      </c>
      <c r="C75" s="2">
        <v>44445.43109953704</v>
      </c>
      <c r="D75">
        <v>73</v>
      </c>
      <c r="E75" s="1" t="s">
        <v>222</v>
      </c>
      <c r="F75" s="1" t="s">
        <v>223</v>
      </c>
      <c r="G75" s="1" t="s">
        <v>313</v>
      </c>
      <c r="H75" s="1" t="s">
        <v>322</v>
      </c>
      <c r="I75" s="1" t="s">
        <v>327</v>
      </c>
      <c r="J75" s="1" t="s">
        <v>310</v>
      </c>
      <c r="K75" s="1" t="s">
        <v>384</v>
      </c>
      <c r="L75" s="1" t="s">
        <v>303</v>
      </c>
      <c r="M75" s="1" t="s">
        <v>384</v>
      </c>
      <c r="N75" s="1" t="s">
        <v>17</v>
      </c>
      <c r="O75" s="1" t="s">
        <v>384</v>
      </c>
    </row>
    <row r="76" spans="1:15">
      <c r="A76">
        <v>75</v>
      </c>
      <c r="B76" s="3" t="s">
        <v>224</v>
      </c>
      <c r="C76" s="2">
        <v>44442.635266203702</v>
      </c>
      <c r="D76">
        <v>38</v>
      </c>
      <c r="E76" s="1" t="s">
        <v>225</v>
      </c>
      <c r="F76" s="1" t="s">
        <v>226</v>
      </c>
      <c r="G76" s="1" t="s">
        <v>316</v>
      </c>
      <c r="H76" s="1" t="s">
        <v>317</v>
      </c>
      <c r="I76" s="1" t="s">
        <v>17</v>
      </c>
      <c r="J76" s="1" t="s">
        <v>310</v>
      </c>
      <c r="K76" s="1" t="s">
        <v>384</v>
      </c>
      <c r="L76" s="1" t="s">
        <v>304</v>
      </c>
      <c r="M76" s="1" t="s">
        <v>384</v>
      </c>
      <c r="N76" s="1" t="s">
        <v>17</v>
      </c>
      <c r="O76" s="1" t="s">
        <v>384</v>
      </c>
    </row>
    <row r="77" spans="1:15">
      <c r="A77">
        <v>76</v>
      </c>
      <c r="B77" s="3" t="s">
        <v>227</v>
      </c>
      <c r="C77" s="2">
        <v>44442.63181712963</v>
      </c>
      <c r="D77">
        <v>72</v>
      </c>
      <c r="E77" s="1" t="s">
        <v>228</v>
      </c>
      <c r="F77" s="1" t="s">
        <v>229</v>
      </c>
      <c r="G77" s="1" t="s">
        <v>313</v>
      </c>
      <c r="H77" s="1" t="s">
        <v>325</v>
      </c>
      <c r="I77" s="1" t="s">
        <v>17</v>
      </c>
      <c r="J77" s="1" t="s">
        <v>310</v>
      </c>
      <c r="K77" s="1" t="s">
        <v>384</v>
      </c>
      <c r="L77" s="1" t="s">
        <v>303</v>
      </c>
      <c r="M77" s="1" t="s">
        <v>384</v>
      </c>
      <c r="N77" s="1" t="s">
        <v>17</v>
      </c>
      <c r="O77" s="1" t="s">
        <v>384</v>
      </c>
    </row>
    <row r="78" spans="1:15">
      <c r="A78">
        <v>77</v>
      </c>
      <c r="B78" s="3" t="s">
        <v>230</v>
      </c>
      <c r="C78" s="2">
        <v>44442.581770833334</v>
      </c>
      <c r="D78">
        <v>118</v>
      </c>
      <c r="E78" s="1" t="s">
        <v>231</v>
      </c>
      <c r="F78" s="1" t="s">
        <v>232</v>
      </c>
      <c r="G78" s="1" t="s">
        <v>313</v>
      </c>
      <c r="H78" s="1" t="s">
        <v>325</v>
      </c>
      <c r="I78" s="1" t="s">
        <v>17</v>
      </c>
      <c r="J78" s="1" t="s">
        <v>310</v>
      </c>
      <c r="K78" s="1" t="s">
        <v>384</v>
      </c>
      <c r="L78" s="1" t="s">
        <v>303</v>
      </c>
      <c r="M78" s="1" t="s">
        <v>384</v>
      </c>
      <c r="N78" s="1" t="s">
        <v>17</v>
      </c>
      <c r="O78" s="1" t="s">
        <v>384</v>
      </c>
    </row>
    <row r="79" spans="1:15" hidden="1">
      <c r="A79">
        <v>78</v>
      </c>
      <c r="B79" s="3" t="s">
        <v>233</v>
      </c>
      <c r="C79" s="2">
        <v>44442.469733796293</v>
      </c>
      <c r="D79">
        <v>57</v>
      </c>
      <c r="E79" s="1" t="s">
        <v>234</v>
      </c>
      <c r="F79" s="1" t="s">
        <v>235</v>
      </c>
      <c r="G79" s="1" t="s">
        <v>316</v>
      </c>
      <c r="H79" s="1" t="s">
        <v>323</v>
      </c>
      <c r="I79" s="1" t="s">
        <v>17</v>
      </c>
      <c r="J79" s="1" t="s">
        <v>309</v>
      </c>
      <c r="K79" s="1" t="s">
        <v>384</v>
      </c>
      <c r="L79" s="1" t="s">
        <v>303</v>
      </c>
      <c r="M79" s="1" t="s">
        <v>384</v>
      </c>
      <c r="N79" s="1" t="s">
        <v>17</v>
      </c>
      <c r="O79" s="1" t="s">
        <v>384</v>
      </c>
    </row>
    <row r="80" spans="1:15">
      <c r="A80">
        <v>79</v>
      </c>
      <c r="B80" s="3" t="s">
        <v>236</v>
      </c>
      <c r="C80" s="2">
        <v>44441.612638888888</v>
      </c>
      <c r="D80">
        <v>147</v>
      </c>
      <c r="E80" s="1" t="s">
        <v>237</v>
      </c>
      <c r="F80" s="1" t="s">
        <v>238</v>
      </c>
      <c r="G80" s="1" t="s">
        <v>313</v>
      </c>
      <c r="H80" s="1" t="s">
        <v>319</v>
      </c>
      <c r="I80" s="1" t="s">
        <v>17</v>
      </c>
      <c r="J80" s="1" t="s">
        <v>310</v>
      </c>
      <c r="K80" s="1" t="s">
        <v>384</v>
      </c>
      <c r="L80" s="1" t="s">
        <v>303</v>
      </c>
      <c r="M80" s="1" t="s">
        <v>384</v>
      </c>
      <c r="N80" s="1" t="s">
        <v>17</v>
      </c>
      <c r="O80" s="1" t="s">
        <v>384</v>
      </c>
    </row>
    <row r="81" spans="1:15" hidden="1">
      <c r="A81">
        <v>80</v>
      </c>
      <c r="B81" s="3" t="s">
        <v>239</v>
      </c>
      <c r="C81" s="2">
        <v>44441.522465277776</v>
      </c>
      <c r="D81">
        <v>33</v>
      </c>
      <c r="E81" s="1" t="s">
        <v>240</v>
      </c>
      <c r="F81" s="1" t="s">
        <v>241</v>
      </c>
      <c r="G81" s="1" t="s">
        <v>316</v>
      </c>
      <c r="H81" s="1" t="s">
        <v>318</v>
      </c>
      <c r="I81" s="1" t="s">
        <v>17</v>
      </c>
      <c r="J81" s="1" t="s">
        <v>307</v>
      </c>
      <c r="K81" s="1" t="s">
        <v>384</v>
      </c>
      <c r="L81" s="1" t="s">
        <v>304</v>
      </c>
      <c r="M81" s="1" t="s">
        <v>385</v>
      </c>
      <c r="N81" s="1" t="s">
        <v>17</v>
      </c>
      <c r="O81" s="1" t="s">
        <v>384</v>
      </c>
    </row>
    <row r="82" spans="1:15" hidden="1">
      <c r="A82">
        <v>81</v>
      </c>
      <c r="B82" s="3" t="s">
        <v>242</v>
      </c>
      <c r="C82" s="2">
        <v>44440.724560185183</v>
      </c>
      <c r="D82">
        <v>21</v>
      </c>
      <c r="E82" s="1" t="s">
        <v>243</v>
      </c>
      <c r="F82" s="1" t="s">
        <v>244</v>
      </c>
      <c r="G82" s="1" t="s">
        <v>316</v>
      </c>
      <c r="H82" s="1" t="s">
        <v>317</v>
      </c>
      <c r="I82" s="1" t="s">
        <v>17</v>
      </c>
      <c r="J82" s="1" t="s">
        <v>307</v>
      </c>
      <c r="K82" s="1" t="s">
        <v>384</v>
      </c>
      <c r="L82" s="1" t="s">
        <v>304</v>
      </c>
      <c r="M82" s="1" t="s">
        <v>384</v>
      </c>
      <c r="N82" s="1" t="s">
        <v>17</v>
      </c>
      <c r="O82" s="1" t="s">
        <v>385</v>
      </c>
    </row>
    <row r="83" spans="1:15">
      <c r="A83">
        <v>82</v>
      </c>
      <c r="B83" s="3" t="s">
        <v>245</v>
      </c>
      <c r="C83" s="2">
        <v>44440.651828703703</v>
      </c>
      <c r="D83">
        <v>76</v>
      </c>
      <c r="E83" s="1" t="s">
        <v>246</v>
      </c>
      <c r="F83" s="1" t="s">
        <v>247</v>
      </c>
      <c r="G83" s="1" t="s">
        <v>313</v>
      </c>
      <c r="H83" s="1" t="s">
        <v>319</v>
      </c>
      <c r="I83" s="1" t="s">
        <v>17</v>
      </c>
      <c r="J83" s="1" t="s">
        <v>310</v>
      </c>
      <c r="K83" s="1" t="s">
        <v>384</v>
      </c>
      <c r="L83" s="1" t="s">
        <v>303</v>
      </c>
      <c r="M83" s="1" t="s">
        <v>384</v>
      </c>
      <c r="N83" s="1" t="s">
        <v>17</v>
      </c>
      <c r="O83" s="1" t="s">
        <v>384</v>
      </c>
    </row>
    <row r="84" spans="1:15">
      <c r="A84">
        <v>83</v>
      </c>
      <c r="B84" s="3" t="s">
        <v>248</v>
      </c>
      <c r="C84" s="2">
        <v>44440.613125000003</v>
      </c>
      <c r="D84">
        <v>73</v>
      </c>
      <c r="E84" s="1" t="s">
        <v>249</v>
      </c>
      <c r="F84" s="1" t="s">
        <v>250</v>
      </c>
      <c r="G84" s="1" t="s">
        <v>313</v>
      </c>
      <c r="H84" s="1" t="s">
        <v>331</v>
      </c>
      <c r="I84" s="1" t="s">
        <v>341</v>
      </c>
      <c r="J84" s="1" t="s">
        <v>310</v>
      </c>
      <c r="K84" s="1" t="s">
        <v>384</v>
      </c>
      <c r="L84" s="1" t="s">
        <v>303</v>
      </c>
      <c r="M84" s="1" t="s">
        <v>384</v>
      </c>
      <c r="N84" s="1" t="s">
        <v>17</v>
      </c>
      <c r="O84" s="1" t="s">
        <v>384</v>
      </c>
    </row>
    <row r="85" spans="1:15" hidden="1">
      <c r="A85">
        <v>84</v>
      </c>
      <c r="B85" s="3" t="s">
        <v>251</v>
      </c>
      <c r="C85" s="2">
        <v>44440.588599537034</v>
      </c>
      <c r="D85">
        <v>17</v>
      </c>
      <c r="E85" s="1" t="s">
        <v>252</v>
      </c>
      <c r="F85" s="1" t="s">
        <v>253</v>
      </c>
      <c r="G85" s="1" t="s">
        <v>316</v>
      </c>
      <c r="H85" s="1" t="s">
        <v>318</v>
      </c>
      <c r="I85" s="1" t="s">
        <v>17</v>
      </c>
      <c r="J85" s="1" t="s">
        <v>307</v>
      </c>
      <c r="K85" s="1" t="s">
        <v>384</v>
      </c>
      <c r="L85" s="1" t="s">
        <v>304</v>
      </c>
      <c r="M85" s="1" t="s">
        <v>385</v>
      </c>
      <c r="N85" s="1" t="s">
        <v>17</v>
      </c>
      <c r="O85" s="1" t="s">
        <v>384</v>
      </c>
    </row>
    <row r="86" spans="1:15">
      <c r="A86">
        <v>85</v>
      </c>
      <c r="B86" s="3" t="s">
        <v>254</v>
      </c>
      <c r="C86" s="2">
        <v>44440.563206018516</v>
      </c>
      <c r="D86">
        <v>83</v>
      </c>
      <c r="E86" s="1" t="s">
        <v>255</v>
      </c>
      <c r="F86" s="1" t="s">
        <v>256</v>
      </c>
      <c r="G86" s="1" t="s">
        <v>313</v>
      </c>
      <c r="H86" s="1" t="s">
        <v>322</v>
      </c>
      <c r="I86" s="1" t="s">
        <v>17</v>
      </c>
      <c r="J86" s="1" t="s">
        <v>310</v>
      </c>
      <c r="K86" s="1" t="s">
        <v>384</v>
      </c>
      <c r="L86" s="1" t="s">
        <v>303</v>
      </c>
      <c r="M86" s="1" t="s">
        <v>384</v>
      </c>
      <c r="N86" s="1" t="s">
        <v>17</v>
      </c>
      <c r="O86" s="1" t="s">
        <v>384</v>
      </c>
    </row>
    <row r="87" spans="1:15" hidden="1">
      <c r="A87">
        <v>86</v>
      </c>
      <c r="B87" s="3" t="s">
        <v>257</v>
      </c>
      <c r="C87" s="2">
        <v>44440.554768518516</v>
      </c>
      <c r="D87">
        <v>49</v>
      </c>
      <c r="E87" s="1" t="s">
        <v>258</v>
      </c>
      <c r="F87" s="1" t="s">
        <v>259</v>
      </c>
      <c r="G87" s="1" t="s">
        <v>314</v>
      </c>
      <c r="H87" s="1" t="s">
        <v>328</v>
      </c>
      <c r="I87" s="1" t="s">
        <v>17</v>
      </c>
      <c r="J87" s="1" t="s">
        <v>308</v>
      </c>
      <c r="K87" s="1" t="s">
        <v>384</v>
      </c>
      <c r="L87" s="1" t="s">
        <v>303</v>
      </c>
      <c r="M87" s="1" t="s">
        <v>384</v>
      </c>
      <c r="N87" s="1" t="s">
        <v>17</v>
      </c>
      <c r="O87" s="1" t="s">
        <v>384</v>
      </c>
    </row>
    <row r="88" spans="1:15">
      <c r="A88">
        <v>87</v>
      </c>
      <c r="B88" s="3" t="s">
        <v>260</v>
      </c>
      <c r="C88" s="2">
        <v>44440.410219907404</v>
      </c>
      <c r="D88">
        <v>38</v>
      </c>
      <c r="E88" s="1" t="s">
        <v>261</v>
      </c>
      <c r="F88" s="1" t="s">
        <v>262</v>
      </c>
      <c r="G88" s="1" t="s">
        <v>313</v>
      </c>
      <c r="H88" s="1" t="s">
        <v>322</v>
      </c>
      <c r="I88" s="1" t="s">
        <v>17</v>
      </c>
      <c r="J88" s="1" t="s">
        <v>310</v>
      </c>
      <c r="K88" s="1" t="s">
        <v>384</v>
      </c>
      <c r="L88" s="1" t="s">
        <v>304</v>
      </c>
      <c r="M88" s="1" t="s">
        <v>384</v>
      </c>
      <c r="N88" s="1" t="s">
        <v>17</v>
      </c>
      <c r="O88" s="1" t="s">
        <v>384</v>
      </c>
    </row>
    <row r="89" spans="1:15">
      <c r="A89">
        <v>88</v>
      </c>
      <c r="B89" s="3" t="s">
        <v>263</v>
      </c>
      <c r="C89" s="2">
        <v>44439.640821759262</v>
      </c>
      <c r="D89">
        <v>53</v>
      </c>
      <c r="E89" s="1" t="s">
        <v>264</v>
      </c>
      <c r="F89" s="1" t="s">
        <v>265</v>
      </c>
      <c r="G89" s="1" t="s">
        <v>313</v>
      </c>
      <c r="H89" s="1" t="s">
        <v>332</v>
      </c>
      <c r="I89" s="1" t="s">
        <v>342</v>
      </c>
      <c r="J89" s="1" t="s">
        <v>310</v>
      </c>
      <c r="K89" s="1" t="s">
        <v>384</v>
      </c>
      <c r="L89" s="1" t="s">
        <v>303</v>
      </c>
      <c r="M89" s="1" t="s">
        <v>384</v>
      </c>
      <c r="N89" s="1" t="s">
        <v>17</v>
      </c>
      <c r="O89" s="1" t="s">
        <v>384</v>
      </c>
    </row>
    <row r="90" spans="1:15" hidden="1">
      <c r="A90">
        <v>89</v>
      </c>
      <c r="B90" s="3" t="s">
        <v>266</v>
      </c>
      <c r="C90" s="2">
        <v>44439.402777777781</v>
      </c>
      <c r="D90">
        <v>59</v>
      </c>
      <c r="E90" s="1" t="s">
        <v>267</v>
      </c>
      <c r="F90" s="1" t="s">
        <v>268</v>
      </c>
      <c r="G90" s="1" t="s">
        <v>316</v>
      </c>
      <c r="H90" s="1" t="s">
        <v>334</v>
      </c>
      <c r="I90" s="1" t="s">
        <v>17</v>
      </c>
      <c r="J90" s="1" t="s">
        <v>308</v>
      </c>
      <c r="K90" s="1" t="s">
        <v>384</v>
      </c>
      <c r="L90" s="1" t="s">
        <v>304</v>
      </c>
      <c r="M90" s="1" t="s">
        <v>384</v>
      </c>
      <c r="N90" s="1" t="s">
        <v>17</v>
      </c>
      <c r="O90" s="1" t="s">
        <v>384</v>
      </c>
    </row>
    <row r="91" spans="1:15" hidden="1">
      <c r="A91">
        <v>90</v>
      </c>
      <c r="B91" s="3" t="s">
        <v>269</v>
      </c>
      <c r="C91" s="2">
        <v>44438.725648148145</v>
      </c>
      <c r="D91">
        <v>34</v>
      </c>
      <c r="E91" s="1" t="s">
        <v>270</v>
      </c>
      <c r="F91" s="1" t="s">
        <v>271</v>
      </c>
      <c r="G91" s="1" t="s">
        <v>316</v>
      </c>
      <c r="H91" s="1" t="s">
        <v>323</v>
      </c>
      <c r="I91" s="1" t="s">
        <v>17</v>
      </c>
      <c r="J91" s="1" t="s">
        <v>309</v>
      </c>
      <c r="K91" s="1" t="s">
        <v>384</v>
      </c>
      <c r="L91" s="1" t="s">
        <v>304</v>
      </c>
      <c r="M91" s="1" t="s">
        <v>384</v>
      </c>
      <c r="N91" s="1" t="s">
        <v>17</v>
      </c>
      <c r="O91" s="1" t="s">
        <v>385</v>
      </c>
    </row>
    <row r="92" spans="1:15">
      <c r="A92">
        <v>91</v>
      </c>
      <c r="B92" s="3" t="s">
        <v>272</v>
      </c>
      <c r="C92" s="2">
        <v>44438.6403587963</v>
      </c>
      <c r="D92">
        <v>51</v>
      </c>
      <c r="E92" s="1" t="s">
        <v>273</v>
      </c>
      <c r="F92" s="1" t="s">
        <v>274</v>
      </c>
      <c r="G92" s="1" t="s">
        <v>313</v>
      </c>
      <c r="H92" s="1" t="s">
        <v>319</v>
      </c>
      <c r="I92" s="1" t="s">
        <v>17</v>
      </c>
      <c r="J92" s="1" t="s">
        <v>310</v>
      </c>
      <c r="K92" s="1" t="s">
        <v>384</v>
      </c>
      <c r="L92" s="1" t="s">
        <v>303</v>
      </c>
      <c r="M92" s="1" t="s">
        <v>384</v>
      </c>
      <c r="N92" s="1" t="s">
        <v>17</v>
      </c>
      <c r="O92" s="1" t="s">
        <v>384</v>
      </c>
    </row>
    <row r="93" spans="1:15" hidden="1">
      <c r="A93">
        <v>92</v>
      </c>
      <c r="B93" s="3" t="s">
        <v>275</v>
      </c>
      <c r="C93" s="2">
        <v>44438.483738425923</v>
      </c>
      <c r="D93">
        <v>42</v>
      </c>
      <c r="E93" s="1" t="s">
        <v>276</v>
      </c>
      <c r="F93" s="1" t="s">
        <v>277</v>
      </c>
      <c r="G93" s="1" t="s">
        <v>316</v>
      </c>
      <c r="H93" s="1" t="s">
        <v>334</v>
      </c>
      <c r="I93" s="1" t="s">
        <v>17</v>
      </c>
      <c r="J93" s="1" t="s">
        <v>309</v>
      </c>
      <c r="K93" s="1" t="s">
        <v>384</v>
      </c>
      <c r="L93" s="1" t="s">
        <v>303</v>
      </c>
      <c r="M93" s="1" t="s">
        <v>384</v>
      </c>
      <c r="N93" s="1" t="s">
        <v>17</v>
      </c>
      <c r="O93" s="1" t="s">
        <v>384</v>
      </c>
    </row>
    <row r="94" spans="1:15">
      <c r="A94">
        <v>93</v>
      </c>
      <c r="B94" s="3" t="s">
        <v>278</v>
      </c>
      <c r="C94" s="2">
        <v>44438.465092592596</v>
      </c>
      <c r="D94">
        <v>65</v>
      </c>
      <c r="E94" s="1" t="s">
        <v>279</v>
      </c>
      <c r="F94" s="1" t="s">
        <v>280</v>
      </c>
      <c r="G94" s="1" t="s">
        <v>313</v>
      </c>
      <c r="H94" s="1" t="s">
        <v>322</v>
      </c>
      <c r="I94" s="1" t="s">
        <v>343</v>
      </c>
      <c r="J94" s="1" t="s">
        <v>310</v>
      </c>
      <c r="K94" s="1" t="s">
        <v>384</v>
      </c>
      <c r="L94" s="1" t="s">
        <v>303</v>
      </c>
      <c r="M94" s="1" t="s">
        <v>384</v>
      </c>
      <c r="N94" s="1" t="s">
        <v>17</v>
      </c>
      <c r="O94" s="1" t="s">
        <v>384</v>
      </c>
    </row>
    <row r="95" spans="1:15" hidden="1">
      <c r="A95">
        <v>94</v>
      </c>
      <c r="B95" s="3" t="s">
        <v>281</v>
      </c>
      <c r="C95" s="2">
        <v>44438.357847222222</v>
      </c>
      <c r="D95">
        <v>54</v>
      </c>
      <c r="E95" s="1" t="s">
        <v>282</v>
      </c>
      <c r="F95" s="1" t="s">
        <v>283</v>
      </c>
      <c r="G95" s="1" t="s">
        <v>316</v>
      </c>
      <c r="H95" s="1" t="s">
        <v>323</v>
      </c>
      <c r="I95" s="1" t="s">
        <v>17</v>
      </c>
      <c r="J95" s="1" t="s">
        <v>309</v>
      </c>
      <c r="K95" s="1" t="s">
        <v>384</v>
      </c>
      <c r="L95" s="1" t="s">
        <v>303</v>
      </c>
      <c r="M95" s="1" t="s">
        <v>384</v>
      </c>
      <c r="N95" s="1" t="s">
        <v>17</v>
      </c>
      <c r="O95" s="1" t="s">
        <v>384</v>
      </c>
    </row>
    <row r="96" spans="1:15" hidden="1">
      <c r="A96">
        <v>95</v>
      </c>
      <c r="B96" s="3" t="s">
        <v>284</v>
      </c>
      <c r="C96" s="2">
        <v>44435.654675925929</v>
      </c>
      <c r="D96">
        <v>20</v>
      </c>
      <c r="E96" s="1" t="s">
        <v>285</v>
      </c>
      <c r="F96" s="1" t="s">
        <v>286</v>
      </c>
      <c r="G96" s="1" t="s">
        <v>316</v>
      </c>
      <c r="H96" s="1" t="s">
        <v>318</v>
      </c>
      <c r="I96" s="1" t="s">
        <v>17</v>
      </c>
      <c r="J96" s="1" t="s">
        <v>307</v>
      </c>
      <c r="K96" s="1" t="s">
        <v>384</v>
      </c>
      <c r="L96" s="1" t="s">
        <v>304</v>
      </c>
      <c r="M96" s="1" t="s">
        <v>385</v>
      </c>
      <c r="N96" s="1" t="s">
        <v>17</v>
      </c>
      <c r="O96" s="1" t="s">
        <v>384</v>
      </c>
    </row>
    <row r="97" spans="1:15" hidden="1">
      <c r="A97">
        <v>96</v>
      </c>
      <c r="B97" s="3" t="s">
        <v>287</v>
      </c>
      <c r="C97" s="2">
        <v>44435.643495370372</v>
      </c>
      <c r="D97">
        <v>27</v>
      </c>
      <c r="E97" s="1" t="s">
        <v>288</v>
      </c>
      <c r="F97" s="1" t="s">
        <v>289</v>
      </c>
      <c r="G97" s="1" t="s">
        <v>316</v>
      </c>
      <c r="H97" s="1" t="s">
        <v>318</v>
      </c>
      <c r="I97" s="1" t="s">
        <v>17</v>
      </c>
      <c r="J97" s="1" t="s">
        <v>307</v>
      </c>
      <c r="K97" s="1" t="s">
        <v>384</v>
      </c>
      <c r="L97" s="1" t="s">
        <v>304</v>
      </c>
      <c r="M97" s="1" t="s">
        <v>385</v>
      </c>
      <c r="N97" s="1" t="s">
        <v>17</v>
      </c>
      <c r="O97" s="1" t="s">
        <v>384</v>
      </c>
    </row>
    <row r="98" spans="1:15">
      <c r="A98">
        <v>97</v>
      </c>
      <c r="B98" s="3" t="s">
        <v>290</v>
      </c>
      <c r="C98" s="2">
        <v>44435.634039351855</v>
      </c>
      <c r="D98">
        <v>69</v>
      </c>
      <c r="E98" s="1" t="s">
        <v>291</v>
      </c>
      <c r="F98" s="1" t="s">
        <v>292</v>
      </c>
      <c r="G98" s="1" t="s">
        <v>313</v>
      </c>
      <c r="H98" s="1" t="s">
        <v>325</v>
      </c>
      <c r="I98" s="1" t="s">
        <v>17</v>
      </c>
      <c r="J98" s="1" t="s">
        <v>310</v>
      </c>
      <c r="K98" s="1" t="s">
        <v>384</v>
      </c>
      <c r="L98" s="1" t="s">
        <v>305</v>
      </c>
      <c r="M98" s="1" t="s">
        <v>384</v>
      </c>
      <c r="N98" s="1" t="s">
        <v>17</v>
      </c>
      <c r="O98" s="1" t="s">
        <v>384</v>
      </c>
    </row>
    <row r="99" spans="1:15" hidden="1">
      <c r="A99">
        <v>98</v>
      </c>
      <c r="B99" s="3" t="s">
        <v>293</v>
      </c>
      <c r="C99" s="2">
        <v>44435.630289351851</v>
      </c>
      <c r="D99">
        <v>43</v>
      </c>
      <c r="E99" s="1" t="s">
        <v>294</v>
      </c>
      <c r="F99" s="1" t="s">
        <v>295</v>
      </c>
      <c r="G99" s="1" t="s">
        <v>316</v>
      </c>
      <c r="H99" s="1" t="s">
        <v>323</v>
      </c>
      <c r="I99" s="1" t="s">
        <v>17</v>
      </c>
      <c r="J99" s="1" t="s">
        <v>309</v>
      </c>
      <c r="K99" s="1" t="s">
        <v>384</v>
      </c>
      <c r="L99" s="1" t="s">
        <v>303</v>
      </c>
      <c r="M99" s="1" t="s">
        <v>384</v>
      </c>
      <c r="N99" s="1" t="s">
        <v>17</v>
      </c>
      <c r="O99" s="1" t="s">
        <v>384</v>
      </c>
    </row>
    <row r="100" spans="1:15">
      <c r="A100">
        <v>99</v>
      </c>
      <c r="B100" s="3" t="s">
        <v>296</v>
      </c>
      <c r="C100" s="2">
        <v>44435.591053240743</v>
      </c>
      <c r="D100">
        <v>36</v>
      </c>
      <c r="E100" s="1" t="s">
        <v>297</v>
      </c>
      <c r="F100" s="1" t="s">
        <v>298</v>
      </c>
      <c r="G100" s="1" t="s">
        <v>313</v>
      </c>
      <c r="H100" s="1" t="s">
        <v>345</v>
      </c>
      <c r="I100" s="1" t="s">
        <v>17</v>
      </c>
      <c r="J100" s="1" t="s">
        <v>310</v>
      </c>
      <c r="K100" s="1" t="s">
        <v>384</v>
      </c>
      <c r="L100" s="1" t="s">
        <v>304</v>
      </c>
      <c r="M100" s="1" t="s">
        <v>384</v>
      </c>
      <c r="N100" s="1" t="s">
        <v>17</v>
      </c>
      <c r="O100" s="1" t="s">
        <v>384</v>
      </c>
    </row>
    <row r="101" spans="1:15">
      <c r="A101">
        <v>100</v>
      </c>
      <c r="B101" s="3" t="s">
        <v>299</v>
      </c>
      <c r="C101" s="2">
        <v>44435.578206018516</v>
      </c>
      <c r="D101">
        <v>37</v>
      </c>
      <c r="E101" s="1" t="s">
        <v>300</v>
      </c>
      <c r="F101" s="1" t="s">
        <v>301</v>
      </c>
      <c r="G101" s="1" t="s">
        <v>313</v>
      </c>
      <c r="H101" s="1" t="s">
        <v>324</v>
      </c>
      <c r="I101" s="1" t="s">
        <v>17</v>
      </c>
      <c r="J101" s="1" t="s">
        <v>310</v>
      </c>
      <c r="K101" s="1" t="s">
        <v>384</v>
      </c>
      <c r="L101" s="1" t="s">
        <v>305</v>
      </c>
      <c r="M101" s="1" t="s">
        <v>384</v>
      </c>
      <c r="N101" s="1" t="s">
        <v>17</v>
      </c>
      <c r="O101" s="1" t="s">
        <v>384</v>
      </c>
    </row>
    <row r="102" spans="1:15" ht="12" customHeight="1">
      <c r="A102">
        <v>101</v>
      </c>
      <c r="B102" s="3" t="s">
        <v>350</v>
      </c>
      <c r="C102" s="2">
        <v>44435.568055555559</v>
      </c>
      <c r="D102">
        <v>44</v>
      </c>
      <c r="E102" t="s">
        <v>354</v>
      </c>
      <c r="F102" s="1"/>
      <c r="G102" s="1" t="s">
        <v>313</v>
      </c>
      <c r="H102" s="1" t="s">
        <v>322</v>
      </c>
      <c r="I102" s="1" t="s">
        <v>17</v>
      </c>
      <c r="J102" s="1" t="s">
        <v>310</v>
      </c>
      <c r="K102" s="1" t="s">
        <v>384</v>
      </c>
      <c r="L102" s="1" t="s">
        <v>303</v>
      </c>
      <c r="M102" s="1" t="s">
        <v>384</v>
      </c>
      <c r="N102" s="1" t="s">
        <v>17</v>
      </c>
      <c r="O102" s="1" t="s">
        <v>384</v>
      </c>
    </row>
    <row r="103" spans="1:15" ht="12.75" hidden="1" customHeight="1">
      <c r="A103">
        <v>102</v>
      </c>
      <c r="B103" s="3" t="s">
        <v>351</v>
      </c>
      <c r="C103" s="2">
        <v>44434.59652777778</v>
      </c>
      <c r="D103">
        <v>57</v>
      </c>
      <c r="E103" t="s">
        <v>355</v>
      </c>
      <c r="F103" s="1"/>
      <c r="G103" s="1" t="s">
        <v>316</v>
      </c>
      <c r="H103" s="1" t="s">
        <v>317</v>
      </c>
      <c r="I103" s="1" t="s">
        <v>17</v>
      </c>
      <c r="J103" s="1" t="s">
        <v>309</v>
      </c>
      <c r="K103" s="1" t="s">
        <v>384</v>
      </c>
      <c r="L103" s="1" t="s">
        <v>303</v>
      </c>
      <c r="M103" s="1" t="s">
        <v>384</v>
      </c>
      <c r="N103" s="1" t="s">
        <v>17</v>
      </c>
      <c r="O103" s="1" t="s">
        <v>384</v>
      </c>
    </row>
    <row r="104" spans="1:15">
      <c r="A104">
        <v>103</v>
      </c>
      <c r="B104" s="3" t="s">
        <v>352</v>
      </c>
      <c r="C104" s="2">
        <v>44434.554166666669</v>
      </c>
      <c r="D104">
        <v>125</v>
      </c>
      <c r="E104" t="s">
        <v>356</v>
      </c>
      <c r="F104" s="1"/>
      <c r="G104" s="1" t="s">
        <v>314</v>
      </c>
      <c r="H104" s="1" t="s">
        <v>320</v>
      </c>
      <c r="I104" s="1" t="s">
        <v>17</v>
      </c>
      <c r="J104" s="1" t="s">
        <v>310</v>
      </c>
      <c r="K104" s="1" t="s">
        <v>384</v>
      </c>
      <c r="L104" s="1" t="s">
        <v>303</v>
      </c>
      <c r="M104" s="1" t="s">
        <v>384</v>
      </c>
      <c r="N104" s="1" t="s">
        <v>17</v>
      </c>
      <c r="O104" s="1" t="s">
        <v>384</v>
      </c>
    </row>
    <row r="105" spans="1:15" hidden="1">
      <c r="A105">
        <v>104</v>
      </c>
      <c r="B105" s="3" t="s">
        <v>353</v>
      </c>
      <c r="C105" s="2">
        <v>44434.551388888889</v>
      </c>
      <c r="D105">
        <v>84</v>
      </c>
      <c r="E105" t="s">
        <v>357</v>
      </c>
      <c r="F105" s="1"/>
      <c r="G105" s="1" t="s">
        <v>313</v>
      </c>
      <c r="H105" s="1" t="s">
        <v>336</v>
      </c>
      <c r="I105" s="1" t="s">
        <v>343</v>
      </c>
      <c r="J105" s="1" t="s">
        <v>308</v>
      </c>
      <c r="K105" s="1" t="s">
        <v>384</v>
      </c>
      <c r="L105" s="1" t="s">
        <v>305</v>
      </c>
      <c r="M105" s="1" t="s">
        <v>384</v>
      </c>
      <c r="N105" s="1" t="s">
        <v>17</v>
      </c>
      <c r="O105" s="1" t="s">
        <v>384</v>
      </c>
    </row>
    <row r="106" spans="1:15">
      <c r="C106" s="2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</row>
  </sheetData>
  <phoneticPr fontId="1" type="noConversion"/>
  <conditionalFormatting sqref="B2:B105">
    <cfRule type="duplicateValues" dxfId="1" priority="2"/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2BD4-2418-449B-8F61-ECFA5688A490}">
  <dimension ref="A1:G105"/>
  <sheetViews>
    <sheetView workbookViewId="0">
      <selection activeCell="F2" sqref="F2"/>
    </sheetView>
  </sheetViews>
  <sheetFormatPr baseColWidth="10" defaultRowHeight="15"/>
  <cols>
    <col min="3" max="3" width="15.140625" bestFit="1" customWidth="1"/>
    <col min="5" max="5" width="28" bestFit="1" customWidth="1"/>
    <col min="6" max="6" width="12.140625" bestFit="1" customWidth="1"/>
    <col min="7" max="7" width="33.28515625" bestFit="1" customWidth="1"/>
  </cols>
  <sheetData>
    <row r="1" spans="1:7">
      <c r="A1" t="s">
        <v>364</v>
      </c>
      <c r="D1" t="s">
        <v>302</v>
      </c>
      <c r="E1" t="s">
        <v>306</v>
      </c>
      <c r="F1" t="s">
        <v>366</v>
      </c>
      <c r="G1" t="s">
        <v>367</v>
      </c>
    </row>
    <row r="2" spans="1:7">
      <c r="A2" s="6">
        <v>1</v>
      </c>
      <c r="B2" s="14" t="s">
        <v>6</v>
      </c>
      <c r="C2" s="15">
        <v>44465.911736111113</v>
      </c>
      <c r="D2" s="7">
        <v>266</v>
      </c>
      <c r="E2" s="18" t="s">
        <v>308</v>
      </c>
      <c r="F2" t="str">
        <f>IF(E2="Awe/Excitement/Amusement", "High Arousal", IF(E2="Contentment", "Low Arousal", IF(E2="Anger/Anxiety", "High Arousal", IF(E2="Sadness", "Low Arousal", IF(E2="Neutral","Low Arousal")))))</f>
        <v>High Arousal</v>
      </c>
      <c r="G2" t="str">
        <f>IF(E2="Awe/Excitement/Amusement", "Positive Emotion", IF(E2="Contentment", "Positive Emotion", IF(E2="Anger/Anxiety", "Negative Emotion", IF(E2="Sadness", "Negative Emotion", IF(E2="Neutral","Neutral")))))</f>
        <v>Positive Emotion</v>
      </c>
    </row>
    <row r="3" spans="1:7">
      <c r="A3" s="8">
        <v>2</v>
      </c>
      <c r="B3" s="16" t="s">
        <v>9</v>
      </c>
      <c r="C3" s="17">
        <v>44465.861319444448</v>
      </c>
      <c r="D3" s="9">
        <v>179</v>
      </c>
      <c r="E3" s="19" t="s">
        <v>307</v>
      </c>
      <c r="F3" t="str">
        <f t="shared" ref="F3:F66" si="0">IF(E3="Awe/Excitement/Amusement", "High Arousal", IF(E3="Contentment", "Low Arousal", IF(E3="Anger/Anxiety", "High Arousal", IF(E3="Sadness", "Low Arousal", IF(E3="Neutral","Low Arousal")))))</f>
        <v>Low Arousal</v>
      </c>
      <c r="G3" t="str">
        <f t="shared" ref="G3:G66" si="1">IF(E3="Awe/Excitement/Amusement", "Positive Emotion", IF(E3="Contentment", "Positive Emotion", IF(E3="Anger/Anxiety", "Negative Emotion", IF(E3="Sadness", "Negative Emotion", IF(E3="Neutral","Neutral")))))</f>
        <v>Positive Emotion</v>
      </c>
    </row>
    <row r="4" spans="1:7">
      <c r="A4" s="6">
        <v>3</v>
      </c>
      <c r="B4" s="14" t="s">
        <v>12</v>
      </c>
      <c r="C4" s="15">
        <v>44465.84447916667</v>
      </c>
      <c r="D4" s="7">
        <v>88</v>
      </c>
      <c r="E4" s="18" t="s">
        <v>308</v>
      </c>
      <c r="F4" t="str">
        <f t="shared" si="0"/>
        <v>High Arousal</v>
      </c>
      <c r="G4" t="str">
        <f t="shared" si="1"/>
        <v>Positive Emotion</v>
      </c>
    </row>
    <row r="5" spans="1:7">
      <c r="A5" s="8">
        <v>4</v>
      </c>
      <c r="B5" s="16" t="s">
        <v>15</v>
      </c>
      <c r="C5" s="17">
        <v>44465.834849537037</v>
      </c>
      <c r="D5" s="9">
        <v>36</v>
      </c>
      <c r="E5" s="19" t="s">
        <v>309</v>
      </c>
      <c r="F5" t="str">
        <f t="shared" si="0"/>
        <v>Low Arousal</v>
      </c>
      <c r="G5" t="str">
        <f t="shared" si="1"/>
        <v>Neutral</v>
      </c>
    </row>
    <row r="6" spans="1:7">
      <c r="A6" s="6">
        <v>5</v>
      </c>
      <c r="B6" s="14" t="s">
        <v>18</v>
      </c>
      <c r="C6" s="15">
        <v>44465.823900462965</v>
      </c>
      <c r="D6" s="7">
        <v>114</v>
      </c>
      <c r="E6" s="18" t="s">
        <v>308</v>
      </c>
      <c r="F6" t="str">
        <f t="shared" si="0"/>
        <v>High Arousal</v>
      </c>
      <c r="G6" t="str">
        <f t="shared" si="1"/>
        <v>Positive Emotion</v>
      </c>
    </row>
    <row r="7" spans="1:7">
      <c r="A7" s="8">
        <v>6</v>
      </c>
      <c r="B7" s="16" t="s">
        <v>21</v>
      </c>
      <c r="C7" s="17">
        <v>44465.820150462961</v>
      </c>
      <c r="D7" s="9">
        <v>64</v>
      </c>
      <c r="E7" s="19" t="s">
        <v>308</v>
      </c>
      <c r="F7" t="str">
        <f t="shared" si="0"/>
        <v>High Arousal</v>
      </c>
      <c r="G7" t="str">
        <f t="shared" si="1"/>
        <v>Positive Emotion</v>
      </c>
    </row>
    <row r="8" spans="1:7">
      <c r="A8" s="6">
        <v>7</v>
      </c>
      <c r="B8" s="14" t="s">
        <v>24</v>
      </c>
      <c r="C8" s="15">
        <v>44465.771145833336</v>
      </c>
      <c r="D8" s="7">
        <v>56</v>
      </c>
      <c r="E8" s="18" t="s">
        <v>307</v>
      </c>
      <c r="F8" t="str">
        <f t="shared" si="0"/>
        <v>Low Arousal</v>
      </c>
      <c r="G8" t="str">
        <f t="shared" si="1"/>
        <v>Positive Emotion</v>
      </c>
    </row>
    <row r="9" spans="1:7">
      <c r="A9" s="8">
        <v>8</v>
      </c>
      <c r="B9" s="16" t="s">
        <v>27</v>
      </c>
      <c r="C9" s="17">
        <v>44465.750891203701</v>
      </c>
      <c r="D9" s="9">
        <v>234</v>
      </c>
      <c r="E9" s="19" t="s">
        <v>307</v>
      </c>
      <c r="F9" t="str">
        <f t="shared" si="0"/>
        <v>Low Arousal</v>
      </c>
      <c r="G9" t="str">
        <f t="shared" si="1"/>
        <v>Positive Emotion</v>
      </c>
    </row>
    <row r="10" spans="1:7">
      <c r="A10" s="6">
        <v>9</v>
      </c>
      <c r="B10" s="14" t="s">
        <v>30</v>
      </c>
      <c r="C10" s="15">
        <v>44465.625983796293</v>
      </c>
      <c r="D10" s="7">
        <v>94</v>
      </c>
      <c r="E10" s="18" t="s">
        <v>310</v>
      </c>
      <c r="F10" t="str">
        <f t="shared" si="0"/>
        <v>High Arousal</v>
      </c>
      <c r="G10" t="str">
        <f t="shared" si="1"/>
        <v>Negative Emotion</v>
      </c>
    </row>
    <row r="11" spans="1:7">
      <c r="A11" s="8">
        <v>10</v>
      </c>
      <c r="B11" s="16" t="s">
        <v>33</v>
      </c>
      <c r="C11" s="17">
        <v>44465.33353009259</v>
      </c>
      <c r="D11" s="9">
        <v>266</v>
      </c>
      <c r="E11" s="19" t="s">
        <v>310</v>
      </c>
      <c r="F11" t="str">
        <f t="shared" si="0"/>
        <v>High Arousal</v>
      </c>
      <c r="G11" t="str">
        <f t="shared" si="1"/>
        <v>Negative Emotion</v>
      </c>
    </row>
    <row r="12" spans="1:7">
      <c r="A12" s="6">
        <v>11</v>
      </c>
      <c r="B12" s="14" t="s">
        <v>36</v>
      </c>
      <c r="C12" s="15">
        <v>44464.750416666669</v>
      </c>
      <c r="D12" s="7">
        <v>240</v>
      </c>
      <c r="E12" s="18" t="s">
        <v>310</v>
      </c>
      <c r="F12" t="str">
        <f t="shared" si="0"/>
        <v>High Arousal</v>
      </c>
      <c r="G12" t="str">
        <f t="shared" si="1"/>
        <v>Negative Emotion</v>
      </c>
    </row>
    <row r="13" spans="1:7">
      <c r="A13" s="8">
        <v>12</v>
      </c>
      <c r="B13" s="16" t="s">
        <v>39</v>
      </c>
      <c r="C13" s="17">
        <v>44464.652083333334</v>
      </c>
      <c r="D13" s="9">
        <v>80</v>
      </c>
      <c r="E13" s="19" t="s">
        <v>310</v>
      </c>
      <c r="F13" t="str">
        <f t="shared" si="0"/>
        <v>High Arousal</v>
      </c>
      <c r="G13" t="str">
        <f t="shared" si="1"/>
        <v>Negative Emotion</v>
      </c>
    </row>
    <row r="14" spans="1:7">
      <c r="A14" s="6">
        <v>13</v>
      </c>
      <c r="B14" s="14" t="s">
        <v>42</v>
      </c>
      <c r="C14" s="15">
        <v>44464.625023148146</v>
      </c>
      <c r="D14" s="7">
        <v>132</v>
      </c>
      <c r="E14" s="18" t="s">
        <v>309</v>
      </c>
      <c r="F14" t="str">
        <f t="shared" si="0"/>
        <v>Low Arousal</v>
      </c>
      <c r="G14" t="str">
        <f t="shared" si="1"/>
        <v>Neutral</v>
      </c>
    </row>
    <row r="15" spans="1:7">
      <c r="A15" s="8">
        <v>14</v>
      </c>
      <c r="B15" s="16" t="s">
        <v>45</v>
      </c>
      <c r="C15" s="17">
        <v>44464.375497685185</v>
      </c>
      <c r="D15" s="9">
        <v>159</v>
      </c>
      <c r="E15" s="19" t="s">
        <v>310</v>
      </c>
      <c r="F15" t="str">
        <f t="shared" si="0"/>
        <v>High Arousal</v>
      </c>
      <c r="G15" t="str">
        <f t="shared" si="1"/>
        <v>Negative Emotion</v>
      </c>
    </row>
    <row r="16" spans="1:7">
      <c r="A16" s="6">
        <v>15</v>
      </c>
      <c r="B16" s="14" t="s">
        <v>48</v>
      </c>
      <c r="C16" s="15">
        <v>44463.9140162037</v>
      </c>
      <c r="D16" s="7">
        <v>51</v>
      </c>
      <c r="E16" s="18" t="s">
        <v>309</v>
      </c>
      <c r="F16" t="str">
        <f t="shared" si="0"/>
        <v>Low Arousal</v>
      </c>
      <c r="G16" t="str">
        <f t="shared" si="1"/>
        <v>Neutral</v>
      </c>
    </row>
    <row r="17" spans="1:7">
      <c r="A17" s="8">
        <v>16</v>
      </c>
      <c r="B17" s="16" t="s">
        <v>51</v>
      </c>
      <c r="C17" s="17">
        <v>44463.809849537036</v>
      </c>
      <c r="D17" s="9">
        <v>105</v>
      </c>
      <c r="E17" s="19" t="s">
        <v>308</v>
      </c>
      <c r="F17" t="str">
        <f t="shared" si="0"/>
        <v>High Arousal</v>
      </c>
      <c r="G17" t="str">
        <f t="shared" si="1"/>
        <v>Positive Emotion</v>
      </c>
    </row>
    <row r="18" spans="1:7">
      <c r="A18" s="6">
        <v>17</v>
      </c>
      <c r="B18" s="14" t="s">
        <v>54</v>
      </c>
      <c r="C18" s="15">
        <v>44463.760937500003</v>
      </c>
      <c r="D18" s="7">
        <v>31</v>
      </c>
      <c r="E18" s="18" t="s">
        <v>309</v>
      </c>
      <c r="F18" t="str">
        <f t="shared" si="0"/>
        <v>Low Arousal</v>
      </c>
      <c r="G18" t="str">
        <f t="shared" si="1"/>
        <v>Neutral</v>
      </c>
    </row>
    <row r="19" spans="1:7">
      <c r="A19" s="8">
        <v>18</v>
      </c>
      <c r="B19" s="16" t="s">
        <v>56</v>
      </c>
      <c r="C19" s="17">
        <v>44463.744305555556</v>
      </c>
      <c r="D19" s="9">
        <v>34</v>
      </c>
      <c r="E19" s="19" t="s">
        <v>309</v>
      </c>
      <c r="F19" t="str">
        <f t="shared" si="0"/>
        <v>Low Arousal</v>
      </c>
      <c r="G19" t="str">
        <f t="shared" si="1"/>
        <v>Neutral</v>
      </c>
    </row>
    <row r="20" spans="1:7">
      <c r="A20" s="6">
        <v>19</v>
      </c>
      <c r="B20" s="14" t="s">
        <v>59</v>
      </c>
      <c r="C20" s="15">
        <v>44463.711388888885</v>
      </c>
      <c r="D20" s="7">
        <v>29</v>
      </c>
      <c r="E20" s="18" t="s">
        <v>309</v>
      </c>
      <c r="F20" t="str">
        <f t="shared" si="0"/>
        <v>Low Arousal</v>
      </c>
      <c r="G20" t="str">
        <f t="shared" si="1"/>
        <v>Neutral</v>
      </c>
    </row>
    <row r="21" spans="1:7">
      <c r="A21" s="8">
        <v>20</v>
      </c>
      <c r="B21" s="16" t="s">
        <v>61</v>
      </c>
      <c r="C21" s="17">
        <v>44463.684814814813</v>
      </c>
      <c r="D21" s="9">
        <v>98</v>
      </c>
      <c r="E21" s="19" t="s">
        <v>310</v>
      </c>
      <c r="F21" t="str">
        <f t="shared" si="0"/>
        <v>High Arousal</v>
      </c>
      <c r="G21" t="str">
        <f t="shared" si="1"/>
        <v>Negative Emotion</v>
      </c>
    </row>
    <row r="22" spans="1:7">
      <c r="A22" s="6">
        <v>21</v>
      </c>
      <c r="B22" s="14" t="s">
        <v>64</v>
      </c>
      <c r="C22" s="15">
        <v>44463.609097222223</v>
      </c>
      <c r="D22" s="7">
        <v>145</v>
      </c>
      <c r="E22" s="18" t="s">
        <v>310</v>
      </c>
      <c r="F22" t="str">
        <f t="shared" si="0"/>
        <v>High Arousal</v>
      </c>
      <c r="G22" t="str">
        <f t="shared" si="1"/>
        <v>Negative Emotion</v>
      </c>
    </row>
    <row r="23" spans="1:7">
      <c r="A23" s="8">
        <v>22</v>
      </c>
      <c r="B23" s="16" t="s">
        <v>67</v>
      </c>
      <c r="C23" s="17">
        <v>44463.546724537038</v>
      </c>
      <c r="D23" s="9">
        <v>101</v>
      </c>
      <c r="E23" s="19" t="s">
        <v>310</v>
      </c>
      <c r="F23" t="str">
        <f t="shared" si="0"/>
        <v>High Arousal</v>
      </c>
      <c r="G23" t="str">
        <f t="shared" si="1"/>
        <v>Negative Emotion</v>
      </c>
    </row>
    <row r="24" spans="1:7">
      <c r="A24" s="6">
        <v>23</v>
      </c>
      <c r="B24" s="14" t="s">
        <v>70</v>
      </c>
      <c r="C24" s="15">
        <v>44463.375</v>
      </c>
      <c r="D24" s="7">
        <v>91</v>
      </c>
      <c r="E24" s="18" t="s">
        <v>310</v>
      </c>
      <c r="F24" t="str">
        <f t="shared" si="0"/>
        <v>High Arousal</v>
      </c>
      <c r="G24" t="str">
        <f t="shared" si="1"/>
        <v>Negative Emotion</v>
      </c>
    </row>
    <row r="25" spans="1:7">
      <c r="A25" s="8">
        <v>24</v>
      </c>
      <c r="B25" s="16" t="s">
        <v>73</v>
      </c>
      <c r="C25" s="17">
        <v>44462.625023148146</v>
      </c>
      <c r="D25" s="9">
        <v>150</v>
      </c>
      <c r="E25" s="19" t="s">
        <v>310</v>
      </c>
      <c r="F25" t="str">
        <f t="shared" si="0"/>
        <v>High Arousal</v>
      </c>
      <c r="G25" t="str">
        <f t="shared" si="1"/>
        <v>Negative Emotion</v>
      </c>
    </row>
    <row r="26" spans="1:7">
      <c r="A26" s="6">
        <v>25</v>
      </c>
      <c r="B26" s="14" t="s">
        <v>76</v>
      </c>
      <c r="C26" s="15">
        <v>44462.521331018521</v>
      </c>
      <c r="D26" s="7">
        <v>134</v>
      </c>
      <c r="E26" s="18" t="s">
        <v>310</v>
      </c>
      <c r="F26" t="str">
        <f t="shared" si="0"/>
        <v>High Arousal</v>
      </c>
      <c r="G26" t="str">
        <f t="shared" si="1"/>
        <v>Negative Emotion</v>
      </c>
    </row>
    <row r="27" spans="1:7">
      <c r="A27" s="8">
        <v>26</v>
      </c>
      <c r="B27" s="16" t="s">
        <v>79</v>
      </c>
      <c r="C27" s="17">
        <v>44462.497210648151</v>
      </c>
      <c r="D27" s="9">
        <v>61</v>
      </c>
      <c r="E27" s="19" t="s">
        <v>308</v>
      </c>
      <c r="F27" t="str">
        <f t="shared" si="0"/>
        <v>High Arousal</v>
      </c>
      <c r="G27" t="str">
        <f t="shared" si="1"/>
        <v>Positive Emotion</v>
      </c>
    </row>
    <row r="28" spans="1:7">
      <c r="A28" s="6">
        <v>27</v>
      </c>
      <c r="B28" s="14" t="s">
        <v>82</v>
      </c>
      <c r="C28" s="15">
        <v>44462.430717592593</v>
      </c>
      <c r="D28" s="7">
        <v>58</v>
      </c>
      <c r="E28" s="18" t="s">
        <v>310</v>
      </c>
      <c r="F28" t="str">
        <f t="shared" si="0"/>
        <v>High Arousal</v>
      </c>
      <c r="G28" t="str">
        <f t="shared" si="1"/>
        <v>Negative Emotion</v>
      </c>
    </row>
    <row r="29" spans="1:7">
      <c r="A29" s="8">
        <v>28</v>
      </c>
      <c r="B29" s="16" t="s">
        <v>85</v>
      </c>
      <c r="C29" s="17">
        <v>44461.527071759258</v>
      </c>
      <c r="D29" s="9">
        <v>183</v>
      </c>
      <c r="E29" s="19" t="s">
        <v>310</v>
      </c>
      <c r="F29" t="str">
        <f t="shared" si="0"/>
        <v>High Arousal</v>
      </c>
      <c r="G29" t="str">
        <f t="shared" si="1"/>
        <v>Negative Emotion</v>
      </c>
    </row>
    <row r="30" spans="1:7">
      <c r="A30" s="6">
        <v>29</v>
      </c>
      <c r="B30" s="14" t="s">
        <v>88</v>
      </c>
      <c r="C30" s="15">
        <v>44460.624386574076</v>
      </c>
      <c r="D30" s="7">
        <v>101</v>
      </c>
      <c r="E30" s="18" t="s">
        <v>309</v>
      </c>
      <c r="F30" t="str">
        <f t="shared" si="0"/>
        <v>Low Arousal</v>
      </c>
      <c r="G30" t="str">
        <f t="shared" si="1"/>
        <v>Neutral</v>
      </c>
    </row>
    <row r="31" spans="1:7">
      <c r="A31" s="8">
        <v>30</v>
      </c>
      <c r="B31" s="16" t="s">
        <v>91</v>
      </c>
      <c r="C31" s="17">
        <v>44460.466967592591</v>
      </c>
      <c r="D31" s="9">
        <v>103</v>
      </c>
      <c r="E31" s="19" t="s">
        <v>310</v>
      </c>
      <c r="F31" t="str">
        <f t="shared" si="0"/>
        <v>High Arousal</v>
      </c>
      <c r="G31" t="str">
        <f t="shared" si="1"/>
        <v>Negative Emotion</v>
      </c>
    </row>
    <row r="32" spans="1:7">
      <c r="A32" s="6">
        <v>31</v>
      </c>
      <c r="B32" s="14" t="s">
        <v>94</v>
      </c>
      <c r="C32" s="15">
        <v>44460.462511574071</v>
      </c>
      <c r="D32" s="7">
        <v>91</v>
      </c>
      <c r="E32" s="18" t="s">
        <v>308</v>
      </c>
      <c r="F32" t="str">
        <f t="shared" si="0"/>
        <v>High Arousal</v>
      </c>
      <c r="G32" t="str">
        <f t="shared" si="1"/>
        <v>Positive Emotion</v>
      </c>
    </row>
    <row r="33" spans="1:7">
      <c r="A33" s="8">
        <v>32</v>
      </c>
      <c r="B33" s="16" t="s">
        <v>97</v>
      </c>
      <c r="C33" s="17">
        <v>44460.410902777781</v>
      </c>
      <c r="D33" s="9">
        <v>44</v>
      </c>
      <c r="E33" s="19" t="s">
        <v>310</v>
      </c>
      <c r="F33" t="str">
        <f t="shared" si="0"/>
        <v>High Arousal</v>
      </c>
      <c r="G33" t="str">
        <f t="shared" si="1"/>
        <v>Negative Emotion</v>
      </c>
    </row>
    <row r="34" spans="1:7">
      <c r="A34" s="6">
        <v>33</v>
      </c>
      <c r="B34" s="14" t="s">
        <v>100</v>
      </c>
      <c r="C34" s="15">
        <v>44460.409317129626</v>
      </c>
      <c r="D34" s="7">
        <v>71</v>
      </c>
      <c r="E34" s="18" t="s">
        <v>308</v>
      </c>
      <c r="F34" t="str">
        <f t="shared" si="0"/>
        <v>High Arousal</v>
      </c>
      <c r="G34" t="str">
        <f t="shared" si="1"/>
        <v>Positive Emotion</v>
      </c>
    </row>
    <row r="35" spans="1:7">
      <c r="A35" s="8">
        <v>34</v>
      </c>
      <c r="B35" s="16" t="s">
        <v>103</v>
      </c>
      <c r="C35" s="17">
        <v>44459.75105324074</v>
      </c>
      <c r="D35" s="9">
        <v>171</v>
      </c>
      <c r="E35" s="19" t="s">
        <v>310</v>
      </c>
      <c r="F35" t="str">
        <f t="shared" si="0"/>
        <v>High Arousal</v>
      </c>
      <c r="G35" t="str">
        <f t="shared" si="1"/>
        <v>Negative Emotion</v>
      </c>
    </row>
    <row r="36" spans="1:7">
      <c r="A36" s="6">
        <v>35</v>
      </c>
      <c r="B36" s="14" t="s">
        <v>106</v>
      </c>
      <c r="C36" s="15">
        <v>44459.634618055556</v>
      </c>
      <c r="D36" s="7">
        <v>111</v>
      </c>
      <c r="E36" s="18" t="s">
        <v>310</v>
      </c>
      <c r="F36" t="str">
        <f t="shared" si="0"/>
        <v>High Arousal</v>
      </c>
      <c r="G36" t="str">
        <f t="shared" si="1"/>
        <v>Negative Emotion</v>
      </c>
    </row>
    <row r="37" spans="1:7">
      <c r="A37" s="8">
        <v>36</v>
      </c>
      <c r="B37" s="16" t="s">
        <v>109</v>
      </c>
      <c r="C37" s="17">
        <v>44459.432824074072</v>
      </c>
      <c r="D37" s="9">
        <v>68</v>
      </c>
      <c r="E37" s="19" t="s">
        <v>310</v>
      </c>
      <c r="F37" t="str">
        <f t="shared" si="0"/>
        <v>High Arousal</v>
      </c>
      <c r="G37" t="str">
        <f t="shared" si="1"/>
        <v>Negative Emotion</v>
      </c>
    </row>
    <row r="38" spans="1:7">
      <c r="A38" s="6">
        <v>37</v>
      </c>
      <c r="B38" s="14" t="s">
        <v>112</v>
      </c>
      <c r="C38" s="15">
        <v>44458.625462962962</v>
      </c>
      <c r="D38" s="7">
        <v>97</v>
      </c>
      <c r="E38" s="18" t="s">
        <v>310</v>
      </c>
      <c r="F38" t="str">
        <f t="shared" si="0"/>
        <v>High Arousal</v>
      </c>
      <c r="G38" t="str">
        <f t="shared" si="1"/>
        <v>Negative Emotion</v>
      </c>
    </row>
    <row r="39" spans="1:7">
      <c r="A39" s="8">
        <v>38</v>
      </c>
      <c r="B39" s="16" t="s">
        <v>115</v>
      </c>
      <c r="C39" s="17">
        <v>44458.3750462963</v>
      </c>
      <c r="D39" s="9">
        <v>26</v>
      </c>
      <c r="E39" s="19" t="s">
        <v>308</v>
      </c>
      <c r="F39" t="str">
        <f t="shared" si="0"/>
        <v>High Arousal</v>
      </c>
      <c r="G39" t="str">
        <f t="shared" si="1"/>
        <v>Positive Emotion</v>
      </c>
    </row>
    <row r="40" spans="1:7">
      <c r="A40" s="6">
        <v>39</v>
      </c>
      <c r="B40" s="14" t="s">
        <v>118</v>
      </c>
      <c r="C40" s="15">
        <v>44457.625381944446</v>
      </c>
      <c r="D40" s="7">
        <v>107</v>
      </c>
      <c r="E40" s="18" t="s">
        <v>310</v>
      </c>
      <c r="F40" t="str">
        <f t="shared" si="0"/>
        <v>High Arousal</v>
      </c>
      <c r="G40" t="str">
        <f t="shared" si="1"/>
        <v>Negative Emotion</v>
      </c>
    </row>
    <row r="41" spans="1:7">
      <c r="A41" s="8">
        <v>40</v>
      </c>
      <c r="B41" s="16" t="s">
        <v>121</v>
      </c>
      <c r="C41" s="17">
        <v>44456.667534722219</v>
      </c>
      <c r="D41" s="9">
        <v>207</v>
      </c>
      <c r="E41" s="19" t="s">
        <v>310</v>
      </c>
      <c r="F41" t="str">
        <f t="shared" si="0"/>
        <v>High Arousal</v>
      </c>
      <c r="G41" t="str">
        <f t="shared" si="1"/>
        <v>Negative Emotion</v>
      </c>
    </row>
    <row r="42" spans="1:7">
      <c r="A42" s="6">
        <v>41</v>
      </c>
      <c r="B42" s="14" t="s">
        <v>124</v>
      </c>
      <c r="C42" s="15">
        <v>44456.542071759257</v>
      </c>
      <c r="D42" s="7">
        <v>138</v>
      </c>
      <c r="E42" s="18" t="s">
        <v>310</v>
      </c>
      <c r="F42" t="str">
        <f t="shared" si="0"/>
        <v>High Arousal</v>
      </c>
      <c r="G42" t="str">
        <f t="shared" si="1"/>
        <v>Negative Emotion</v>
      </c>
    </row>
    <row r="43" spans="1:7">
      <c r="A43" s="8">
        <v>42</v>
      </c>
      <c r="B43" s="16" t="s">
        <v>127</v>
      </c>
      <c r="C43" s="17">
        <v>44456.426770833335</v>
      </c>
      <c r="D43" s="9">
        <v>48</v>
      </c>
      <c r="E43" s="19" t="s">
        <v>309</v>
      </c>
      <c r="F43" t="str">
        <f t="shared" si="0"/>
        <v>Low Arousal</v>
      </c>
      <c r="G43" t="str">
        <f t="shared" si="1"/>
        <v>Neutral</v>
      </c>
    </row>
    <row r="44" spans="1:7">
      <c r="A44" s="6">
        <v>43</v>
      </c>
      <c r="B44" s="14" t="s">
        <v>130</v>
      </c>
      <c r="C44" s="15">
        <v>44455.654270833336</v>
      </c>
      <c r="D44" s="7">
        <v>89</v>
      </c>
      <c r="E44" s="18" t="s">
        <v>310</v>
      </c>
      <c r="F44" t="str">
        <f t="shared" si="0"/>
        <v>High Arousal</v>
      </c>
      <c r="G44" t="str">
        <f t="shared" si="1"/>
        <v>Negative Emotion</v>
      </c>
    </row>
    <row r="45" spans="1:7">
      <c r="A45" s="8">
        <v>44</v>
      </c>
      <c r="B45" s="16" t="s">
        <v>133</v>
      </c>
      <c r="C45" s="17">
        <v>44455.39508101852</v>
      </c>
      <c r="D45" s="9">
        <v>103</v>
      </c>
      <c r="E45" s="19" t="s">
        <v>309</v>
      </c>
      <c r="F45" t="str">
        <f t="shared" si="0"/>
        <v>Low Arousal</v>
      </c>
      <c r="G45" t="str">
        <f t="shared" si="1"/>
        <v>Neutral</v>
      </c>
    </row>
    <row r="46" spans="1:7">
      <c r="A46" s="6">
        <v>45</v>
      </c>
      <c r="B46" s="14" t="s">
        <v>136</v>
      </c>
      <c r="C46" s="15">
        <v>44454.661689814813</v>
      </c>
      <c r="D46" s="7">
        <v>90</v>
      </c>
      <c r="E46" s="18" t="s">
        <v>310</v>
      </c>
      <c r="F46" t="str">
        <f t="shared" si="0"/>
        <v>High Arousal</v>
      </c>
      <c r="G46" t="str">
        <f t="shared" si="1"/>
        <v>Negative Emotion</v>
      </c>
    </row>
    <row r="47" spans="1:7">
      <c r="A47" s="8">
        <v>46</v>
      </c>
      <c r="B47" s="16" t="s">
        <v>139</v>
      </c>
      <c r="C47" s="17">
        <v>44454.633298611108</v>
      </c>
      <c r="D47" s="9">
        <v>90</v>
      </c>
      <c r="E47" s="19" t="s">
        <v>308</v>
      </c>
      <c r="F47" t="str">
        <f t="shared" si="0"/>
        <v>High Arousal</v>
      </c>
      <c r="G47" t="str">
        <f t="shared" si="1"/>
        <v>Positive Emotion</v>
      </c>
    </row>
    <row r="48" spans="1:7">
      <c r="A48" s="6">
        <v>47</v>
      </c>
      <c r="B48" s="14" t="s">
        <v>142</v>
      </c>
      <c r="C48" s="15">
        <v>44454.620462962965</v>
      </c>
      <c r="D48" s="7">
        <v>67</v>
      </c>
      <c r="E48" s="18" t="s">
        <v>310</v>
      </c>
      <c r="F48" t="str">
        <f t="shared" si="0"/>
        <v>High Arousal</v>
      </c>
      <c r="G48" t="str">
        <f t="shared" si="1"/>
        <v>Negative Emotion</v>
      </c>
    </row>
    <row r="49" spans="1:7">
      <c r="A49" s="8">
        <v>48</v>
      </c>
      <c r="B49" s="16" t="s">
        <v>145</v>
      </c>
      <c r="C49" s="17">
        <v>44453.729328703703</v>
      </c>
      <c r="D49" s="9">
        <v>137</v>
      </c>
      <c r="E49" s="19" t="s">
        <v>310</v>
      </c>
      <c r="F49" t="str">
        <f t="shared" si="0"/>
        <v>High Arousal</v>
      </c>
      <c r="G49" t="str">
        <f t="shared" si="1"/>
        <v>Negative Emotion</v>
      </c>
    </row>
    <row r="50" spans="1:7">
      <c r="A50" s="6">
        <v>49</v>
      </c>
      <c r="B50" s="14" t="s">
        <v>148</v>
      </c>
      <c r="C50" s="15">
        <v>44453.598368055558</v>
      </c>
      <c r="D50" s="7">
        <v>122</v>
      </c>
      <c r="E50" s="18" t="s">
        <v>310</v>
      </c>
      <c r="F50" t="str">
        <f t="shared" si="0"/>
        <v>High Arousal</v>
      </c>
      <c r="G50" t="str">
        <f t="shared" si="1"/>
        <v>Negative Emotion</v>
      </c>
    </row>
    <row r="51" spans="1:7">
      <c r="A51" s="8">
        <v>50</v>
      </c>
      <c r="B51" s="16" t="s">
        <v>151</v>
      </c>
      <c r="C51" s="17">
        <v>44453.493645833332</v>
      </c>
      <c r="D51" s="9">
        <v>122</v>
      </c>
      <c r="E51" s="19" t="s">
        <v>310</v>
      </c>
      <c r="F51" t="str">
        <f t="shared" si="0"/>
        <v>High Arousal</v>
      </c>
      <c r="G51" t="str">
        <f t="shared" si="1"/>
        <v>Negative Emotion</v>
      </c>
    </row>
    <row r="52" spans="1:7">
      <c r="A52" s="6">
        <v>51</v>
      </c>
      <c r="B52" s="14" t="s">
        <v>154</v>
      </c>
      <c r="C52" s="15">
        <v>44453.454363425924</v>
      </c>
      <c r="D52" s="7">
        <v>62</v>
      </c>
      <c r="E52" s="18" t="s">
        <v>310</v>
      </c>
      <c r="F52" t="str">
        <f t="shared" si="0"/>
        <v>High Arousal</v>
      </c>
      <c r="G52" t="str">
        <f t="shared" si="1"/>
        <v>Negative Emotion</v>
      </c>
    </row>
    <row r="53" spans="1:7">
      <c r="A53" s="8">
        <v>52</v>
      </c>
      <c r="B53" s="16" t="s">
        <v>157</v>
      </c>
      <c r="C53" s="17">
        <v>44453.441921296297</v>
      </c>
      <c r="D53" s="9">
        <v>45</v>
      </c>
      <c r="E53" s="19" t="s">
        <v>308</v>
      </c>
      <c r="F53" t="str">
        <f t="shared" si="0"/>
        <v>High Arousal</v>
      </c>
      <c r="G53" t="str">
        <f t="shared" si="1"/>
        <v>Positive Emotion</v>
      </c>
    </row>
    <row r="54" spans="1:7">
      <c r="A54" s="6">
        <v>53</v>
      </c>
      <c r="B54" s="14" t="s">
        <v>160</v>
      </c>
      <c r="C54" s="15">
        <v>44452.771099537036</v>
      </c>
      <c r="D54" s="7">
        <v>110</v>
      </c>
      <c r="E54" s="18" t="s">
        <v>310</v>
      </c>
      <c r="F54" t="str">
        <f t="shared" si="0"/>
        <v>High Arousal</v>
      </c>
      <c r="G54" t="str">
        <f t="shared" si="1"/>
        <v>Negative Emotion</v>
      </c>
    </row>
    <row r="55" spans="1:7">
      <c r="A55" s="8">
        <v>54</v>
      </c>
      <c r="B55" s="16" t="s">
        <v>163</v>
      </c>
      <c r="C55" s="17">
        <v>44452.435520833336</v>
      </c>
      <c r="D55" s="9">
        <v>169</v>
      </c>
      <c r="E55" s="19" t="s">
        <v>308</v>
      </c>
      <c r="F55" t="str">
        <f t="shared" si="0"/>
        <v>High Arousal</v>
      </c>
      <c r="G55" t="str">
        <f t="shared" si="1"/>
        <v>Positive Emotion</v>
      </c>
    </row>
    <row r="56" spans="1:7">
      <c r="A56" s="6">
        <v>55</v>
      </c>
      <c r="B56" s="14" t="s">
        <v>166</v>
      </c>
      <c r="C56" s="15">
        <v>44451.375324074077</v>
      </c>
      <c r="D56" s="7">
        <v>43</v>
      </c>
      <c r="E56" s="18" t="s">
        <v>308</v>
      </c>
      <c r="F56" t="str">
        <f t="shared" si="0"/>
        <v>High Arousal</v>
      </c>
      <c r="G56" t="str">
        <f t="shared" si="1"/>
        <v>Positive Emotion</v>
      </c>
    </row>
    <row r="57" spans="1:7">
      <c r="A57" s="8">
        <v>56</v>
      </c>
      <c r="B57" s="16" t="s">
        <v>169</v>
      </c>
      <c r="C57" s="17">
        <v>44450.333437499998</v>
      </c>
      <c r="D57" s="9">
        <v>113</v>
      </c>
      <c r="E57" s="19" t="s">
        <v>310</v>
      </c>
      <c r="F57" t="str">
        <f t="shared" si="0"/>
        <v>High Arousal</v>
      </c>
      <c r="G57" t="str">
        <f t="shared" si="1"/>
        <v>Negative Emotion</v>
      </c>
    </row>
    <row r="58" spans="1:7">
      <c r="A58" s="6">
        <v>57</v>
      </c>
      <c r="B58" s="14" t="s">
        <v>172</v>
      </c>
      <c r="C58" s="15">
        <v>44449.614236111112</v>
      </c>
      <c r="D58" s="7">
        <v>36</v>
      </c>
      <c r="E58" s="18" t="s">
        <v>307</v>
      </c>
      <c r="F58" t="str">
        <f t="shared" si="0"/>
        <v>Low Arousal</v>
      </c>
      <c r="G58" t="str">
        <f t="shared" si="1"/>
        <v>Positive Emotion</v>
      </c>
    </row>
    <row r="59" spans="1:7">
      <c r="A59" s="8">
        <v>58</v>
      </c>
      <c r="B59" s="16" t="s">
        <v>175</v>
      </c>
      <c r="C59" s="17">
        <v>44449.586770833332</v>
      </c>
      <c r="D59" s="9">
        <v>52</v>
      </c>
      <c r="E59" s="19" t="s">
        <v>307</v>
      </c>
      <c r="F59" t="str">
        <f t="shared" si="0"/>
        <v>Low Arousal</v>
      </c>
      <c r="G59" t="str">
        <f t="shared" si="1"/>
        <v>Positive Emotion</v>
      </c>
    </row>
    <row r="60" spans="1:7">
      <c r="A60" s="6">
        <v>59</v>
      </c>
      <c r="B60" s="14" t="s">
        <v>178</v>
      </c>
      <c r="C60" s="15">
        <v>44449.438807870371</v>
      </c>
      <c r="D60" s="7">
        <v>49</v>
      </c>
      <c r="E60" s="18" t="s">
        <v>310</v>
      </c>
      <c r="F60" t="str">
        <f t="shared" si="0"/>
        <v>High Arousal</v>
      </c>
      <c r="G60" t="str">
        <f t="shared" si="1"/>
        <v>Negative Emotion</v>
      </c>
    </row>
    <row r="61" spans="1:7">
      <c r="A61" s="8">
        <v>60</v>
      </c>
      <c r="B61" s="16" t="s">
        <v>181</v>
      </c>
      <c r="C61" s="17">
        <v>44448.636886574073</v>
      </c>
      <c r="D61" s="9">
        <v>115</v>
      </c>
      <c r="E61" s="19" t="s">
        <v>310</v>
      </c>
      <c r="F61" t="str">
        <f t="shared" si="0"/>
        <v>High Arousal</v>
      </c>
      <c r="G61" t="str">
        <f t="shared" si="1"/>
        <v>Negative Emotion</v>
      </c>
    </row>
    <row r="62" spans="1:7">
      <c r="A62" s="6">
        <v>61</v>
      </c>
      <c r="B62" s="14" t="s">
        <v>184</v>
      </c>
      <c r="C62" s="15">
        <v>44448.583877314813</v>
      </c>
      <c r="D62" s="7">
        <v>72</v>
      </c>
      <c r="E62" s="18" t="s">
        <v>310</v>
      </c>
      <c r="F62" t="str">
        <f t="shared" si="0"/>
        <v>High Arousal</v>
      </c>
      <c r="G62" t="str">
        <f t="shared" si="1"/>
        <v>Negative Emotion</v>
      </c>
    </row>
    <row r="63" spans="1:7">
      <c r="A63" s="8">
        <v>62</v>
      </c>
      <c r="B63" s="16" t="s">
        <v>187</v>
      </c>
      <c r="C63" s="17">
        <v>44448.573611111111</v>
      </c>
      <c r="D63" s="9">
        <v>42</v>
      </c>
      <c r="E63" s="19" t="s">
        <v>308</v>
      </c>
      <c r="F63" t="str">
        <f t="shared" si="0"/>
        <v>High Arousal</v>
      </c>
      <c r="G63" t="str">
        <f t="shared" si="1"/>
        <v>Positive Emotion</v>
      </c>
    </row>
    <row r="64" spans="1:7">
      <c r="A64" s="6">
        <v>63</v>
      </c>
      <c r="B64" s="14" t="s">
        <v>190</v>
      </c>
      <c r="C64" s="15">
        <v>44448.45144675926</v>
      </c>
      <c r="D64" s="7">
        <v>64</v>
      </c>
      <c r="E64" s="18" t="s">
        <v>308</v>
      </c>
      <c r="F64" t="str">
        <f t="shared" si="0"/>
        <v>High Arousal</v>
      </c>
      <c r="G64" t="str">
        <f t="shared" si="1"/>
        <v>Positive Emotion</v>
      </c>
    </row>
    <row r="65" spans="1:7">
      <c r="A65" s="8">
        <v>64</v>
      </c>
      <c r="B65" s="16" t="s">
        <v>193</v>
      </c>
      <c r="C65" s="17">
        <v>44447.700092592589</v>
      </c>
      <c r="D65" s="9">
        <v>176</v>
      </c>
      <c r="E65" s="19" t="s">
        <v>310</v>
      </c>
      <c r="F65" t="str">
        <f t="shared" si="0"/>
        <v>High Arousal</v>
      </c>
      <c r="G65" t="str">
        <f t="shared" si="1"/>
        <v>Negative Emotion</v>
      </c>
    </row>
    <row r="66" spans="1:7">
      <c r="A66" s="6">
        <v>65</v>
      </c>
      <c r="B66" s="14" t="s">
        <v>196</v>
      </c>
      <c r="C66" s="15">
        <v>44446.708437499998</v>
      </c>
      <c r="D66" s="7">
        <v>145</v>
      </c>
      <c r="E66" s="18" t="s">
        <v>310</v>
      </c>
      <c r="F66" t="str">
        <f t="shared" si="0"/>
        <v>High Arousal</v>
      </c>
      <c r="G66" t="str">
        <f t="shared" si="1"/>
        <v>Negative Emotion</v>
      </c>
    </row>
    <row r="67" spans="1:7">
      <c r="A67" s="8">
        <v>66</v>
      </c>
      <c r="B67" s="16" t="s">
        <v>199</v>
      </c>
      <c r="C67" s="17">
        <v>44446.646886574075</v>
      </c>
      <c r="D67" s="9">
        <v>33</v>
      </c>
      <c r="E67" s="19" t="s">
        <v>309</v>
      </c>
      <c r="F67" t="str">
        <f t="shared" ref="F67:F105" si="2">IF(E67="Awe/Excitement/Amusement", "High Arousal", IF(E67="Contentment", "Low Arousal", IF(E67="Anger/Anxiety", "High Arousal", IF(E67="Sadness", "Low Arousal", IF(E67="Neutral","Low Arousal")))))</f>
        <v>Low Arousal</v>
      </c>
      <c r="G67" t="str">
        <f t="shared" ref="G67:G105" si="3">IF(E67="Awe/Excitement/Amusement", "Positive Emotion", IF(E67="Contentment", "Positive Emotion", IF(E67="Anger/Anxiety", "Negative Emotion", IF(E67="Sadness", "Negative Emotion", IF(E67="Neutral","Neutral")))))</f>
        <v>Neutral</v>
      </c>
    </row>
    <row r="68" spans="1:7">
      <c r="A68" s="6">
        <v>67</v>
      </c>
      <c r="B68" s="14" t="s">
        <v>201</v>
      </c>
      <c r="C68" s="15">
        <v>44446.58866898148</v>
      </c>
      <c r="D68" s="7">
        <v>104</v>
      </c>
      <c r="E68" s="18" t="s">
        <v>310</v>
      </c>
      <c r="F68" t="str">
        <f t="shared" si="2"/>
        <v>High Arousal</v>
      </c>
      <c r="G68" t="str">
        <f t="shared" si="3"/>
        <v>Negative Emotion</v>
      </c>
    </row>
    <row r="69" spans="1:7">
      <c r="A69" s="8">
        <v>68</v>
      </c>
      <c r="B69" s="16" t="s">
        <v>204</v>
      </c>
      <c r="C69" s="17">
        <v>44446.584374999999</v>
      </c>
      <c r="D69" s="9">
        <v>23</v>
      </c>
      <c r="E69" s="19" t="s">
        <v>309</v>
      </c>
      <c r="F69" t="str">
        <f t="shared" si="2"/>
        <v>Low Arousal</v>
      </c>
      <c r="G69" t="str">
        <f t="shared" si="3"/>
        <v>Neutral</v>
      </c>
    </row>
    <row r="70" spans="1:7">
      <c r="A70" s="6">
        <v>69</v>
      </c>
      <c r="B70" s="14" t="s">
        <v>206</v>
      </c>
      <c r="C70" s="15">
        <v>44446.544814814813</v>
      </c>
      <c r="D70" s="7">
        <v>41</v>
      </c>
      <c r="E70" s="18" t="s">
        <v>308</v>
      </c>
      <c r="F70" t="str">
        <f t="shared" si="2"/>
        <v>High Arousal</v>
      </c>
      <c r="G70" t="str">
        <f t="shared" si="3"/>
        <v>Positive Emotion</v>
      </c>
    </row>
    <row r="71" spans="1:7">
      <c r="A71" s="8">
        <v>70</v>
      </c>
      <c r="B71" s="16" t="s">
        <v>209</v>
      </c>
      <c r="C71" s="17">
        <v>44446.427245370367</v>
      </c>
      <c r="D71" s="9">
        <v>18</v>
      </c>
      <c r="E71" s="19" t="s">
        <v>310</v>
      </c>
      <c r="F71" t="str">
        <f t="shared" si="2"/>
        <v>High Arousal</v>
      </c>
      <c r="G71" t="str">
        <f t="shared" si="3"/>
        <v>Negative Emotion</v>
      </c>
    </row>
    <row r="72" spans="1:7">
      <c r="A72" s="6">
        <v>71</v>
      </c>
      <c r="B72" s="14" t="s">
        <v>212</v>
      </c>
      <c r="C72" s="15">
        <v>44445.663217592592</v>
      </c>
      <c r="D72" s="7">
        <v>60</v>
      </c>
      <c r="E72" s="18" t="s">
        <v>309</v>
      </c>
      <c r="F72" t="str">
        <f t="shared" si="2"/>
        <v>Low Arousal</v>
      </c>
      <c r="G72" t="str">
        <f t="shared" si="3"/>
        <v>Neutral</v>
      </c>
    </row>
    <row r="73" spans="1:7">
      <c r="A73" s="8">
        <v>72</v>
      </c>
      <c r="B73" s="16" t="s">
        <v>215</v>
      </c>
      <c r="C73" s="17">
        <v>44445.608402777776</v>
      </c>
      <c r="D73" s="9">
        <v>97</v>
      </c>
      <c r="E73" s="19" t="s">
        <v>310</v>
      </c>
      <c r="F73" t="str">
        <f t="shared" si="2"/>
        <v>High Arousal</v>
      </c>
      <c r="G73" t="str">
        <f t="shared" si="3"/>
        <v>Negative Emotion</v>
      </c>
    </row>
    <row r="74" spans="1:7">
      <c r="A74" s="6">
        <v>73</v>
      </c>
      <c r="B74" s="14" t="s">
        <v>218</v>
      </c>
      <c r="C74" s="15">
        <v>44445.562523148146</v>
      </c>
      <c r="D74" s="7">
        <v>46</v>
      </c>
      <c r="E74" s="18" t="s">
        <v>307</v>
      </c>
      <c r="F74" t="str">
        <f t="shared" si="2"/>
        <v>Low Arousal</v>
      </c>
      <c r="G74" t="str">
        <f t="shared" si="3"/>
        <v>Positive Emotion</v>
      </c>
    </row>
    <row r="75" spans="1:7">
      <c r="A75" s="8">
        <v>74</v>
      </c>
      <c r="B75" s="16" t="s">
        <v>221</v>
      </c>
      <c r="C75" s="17">
        <v>44445.43109953704</v>
      </c>
      <c r="D75" s="9">
        <v>73</v>
      </c>
      <c r="E75" s="19" t="s">
        <v>310</v>
      </c>
      <c r="F75" t="str">
        <f t="shared" si="2"/>
        <v>High Arousal</v>
      </c>
      <c r="G75" t="str">
        <f t="shared" si="3"/>
        <v>Negative Emotion</v>
      </c>
    </row>
    <row r="76" spans="1:7">
      <c r="A76" s="6">
        <v>75</v>
      </c>
      <c r="B76" s="14" t="s">
        <v>224</v>
      </c>
      <c r="C76" s="15">
        <v>44442.635266203702</v>
      </c>
      <c r="D76" s="7">
        <v>38</v>
      </c>
      <c r="E76" s="18" t="s">
        <v>310</v>
      </c>
      <c r="F76" t="str">
        <f t="shared" si="2"/>
        <v>High Arousal</v>
      </c>
      <c r="G76" t="str">
        <f t="shared" si="3"/>
        <v>Negative Emotion</v>
      </c>
    </row>
    <row r="77" spans="1:7">
      <c r="A77" s="8">
        <v>76</v>
      </c>
      <c r="B77" s="16" t="s">
        <v>227</v>
      </c>
      <c r="C77" s="17">
        <v>44442.63181712963</v>
      </c>
      <c r="D77" s="9">
        <v>72</v>
      </c>
      <c r="E77" s="19" t="s">
        <v>310</v>
      </c>
      <c r="F77" t="str">
        <f t="shared" si="2"/>
        <v>High Arousal</v>
      </c>
      <c r="G77" t="str">
        <f t="shared" si="3"/>
        <v>Negative Emotion</v>
      </c>
    </row>
    <row r="78" spans="1:7">
      <c r="A78" s="6">
        <v>77</v>
      </c>
      <c r="B78" s="14" t="s">
        <v>230</v>
      </c>
      <c r="C78" s="15">
        <v>44442.581770833334</v>
      </c>
      <c r="D78" s="7">
        <v>118</v>
      </c>
      <c r="E78" s="18" t="s">
        <v>310</v>
      </c>
      <c r="F78" t="str">
        <f t="shared" si="2"/>
        <v>High Arousal</v>
      </c>
      <c r="G78" t="str">
        <f t="shared" si="3"/>
        <v>Negative Emotion</v>
      </c>
    </row>
    <row r="79" spans="1:7">
      <c r="A79" s="8">
        <v>78</v>
      </c>
      <c r="B79" s="16" t="s">
        <v>233</v>
      </c>
      <c r="C79" s="17">
        <v>44442.469733796293</v>
      </c>
      <c r="D79" s="9">
        <v>57</v>
      </c>
      <c r="E79" s="19" t="s">
        <v>309</v>
      </c>
      <c r="F79" t="str">
        <f t="shared" si="2"/>
        <v>Low Arousal</v>
      </c>
      <c r="G79" t="str">
        <f t="shared" si="3"/>
        <v>Neutral</v>
      </c>
    </row>
    <row r="80" spans="1:7">
      <c r="A80" s="6">
        <v>79</v>
      </c>
      <c r="B80" s="14" t="s">
        <v>236</v>
      </c>
      <c r="C80" s="15">
        <v>44441.612638888888</v>
      </c>
      <c r="D80" s="7">
        <v>147</v>
      </c>
      <c r="E80" s="18" t="s">
        <v>310</v>
      </c>
      <c r="F80" t="str">
        <f t="shared" si="2"/>
        <v>High Arousal</v>
      </c>
      <c r="G80" t="str">
        <f t="shared" si="3"/>
        <v>Negative Emotion</v>
      </c>
    </row>
    <row r="81" spans="1:7">
      <c r="A81" s="8">
        <v>80</v>
      </c>
      <c r="B81" s="16" t="s">
        <v>239</v>
      </c>
      <c r="C81" s="17">
        <v>44441.522465277776</v>
      </c>
      <c r="D81" s="9">
        <v>33</v>
      </c>
      <c r="E81" s="19" t="s">
        <v>307</v>
      </c>
      <c r="F81" t="str">
        <f t="shared" si="2"/>
        <v>Low Arousal</v>
      </c>
      <c r="G81" t="str">
        <f t="shared" si="3"/>
        <v>Positive Emotion</v>
      </c>
    </row>
    <row r="82" spans="1:7">
      <c r="A82" s="6">
        <v>81</v>
      </c>
      <c r="B82" s="14" t="s">
        <v>242</v>
      </c>
      <c r="C82" s="15">
        <v>44440.724560185183</v>
      </c>
      <c r="D82" s="7">
        <v>21</v>
      </c>
      <c r="E82" s="18" t="s">
        <v>307</v>
      </c>
      <c r="F82" t="str">
        <f t="shared" si="2"/>
        <v>Low Arousal</v>
      </c>
      <c r="G82" t="str">
        <f t="shared" si="3"/>
        <v>Positive Emotion</v>
      </c>
    </row>
    <row r="83" spans="1:7">
      <c r="A83" s="8">
        <v>82</v>
      </c>
      <c r="B83" s="16" t="s">
        <v>245</v>
      </c>
      <c r="C83" s="17">
        <v>44440.651828703703</v>
      </c>
      <c r="D83" s="9">
        <v>76</v>
      </c>
      <c r="E83" s="19" t="s">
        <v>310</v>
      </c>
      <c r="F83" t="str">
        <f t="shared" si="2"/>
        <v>High Arousal</v>
      </c>
      <c r="G83" t="str">
        <f t="shared" si="3"/>
        <v>Negative Emotion</v>
      </c>
    </row>
    <row r="84" spans="1:7">
      <c r="A84" s="6">
        <v>83</v>
      </c>
      <c r="B84" s="14" t="s">
        <v>248</v>
      </c>
      <c r="C84" s="15">
        <v>44440.613125000003</v>
      </c>
      <c r="D84" s="7">
        <v>73</v>
      </c>
      <c r="E84" s="18" t="s">
        <v>310</v>
      </c>
      <c r="F84" t="str">
        <f t="shared" si="2"/>
        <v>High Arousal</v>
      </c>
      <c r="G84" t="str">
        <f t="shared" si="3"/>
        <v>Negative Emotion</v>
      </c>
    </row>
    <row r="85" spans="1:7">
      <c r="A85" s="8">
        <v>84</v>
      </c>
      <c r="B85" s="16" t="s">
        <v>251</v>
      </c>
      <c r="C85" s="17">
        <v>44440.588599537034</v>
      </c>
      <c r="D85" s="9">
        <v>17</v>
      </c>
      <c r="E85" s="19" t="s">
        <v>307</v>
      </c>
      <c r="F85" t="str">
        <f t="shared" si="2"/>
        <v>Low Arousal</v>
      </c>
      <c r="G85" t="str">
        <f t="shared" si="3"/>
        <v>Positive Emotion</v>
      </c>
    </row>
    <row r="86" spans="1:7">
      <c r="A86" s="6">
        <v>85</v>
      </c>
      <c r="B86" s="14" t="s">
        <v>254</v>
      </c>
      <c r="C86" s="15">
        <v>44440.563206018516</v>
      </c>
      <c r="D86" s="7">
        <v>83</v>
      </c>
      <c r="E86" s="18" t="s">
        <v>310</v>
      </c>
      <c r="F86" t="str">
        <f t="shared" si="2"/>
        <v>High Arousal</v>
      </c>
      <c r="G86" t="str">
        <f t="shared" si="3"/>
        <v>Negative Emotion</v>
      </c>
    </row>
    <row r="87" spans="1:7">
      <c r="A87" s="8">
        <v>86</v>
      </c>
      <c r="B87" s="16" t="s">
        <v>257</v>
      </c>
      <c r="C87" s="17">
        <v>44440.554768518516</v>
      </c>
      <c r="D87" s="9">
        <v>49</v>
      </c>
      <c r="E87" s="19" t="s">
        <v>308</v>
      </c>
      <c r="F87" t="str">
        <f t="shared" si="2"/>
        <v>High Arousal</v>
      </c>
      <c r="G87" t="str">
        <f t="shared" si="3"/>
        <v>Positive Emotion</v>
      </c>
    </row>
    <row r="88" spans="1:7">
      <c r="A88" s="6">
        <v>87</v>
      </c>
      <c r="B88" s="14" t="s">
        <v>260</v>
      </c>
      <c r="C88" s="15">
        <v>44440.410219907404</v>
      </c>
      <c r="D88" s="7">
        <v>38</v>
      </c>
      <c r="E88" s="18" t="s">
        <v>310</v>
      </c>
      <c r="F88" t="str">
        <f t="shared" si="2"/>
        <v>High Arousal</v>
      </c>
      <c r="G88" t="str">
        <f t="shared" si="3"/>
        <v>Negative Emotion</v>
      </c>
    </row>
    <row r="89" spans="1:7">
      <c r="A89" s="8">
        <v>88</v>
      </c>
      <c r="B89" s="16" t="s">
        <v>263</v>
      </c>
      <c r="C89" s="17">
        <v>44439.640821759262</v>
      </c>
      <c r="D89" s="9">
        <v>53</v>
      </c>
      <c r="E89" s="19" t="s">
        <v>310</v>
      </c>
      <c r="F89" t="str">
        <f t="shared" si="2"/>
        <v>High Arousal</v>
      </c>
      <c r="G89" t="str">
        <f t="shared" si="3"/>
        <v>Negative Emotion</v>
      </c>
    </row>
    <row r="90" spans="1:7">
      <c r="A90" s="6">
        <v>89</v>
      </c>
      <c r="B90" s="14" t="s">
        <v>266</v>
      </c>
      <c r="C90" s="15">
        <v>44439.402777777781</v>
      </c>
      <c r="D90" s="7">
        <v>59</v>
      </c>
      <c r="E90" s="18" t="s">
        <v>308</v>
      </c>
      <c r="F90" t="str">
        <f t="shared" si="2"/>
        <v>High Arousal</v>
      </c>
      <c r="G90" t="str">
        <f t="shared" si="3"/>
        <v>Positive Emotion</v>
      </c>
    </row>
    <row r="91" spans="1:7">
      <c r="A91" s="8">
        <v>90</v>
      </c>
      <c r="B91" s="16" t="s">
        <v>269</v>
      </c>
      <c r="C91" s="17">
        <v>44438.725648148145</v>
      </c>
      <c r="D91" s="9">
        <v>34</v>
      </c>
      <c r="E91" s="19" t="s">
        <v>309</v>
      </c>
      <c r="F91" t="str">
        <f t="shared" si="2"/>
        <v>Low Arousal</v>
      </c>
      <c r="G91" t="str">
        <f t="shared" si="3"/>
        <v>Neutral</v>
      </c>
    </row>
    <row r="92" spans="1:7">
      <c r="A92" s="6">
        <v>91</v>
      </c>
      <c r="B92" s="14" t="s">
        <v>272</v>
      </c>
      <c r="C92" s="15">
        <v>44438.6403587963</v>
      </c>
      <c r="D92" s="7">
        <v>51</v>
      </c>
      <c r="E92" s="18" t="s">
        <v>310</v>
      </c>
      <c r="F92" t="str">
        <f t="shared" si="2"/>
        <v>High Arousal</v>
      </c>
      <c r="G92" t="str">
        <f t="shared" si="3"/>
        <v>Negative Emotion</v>
      </c>
    </row>
    <row r="93" spans="1:7">
      <c r="A93" s="8">
        <v>92</v>
      </c>
      <c r="B93" s="16" t="s">
        <v>275</v>
      </c>
      <c r="C93" s="17">
        <v>44438.483738425923</v>
      </c>
      <c r="D93" s="9">
        <v>42</v>
      </c>
      <c r="E93" s="19" t="s">
        <v>309</v>
      </c>
      <c r="F93" t="str">
        <f t="shared" si="2"/>
        <v>Low Arousal</v>
      </c>
      <c r="G93" t="str">
        <f t="shared" si="3"/>
        <v>Neutral</v>
      </c>
    </row>
    <row r="94" spans="1:7">
      <c r="A94" s="6">
        <v>93</v>
      </c>
      <c r="B94" s="14" t="s">
        <v>278</v>
      </c>
      <c r="C94" s="15">
        <v>44438.465092592596</v>
      </c>
      <c r="D94" s="7">
        <v>65</v>
      </c>
      <c r="E94" s="18" t="s">
        <v>310</v>
      </c>
      <c r="F94" t="str">
        <f t="shared" si="2"/>
        <v>High Arousal</v>
      </c>
      <c r="G94" t="str">
        <f t="shared" si="3"/>
        <v>Negative Emotion</v>
      </c>
    </row>
    <row r="95" spans="1:7">
      <c r="A95" s="8">
        <v>94</v>
      </c>
      <c r="B95" s="16" t="s">
        <v>281</v>
      </c>
      <c r="C95" s="17">
        <v>44438.357847222222</v>
      </c>
      <c r="D95" s="9">
        <v>54</v>
      </c>
      <c r="E95" s="19" t="s">
        <v>309</v>
      </c>
      <c r="F95" t="str">
        <f t="shared" si="2"/>
        <v>Low Arousal</v>
      </c>
      <c r="G95" t="str">
        <f t="shared" si="3"/>
        <v>Neutral</v>
      </c>
    </row>
    <row r="96" spans="1:7">
      <c r="A96" s="6">
        <v>95</v>
      </c>
      <c r="B96" s="14" t="s">
        <v>284</v>
      </c>
      <c r="C96" s="15">
        <v>44435.654675925929</v>
      </c>
      <c r="D96" s="7">
        <v>20</v>
      </c>
      <c r="E96" s="18" t="s">
        <v>307</v>
      </c>
      <c r="F96" t="str">
        <f t="shared" si="2"/>
        <v>Low Arousal</v>
      </c>
      <c r="G96" t="str">
        <f t="shared" si="3"/>
        <v>Positive Emotion</v>
      </c>
    </row>
    <row r="97" spans="1:7">
      <c r="A97" s="8">
        <v>96</v>
      </c>
      <c r="B97" s="16" t="s">
        <v>287</v>
      </c>
      <c r="C97" s="17">
        <v>44435.643495370372</v>
      </c>
      <c r="D97" s="9">
        <v>27</v>
      </c>
      <c r="E97" s="19" t="s">
        <v>307</v>
      </c>
      <c r="F97" t="str">
        <f t="shared" si="2"/>
        <v>Low Arousal</v>
      </c>
      <c r="G97" t="str">
        <f t="shared" si="3"/>
        <v>Positive Emotion</v>
      </c>
    </row>
    <row r="98" spans="1:7">
      <c r="A98" s="6">
        <v>97</v>
      </c>
      <c r="B98" s="14" t="s">
        <v>290</v>
      </c>
      <c r="C98" s="15">
        <v>44435.634039351855</v>
      </c>
      <c r="D98" s="7">
        <v>69</v>
      </c>
      <c r="E98" s="18" t="s">
        <v>310</v>
      </c>
      <c r="F98" t="str">
        <f t="shared" si="2"/>
        <v>High Arousal</v>
      </c>
      <c r="G98" t="str">
        <f t="shared" si="3"/>
        <v>Negative Emotion</v>
      </c>
    </row>
    <row r="99" spans="1:7">
      <c r="A99" s="8">
        <v>98</v>
      </c>
      <c r="B99" s="16" t="s">
        <v>293</v>
      </c>
      <c r="C99" s="17">
        <v>44435.630289351851</v>
      </c>
      <c r="D99" s="9">
        <v>43</v>
      </c>
      <c r="E99" s="19" t="s">
        <v>309</v>
      </c>
      <c r="F99" t="str">
        <f t="shared" si="2"/>
        <v>Low Arousal</v>
      </c>
      <c r="G99" t="str">
        <f t="shared" si="3"/>
        <v>Neutral</v>
      </c>
    </row>
    <row r="100" spans="1:7">
      <c r="A100" s="6">
        <v>99</v>
      </c>
      <c r="B100" s="14" t="s">
        <v>296</v>
      </c>
      <c r="C100" s="15">
        <v>44435.591053240743</v>
      </c>
      <c r="D100" s="7">
        <v>36</v>
      </c>
      <c r="E100" s="18" t="s">
        <v>310</v>
      </c>
      <c r="F100" t="str">
        <f t="shared" si="2"/>
        <v>High Arousal</v>
      </c>
      <c r="G100" t="str">
        <f t="shared" si="3"/>
        <v>Negative Emotion</v>
      </c>
    </row>
    <row r="101" spans="1:7">
      <c r="A101" s="8">
        <v>100</v>
      </c>
      <c r="B101" s="16" t="s">
        <v>299</v>
      </c>
      <c r="C101" s="17">
        <v>44435.578206018516</v>
      </c>
      <c r="D101" s="9">
        <v>37</v>
      </c>
      <c r="E101" s="19" t="s">
        <v>310</v>
      </c>
      <c r="F101" t="str">
        <f t="shared" si="2"/>
        <v>High Arousal</v>
      </c>
      <c r="G101" t="str">
        <f t="shared" si="3"/>
        <v>Negative Emotion</v>
      </c>
    </row>
    <row r="102" spans="1:7">
      <c r="A102" s="6">
        <v>101</v>
      </c>
      <c r="B102" s="14" t="s">
        <v>350</v>
      </c>
      <c r="C102" s="15">
        <v>44435.568055555559</v>
      </c>
      <c r="D102" s="7">
        <v>44</v>
      </c>
      <c r="E102" s="18" t="s">
        <v>310</v>
      </c>
      <c r="F102" t="str">
        <f t="shared" si="2"/>
        <v>High Arousal</v>
      </c>
      <c r="G102" t="str">
        <f t="shared" si="3"/>
        <v>Negative Emotion</v>
      </c>
    </row>
    <row r="103" spans="1:7">
      <c r="A103" s="8">
        <v>102</v>
      </c>
      <c r="B103" s="16" t="s">
        <v>351</v>
      </c>
      <c r="C103" s="17">
        <v>44434.59652777778</v>
      </c>
      <c r="D103" s="9">
        <v>57</v>
      </c>
      <c r="E103" s="19" t="s">
        <v>309</v>
      </c>
      <c r="F103" t="str">
        <f t="shared" si="2"/>
        <v>Low Arousal</v>
      </c>
      <c r="G103" t="str">
        <f t="shared" si="3"/>
        <v>Neutral</v>
      </c>
    </row>
    <row r="104" spans="1:7">
      <c r="A104" s="6">
        <v>103</v>
      </c>
      <c r="B104" s="14" t="s">
        <v>352</v>
      </c>
      <c r="C104" s="15">
        <v>44434.554166666669</v>
      </c>
      <c r="D104" s="7">
        <v>125</v>
      </c>
      <c r="E104" s="18" t="s">
        <v>310</v>
      </c>
      <c r="F104" t="str">
        <f t="shared" si="2"/>
        <v>High Arousal</v>
      </c>
      <c r="G104" t="str">
        <f t="shared" si="3"/>
        <v>Negative Emotion</v>
      </c>
    </row>
    <row r="105" spans="1:7">
      <c r="A105" s="8">
        <v>104</v>
      </c>
      <c r="B105" s="16" t="s">
        <v>353</v>
      </c>
      <c r="C105" s="17">
        <v>44434.551388888889</v>
      </c>
      <c r="D105" s="9">
        <v>84</v>
      </c>
      <c r="E105" s="19" t="s">
        <v>308</v>
      </c>
      <c r="F105" t="str">
        <f t="shared" si="2"/>
        <v>High Arousal</v>
      </c>
      <c r="G105" t="str">
        <f t="shared" si="3"/>
        <v>Positive Emotion</v>
      </c>
    </row>
  </sheetData>
  <conditionalFormatting sqref="B2:B105">
    <cfRule type="duplicateValues" dxfId="0" priority="1"/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F7D5E-CA8F-49B2-BAAC-E8D81F5C0B40}">
  <dimension ref="A1:G24"/>
  <sheetViews>
    <sheetView workbookViewId="0">
      <selection activeCell="I14" sqref="I14"/>
    </sheetView>
  </sheetViews>
  <sheetFormatPr baseColWidth="10" defaultRowHeight="15"/>
  <cols>
    <col min="1" max="1" width="17.7109375" bestFit="1" customWidth="1"/>
    <col min="3" max="3" width="19.5703125" style="23" bestFit="1" customWidth="1"/>
    <col min="4" max="4" width="16.7109375" style="4" bestFit="1" customWidth="1"/>
    <col min="5" max="5" width="16.85546875" style="23" bestFit="1" customWidth="1"/>
    <col min="6" max="6" width="19.7109375" bestFit="1" customWidth="1"/>
    <col min="7" max="7" width="16.85546875" bestFit="1" customWidth="1"/>
  </cols>
  <sheetData>
    <row r="1" spans="1:7" s="11" customFormat="1">
      <c r="A1" s="11" t="s">
        <v>376</v>
      </c>
      <c r="B1" s="11" t="s">
        <v>377</v>
      </c>
      <c r="C1" s="22"/>
      <c r="D1" s="26" t="s">
        <v>302</v>
      </c>
      <c r="E1" s="22"/>
      <c r="F1" s="11" t="s">
        <v>362</v>
      </c>
      <c r="G1" s="11" t="s">
        <v>363</v>
      </c>
    </row>
    <row r="2" spans="1:7" s="11" customFormat="1">
      <c r="B2" s="4">
        <f>COUNTIF(tweets2[Retweets],"&gt;0")</f>
        <v>104</v>
      </c>
      <c r="C2" s="22"/>
      <c r="D2" s="4">
        <f>SUM(Tweets!D:D)</f>
        <v>8992</v>
      </c>
      <c r="E2" s="22"/>
      <c r="F2">
        <f>AVERAGE(Sentiment!D:D)</f>
        <v>86.461538461538467</v>
      </c>
      <c r="G2">
        <f>MEDIAN(Sentiment!D:D)</f>
        <v>72</v>
      </c>
    </row>
    <row r="4" spans="1:7" s="11" customFormat="1">
      <c r="A4" s="11" t="s">
        <v>378</v>
      </c>
      <c r="B4" s="11" t="s">
        <v>377</v>
      </c>
      <c r="C4" s="22" t="s">
        <v>373</v>
      </c>
      <c r="D4" s="26" t="s">
        <v>302</v>
      </c>
      <c r="E4" s="22" t="s">
        <v>372</v>
      </c>
      <c r="F4" s="11" t="s">
        <v>362</v>
      </c>
      <c r="G4" s="11" t="s">
        <v>363</v>
      </c>
    </row>
    <row r="5" spans="1:7">
      <c r="A5" t="s">
        <v>303</v>
      </c>
      <c r="B5">
        <f>COUNTIF(Tweets!L:L,A5)</f>
        <v>43</v>
      </c>
      <c r="C5" s="23">
        <f xml:space="preserve"> B5/$B$9</f>
        <v>0.41346153846153844</v>
      </c>
      <c r="D5" s="4">
        <f>SUMIF(Tweets!L:L,A5,Tweets!D:D)</f>
        <v>4327</v>
      </c>
      <c r="E5" s="23">
        <f>D5/$D$9</f>
        <v>0.48120551601423489</v>
      </c>
      <c r="F5">
        <f>AVERAGEIF(Tweets!L:L,A5,Tweets!D:D)</f>
        <v>100.62790697674419</v>
      </c>
      <c r="G5">
        <f t="array" ref="G5">MEDIAN(IF(Tweets!L:L=A5,Tweets!D:D))</f>
        <v>89</v>
      </c>
    </row>
    <row r="6" spans="1:7">
      <c r="A6" s="20" t="s">
        <v>304</v>
      </c>
      <c r="B6">
        <f>COUNTIF(Tweets!L:L,A6)</f>
        <v>37</v>
      </c>
      <c r="C6" s="23">
        <f t="shared" ref="C6:C8" si="0" xml:space="preserve"> B6/$B$9</f>
        <v>0.35576923076923078</v>
      </c>
      <c r="D6" s="4">
        <f>SUMIF(Tweets!L:L,A6,Tweets!D:D)</f>
        <v>2734</v>
      </c>
      <c r="E6" s="23">
        <f t="shared" ref="E6:E8" si="1">D6/$D$9</f>
        <v>0.30404804270462632</v>
      </c>
      <c r="F6">
        <f>AVERAGEIF(Tweets!L:L,A6,Tweets!D:D)</f>
        <v>73.891891891891888</v>
      </c>
      <c r="G6">
        <f t="array" ref="G6">MEDIAN(IF(Tweets!L:L=A6,Tweets!D:D))</f>
        <v>56</v>
      </c>
    </row>
    <row r="7" spans="1:7">
      <c r="A7" s="20" t="s">
        <v>305</v>
      </c>
      <c r="B7">
        <f>COUNTIF(Tweets!L:L,A7)</f>
        <v>19</v>
      </c>
      <c r="C7" s="23">
        <f t="shared" si="0"/>
        <v>0.18269230769230768</v>
      </c>
      <c r="D7" s="4">
        <f>SUMIF(Tweets!L:L,A7,Tweets!D:D)</f>
        <v>1779</v>
      </c>
      <c r="E7" s="23">
        <f t="shared" si="1"/>
        <v>0.19784252669039146</v>
      </c>
      <c r="F7">
        <f>AVERAGEIF(Tweets!L:L,A7,Tweets!D:D)</f>
        <v>93.631578947368425</v>
      </c>
      <c r="G7">
        <f t="array" ref="G7">MEDIAN(IF(Tweets!L:L=A7,Tweets!D:D))</f>
        <v>91</v>
      </c>
    </row>
    <row r="8" spans="1:7">
      <c r="A8" s="20" t="s">
        <v>17</v>
      </c>
      <c r="B8">
        <f>COUNTIF(Tweets!L:L,A8)</f>
        <v>5</v>
      </c>
      <c r="C8" s="23">
        <f t="shared" si="0"/>
        <v>4.807692307692308E-2</v>
      </c>
      <c r="D8" s="4">
        <f>SUMIF(Tweets!L:L,A8,Tweets!D:D)</f>
        <v>152</v>
      </c>
      <c r="E8" s="23">
        <f t="shared" si="1"/>
        <v>1.6903914590747332E-2</v>
      </c>
      <c r="F8">
        <f>AVERAGEIF(Tweets!L:L,A8,Tweets!D:D)</f>
        <v>30.4</v>
      </c>
      <c r="G8">
        <f t="array" ref="G8">MEDIAN(IF(Tweets!L:L=A8,Tweets!D:D))</f>
        <v>31</v>
      </c>
    </row>
    <row r="9" spans="1:7" s="10" customFormat="1">
      <c r="A9" s="10" t="s">
        <v>359</v>
      </c>
      <c r="B9" s="10">
        <f>SUM(B5:B8)</f>
        <v>104</v>
      </c>
      <c r="C9" s="24">
        <f>SUM(C5:C8)</f>
        <v>1</v>
      </c>
      <c r="D9" s="27">
        <f>SUM(D5:D8)</f>
        <v>8992</v>
      </c>
      <c r="E9" s="24">
        <f>SUM(E5:E8)</f>
        <v>1</v>
      </c>
      <c r="F9" s="27">
        <f>AVERAGE(Tweets!D:D)</f>
        <v>86.461538461538467</v>
      </c>
      <c r="G9" s="27">
        <f>MEDIAN(Tweets!D:D)</f>
        <v>72</v>
      </c>
    </row>
    <row r="11" spans="1:7">
      <c r="A11" s="11" t="s">
        <v>386</v>
      </c>
      <c r="B11" s="11" t="s">
        <v>377</v>
      </c>
      <c r="C11" s="22" t="s">
        <v>373</v>
      </c>
      <c r="D11" s="26" t="s">
        <v>302</v>
      </c>
      <c r="E11" s="22" t="s">
        <v>372</v>
      </c>
      <c r="F11" s="11" t="s">
        <v>362</v>
      </c>
      <c r="G11" s="11" t="s">
        <v>363</v>
      </c>
    </row>
    <row r="12" spans="1:7">
      <c r="A12" t="s">
        <v>387</v>
      </c>
      <c r="B12">
        <f>SUM(B5:B7)</f>
        <v>99</v>
      </c>
      <c r="C12" s="23">
        <f xml:space="preserve"> B12/$B$14</f>
        <v>0.95192307692307687</v>
      </c>
      <c r="D12" s="4">
        <f>SUM(D5:D7)</f>
        <v>8840</v>
      </c>
      <c r="E12" s="23">
        <f>D12/$D$14</f>
        <v>0.98309608540925264</v>
      </c>
      <c r="F12">
        <f>AVERAGEIF(Tweets!K:K,"Ja",Tweets!D:D)</f>
        <v>89.292929292929287</v>
      </c>
      <c r="G12" cm="1">
        <f t="array" ref="G12">MEDIAN(IF(Tweets!K:K="Ja",Tweets!D:D))</f>
        <v>73</v>
      </c>
    </row>
    <row r="13" spans="1:7">
      <c r="A13" t="s">
        <v>17</v>
      </c>
      <c r="B13">
        <f>B8</f>
        <v>5</v>
      </c>
      <c r="C13" s="23">
        <f xml:space="preserve"> B13/$B$14</f>
        <v>4.807692307692308E-2</v>
      </c>
      <c r="D13" s="4">
        <f>D8</f>
        <v>152</v>
      </c>
      <c r="E13" s="23">
        <f>D13/$D$14</f>
        <v>1.6903914590747332E-2</v>
      </c>
      <c r="F13">
        <f>AVERAGEIF(Tweets!K:K,"Nein",Tweets!D:D)</f>
        <v>30.4</v>
      </c>
      <c r="G13" cm="1">
        <f t="array" ref="G13">MEDIAN(IF(Tweets!K:K="Nein",Tweets!D:D))</f>
        <v>31</v>
      </c>
    </row>
    <row r="14" spans="1:7">
      <c r="A14" t="s">
        <v>359</v>
      </c>
      <c r="B14">
        <f>SUM(B12:B13)</f>
        <v>104</v>
      </c>
      <c r="C14" s="23">
        <f>SUM(C12:C13)</f>
        <v>1</v>
      </c>
      <c r="D14">
        <f>SUM(D12:D13)</f>
        <v>8992</v>
      </c>
      <c r="E14" s="23">
        <f>SUM(E12:E13)</f>
        <v>1</v>
      </c>
      <c r="F14" s="4">
        <f>AVERAGE(Tweets!D:D)</f>
        <v>86.461538461538467</v>
      </c>
      <c r="G14" s="4">
        <f>MEDIAN(Tweets!D:D)</f>
        <v>72</v>
      </c>
    </row>
    <row r="16" spans="1:7">
      <c r="A16" s="11" t="s">
        <v>382</v>
      </c>
      <c r="B16" s="11" t="s">
        <v>377</v>
      </c>
      <c r="C16" s="22" t="s">
        <v>373</v>
      </c>
      <c r="D16" s="26" t="s">
        <v>302</v>
      </c>
      <c r="E16" s="22" t="s">
        <v>372</v>
      </c>
      <c r="F16" s="11" t="s">
        <v>362</v>
      </c>
      <c r="G16" s="11" t="s">
        <v>363</v>
      </c>
    </row>
    <row r="17" spans="1:7">
      <c r="A17" t="s">
        <v>384</v>
      </c>
      <c r="B17">
        <f>COUNTIF(Tweets!M:M,A17)</f>
        <v>61</v>
      </c>
      <c r="C17" s="23">
        <f>B17/$B$19</f>
        <v>0.58653846153846156</v>
      </c>
      <c r="D17" s="4">
        <f>SUMIF(Tweets!M:M,A17,Tweets!D:D)</f>
        <v>4714</v>
      </c>
      <c r="E17" s="23">
        <f>D17/$D$19</f>
        <v>0.52424377224199292</v>
      </c>
      <c r="F17">
        <f>AVERAGEIF(Tweets!M:M,A17,Tweets!D:D)</f>
        <v>77.278688524590166</v>
      </c>
      <c r="G17">
        <f t="array" ref="G17">MEDIAN(IF(Tweets!M:M=A17,Tweets!D:D))</f>
        <v>65</v>
      </c>
    </row>
    <row r="18" spans="1:7">
      <c r="A18" t="s">
        <v>385</v>
      </c>
      <c r="B18">
        <f>COUNTIF(Tweets!M:M,A18)</f>
        <v>43</v>
      </c>
      <c r="C18" s="23">
        <f>B18/$B$19</f>
        <v>0.41346153846153844</v>
      </c>
      <c r="D18" s="4">
        <f>SUMIF(Tweets!M:M,A18,Tweets!D:D)</f>
        <v>4278</v>
      </c>
      <c r="E18" s="23">
        <f>D18/$D$19</f>
        <v>0.47575622775800713</v>
      </c>
      <c r="F18">
        <f>AVERAGEIF(Tweets!M:M,A18,Tweets!D:D)</f>
        <v>99.488372093023258</v>
      </c>
      <c r="G18" s="12">
        <f t="array" ref="G18">MEDIAN(IF(Tweets!M:M=A18,Tweets!D:D))</f>
        <v>91</v>
      </c>
    </row>
    <row r="19" spans="1:7">
      <c r="A19" t="s">
        <v>359</v>
      </c>
      <c r="B19">
        <f>SUM(B17:B18)</f>
        <v>104</v>
      </c>
      <c r="C19" s="23">
        <f>SUM(C17:C18)</f>
        <v>1</v>
      </c>
      <c r="D19">
        <f>SUM(D17:D18)</f>
        <v>8992</v>
      </c>
      <c r="E19" s="23">
        <f>SUM(E17:E18)</f>
        <v>1</v>
      </c>
      <c r="F19" s="4">
        <f>AVERAGE(Tweets!D:D)</f>
        <v>86.461538461538467</v>
      </c>
      <c r="G19" s="4">
        <f>MEDIAN(Tweets!D:D)</f>
        <v>72</v>
      </c>
    </row>
    <row r="21" spans="1:7">
      <c r="A21" s="11" t="s">
        <v>383</v>
      </c>
      <c r="B21" s="11" t="s">
        <v>377</v>
      </c>
      <c r="C21" s="22" t="s">
        <v>373</v>
      </c>
      <c r="D21" s="26" t="s">
        <v>302</v>
      </c>
      <c r="E21" s="22" t="s">
        <v>372</v>
      </c>
      <c r="F21" s="11" t="s">
        <v>362</v>
      </c>
      <c r="G21" s="11" t="s">
        <v>363</v>
      </c>
    </row>
    <row r="22" spans="1:7">
      <c r="A22" t="s">
        <v>384</v>
      </c>
      <c r="B22">
        <f>COUNTIF(Tweets!O:O,A22)</f>
        <v>65</v>
      </c>
      <c r="C22" s="23">
        <f>B22/$B$24</f>
        <v>0.625</v>
      </c>
      <c r="D22" s="4">
        <f>SUMIF(Tweets!O:O,A22,Tweets!D:D)</f>
        <v>5130</v>
      </c>
      <c r="E22" s="23">
        <f>D22/$D$24</f>
        <v>0.57050711743772242</v>
      </c>
      <c r="F22">
        <f>AVERAGEIF(Tweets!O:O,A22,Tweets!D:D)</f>
        <v>78.92307692307692</v>
      </c>
      <c r="G22">
        <f t="array" ref="G22">MEDIAN(IF(Tweets!O:O=A22,Tweets!D:D))</f>
        <v>67</v>
      </c>
    </row>
    <row r="23" spans="1:7">
      <c r="A23" t="s">
        <v>385</v>
      </c>
      <c r="B23">
        <f>COUNTIF(Tweets!O:O,A23)</f>
        <v>39</v>
      </c>
      <c r="C23" s="23">
        <f>B23/$B$24</f>
        <v>0.375</v>
      </c>
      <c r="D23" s="4">
        <f>SUMIF(Tweets!O:O,A23,Tweets!D:D)</f>
        <v>3862</v>
      </c>
      <c r="E23" s="23">
        <f>D23/$D$24</f>
        <v>0.42949288256227758</v>
      </c>
      <c r="F23">
        <f>AVERAGEIF(Tweets!O:O,A23,Tweets!D:D)</f>
        <v>99.025641025641022</v>
      </c>
      <c r="G23">
        <f t="array" ref="G23">MEDIAN(IF(Tweets!O:O=A23,Tweets!D:D))</f>
        <v>90</v>
      </c>
    </row>
    <row r="24" spans="1:7">
      <c r="A24" t="s">
        <v>359</v>
      </c>
      <c r="B24">
        <f>SUM(B22:B23)</f>
        <v>104</v>
      </c>
      <c r="C24" s="23">
        <f>SUM(C22:C23)</f>
        <v>1</v>
      </c>
      <c r="D24">
        <f>SUM(D22:D23)</f>
        <v>8992</v>
      </c>
      <c r="E24" s="23">
        <f>SUM(E22:E23)</f>
        <v>1</v>
      </c>
      <c r="F24" s="4">
        <f>AVERAGE(Tweets!D:D)</f>
        <v>86.461538461538467</v>
      </c>
      <c r="G24" s="4">
        <f>MEDIAN(Tweets!D:D)</f>
        <v>72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A84CE-6E26-4595-AD5E-93AF2F509522}">
  <dimension ref="A1:H33"/>
  <sheetViews>
    <sheetView workbookViewId="0">
      <selection activeCell="A15" sqref="A15:A24"/>
    </sheetView>
  </sheetViews>
  <sheetFormatPr baseColWidth="10" defaultRowHeight="15"/>
  <cols>
    <col min="2" max="2" width="36.7109375" bestFit="1" customWidth="1"/>
    <col min="4" max="4" width="13.28515625" style="23" bestFit="1" customWidth="1"/>
    <col min="6" max="6" width="15.28515625" style="23" bestFit="1" customWidth="1"/>
    <col min="7" max="7" width="19.7109375" bestFit="1" customWidth="1"/>
    <col min="8" max="8" width="16.85546875" bestFit="1" customWidth="1"/>
  </cols>
  <sheetData>
    <row r="1" spans="1:8">
      <c r="B1" s="11" t="s">
        <v>390</v>
      </c>
      <c r="C1" s="11" t="s">
        <v>377</v>
      </c>
      <c r="D1" s="22" t="s">
        <v>373</v>
      </c>
      <c r="E1" s="26" t="s">
        <v>302</v>
      </c>
      <c r="F1" s="22" t="s">
        <v>372</v>
      </c>
      <c r="G1" s="11" t="s">
        <v>362</v>
      </c>
      <c r="H1" s="11" t="s">
        <v>363</v>
      </c>
    </row>
    <row r="2" spans="1:8">
      <c r="B2" t="s">
        <v>314</v>
      </c>
      <c r="C2">
        <f>COUNTIF(Tweets!G:G,B2)</f>
        <v>18</v>
      </c>
      <c r="D2" s="23">
        <f>C2/$C$5</f>
        <v>0.17307692307692307</v>
      </c>
      <c r="E2">
        <f>SUMIF(Tweets!G:G,B2,Tweets!D:D)</f>
        <v>2270</v>
      </c>
      <c r="F2" s="23">
        <f>E2/$E$5</f>
        <v>0.25244661921708184</v>
      </c>
      <c r="G2">
        <f>AVERAGEIF(Tweets!G:G,B2,Tweets!D:D)</f>
        <v>126.11111111111111</v>
      </c>
      <c r="H2">
        <f t="array" ref="H2">MEDIAN(IF(Tweets!G:G=B2,Tweets!D:D))</f>
        <v>98.5</v>
      </c>
    </row>
    <row r="3" spans="1:8">
      <c r="B3" t="s">
        <v>313</v>
      </c>
      <c r="C3">
        <f>COUNTIF(Tweets!G:G,B3)</f>
        <v>50</v>
      </c>
      <c r="D3" s="23">
        <f t="shared" ref="D3:D4" si="0">C3/$C$5</f>
        <v>0.48076923076923078</v>
      </c>
      <c r="E3">
        <f>SUMIF(Tweets!G:G,B3,Tweets!D:D)</f>
        <v>4759</v>
      </c>
      <c r="F3" s="23">
        <f t="shared" ref="F3:F4" si="1">E3/$E$5</f>
        <v>0.52924822064056942</v>
      </c>
      <c r="G3">
        <f>AVERAGEIF(Tweets!G:G,B3,Tweets!D:D)</f>
        <v>95.18</v>
      </c>
      <c r="H3">
        <f t="array" ref="H3">MEDIAN(IF(Tweets!G:G=B3,Tweets!D:D))</f>
        <v>93.5</v>
      </c>
    </row>
    <row r="4" spans="1:8">
      <c r="B4" t="s">
        <v>316</v>
      </c>
      <c r="C4">
        <f>COUNTIF(Tweets!G:G,B4)</f>
        <v>36</v>
      </c>
      <c r="D4" s="23">
        <f t="shared" si="0"/>
        <v>0.34615384615384615</v>
      </c>
      <c r="E4">
        <f>SUMIF(Tweets!G:G,B4,Tweets!D:D)</f>
        <v>1963</v>
      </c>
      <c r="F4" s="23">
        <f t="shared" si="1"/>
        <v>0.21830516014234874</v>
      </c>
      <c r="G4">
        <f>AVERAGEIF(Tweets!G:G,B4,Tweets!D:D)</f>
        <v>54.527777777777779</v>
      </c>
      <c r="H4">
        <f t="array" ref="H4">MEDIAN(IF(Tweets!G:G=B4,Tweets!D:D))</f>
        <v>47.5</v>
      </c>
    </row>
    <row r="5" spans="1:8">
      <c r="B5" t="s">
        <v>359</v>
      </c>
      <c r="C5">
        <f>SUM(C2:C4)</f>
        <v>104</v>
      </c>
      <c r="D5" s="23">
        <f>SUM(D2:D4)</f>
        <v>1</v>
      </c>
      <c r="E5">
        <f>SUM(E2:E4)</f>
        <v>8992</v>
      </c>
      <c r="F5" s="23">
        <f>SUM(F2:F4)</f>
        <v>1</v>
      </c>
      <c r="G5" s="4">
        <f>AVERAGE(Tweets!D:D)</f>
        <v>86.461538461538467</v>
      </c>
      <c r="H5" s="4">
        <f>MEDIAN(Tweets!D:D)</f>
        <v>72</v>
      </c>
    </row>
    <row r="7" spans="1:8">
      <c r="B7" s="11" t="s">
        <v>392</v>
      </c>
      <c r="C7" s="11" t="s">
        <v>377</v>
      </c>
      <c r="D7" s="22" t="s">
        <v>373</v>
      </c>
      <c r="E7" s="26" t="s">
        <v>302</v>
      </c>
      <c r="F7" s="22" t="s">
        <v>372</v>
      </c>
      <c r="G7" s="11" t="s">
        <v>362</v>
      </c>
      <c r="H7" s="11" t="s">
        <v>363</v>
      </c>
    </row>
    <row r="8" spans="1:8">
      <c r="B8" t="s">
        <v>312</v>
      </c>
      <c r="C8">
        <f>COUNTIF(Tweets!H:H,B8)</f>
        <v>8</v>
      </c>
      <c r="D8" s="23">
        <f>C8/$C$12</f>
        <v>0.44444444444444442</v>
      </c>
      <c r="E8">
        <f>SUMIF(Tweets!H:H,B8,Tweets!D:D)</f>
        <v>1037</v>
      </c>
      <c r="F8" s="23">
        <f>E8/$E$12</f>
        <v>0.45682819383259909</v>
      </c>
      <c r="G8">
        <f>AVERAGEIF(Tweets!H:H,B8,Tweets!D:D)</f>
        <v>129.625</v>
      </c>
      <c r="H8">
        <f t="array" ref="H8">MEDIAN(IF(Tweets!H:H=B8,Tweets!D:D))</f>
        <v>101</v>
      </c>
    </row>
    <row r="9" spans="1:8">
      <c r="B9" t="s">
        <v>315</v>
      </c>
      <c r="C9">
        <f>COUNTIF(Tweets!H:H,B9)</f>
        <v>5</v>
      </c>
      <c r="D9" s="23">
        <f t="shared" ref="D9:D11" si="2">C9/$C$12</f>
        <v>0.27777777777777779</v>
      </c>
      <c r="E9">
        <f>SUMIF(Tweets!H:H,B9,Tweets!D:D)</f>
        <v>862</v>
      </c>
      <c r="F9" s="23">
        <f t="shared" ref="F9:F11" si="3">E9/$E$12</f>
        <v>0.37973568281938325</v>
      </c>
      <c r="G9">
        <f>AVERAGEIF(Tweets!H:H,B9,Tweets!D:D)</f>
        <v>172.4</v>
      </c>
      <c r="H9">
        <f t="array" ref="H9">MEDIAN(IF(Tweets!H:H=B9,Tweets!D:D))</f>
        <v>159</v>
      </c>
    </row>
    <row r="10" spans="1:8">
      <c r="B10" t="s">
        <v>320</v>
      </c>
      <c r="C10">
        <f>COUNTIF(Tweets!H:H,B10)</f>
        <v>3</v>
      </c>
      <c r="D10" s="23">
        <f t="shared" si="2"/>
        <v>0.16666666666666666</v>
      </c>
      <c r="E10">
        <f>SUMIF(Tweets!H:H,B10,Tweets!D:D)</f>
        <v>274</v>
      </c>
      <c r="F10" s="23">
        <f t="shared" si="3"/>
        <v>0.12070484581497798</v>
      </c>
      <c r="G10">
        <f>AVERAGEIF(Tweets!H:H,B10,Tweets!D:D)</f>
        <v>91.333333333333329</v>
      </c>
      <c r="H10">
        <f t="array" ref="H10">MEDIAN(IF(Tweets!H:H=B10,Tweets!D:D))</f>
        <v>91</v>
      </c>
    </row>
    <row r="11" spans="1:8">
      <c r="B11" t="s">
        <v>328</v>
      </c>
      <c r="C11">
        <f>COUNTIF(Tweets!H:H,B11)</f>
        <v>2</v>
      </c>
      <c r="D11" s="23">
        <f t="shared" si="2"/>
        <v>0.1111111111111111</v>
      </c>
      <c r="E11">
        <f>SUMIF(Tweets!H:H,B11,Tweets!D:D)</f>
        <v>97</v>
      </c>
      <c r="F11" s="23">
        <f t="shared" si="3"/>
        <v>4.2731277533039645E-2</v>
      </c>
      <c r="G11">
        <f>AVERAGEIF(Tweets!H:H,B11,Tweets!D:D)</f>
        <v>48.5</v>
      </c>
      <c r="H11">
        <f t="array" ref="H11">MEDIAN(IF(Tweets!H:H=B11,Tweets!D:D))</f>
        <v>48.5</v>
      </c>
    </row>
    <row r="12" spans="1:8">
      <c r="B12" t="s">
        <v>359</v>
      </c>
      <c r="C12">
        <f>SUM(C8:C11)</f>
        <v>18</v>
      </c>
      <c r="D12" s="23">
        <f>SUM(D8:D11)</f>
        <v>1</v>
      </c>
      <c r="E12">
        <f>SUM(E8:E11)</f>
        <v>2270</v>
      </c>
      <c r="F12" s="23">
        <f>SUM(F8:F11)</f>
        <v>0.99999999999999989</v>
      </c>
      <c r="G12">
        <f>G2</f>
        <v>126.11111111111111</v>
      </c>
      <c r="H12">
        <f t="array" ref="H12">MEDIAN(IF(Tweets!G:G="Wahl",Tweets!D:D))</f>
        <v>98.5</v>
      </c>
    </row>
    <row r="14" spans="1:8">
      <c r="A14" s="11" t="s">
        <v>396</v>
      </c>
      <c r="B14" s="11" t="s">
        <v>395</v>
      </c>
      <c r="C14" s="11" t="s">
        <v>377</v>
      </c>
      <c r="D14" s="22" t="s">
        <v>373</v>
      </c>
      <c r="E14" s="26" t="s">
        <v>302</v>
      </c>
      <c r="F14" s="22" t="s">
        <v>372</v>
      </c>
      <c r="G14" s="11" t="s">
        <v>362</v>
      </c>
      <c r="H14" s="11" t="s">
        <v>363</v>
      </c>
    </row>
    <row r="15" spans="1:8">
      <c r="A15">
        <v>1</v>
      </c>
      <c r="B15" t="s">
        <v>322</v>
      </c>
      <c r="C15">
        <f>COUNTIF(Tweets!H:H,B15)</f>
        <v>11</v>
      </c>
      <c r="D15" s="23">
        <f xml:space="preserve"> C15/$C$25</f>
        <v>0.22</v>
      </c>
      <c r="E15">
        <f>SUMIF(Tweets!H:H,B15,Tweets!D:D)</f>
        <v>1111</v>
      </c>
      <c r="F15" s="23">
        <f>E15/$E$25</f>
        <v>0.23345240596764025</v>
      </c>
      <c r="G15">
        <f>AVERAGEIF(Tweets!H:H,B15,Tweets!D:D)</f>
        <v>101</v>
      </c>
      <c r="H15">
        <f t="array" ref="H15">MEDIAN(IF(Tweets!H:H=B15,Tweets!D:D))</f>
        <v>101</v>
      </c>
    </row>
    <row r="16" spans="1:8">
      <c r="A16">
        <v>2</v>
      </c>
      <c r="B16" t="s">
        <v>319</v>
      </c>
      <c r="C16">
        <f>COUNTIF(Tweets!H:H,B16)</f>
        <v>10</v>
      </c>
      <c r="D16" s="23">
        <f xml:space="preserve"> C16/$C$25</f>
        <v>0.2</v>
      </c>
      <c r="E16">
        <f>SUMIF(Tweets!H:H,B16,Tweets!D:D)</f>
        <v>931</v>
      </c>
      <c r="F16" s="23">
        <f>E16/$E$25</f>
        <v>0.19562933389367515</v>
      </c>
      <c r="G16">
        <f>AVERAGEIF(Tweets!H:H,B16,Tweets!D:D)</f>
        <v>93.1</v>
      </c>
      <c r="H16">
        <f t="array" ref="H16">MEDIAN(IF(Tweets!H:H=B16,Tweets!D:D))</f>
        <v>89.5</v>
      </c>
    </row>
    <row r="17" spans="1:8">
      <c r="A17">
        <v>3</v>
      </c>
      <c r="B17" t="s">
        <v>325</v>
      </c>
      <c r="C17">
        <f>COUNTIF(Tweets!H:H,B17)</f>
        <v>5</v>
      </c>
      <c r="D17" s="23">
        <f xml:space="preserve"> C17/$C$25</f>
        <v>0.1</v>
      </c>
      <c r="E17">
        <f>SUMIF(Tweets!H:H,B17,Tweets!D:D)</f>
        <v>398</v>
      </c>
      <c r="F17" s="23">
        <f>E17/$E$25</f>
        <v>8.3631014919100646E-2</v>
      </c>
      <c r="G17">
        <f>AVERAGEIF(Tweets!H:H,B17,Tweets!D:D)</f>
        <v>79.599999999999994</v>
      </c>
      <c r="H17">
        <f t="array" ref="H17">MEDIAN(IF(Tweets!H:H=B17,Tweets!D:D))</f>
        <v>72</v>
      </c>
    </row>
    <row r="18" spans="1:8">
      <c r="A18">
        <v>4</v>
      </c>
      <c r="B18" t="s">
        <v>332</v>
      </c>
      <c r="C18">
        <f>COUNTIF(Tweets!H:H,B18)</f>
        <v>4</v>
      </c>
      <c r="D18" s="23">
        <f xml:space="preserve"> C18/$C$25</f>
        <v>0.08</v>
      </c>
      <c r="E18">
        <f>SUMIF(Tweets!H:H,B18,Tweets!D:D)</f>
        <v>415</v>
      </c>
      <c r="F18" s="23">
        <f>E18/$E$25</f>
        <v>8.7203193948308472E-2</v>
      </c>
      <c r="G18">
        <f>AVERAGEIF(Tweets!H:H,B18,Tweets!D:D)</f>
        <v>103.75</v>
      </c>
      <c r="H18">
        <f t="array" ref="H18">MEDIAN(IF(Tweets!H:H=B18,Tweets!D:D))</f>
        <v>95</v>
      </c>
    </row>
    <row r="19" spans="1:8">
      <c r="A19">
        <v>5</v>
      </c>
      <c r="B19" t="s">
        <v>324</v>
      </c>
      <c r="C19">
        <f>COUNTIF(Tweets!H:H,B19)</f>
        <v>3</v>
      </c>
      <c r="D19" s="23">
        <f xml:space="preserve"> C19/$C$25</f>
        <v>0.06</v>
      </c>
      <c r="E19">
        <f>SUMIF(Tweets!H:H,B19,Tweets!D:D)</f>
        <v>208</v>
      </c>
      <c r="F19" s="23">
        <f>E19/$E$25</f>
        <v>4.3706661063248581E-2</v>
      </c>
      <c r="G19">
        <f>AVERAGEIF(Tweets!H:H,B19,Tweets!D:D)</f>
        <v>69.333333333333329</v>
      </c>
      <c r="H19">
        <f t="array" ref="H19">MEDIAN(IF(Tweets!H:H=B19,Tweets!D:D))</f>
        <v>68</v>
      </c>
    </row>
    <row r="20" spans="1:8">
      <c r="A20">
        <v>6</v>
      </c>
      <c r="B20" t="s">
        <v>330</v>
      </c>
      <c r="C20">
        <f>COUNTIF(Tweets!H:H,B20)</f>
        <v>2</v>
      </c>
      <c r="D20" s="23">
        <f xml:space="preserve"> C20/$C$25</f>
        <v>0.04</v>
      </c>
      <c r="E20">
        <f>SUMIF(Tweets!H:H,B20,Tweets!D:D)</f>
        <v>235</v>
      </c>
      <c r="F20" s="23">
        <f>E20/$E$25</f>
        <v>4.9380121874343347E-2</v>
      </c>
      <c r="G20">
        <f>AVERAGEIF(Tweets!H:H,B20,Tweets!D:D)</f>
        <v>117.5</v>
      </c>
      <c r="H20">
        <f t="array" ref="H20">MEDIAN(IF(Tweets!H:H=B20,Tweets!D:D))</f>
        <v>117.5</v>
      </c>
    </row>
    <row r="21" spans="1:8">
      <c r="A21">
        <v>7</v>
      </c>
      <c r="B21" t="s">
        <v>331</v>
      </c>
      <c r="C21">
        <f>COUNTIF(Tweets!H:H,B21)</f>
        <v>2</v>
      </c>
      <c r="D21" s="23">
        <f xml:space="preserve"> C21/$C$25</f>
        <v>0.04</v>
      </c>
      <c r="E21">
        <f>SUMIF(Tweets!H:H,B21,Tweets!D:D)</f>
        <v>114</v>
      </c>
      <c r="F21" s="23">
        <f>E21/$E$25</f>
        <v>2.3954612313511241E-2</v>
      </c>
      <c r="G21">
        <f>AVERAGEIF(Tweets!H:H,B21,Tweets!D:D)</f>
        <v>57</v>
      </c>
      <c r="H21">
        <f t="array" ref="H21">MEDIAN(IF(Tweets!H:H=B21,Tweets!D:D))</f>
        <v>57</v>
      </c>
    </row>
    <row r="22" spans="1:8">
      <c r="A22">
        <v>8</v>
      </c>
      <c r="B22" t="s">
        <v>394</v>
      </c>
      <c r="C22">
        <f>COUNTIF(Tweets!H:H,B22)</f>
        <v>2</v>
      </c>
      <c r="D22" s="23">
        <f xml:space="preserve"> C22/$C$25</f>
        <v>0.04</v>
      </c>
      <c r="E22">
        <f>SUMIF(Tweets!H:H,B22,Tweets!D:D)</f>
        <v>184</v>
      </c>
      <c r="F22" s="23">
        <f>E22/$E$25</f>
        <v>3.8663584786719898E-2</v>
      </c>
      <c r="G22">
        <f>AVERAGEIF(Tweets!H:H,B22,Tweets!D:D)</f>
        <v>92</v>
      </c>
      <c r="H22">
        <f t="array" ref="H22">MEDIAN(IF(Tweets!H:H=B22,Tweets!D:D))</f>
        <v>92</v>
      </c>
    </row>
    <row r="23" spans="1:8">
      <c r="A23">
        <v>9</v>
      </c>
      <c r="B23" t="s">
        <v>336</v>
      </c>
      <c r="C23">
        <f>COUNTIF(Tweets!H:H,B23)</f>
        <v>6</v>
      </c>
      <c r="D23" s="23">
        <f xml:space="preserve"> C23/$C$25</f>
        <v>0.12</v>
      </c>
      <c r="E23">
        <f>SUMIF(Tweets!H:H,B23,Tweets!D:D)</f>
        <v>693</v>
      </c>
      <c r="F23" s="23">
        <f>E23/$E$25</f>
        <v>0.14561882748476571</v>
      </c>
      <c r="G23">
        <f>AVERAGEIF(Tweets!H:H,B23,Tweets!D:D)</f>
        <v>115.5</v>
      </c>
      <c r="H23">
        <f t="array" ref="H23">MEDIAN(IF(Tweets!H:H=B23,Tweets!D:D))</f>
        <v>124.5</v>
      </c>
    </row>
    <row r="24" spans="1:8">
      <c r="A24">
        <v>10</v>
      </c>
      <c r="B24" t="s">
        <v>345</v>
      </c>
      <c r="C24">
        <f>COUNTIF(Tweets!H:H,B24)</f>
        <v>5</v>
      </c>
      <c r="D24" s="23">
        <f xml:space="preserve"> C24/$C$25</f>
        <v>0.1</v>
      </c>
      <c r="E24">
        <f>SUMIF(Tweets!H:H,B24,Tweets!D:D)</f>
        <v>470</v>
      </c>
      <c r="F24" s="23">
        <f>E24/$E$25</f>
        <v>9.8760243748686694E-2</v>
      </c>
      <c r="G24">
        <f>AVERAGEIF(Tweets!H:H,B24,Tweets!D:D)</f>
        <v>94</v>
      </c>
      <c r="H24">
        <f t="array" ref="H24">MEDIAN(IF(Tweets!H:H=B24,Tweets!D:D))</f>
        <v>97</v>
      </c>
    </row>
    <row r="25" spans="1:8">
      <c r="B25" t="s">
        <v>359</v>
      </c>
      <c r="C25">
        <f>SUM(C15:C24)</f>
        <v>50</v>
      </c>
      <c r="D25" s="23">
        <f>SUM(D15:D24)</f>
        <v>1</v>
      </c>
      <c r="E25">
        <f>SUM(E15:E24)</f>
        <v>4759</v>
      </c>
      <c r="F25" s="23">
        <f>SUM(F15:F24)</f>
        <v>1</v>
      </c>
      <c r="G25">
        <f>G3</f>
        <v>95.18</v>
      </c>
      <c r="H25">
        <f t="array" ref="H25">MEDIAN(IF(Tweets!G:G="Inhalt",Tweets!D:D))</f>
        <v>93.5</v>
      </c>
    </row>
    <row r="28" spans="1:8">
      <c r="B28" s="11" t="s">
        <v>393</v>
      </c>
      <c r="C28" s="11" t="s">
        <v>377</v>
      </c>
      <c r="D28" s="22" t="s">
        <v>373</v>
      </c>
      <c r="E28" s="26" t="s">
        <v>302</v>
      </c>
      <c r="F28" s="22" t="s">
        <v>372</v>
      </c>
      <c r="G28" s="11" t="s">
        <v>362</v>
      </c>
      <c r="H28" s="11" t="s">
        <v>363</v>
      </c>
    </row>
    <row r="29" spans="1:8">
      <c r="B29" t="s">
        <v>317</v>
      </c>
      <c r="C29">
        <f>COUNTIF(Tweets!H:H,B29)</f>
        <v>7</v>
      </c>
      <c r="D29" s="23">
        <f>C29/$C$33</f>
        <v>0.19444444444444445</v>
      </c>
      <c r="E29">
        <f>SUMIF(Tweets!H:H,B29,Tweets!D:D)</f>
        <v>303</v>
      </c>
      <c r="F29" s="23">
        <f>E29/$E$33</f>
        <v>0.15435557819663781</v>
      </c>
      <c r="G29">
        <f>AVERAGEIF(Tweets!H:H,B29,Tweets!D:D)</f>
        <v>43.285714285714285</v>
      </c>
      <c r="H29">
        <f t="array" ref="H29">MEDIAN(IF(Tweets!H:H=B29,Tweets!D:D))</f>
        <v>43</v>
      </c>
    </row>
    <row r="30" spans="1:8">
      <c r="B30" t="s">
        <v>334</v>
      </c>
      <c r="C30">
        <f>COUNTIF(Tweets!H:H,B30)</f>
        <v>2</v>
      </c>
      <c r="D30" s="23">
        <f t="shared" ref="D30:D32" si="4">C30/$C$33</f>
        <v>5.5555555555555552E-2</v>
      </c>
      <c r="E30">
        <f>SUMIF(Tweets!H:H,B30,Tweets!D:D)</f>
        <v>101</v>
      </c>
      <c r="F30" s="23">
        <f t="shared" ref="F30:F32" si="5">E30/$E$33</f>
        <v>5.1451859398879266E-2</v>
      </c>
      <c r="G30">
        <f>AVERAGEIF(Tweets!H:H,B30,Tweets!D:D)</f>
        <v>50.5</v>
      </c>
      <c r="H30">
        <f t="array" ref="H30">MEDIAN(IF(Tweets!H:H=B30,Tweets!D:D))</f>
        <v>50.5</v>
      </c>
    </row>
    <row r="31" spans="1:8">
      <c r="B31" t="s">
        <v>323</v>
      </c>
      <c r="C31">
        <f>COUNTIF(Tweets!H:H,B31)</f>
        <v>10</v>
      </c>
      <c r="D31" s="23">
        <f t="shared" si="4"/>
        <v>0.27777777777777779</v>
      </c>
      <c r="E31">
        <f>SUMIF(Tweets!H:H,B31,Tweets!D:D)</f>
        <v>634</v>
      </c>
      <c r="F31" s="23">
        <f t="shared" si="5"/>
        <v>0.32297503820682627</v>
      </c>
      <c r="G31">
        <f>AVERAGEIF(Tweets!H:H,B31,Tweets!D:D)</f>
        <v>63.4</v>
      </c>
      <c r="H31">
        <f t="array" ref="H31">MEDIAN(IF(Tweets!H:H=B31,Tweets!D:D))</f>
        <v>55.5</v>
      </c>
    </row>
    <row r="32" spans="1:8">
      <c r="B32" t="s">
        <v>318</v>
      </c>
      <c r="C32">
        <f>COUNTIF(Tweets!H:H,B32)</f>
        <v>17</v>
      </c>
      <c r="D32" s="23">
        <f t="shared" si="4"/>
        <v>0.47222222222222221</v>
      </c>
      <c r="E32">
        <f>SUMIF(Tweets!H:H,B32,Tweets!D:D)</f>
        <v>925</v>
      </c>
      <c r="F32" s="23">
        <f t="shared" si="5"/>
        <v>0.47121752419765667</v>
      </c>
      <c r="G32">
        <f>AVERAGEIF(Tweets!H:H,B32,Tweets!D:D)</f>
        <v>54.411764705882355</v>
      </c>
      <c r="H32">
        <f t="array" ref="H32">MEDIAN(IF(Tweets!H:H=B32,Tweets!D:D))</f>
        <v>46</v>
      </c>
    </row>
    <row r="33" spans="2:8">
      <c r="B33" t="s">
        <v>359</v>
      </c>
      <c r="C33">
        <f>SUM(C29:C32)</f>
        <v>36</v>
      </c>
      <c r="D33" s="23">
        <f t="shared" ref="D33:F33" si="6">SUM(D29:D32)</f>
        <v>1</v>
      </c>
      <c r="E33">
        <f t="shared" si="6"/>
        <v>1963</v>
      </c>
      <c r="F33" s="23">
        <f t="shared" si="6"/>
        <v>1</v>
      </c>
      <c r="G33">
        <f>G4</f>
        <v>54.527777777777779</v>
      </c>
      <c r="H33">
        <f t="array" ref="H33">MEDIAN(IF(Tweets!G:G="Verweis",Tweets!D:D))</f>
        <v>47.5</v>
      </c>
    </row>
  </sheetData>
  <sortState xmlns:xlrd2="http://schemas.microsoft.com/office/spreadsheetml/2017/richdata2" ref="A15:H25">
    <sortCondition ref="A15:A25"/>
  </sortState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9D412-EB19-466A-9E97-A57550A1D9C4}">
  <dimension ref="A1:H11"/>
  <sheetViews>
    <sheetView workbookViewId="0">
      <selection activeCell="A2" sqref="A2:H11"/>
    </sheetView>
  </sheetViews>
  <sheetFormatPr baseColWidth="10" defaultRowHeight="15"/>
  <sheetData>
    <row r="1" spans="1:8">
      <c r="A1" s="33" t="s">
        <v>380</v>
      </c>
      <c r="B1" s="33"/>
      <c r="C1" s="33"/>
      <c r="D1" s="33"/>
      <c r="E1" s="33"/>
      <c r="F1" s="33"/>
      <c r="G1" s="33"/>
      <c r="H1" s="33"/>
    </row>
    <row r="2" spans="1:8">
      <c r="A2" s="34" t="s">
        <v>379</v>
      </c>
      <c r="B2" s="34"/>
      <c r="C2" s="34"/>
      <c r="D2" s="35" t="s">
        <v>306</v>
      </c>
      <c r="E2" s="35"/>
      <c r="F2" s="35"/>
      <c r="G2" s="35"/>
      <c r="H2" s="35" t="s">
        <v>359</v>
      </c>
    </row>
    <row r="3" spans="1:8" ht="36.75">
      <c r="A3" s="34"/>
      <c r="B3" s="34"/>
      <c r="C3" s="34"/>
      <c r="D3" s="29" t="s">
        <v>310</v>
      </c>
      <c r="E3" s="29" t="s">
        <v>308</v>
      </c>
      <c r="F3" s="29" t="s">
        <v>307</v>
      </c>
      <c r="G3" s="29" t="s">
        <v>309</v>
      </c>
      <c r="H3" s="35"/>
    </row>
    <row r="4" spans="1:8">
      <c r="A4" s="32" t="s">
        <v>335</v>
      </c>
      <c r="B4" s="32" t="s">
        <v>313</v>
      </c>
      <c r="C4" s="28" t="s">
        <v>360</v>
      </c>
      <c r="D4" s="30">
        <v>44</v>
      </c>
      <c r="E4" s="30">
        <v>4</v>
      </c>
      <c r="F4" s="30">
        <v>0</v>
      </c>
      <c r="G4" s="30">
        <v>2</v>
      </c>
      <c r="H4" s="30">
        <v>50</v>
      </c>
    </row>
    <row r="5" spans="1:8" ht="24">
      <c r="A5" s="32"/>
      <c r="B5" s="32"/>
      <c r="C5" s="28" t="s">
        <v>381</v>
      </c>
      <c r="D5" s="31">
        <v>0.88</v>
      </c>
      <c r="E5" s="31">
        <v>0.08</v>
      </c>
      <c r="F5" s="31">
        <v>0</v>
      </c>
      <c r="G5" s="31">
        <v>0.04</v>
      </c>
      <c r="H5" s="31">
        <v>1</v>
      </c>
    </row>
    <row r="6" spans="1:8">
      <c r="A6" s="32"/>
      <c r="B6" s="32" t="s">
        <v>316</v>
      </c>
      <c r="C6" s="28" t="s">
        <v>360</v>
      </c>
      <c r="D6" s="30">
        <v>4</v>
      </c>
      <c r="E6" s="30">
        <v>10</v>
      </c>
      <c r="F6" s="30">
        <v>8</v>
      </c>
      <c r="G6" s="30">
        <v>14</v>
      </c>
      <c r="H6" s="30">
        <v>36</v>
      </c>
    </row>
    <row r="7" spans="1:8" ht="24">
      <c r="A7" s="32"/>
      <c r="B7" s="32"/>
      <c r="C7" s="28" t="s">
        <v>381</v>
      </c>
      <c r="D7" s="31">
        <v>0.1111111111111111</v>
      </c>
      <c r="E7" s="31">
        <v>0.27777777777777779</v>
      </c>
      <c r="F7" s="31">
        <v>0.22222222222222221</v>
      </c>
      <c r="G7" s="31">
        <v>0.38888888888888895</v>
      </c>
      <c r="H7" s="31">
        <v>1</v>
      </c>
    </row>
    <row r="8" spans="1:8">
      <c r="A8" s="32"/>
      <c r="B8" s="32" t="s">
        <v>314</v>
      </c>
      <c r="C8" s="28" t="s">
        <v>360</v>
      </c>
      <c r="D8" s="30">
        <v>8</v>
      </c>
      <c r="E8" s="30">
        <v>5</v>
      </c>
      <c r="F8" s="30">
        <v>3</v>
      </c>
      <c r="G8" s="30">
        <v>2</v>
      </c>
      <c r="H8" s="30">
        <v>18</v>
      </c>
    </row>
    <row r="9" spans="1:8" ht="24">
      <c r="A9" s="32"/>
      <c r="B9" s="32"/>
      <c r="C9" s="28" t="s">
        <v>381</v>
      </c>
      <c r="D9" s="31">
        <v>0.44444444444444442</v>
      </c>
      <c r="E9" s="31">
        <v>0.27777777777777779</v>
      </c>
      <c r="F9" s="31">
        <v>0.16666666666666663</v>
      </c>
      <c r="G9" s="31">
        <v>0.1111111111111111</v>
      </c>
      <c r="H9" s="31">
        <v>1</v>
      </c>
    </row>
    <row r="10" spans="1:8">
      <c r="A10" s="32" t="s">
        <v>359</v>
      </c>
      <c r="B10" s="32"/>
      <c r="C10" s="28" t="s">
        <v>360</v>
      </c>
      <c r="D10" s="30">
        <v>56</v>
      </c>
      <c r="E10" s="30">
        <v>19</v>
      </c>
      <c r="F10" s="30">
        <v>11</v>
      </c>
      <c r="G10" s="30">
        <v>18</v>
      </c>
      <c r="H10" s="30">
        <v>104</v>
      </c>
    </row>
    <row r="11" spans="1:8" ht="24">
      <c r="A11" s="32"/>
      <c r="B11" s="32"/>
      <c r="C11" s="28" t="s">
        <v>381</v>
      </c>
      <c r="D11" s="31">
        <v>0.53846153846153844</v>
      </c>
      <c r="E11" s="31">
        <v>0.18269230769230765</v>
      </c>
      <c r="F11" s="31">
        <v>0.10576923076923077</v>
      </c>
      <c r="G11" s="31">
        <v>0.17307692307692307</v>
      </c>
      <c r="H11" s="31">
        <v>1</v>
      </c>
    </row>
  </sheetData>
  <mergeCells count="9">
    <mergeCell ref="A10:B11"/>
    <mergeCell ref="A1:H1"/>
    <mergeCell ref="A2:C3"/>
    <mergeCell ref="D2:G2"/>
    <mergeCell ref="H2:H3"/>
    <mergeCell ref="A4:A9"/>
    <mergeCell ref="B4:B5"/>
    <mergeCell ref="B6:B7"/>
    <mergeCell ref="B8:B9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EAB4F-3B03-48CF-A4AD-23469D95239A}">
  <dimension ref="A1:G20"/>
  <sheetViews>
    <sheetView workbookViewId="0">
      <selection activeCell="A4" activeCellId="1" sqref="A2 A4"/>
    </sheetView>
  </sheetViews>
  <sheetFormatPr baseColWidth="10" defaultRowHeight="15"/>
  <cols>
    <col min="1" max="1" width="49.140625" bestFit="1" customWidth="1"/>
    <col min="2" max="2" width="13.85546875" bestFit="1" customWidth="1"/>
    <col min="3" max="3" width="13.28515625" style="23" bestFit="1" customWidth="1"/>
    <col min="4" max="4" width="15.85546875" bestFit="1" customWidth="1"/>
    <col min="5" max="5" width="15.85546875" style="23" customWidth="1"/>
    <col min="6" max="6" width="19.5703125" style="12" bestFit="1" customWidth="1"/>
    <col min="7" max="7" width="16.7109375" bestFit="1" customWidth="1"/>
  </cols>
  <sheetData>
    <row r="1" spans="1:7" s="11" customFormat="1">
      <c r="A1" s="11" t="s">
        <v>306</v>
      </c>
      <c r="B1" s="11" t="s">
        <v>374</v>
      </c>
      <c r="C1" s="22" t="s">
        <v>373</v>
      </c>
      <c r="D1" s="11" t="s">
        <v>361</v>
      </c>
      <c r="E1" s="22" t="s">
        <v>372</v>
      </c>
      <c r="F1" s="21" t="s">
        <v>362</v>
      </c>
      <c r="G1" s="11" t="s">
        <v>363</v>
      </c>
    </row>
    <row r="2" spans="1:7">
      <c r="A2" t="s">
        <v>308</v>
      </c>
      <c r="B2">
        <f>COUNTIF(Tweets!J:J,A2)</f>
        <v>19</v>
      </c>
      <c r="C2" s="23">
        <f>B2/B7</f>
        <v>0.18269230769230768</v>
      </c>
      <c r="D2">
        <f>SUMIF(Tweets!J:J,A2,Tweets!D:D)</f>
        <v>1572</v>
      </c>
      <c r="E2" s="23">
        <f>D2/D7</f>
        <v>0.17482206405693951</v>
      </c>
      <c r="F2" s="12">
        <f>AVERAGEIF(Tweets!J:J,A2,Tweets!D:D)</f>
        <v>82.736842105263165</v>
      </c>
      <c r="G2">
        <f t="array" ref="G2">MEDIAN(IF(Tweets!J:J=Statistik_Sentiment!A2,Tweets!D:D))</f>
        <v>64</v>
      </c>
    </row>
    <row r="3" spans="1:7">
      <c r="A3" t="s">
        <v>307</v>
      </c>
      <c r="B3">
        <f>COUNTIF(Tweets!J:J,A3)</f>
        <v>11</v>
      </c>
      <c r="C3" s="23">
        <f>B3/B7</f>
        <v>0.10576923076923077</v>
      </c>
      <c r="D3">
        <f>SUMIF(Tweets!J:J,A3,Tweets!D:D)</f>
        <v>721</v>
      </c>
      <c r="E3" s="23">
        <f>D3/D7</f>
        <v>8.0182384341637006E-2</v>
      </c>
      <c r="F3" s="12">
        <f>AVERAGEIF(Tweets!J:J,A3,Tweets!D:D)</f>
        <v>65.545454545454547</v>
      </c>
      <c r="G3">
        <f t="array" ref="G3">MEDIAN(IF(Tweets!J:J=Statistik_Sentiment!A3,Tweets!D:D))</f>
        <v>36</v>
      </c>
    </row>
    <row r="4" spans="1:7">
      <c r="A4" t="s">
        <v>310</v>
      </c>
      <c r="B4">
        <f>COUNTIF(Tweets!J:J,A4)</f>
        <v>56</v>
      </c>
      <c r="C4" s="23">
        <f>B4/B7</f>
        <v>0.53846153846153844</v>
      </c>
      <c r="D4">
        <f>SUMIF(Tweets!J:J,A4,Tweets!D:D)</f>
        <v>5731</v>
      </c>
      <c r="E4" s="23">
        <f>D4/D7</f>
        <v>0.63734430604982206</v>
      </c>
      <c r="F4" s="12">
        <f>AVERAGEIF(Tweets!J:J,A4,Tweets!D:D)</f>
        <v>102.33928571428571</v>
      </c>
      <c r="G4">
        <f t="array" ref="G4">MEDIAN(IF(Tweets!J:J=Statistik_Sentiment!A4,Tweets!D:D))</f>
        <v>97</v>
      </c>
    </row>
    <row r="5" spans="1:7">
      <c r="A5" t="s">
        <v>358</v>
      </c>
      <c r="B5">
        <f>COUNTIF(Tweets!J:J,A5)</f>
        <v>0</v>
      </c>
      <c r="C5" s="23">
        <f>B5/B7</f>
        <v>0</v>
      </c>
      <c r="D5">
        <f>SUMIF(Tweets!J:J,A5,Tweets!D:D)</f>
        <v>0</v>
      </c>
      <c r="E5" s="23">
        <f>D5/D7</f>
        <v>0</v>
      </c>
    </row>
    <row r="6" spans="1:7">
      <c r="A6" t="s">
        <v>309</v>
      </c>
      <c r="B6">
        <f>COUNTIF(Tweets!J:J,A6)</f>
        <v>18</v>
      </c>
      <c r="C6" s="23">
        <f>B6/B7</f>
        <v>0.17307692307692307</v>
      </c>
      <c r="D6">
        <f>SUMIF(Tweets!J:J,A6,Tweets!D:D)</f>
        <v>968</v>
      </c>
      <c r="E6" s="23">
        <f>D6/D7</f>
        <v>0.10765124555160142</v>
      </c>
      <c r="F6" s="12">
        <f>AVERAGEIF(Tweets!J:J,A6,Tweets!D:D)</f>
        <v>53.777777777777779</v>
      </c>
      <c r="G6">
        <f t="array" ref="G6">MEDIAN(IF(Tweets!J:J=Statistik_Sentiment!A6,Tweets!D:D))</f>
        <v>45.5</v>
      </c>
    </row>
    <row r="7" spans="1:7">
      <c r="A7" s="10" t="s">
        <v>359</v>
      </c>
      <c r="B7" s="10">
        <f>SUM(B2:B6)</f>
        <v>104</v>
      </c>
      <c r="C7" s="24">
        <f>SUM(C2:C6)</f>
        <v>1</v>
      </c>
      <c r="D7" s="13">
        <f>SUM(D2:D6)</f>
        <v>8992</v>
      </c>
      <c r="E7" s="24">
        <f>SUM(E2:E6)</f>
        <v>1</v>
      </c>
      <c r="F7" s="12">
        <f>AVERAGE(Tweets!D:D)</f>
        <v>86.461538461538467</v>
      </c>
      <c r="G7" s="4">
        <f>MEDIAN(Tweets!D:D)</f>
        <v>72</v>
      </c>
    </row>
    <row r="9" spans="1:7">
      <c r="A9" s="11" t="s">
        <v>306</v>
      </c>
      <c r="B9" s="11" t="s">
        <v>374</v>
      </c>
      <c r="C9" s="22" t="s">
        <v>373</v>
      </c>
      <c r="D9" s="11" t="s">
        <v>361</v>
      </c>
      <c r="E9" s="22" t="s">
        <v>372</v>
      </c>
      <c r="F9" s="21" t="s">
        <v>362</v>
      </c>
      <c r="G9" s="11" t="s">
        <v>363</v>
      </c>
    </row>
    <row r="10" spans="1:7">
      <c r="A10" t="s">
        <v>365</v>
      </c>
      <c r="B10">
        <f>COUNTIF(Sentiment!F:F,A10)</f>
        <v>75</v>
      </c>
      <c r="C10" s="23">
        <f>B10/B12</f>
        <v>0.72115384615384615</v>
      </c>
      <c r="D10">
        <f>SUMIF(Sentiment!F:F,A10,Sentiment!D:D)</f>
        <v>7303</v>
      </c>
      <c r="E10" s="23">
        <f>D10/D12</f>
        <v>0.81216637010676151</v>
      </c>
      <c r="F10" s="12">
        <f>AVERAGEIF(Sentiment!F:F,A10,Sentiment!D:D)</f>
        <v>97.373333333333335</v>
      </c>
      <c r="G10">
        <f t="array" ref="G10">MEDIAN(IF(Sentiment!F:F=A10,Sentiment!D:D))</f>
        <v>90</v>
      </c>
    </row>
    <row r="11" spans="1:7">
      <c r="A11" t="s">
        <v>368</v>
      </c>
      <c r="B11">
        <f>COUNTIF(Sentiment!F:F,A11)</f>
        <v>29</v>
      </c>
      <c r="C11" s="23">
        <f>B11/B12</f>
        <v>0.27884615384615385</v>
      </c>
      <c r="D11">
        <f>SUMIF(Sentiment!F:F,A11,Sentiment!D:D)</f>
        <v>1689</v>
      </c>
      <c r="E11" s="23">
        <f xml:space="preserve"> D11/D12</f>
        <v>0.18783362989323843</v>
      </c>
      <c r="F11" s="12">
        <f>AVERAGEIF(Sentiment!F:F,A11,Sentiment!D:D)</f>
        <v>58.241379310344826</v>
      </c>
      <c r="G11">
        <f t="array" ref="G11">MEDIAN(IF(Sentiment!F:F=A11,Sentiment!D:D))</f>
        <v>43</v>
      </c>
    </row>
    <row r="12" spans="1:7">
      <c r="A12" t="s">
        <v>371</v>
      </c>
      <c r="B12">
        <f>SUM(B10:B11)</f>
        <v>104</v>
      </c>
      <c r="C12" s="23">
        <f>SUM(C10:C11)</f>
        <v>1</v>
      </c>
      <c r="D12">
        <f t="shared" ref="D12:E12" si="0">SUM(D10:D11)</f>
        <v>8992</v>
      </c>
      <c r="E12" s="23">
        <f t="shared" si="0"/>
        <v>1</v>
      </c>
      <c r="F12" s="12">
        <f>AVERAGE(Sentiment!D:D)</f>
        <v>86.461538461538467</v>
      </c>
      <c r="G12">
        <f>MEDIAN(Sentiment!D:D)</f>
        <v>72</v>
      </c>
    </row>
    <row r="14" spans="1:7" s="11" customFormat="1">
      <c r="A14" s="11" t="s">
        <v>306</v>
      </c>
      <c r="B14" s="11" t="s">
        <v>374</v>
      </c>
      <c r="C14" s="22" t="s">
        <v>373</v>
      </c>
      <c r="D14" s="11" t="s">
        <v>361</v>
      </c>
      <c r="E14" s="22" t="s">
        <v>372</v>
      </c>
      <c r="F14" s="21" t="s">
        <v>362</v>
      </c>
      <c r="G14" s="11" t="s">
        <v>363</v>
      </c>
    </row>
    <row r="15" spans="1:7">
      <c r="A15" t="s">
        <v>369</v>
      </c>
      <c r="B15">
        <f>COUNTIF(Sentiment!G:G,A15)</f>
        <v>30</v>
      </c>
      <c r="C15" s="23">
        <f>B15/B18</f>
        <v>0.28846153846153844</v>
      </c>
      <c r="D15">
        <f>SUMIF(Sentiment!G:G,A15,Sentiment!D:D)</f>
        <v>2293</v>
      </c>
      <c r="E15" s="23">
        <f>D15/D18</f>
        <v>0.2550044483985765</v>
      </c>
      <c r="F15" s="12">
        <f>AVERAGEIF(Sentiment!G:G,A15,Sentiment!D:D)</f>
        <v>76.433333333333337</v>
      </c>
      <c r="G15">
        <f t="array" ref="G15">MEDIAN(IF(Sentiment!G:G=A15,Sentiment!D:D))</f>
        <v>57.5</v>
      </c>
    </row>
    <row r="16" spans="1:7">
      <c r="A16" t="s">
        <v>370</v>
      </c>
      <c r="B16">
        <f>COUNTIF(Sentiment!G:G,A16)</f>
        <v>56</v>
      </c>
      <c r="C16" s="23">
        <f>B16/B18</f>
        <v>0.53846153846153844</v>
      </c>
      <c r="D16">
        <f>SUMIF(Sentiment!G:G,A16,Sentiment!D:D)</f>
        <v>5731</v>
      </c>
      <c r="E16" s="23">
        <f>D16/D18</f>
        <v>0.63734430604982206</v>
      </c>
      <c r="F16" s="12">
        <f>AVERAGEIF(Sentiment!G:G,A16,Sentiment!D:D)</f>
        <v>102.33928571428571</v>
      </c>
      <c r="G16">
        <f t="array" ref="G16">MEDIAN(IF(Sentiment!G:G=A16,Sentiment!D:D))</f>
        <v>97</v>
      </c>
    </row>
    <row r="17" spans="1:7">
      <c r="A17" t="s">
        <v>309</v>
      </c>
      <c r="B17">
        <f>COUNTIF(Sentiment!G:G,A17)</f>
        <v>18</v>
      </c>
      <c r="C17" s="23">
        <f>B17/B18</f>
        <v>0.17307692307692307</v>
      </c>
      <c r="D17">
        <f>SUMIF(Sentiment!G:G,A17,Sentiment!D:D)</f>
        <v>968</v>
      </c>
      <c r="E17" s="23">
        <f>D17/D18</f>
        <v>0.10765124555160142</v>
      </c>
      <c r="F17" s="12">
        <f>AVERAGEIF(Sentiment!G:G,A17,Sentiment!D:D)</f>
        <v>53.777777777777779</v>
      </c>
      <c r="G17">
        <f t="array" ref="G17">MEDIAN(IF(Sentiment!G:G=A17,Sentiment!D:D))</f>
        <v>45.5</v>
      </c>
    </row>
    <row r="18" spans="1:7">
      <c r="A18" t="s">
        <v>359</v>
      </c>
      <c r="B18">
        <f>SUM(B15:B17)</f>
        <v>104</v>
      </c>
      <c r="C18" s="23">
        <f>SUM(C15:C17)</f>
        <v>1</v>
      </c>
      <c r="D18">
        <f>SUM(D15:D17)</f>
        <v>8992</v>
      </c>
      <c r="E18" s="23">
        <f>SUM(E15:E17)</f>
        <v>1</v>
      </c>
      <c r="F18" s="12">
        <f>AVERAGE(Sentiment!D:D)</f>
        <v>86.461538461538467</v>
      </c>
      <c r="G18">
        <f>MEDIAN(Sentiment!D:D)</f>
        <v>72</v>
      </c>
    </row>
    <row r="20" spans="1:7">
      <c r="A20" t="s">
        <v>389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1439-4135-48BD-A977-13D58CDE145F}">
  <dimension ref="A1"/>
  <sheetViews>
    <sheetView workbookViewId="0">
      <selection activeCell="I15" sqref="I15"/>
    </sheetView>
  </sheetViews>
  <sheetFormatPr baseColWidth="10" defaultRowHeight="15"/>
  <sheetData/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D9E4-EC1F-4D8B-B52D-802E2C05395B}">
  <dimension ref="A1"/>
  <sheetViews>
    <sheetView tabSelected="1" workbookViewId="0">
      <selection activeCell="Y27" sqref="Y27"/>
    </sheetView>
  </sheetViews>
  <sheetFormatPr baseColWidth="10" defaultRowHeight="15"/>
  <sheetData/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4627-8ECD-4669-9D43-54E21EE60094}">
  <dimension ref="A1"/>
  <sheetViews>
    <sheetView workbookViewId="0">
      <selection activeCell="K30" sqref="K30"/>
    </sheetView>
  </sheetViews>
  <sheetFormatPr baseColWidth="10" defaultRowHeight="15"/>
  <sheetData/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816288-79E5-489B-B946-128F03DA73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Tweets</vt:lpstr>
      <vt:lpstr>Sentiment</vt:lpstr>
      <vt:lpstr>Statistik_Allgemein</vt:lpstr>
      <vt:lpstr>Statistik_Thema</vt:lpstr>
      <vt:lpstr>Statistik_Thema_Sentiment_SPSS</vt:lpstr>
      <vt:lpstr>Statistik_Sentiment</vt:lpstr>
      <vt:lpstr>Grafen_Allgemein</vt:lpstr>
      <vt:lpstr>Grafen_Sentiment</vt:lpstr>
      <vt:lpstr>Grafen Themen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2022-02-12T07:39:24Z</dcterms:created>
  <dcterms:modified xsi:type="dcterms:W3CDTF">2022-03-01T15:27:15Z</dcterms:modified>
</cp:coreProperties>
</file>