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elormittal.sharepoint.com/sites/FE-BE-GP-DIGITALIZATION/Shared Documents/General/Mathematics for Industry 2024/Shared with KU Leuven/"/>
    </mc:Choice>
  </mc:AlternateContent>
  <xr:revisionPtr revIDLastSave="0" documentId="8_{C046A3BA-D1D5-4A06-9BFC-5069BC600057}" xr6:coauthVersionLast="47" xr6:coauthVersionMax="47" xr10:uidLastSave="{00000000-0000-0000-0000-000000000000}"/>
  <bookViews>
    <workbookView xWindow="-120" yWindow="-120" windowWidth="29040" windowHeight="15720" tabRatio="778" firstSheet="7" activeTab="7" xr2:uid="{C4C470A2-751F-45CC-9957-394A02A2F181}"/>
  </bookViews>
  <sheets>
    <sheet name="Info" sheetId="4" r:id="rId1"/>
    <sheet name="Scrapyard" sheetId="9" r:id="rId2"/>
    <sheet name="Production plan" sheetId="8" r:id="rId3"/>
    <sheet name="Grade mix large buckets" sheetId="5" r:id="rId4"/>
    <sheet name="(add.) Grade mix small buckets" sheetId="7" r:id="rId5"/>
    <sheet name="Scraptype" sheetId="2" r:id="rId6"/>
    <sheet name="Number of grabs" sheetId="14" r:id="rId7"/>
    <sheet name="Questions" sheetId="13" r:id="rId8"/>
    <sheet name="Scraptype (2)" sheetId="11" state="hidden" r:id="rId9"/>
    <sheet name="Grade mix large buckets (2)" sheetId="10" state="hidden" r:id="rId10"/>
    <sheet name="(add.) Grade mix small buck (2)" sheetId="12" state="hidden" r:id="rId11"/>
  </sheets>
  <externalReferences>
    <externalReference r:id="rId1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14" l="1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49" i="14"/>
  <c r="AH50" i="14"/>
  <c r="AH51" i="14"/>
  <c r="AH52" i="14"/>
  <c r="AH53" i="14"/>
  <c r="AH54" i="14"/>
  <c r="AH55" i="14"/>
  <c r="AH56" i="14"/>
  <c r="AH57" i="14"/>
  <c r="AH58" i="14"/>
  <c r="AH59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3" i="1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CX92" i="12" l="1"/>
  <c r="CW92" i="12"/>
  <c r="CW4" i="12"/>
  <c r="CW5" i="12"/>
  <c r="CW6" i="12"/>
  <c r="CW7" i="12"/>
  <c r="CW8" i="12"/>
  <c r="CW9" i="12"/>
  <c r="CW10" i="12"/>
  <c r="CW11" i="12"/>
  <c r="CW12" i="12"/>
  <c r="CW13" i="12"/>
  <c r="CW14" i="12"/>
  <c r="CW15" i="12"/>
  <c r="CW16" i="12"/>
  <c r="CW17" i="12"/>
  <c r="CW18" i="12"/>
  <c r="CW19" i="12"/>
  <c r="CW20" i="12"/>
  <c r="CW21" i="12"/>
  <c r="CW22" i="12"/>
  <c r="CW23" i="12"/>
  <c r="CW24" i="12"/>
  <c r="CW25" i="12"/>
  <c r="CW26" i="12"/>
  <c r="CW27" i="12"/>
  <c r="CW28" i="12"/>
  <c r="CW29" i="12"/>
  <c r="CW30" i="12"/>
  <c r="CW31" i="12"/>
  <c r="CW32" i="12"/>
  <c r="CW33" i="12"/>
  <c r="CW34" i="12"/>
  <c r="CW35" i="12"/>
  <c r="CW36" i="12"/>
  <c r="CW37" i="12"/>
  <c r="CW38" i="12"/>
  <c r="CW39" i="12"/>
  <c r="CW40" i="12"/>
  <c r="CW41" i="12"/>
  <c r="CW42" i="12"/>
  <c r="CW43" i="12"/>
  <c r="CW44" i="12"/>
  <c r="CW45" i="12"/>
  <c r="CW46" i="12"/>
  <c r="CW47" i="12"/>
  <c r="CW48" i="12"/>
  <c r="CW49" i="12"/>
  <c r="CW50" i="12"/>
  <c r="CW51" i="12"/>
  <c r="CW52" i="12"/>
  <c r="CW53" i="12"/>
  <c r="CW54" i="12"/>
  <c r="CW55" i="12"/>
  <c r="CW56" i="12"/>
  <c r="CW57" i="12"/>
  <c r="CW58" i="12"/>
  <c r="CW59" i="12"/>
  <c r="CW60" i="12"/>
  <c r="CW61" i="12"/>
  <c r="CW62" i="12"/>
  <c r="CW63" i="12"/>
  <c r="CW64" i="12"/>
  <c r="CW65" i="12"/>
  <c r="CW66" i="12"/>
  <c r="CW67" i="12"/>
  <c r="CW68" i="12"/>
  <c r="CW69" i="12"/>
  <c r="CW70" i="12"/>
  <c r="CW71" i="12"/>
  <c r="CW72" i="12"/>
  <c r="CW73" i="12"/>
  <c r="CW74" i="12"/>
  <c r="CW75" i="12"/>
  <c r="CW76" i="12"/>
  <c r="CW77" i="12"/>
  <c r="CW78" i="12"/>
  <c r="CW79" i="12"/>
  <c r="CW80" i="12"/>
  <c r="CW81" i="12"/>
  <c r="CW82" i="12"/>
  <c r="CW83" i="12"/>
  <c r="CW84" i="12"/>
  <c r="CW85" i="12"/>
  <c r="CW3" i="12"/>
  <c r="DA92" i="12"/>
  <c r="DB92" i="12"/>
  <c r="DD92" i="12"/>
  <c r="DF92" i="12"/>
  <c r="DG92" i="12"/>
  <c r="DH92" i="12"/>
  <c r="DI92" i="12"/>
  <c r="DL92" i="12"/>
  <c r="DM92" i="12"/>
  <c r="CN92" i="12"/>
  <c r="CP92" i="12"/>
  <c r="CQ92" i="12"/>
  <c r="CS92" i="12"/>
  <c r="CU92" i="12"/>
  <c r="CY92" i="12"/>
  <c r="CZ92" i="12"/>
  <c r="CL92" i="12"/>
  <c r="CM92" i="12"/>
  <c r="CU4" i="12"/>
  <c r="CU5" i="12"/>
  <c r="CU6" i="12"/>
  <c r="CU7" i="12"/>
  <c r="CU8" i="12"/>
  <c r="CU9" i="12"/>
  <c r="CU10" i="12"/>
  <c r="CU11" i="12"/>
  <c r="CU12" i="12"/>
  <c r="CU13" i="12"/>
  <c r="CU14" i="12"/>
  <c r="CU15" i="12"/>
  <c r="CU16" i="12"/>
  <c r="CU17" i="12"/>
  <c r="CU18" i="12"/>
  <c r="CU19" i="12"/>
  <c r="CU20" i="12"/>
  <c r="CU21" i="12"/>
  <c r="CU22" i="12"/>
  <c r="CU23" i="12"/>
  <c r="CU24" i="12"/>
  <c r="CU25" i="12"/>
  <c r="CU26" i="12"/>
  <c r="CU27" i="12"/>
  <c r="CU28" i="12"/>
  <c r="CU29" i="12"/>
  <c r="CU30" i="12"/>
  <c r="CU31" i="12"/>
  <c r="CU32" i="12"/>
  <c r="CU33" i="12"/>
  <c r="CU34" i="12"/>
  <c r="CU35" i="12"/>
  <c r="CU36" i="12"/>
  <c r="CU37" i="12"/>
  <c r="CU38" i="12"/>
  <c r="CU39" i="12"/>
  <c r="CU40" i="12"/>
  <c r="CU41" i="12"/>
  <c r="CU42" i="12"/>
  <c r="CU43" i="12"/>
  <c r="CU44" i="12"/>
  <c r="CU45" i="12"/>
  <c r="CU46" i="12"/>
  <c r="CU47" i="12"/>
  <c r="CU48" i="12"/>
  <c r="CU49" i="12"/>
  <c r="CU50" i="12"/>
  <c r="CU51" i="12"/>
  <c r="CU52" i="12"/>
  <c r="CU53" i="12"/>
  <c r="CU54" i="12"/>
  <c r="CU55" i="12"/>
  <c r="CU56" i="12"/>
  <c r="CU57" i="12"/>
  <c r="CU58" i="12"/>
  <c r="CU59" i="12"/>
  <c r="CU60" i="12"/>
  <c r="CU61" i="12"/>
  <c r="CU62" i="12"/>
  <c r="CU63" i="12"/>
  <c r="CU64" i="12"/>
  <c r="CU65" i="12"/>
  <c r="CU66" i="12"/>
  <c r="CU67" i="12"/>
  <c r="CU68" i="12"/>
  <c r="CU69" i="12"/>
  <c r="CU70" i="12"/>
  <c r="CU71" i="12"/>
  <c r="CU72" i="12"/>
  <c r="CU73" i="12"/>
  <c r="CU74" i="12"/>
  <c r="CU75" i="12"/>
  <c r="CU76" i="12"/>
  <c r="CU77" i="12"/>
  <c r="CU78" i="12"/>
  <c r="CU79" i="12"/>
  <c r="CU80" i="12"/>
  <c r="CU81" i="12"/>
  <c r="CU82" i="12"/>
  <c r="CU83" i="12"/>
  <c r="CU84" i="12"/>
  <c r="CU85" i="12"/>
  <c r="CU3" i="12"/>
  <c r="CZ88" i="12"/>
  <c r="DL88" i="12"/>
  <c r="CX4" i="12"/>
  <c r="CY4" i="12"/>
  <c r="CZ4" i="12"/>
  <c r="DA4" i="12"/>
  <c r="DB4" i="12"/>
  <c r="DC4" i="12"/>
  <c r="DD4" i="12"/>
  <c r="DE4" i="12"/>
  <c r="DF4" i="12"/>
  <c r="DG4" i="12"/>
  <c r="DH4" i="12"/>
  <c r="DI4" i="12"/>
  <c r="DJ4" i="12"/>
  <c r="DK4" i="12"/>
  <c r="DL4" i="12"/>
  <c r="DM4" i="12"/>
  <c r="DN4" i="12"/>
  <c r="DO4" i="12"/>
  <c r="DP4" i="12"/>
  <c r="DQ4" i="12"/>
  <c r="CX5" i="12"/>
  <c r="CY5" i="12"/>
  <c r="CZ5" i="12"/>
  <c r="DA5" i="12"/>
  <c r="DB5" i="12"/>
  <c r="DC5" i="12"/>
  <c r="DD5" i="12"/>
  <c r="DE5" i="12"/>
  <c r="DF5" i="12"/>
  <c r="DG5" i="12"/>
  <c r="DH5" i="12"/>
  <c r="DI5" i="12"/>
  <c r="DJ5" i="12"/>
  <c r="DK5" i="12"/>
  <c r="DL5" i="12"/>
  <c r="DM5" i="12"/>
  <c r="DN5" i="12"/>
  <c r="DO5" i="12"/>
  <c r="DP5" i="12"/>
  <c r="DQ5" i="12"/>
  <c r="CX6" i="12"/>
  <c r="CY6" i="12"/>
  <c r="CZ6" i="12"/>
  <c r="DA6" i="12"/>
  <c r="DB6" i="12"/>
  <c r="DC6" i="12"/>
  <c r="DD6" i="12"/>
  <c r="DE6" i="12"/>
  <c r="DF6" i="12"/>
  <c r="DG6" i="12"/>
  <c r="DH6" i="12"/>
  <c r="DI6" i="12"/>
  <c r="DJ6" i="12"/>
  <c r="DK6" i="12"/>
  <c r="DL6" i="12"/>
  <c r="DM6" i="12"/>
  <c r="DN6" i="12"/>
  <c r="DO6" i="12"/>
  <c r="DP6" i="12"/>
  <c r="DQ6" i="12"/>
  <c r="CX7" i="12"/>
  <c r="CY7" i="12"/>
  <c r="CZ7" i="12"/>
  <c r="DA7" i="12"/>
  <c r="DB7" i="12"/>
  <c r="DC7" i="12"/>
  <c r="DD7" i="12"/>
  <c r="DE7" i="12"/>
  <c r="DF7" i="12"/>
  <c r="DG7" i="12"/>
  <c r="DH7" i="12"/>
  <c r="DI7" i="12"/>
  <c r="DJ7" i="12"/>
  <c r="DK7" i="12"/>
  <c r="DL7" i="12"/>
  <c r="DM7" i="12"/>
  <c r="DN7" i="12"/>
  <c r="DO7" i="12"/>
  <c r="DP7" i="12"/>
  <c r="DQ7" i="12"/>
  <c r="CX8" i="12"/>
  <c r="CY8" i="12"/>
  <c r="CZ8" i="12"/>
  <c r="DA8" i="12"/>
  <c r="DB8" i="12"/>
  <c r="DC8" i="12"/>
  <c r="DD8" i="12"/>
  <c r="DE8" i="12"/>
  <c r="DF8" i="12"/>
  <c r="DG8" i="12"/>
  <c r="DH8" i="12"/>
  <c r="DI8" i="12"/>
  <c r="DJ8" i="12"/>
  <c r="DK8" i="12"/>
  <c r="DL8" i="12"/>
  <c r="DM8" i="12"/>
  <c r="DN8" i="12"/>
  <c r="DO8" i="12"/>
  <c r="DP8" i="12"/>
  <c r="DQ8" i="12"/>
  <c r="CX9" i="12"/>
  <c r="CY9" i="12"/>
  <c r="CZ9" i="12"/>
  <c r="DA9" i="12"/>
  <c r="DB9" i="12"/>
  <c r="DC9" i="12"/>
  <c r="DD9" i="12"/>
  <c r="DE9" i="12"/>
  <c r="DF9" i="12"/>
  <c r="DG9" i="12"/>
  <c r="DH9" i="12"/>
  <c r="DI9" i="12"/>
  <c r="DJ9" i="12"/>
  <c r="DK9" i="12"/>
  <c r="DL9" i="12"/>
  <c r="DM9" i="12"/>
  <c r="DN9" i="12"/>
  <c r="DO9" i="12"/>
  <c r="DP9" i="12"/>
  <c r="DQ9" i="12"/>
  <c r="CX10" i="12"/>
  <c r="CY10" i="12"/>
  <c r="CZ10" i="12"/>
  <c r="DA10" i="12"/>
  <c r="DB10" i="12"/>
  <c r="DC10" i="12"/>
  <c r="DD10" i="12"/>
  <c r="DE10" i="12"/>
  <c r="DF10" i="12"/>
  <c r="DG10" i="12"/>
  <c r="DH10" i="12"/>
  <c r="DI10" i="12"/>
  <c r="DJ10" i="12"/>
  <c r="DK10" i="12"/>
  <c r="DL10" i="12"/>
  <c r="DM10" i="12"/>
  <c r="DN10" i="12"/>
  <c r="DO10" i="12"/>
  <c r="DP10" i="12"/>
  <c r="DQ10" i="12"/>
  <c r="CX11" i="12"/>
  <c r="CY11" i="12"/>
  <c r="CZ11" i="12"/>
  <c r="DA11" i="12"/>
  <c r="DB11" i="12"/>
  <c r="DC11" i="12"/>
  <c r="DD11" i="12"/>
  <c r="DE11" i="12"/>
  <c r="DF11" i="12"/>
  <c r="DG11" i="12"/>
  <c r="DH11" i="12"/>
  <c r="DI11" i="12"/>
  <c r="DJ11" i="12"/>
  <c r="DK11" i="12"/>
  <c r="DL11" i="12"/>
  <c r="DM11" i="12"/>
  <c r="DN11" i="12"/>
  <c r="DO11" i="12"/>
  <c r="DP11" i="12"/>
  <c r="DQ11" i="12"/>
  <c r="CX12" i="12"/>
  <c r="CY12" i="12"/>
  <c r="CZ12" i="12"/>
  <c r="DA12" i="12"/>
  <c r="DB12" i="12"/>
  <c r="DC12" i="12"/>
  <c r="DD12" i="12"/>
  <c r="DE12" i="12"/>
  <c r="DF12" i="12"/>
  <c r="DG12" i="12"/>
  <c r="DH12" i="12"/>
  <c r="DI12" i="12"/>
  <c r="DJ12" i="12"/>
  <c r="DK12" i="12"/>
  <c r="DL12" i="12"/>
  <c r="DM12" i="12"/>
  <c r="DN12" i="12"/>
  <c r="DO12" i="12"/>
  <c r="DP12" i="12"/>
  <c r="DQ12" i="12"/>
  <c r="CX13" i="12"/>
  <c r="CY13" i="12"/>
  <c r="CZ13" i="12"/>
  <c r="DA13" i="12"/>
  <c r="DB13" i="12"/>
  <c r="DC13" i="12"/>
  <c r="DD13" i="12"/>
  <c r="DE13" i="12"/>
  <c r="DF13" i="12"/>
  <c r="DG13" i="12"/>
  <c r="DH13" i="12"/>
  <c r="DI13" i="12"/>
  <c r="DJ13" i="12"/>
  <c r="DK13" i="12"/>
  <c r="DL13" i="12"/>
  <c r="DM13" i="12"/>
  <c r="DN13" i="12"/>
  <c r="DO13" i="12"/>
  <c r="DP13" i="12"/>
  <c r="DQ13" i="12"/>
  <c r="CX14" i="12"/>
  <c r="CY14" i="12"/>
  <c r="CZ14" i="12"/>
  <c r="DA14" i="12"/>
  <c r="DB14" i="12"/>
  <c r="DC14" i="12"/>
  <c r="DD14" i="12"/>
  <c r="DE14" i="12"/>
  <c r="DF14" i="12"/>
  <c r="DG14" i="12"/>
  <c r="DH14" i="12"/>
  <c r="DI14" i="12"/>
  <c r="DJ14" i="12"/>
  <c r="DK14" i="12"/>
  <c r="DL14" i="12"/>
  <c r="DM14" i="12"/>
  <c r="DN14" i="12"/>
  <c r="DO14" i="12"/>
  <c r="DP14" i="12"/>
  <c r="DQ14" i="12"/>
  <c r="CX15" i="12"/>
  <c r="CY15" i="12"/>
  <c r="CZ15" i="12"/>
  <c r="DA15" i="12"/>
  <c r="DB15" i="12"/>
  <c r="DC15" i="12"/>
  <c r="DD15" i="12"/>
  <c r="DE15" i="12"/>
  <c r="DF15" i="12"/>
  <c r="DG15" i="12"/>
  <c r="DH15" i="12"/>
  <c r="DI15" i="12"/>
  <c r="DJ15" i="12"/>
  <c r="DK15" i="12"/>
  <c r="DL15" i="12"/>
  <c r="DM15" i="12"/>
  <c r="DN15" i="12"/>
  <c r="DO15" i="12"/>
  <c r="DP15" i="12"/>
  <c r="DQ15" i="12"/>
  <c r="CX16" i="12"/>
  <c r="CY16" i="12"/>
  <c r="CZ16" i="12"/>
  <c r="DA16" i="12"/>
  <c r="DB16" i="12"/>
  <c r="DC16" i="12"/>
  <c r="DD16" i="12"/>
  <c r="DE16" i="12"/>
  <c r="DF16" i="12"/>
  <c r="DG16" i="12"/>
  <c r="DH16" i="12"/>
  <c r="DI16" i="12"/>
  <c r="DJ16" i="12"/>
  <c r="DK16" i="12"/>
  <c r="DL16" i="12"/>
  <c r="DM16" i="12"/>
  <c r="DN16" i="12"/>
  <c r="DO16" i="12"/>
  <c r="DP16" i="12"/>
  <c r="DQ16" i="12"/>
  <c r="CX17" i="12"/>
  <c r="CY17" i="12"/>
  <c r="CZ17" i="12"/>
  <c r="DA17" i="12"/>
  <c r="DB17" i="12"/>
  <c r="DC17" i="12"/>
  <c r="DD17" i="12"/>
  <c r="DE17" i="12"/>
  <c r="DF17" i="12"/>
  <c r="DG17" i="12"/>
  <c r="DH17" i="12"/>
  <c r="DI17" i="12"/>
  <c r="DJ17" i="12"/>
  <c r="DK17" i="12"/>
  <c r="DL17" i="12"/>
  <c r="DM17" i="12"/>
  <c r="DN17" i="12"/>
  <c r="DO17" i="12"/>
  <c r="DP17" i="12"/>
  <c r="DQ17" i="12"/>
  <c r="CX18" i="12"/>
  <c r="CY18" i="12"/>
  <c r="CZ18" i="12"/>
  <c r="DA18" i="12"/>
  <c r="DB18" i="12"/>
  <c r="DC18" i="12"/>
  <c r="DD18" i="12"/>
  <c r="DE18" i="12"/>
  <c r="DF18" i="12"/>
  <c r="DG18" i="12"/>
  <c r="DH18" i="12"/>
  <c r="DI18" i="12"/>
  <c r="DJ18" i="12"/>
  <c r="DK18" i="12"/>
  <c r="DL18" i="12"/>
  <c r="DM18" i="12"/>
  <c r="DN18" i="12"/>
  <c r="DO18" i="12"/>
  <c r="DP18" i="12"/>
  <c r="DQ18" i="12"/>
  <c r="CX19" i="12"/>
  <c r="CY19" i="12"/>
  <c r="CZ19" i="12"/>
  <c r="DA19" i="12"/>
  <c r="DB19" i="12"/>
  <c r="DC19" i="12"/>
  <c r="DD19" i="12"/>
  <c r="DE19" i="12"/>
  <c r="DF19" i="12"/>
  <c r="DG19" i="12"/>
  <c r="DH19" i="12"/>
  <c r="DI19" i="12"/>
  <c r="DJ19" i="12"/>
  <c r="DK19" i="12"/>
  <c r="DL19" i="12"/>
  <c r="DM19" i="12"/>
  <c r="DN19" i="12"/>
  <c r="DO19" i="12"/>
  <c r="DP19" i="12"/>
  <c r="DQ19" i="12"/>
  <c r="CX20" i="12"/>
  <c r="CY20" i="12"/>
  <c r="CZ20" i="12"/>
  <c r="DA20" i="12"/>
  <c r="DB20" i="12"/>
  <c r="DC20" i="12"/>
  <c r="DD20" i="12"/>
  <c r="DE20" i="12"/>
  <c r="DF20" i="12"/>
  <c r="DG20" i="12"/>
  <c r="DH20" i="12"/>
  <c r="DI20" i="12"/>
  <c r="DJ20" i="12"/>
  <c r="DK20" i="12"/>
  <c r="DL20" i="12"/>
  <c r="DM20" i="12"/>
  <c r="DN20" i="12"/>
  <c r="DO20" i="12"/>
  <c r="DP20" i="12"/>
  <c r="DQ20" i="12"/>
  <c r="CX21" i="12"/>
  <c r="CY21" i="12"/>
  <c r="CZ21" i="12"/>
  <c r="DA21" i="12"/>
  <c r="DB21" i="12"/>
  <c r="DC21" i="12"/>
  <c r="DD21" i="12"/>
  <c r="DE21" i="12"/>
  <c r="DF21" i="12"/>
  <c r="DG21" i="12"/>
  <c r="DH21" i="12"/>
  <c r="DI21" i="12"/>
  <c r="DJ21" i="12"/>
  <c r="DK21" i="12"/>
  <c r="DL21" i="12"/>
  <c r="DM21" i="12"/>
  <c r="DN21" i="12"/>
  <c r="DO21" i="12"/>
  <c r="DP21" i="12"/>
  <c r="DQ21" i="12"/>
  <c r="CX22" i="12"/>
  <c r="CY22" i="12"/>
  <c r="CZ22" i="12"/>
  <c r="DA22" i="12"/>
  <c r="DB22" i="12"/>
  <c r="DC22" i="12"/>
  <c r="DD22" i="12"/>
  <c r="DE22" i="12"/>
  <c r="DF22" i="12"/>
  <c r="DG22" i="12"/>
  <c r="DH22" i="12"/>
  <c r="DI22" i="12"/>
  <c r="DJ22" i="12"/>
  <c r="DK22" i="12"/>
  <c r="DL22" i="12"/>
  <c r="DM22" i="12"/>
  <c r="DN22" i="12"/>
  <c r="DO22" i="12"/>
  <c r="DP22" i="12"/>
  <c r="DQ22" i="12"/>
  <c r="CX23" i="12"/>
  <c r="CY23" i="12"/>
  <c r="CZ23" i="12"/>
  <c r="DA23" i="12"/>
  <c r="DB23" i="12"/>
  <c r="DC23" i="12"/>
  <c r="DD23" i="12"/>
  <c r="DE23" i="12"/>
  <c r="DF23" i="12"/>
  <c r="DG23" i="12"/>
  <c r="DH23" i="12"/>
  <c r="DI23" i="12"/>
  <c r="DJ23" i="12"/>
  <c r="DK23" i="12"/>
  <c r="DL23" i="12"/>
  <c r="DM23" i="12"/>
  <c r="DN23" i="12"/>
  <c r="DO23" i="12"/>
  <c r="DP23" i="12"/>
  <c r="DQ23" i="12"/>
  <c r="CX24" i="12"/>
  <c r="CY24" i="12"/>
  <c r="CZ24" i="12"/>
  <c r="DA24" i="12"/>
  <c r="DB24" i="12"/>
  <c r="DC24" i="12"/>
  <c r="DD24" i="12"/>
  <c r="DE24" i="12"/>
  <c r="DF24" i="12"/>
  <c r="DG24" i="12"/>
  <c r="DH24" i="12"/>
  <c r="DI24" i="12"/>
  <c r="DJ24" i="12"/>
  <c r="DK24" i="12"/>
  <c r="DL24" i="12"/>
  <c r="DM24" i="12"/>
  <c r="DN24" i="12"/>
  <c r="DO24" i="12"/>
  <c r="DP24" i="12"/>
  <c r="DQ24" i="12"/>
  <c r="CX25" i="12"/>
  <c r="CY25" i="12"/>
  <c r="CZ25" i="12"/>
  <c r="DA25" i="12"/>
  <c r="DB25" i="12"/>
  <c r="DC25" i="12"/>
  <c r="DD25" i="12"/>
  <c r="DE25" i="12"/>
  <c r="DF25" i="12"/>
  <c r="DG25" i="12"/>
  <c r="DH25" i="12"/>
  <c r="DI25" i="12"/>
  <c r="DJ25" i="12"/>
  <c r="DK25" i="12"/>
  <c r="DL25" i="12"/>
  <c r="DM25" i="12"/>
  <c r="DN25" i="12"/>
  <c r="DO25" i="12"/>
  <c r="DP25" i="12"/>
  <c r="DQ25" i="12"/>
  <c r="CX26" i="12"/>
  <c r="CY26" i="12"/>
  <c r="CZ26" i="12"/>
  <c r="DA26" i="12"/>
  <c r="DB26" i="12"/>
  <c r="DC26" i="12"/>
  <c r="DD26" i="12"/>
  <c r="DE26" i="12"/>
  <c r="DF26" i="12"/>
  <c r="DG26" i="12"/>
  <c r="DH26" i="12"/>
  <c r="DI26" i="12"/>
  <c r="DJ26" i="12"/>
  <c r="DK26" i="12"/>
  <c r="DL26" i="12"/>
  <c r="DM26" i="12"/>
  <c r="DN26" i="12"/>
  <c r="DO26" i="12"/>
  <c r="DP26" i="12"/>
  <c r="DQ26" i="12"/>
  <c r="CX27" i="12"/>
  <c r="CY27" i="12"/>
  <c r="CZ27" i="12"/>
  <c r="DA27" i="12"/>
  <c r="DB27" i="12"/>
  <c r="DC27" i="12"/>
  <c r="DD27" i="12"/>
  <c r="DE27" i="12"/>
  <c r="DF27" i="12"/>
  <c r="DG27" i="12"/>
  <c r="DH27" i="12"/>
  <c r="DI27" i="12"/>
  <c r="DJ27" i="12"/>
  <c r="DK27" i="12"/>
  <c r="DL27" i="12"/>
  <c r="DM27" i="12"/>
  <c r="DN27" i="12"/>
  <c r="DO27" i="12"/>
  <c r="DP27" i="12"/>
  <c r="DQ27" i="12"/>
  <c r="CX28" i="12"/>
  <c r="CY28" i="12"/>
  <c r="CZ28" i="12"/>
  <c r="DA28" i="12"/>
  <c r="DB28" i="12"/>
  <c r="DC28" i="12"/>
  <c r="DD28" i="12"/>
  <c r="DE28" i="12"/>
  <c r="DF28" i="12"/>
  <c r="DG28" i="12"/>
  <c r="DH28" i="12"/>
  <c r="DI28" i="12"/>
  <c r="DJ28" i="12"/>
  <c r="DK28" i="12"/>
  <c r="DL28" i="12"/>
  <c r="DM28" i="12"/>
  <c r="DN28" i="12"/>
  <c r="DO28" i="12"/>
  <c r="DP28" i="12"/>
  <c r="DQ28" i="12"/>
  <c r="CX29" i="12"/>
  <c r="CY29" i="12"/>
  <c r="CZ29" i="12"/>
  <c r="DA29" i="12"/>
  <c r="DB29" i="12"/>
  <c r="DC29" i="12"/>
  <c r="DD29" i="12"/>
  <c r="DE29" i="12"/>
  <c r="DF29" i="12"/>
  <c r="DG29" i="12"/>
  <c r="DH29" i="12"/>
  <c r="DI29" i="12"/>
  <c r="DJ29" i="12"/>
  <c r="DK29" i="12"/>
  <c r="DL29" i="12"/>
  <c r="DM29" i="12"/>
  <c r="DN29" i="12"/>
  <c r="DO29" i="12"/>
  <c r="DP29" i="12"/>
  <c r="DQ29" i="12"/>
  <c r="CX30" i="12"/>
  <c r="CY30" i="12"/>
  <c r="CZ30" i="12"/>
  <c r="DA30" i="12"/>
  <c r="DB30" i="12"/>
  <c r="DC30" i="12"/>
  <c r="DD30" i="12"/>
  <c r="DE30" i="12"/>
  <c r="DF30" i="12"/>
  <c r="DG30" i="12"/>
  <c r="DH30" i="12"/>
  <c r="DI30" i="12"/>
  <c r="DJ30" i="12"/>
  <c r="DK30" i="12"/>
  <c r="DL30" i="12"/>
  <c r="DM30" i="12"/>
  <c r="DN30" i="12"/>
  <c r="DO30" i="12"/>
  <c r="DP30" i="12"/>
  <c r="DQ30" i="12"/>
  <c r="CX31" i="12"/>
  <c r="CY31" i="12"/>
  <c r="CZ31" i="12"/>
  <c r="DA31" i="12"/>
  <c r="DB31" i="12"/>
  <c r="DC31" i="12"/>
  <c r="DD31" i="12"/>
  <c r="DE31" i="12"/>
  <c r="DF31" i="12"/>
  <c r="DG31" i="12"/>
  <c r="DH31" i="12"/>
  <c r="DI31" i="12"/>
  <c r="DJ31" i="12"/>
  <c r="DK31" i="12"/>
  <c r="DL31" i="12"/>
  <c r="DM31" i="12"/>
  <c r="DN31" i="12"/>
  <c r="DO31" i="12"/>
  <c r="DP31" i="12"/>
  <c r="DQ31" i="12"/>
  <c r="CX32" i="12"/>
  <c r="CY32" i="12"/>
  <c r="CZ32" i="12"/>
  <c r="DA32" i="12"/>
  <c r="DB32" i="12"/>
  <c r="DC32" i="12"/>
  <c r="DD32" i="12"/>
  <c r="DE32" i="12"/>
  <c r="DF32" i="12"/>
  <c r="DG32" i="12"/>
  <c r="DH32" i="12"/>
  <c r="DI32" i="12"/>
  <c r="DJ32" i="12"/>
  <c r="DK32" i="12"/>
  <c r="DL32" i="12"/>
  <c r="DM32" i="12"/>
  <c r="DN32" i="12"/>
  <c r="DO32" i="12"/>
  <c r="DP32" i="12"/>
  <c r="DQ32" i="12"/>
  <c r="CX33" i="12"/>
  <c r="CY33" i="12"/>
  <c r="CZ33" i="12"/>
  <c r="DA33" i="12"/>
  <c r="DB33" i="12"/>
  <c r="DC33" i="12"/>
  <c r="DD33" i="12"/>
  <c r="DE33" i="12"/>
  <c r="DF33" i="12"/>
  <c r="DG33" i="12"/>
  <c r="DH33" i="12"/>
  <c r="DI33" i="12"/>
  <c r="DJ33" i="12"/>
  <c r="DK33" i="12"/>
  <c r="DL33" i="12"/>
  <c r="DM33" i="12"/>
  <c r="DN33" i="12"/>
  <c r="DO33" i="12"/>
  <c r="DP33" i="12"/>
  <c r="DQ33" i="12"/>
  <c r="CX34" i="12"/>
  <c r="CY34" i="12"/>
  <c r="CZ34" i="12"/>
  <c r="DA34" i="12"/>
  <c r="DB34" i="12"/>
  <c r="DC34" i="12"/>
  <c r="DD34" i="12"/>
  <c r="DE34" i="12"/>
  <c r="DF34" i="12"/>
  <c r="DG34" i="12"/>
  <c r="DH34" i="12"/>
  <c r="DI34" i="12"/>
  <c r="DJ34" i="12"/>
  <c r="DK34" i="12"/>
  <c r="DL34" i="12"/>
  <c r="DM34" i="12"/>
  <c r="DN34" i="12"/>
  <c r="DO34" i="12"/>
  <c r="DP34" i="12"/>
  <c r="DQ34" i="12"/>
  <c r="CX35" i="12"/>
  <c r="CY35" i="12"/>
  <c r="CZ35" i="12"/>
  <c r="DA35" i="12"/>
  <c r="DB35" i="12"/>
  <c r="DC35" i="12"/>
  <c r="DD35" i="12"/>
  <c r="DE35" i="12"/>
  <c r="DF35" i="12"/>
  <c r="DG35" i="12"/>
  <c r="DH35" i="12"/>
  <c r="DI35" i="12"/>
  <c r="DJ35" i="12"/>
  <c r="DK35" i="12"/>
  <c r="DL35" i="12"/>
  <c r="DM35" i="12"/>
  <c r="DN35" i="12"/>
  <c r="DO35" i="12"/>
  <c r="DP35" i="12"/>
  <c r="DQ35" i="12"/>
  <c r="CX36" i="12"/>
  <c r="CY36" i="12"/>
  <c r="CZ36" i="12"/>
  <c r="DA36" i="12"/>
  <c r="DB36" i="12"/>
  <c r="DC36" i="12"/>
  <c r="DD36" i="12"/>
  <c r="DE36" i="12"/>
  <c r="DF36" i="12"/>
  <c r="DG36" i="12"/>
  <c r="DH36" i="12"/>
  <c r="DI36" i="12"/>
  <c r="DJ36" i="12"/>
  <c r="DK36" i="12"/>
  <c r="DL36" i="12"/>
  <c r="DM36" i="12"/>
  <c r="DN36" i="12"/>
  <c r="DO36" i="12"/>
  <c r="DP36" i="12"/>
  <c r="DQ36" i="12"/>
  <c r="CX37" i="12"/>
  <c r="CY37" i="12"/>
  <c r="CZ37" i="12"/>
  <c r="DA37" i="12"/>
  <c r="DB37" i="12"/>
  <c r="DC37" i="12"/>
  <c r="DD37" i="12"/>
  <c r="DE37" i="12"/>
  <c r="DF37" i="12"/>
  <c r="DG37" i="12"/>
  <c r="DH37" i="12"/>
  <c r="DI37" i="12"/>
  <c r="DJ37" i="12"/>
  <c r="DK37" i="12"/>
  <c r="DL37" i="12"/>
  <c r="DM37" i="12"/>
  <c r="DN37" i="12"/>
  <c r="DO37" i="12"/>
  <c r="DP37" i="12"/>
  <c r="DQ37" i="12"/>
  <c r="CX38" i="12"/>
  <c r="CY38" i="12"/>
  <c r="CZ38" i="12"/>
  <c r="DA38" i="12"/>
  <c r="DB38" i="12"/>
  <c r="DC38" i="12"/>
  <c r="DD38" i="12"/>
  <c r="DE38" i="12"/>
  <c r="DF38" i="12"/>
  <c r="DG38" i="12"/>
  <c r="DH38" i="12"/>
  <c r="DI38" i="12"/>
  <c r="DJ38" i="12"/>
  <c r="DK38" i="12"/>
  <c r="DL38" i="12"/>
  <c r="DM38" i="12"/>
  <c r="DN38" i="12"/>
  <c r="DO38" i="12"/>
  <c r="DP38" i="12"/>
  <c r="DQ38" i="12"/>
  <c r="CX39" i="12"/>
  <c r="CY39" i="12"/>
  <c r="CZ39" i="12"/>
  <c r="DA39" i="12"/>
  <c r="DB39" i="12"/>
  <c r="DC39" i="12"/>
  <c r="DD39" i="12"/>
  <c r="DE39" i="12"/>
  <c r="DF39" i="12"/>
  <c r="DG39" i="12"/>
  <c r="DH39" i="12"/>
  <c r="DI39" i="12"/>
  <c r="DJ39" i="12"/>
  <c r="DK39" i="12"/>
  <c r="DL39" i="12"/>
  <c r="DM39" i="12"/>
  <c r="DN39" i="12"/>
  <c r="DO39" i="12"/>
  <c r="DP39" i="12"/>
  <c r="DQ39" i="12"/>
  <c r="CX40" i="12"/>
  <c r="CY40" i="12"/>
  <c r="CZ40" i="12"/>
  <c r="DA40" i="12"/>
  <c r="DB40" i="12"/>
  <c r="DC40" i="12"/>
  <c r="DD40" i="12"/>
  <c r="DE40" i="12"/>
  <c r="DF40" i="12"/>
  <c r="DG40" i="12"/>
  <c r="DH40" i="12"/>
  <c r="DI40" i="12"/>
  <c r="DJ40" i="12"/>
  <c r="DK40" i="12"/>
  <c r="DL40" i="12"/>
  <c r="DM40" i="12"/>
  <c r="DN40" i="12"/>
  <c r="DO40" i="12"/>
  <c r="DP40" i="12"/>
  <c r="DQ40" i="12"/>
  <c r="CX41" i="12"/>
  <c r="CY41" i="12"/>
  <c r="CZ41" i="12"/>
  <c r="DA41" i="12"/>
  <c r="DB41" i="12"/>
  <c r="DC41" i="12"/>
  <c r="DD41" i="12"/>
  <c r="DE41" i="12"/>
  <c r="DF41" i="12"/>
  <c r="DG41" i="12"/>
  <c r="DH41" i="12"/>
  <c r="DI41" i="12"/>
  <c r="DJ41" i="12"/>
  <c r="DK41" i="12"/>
  <c r="DL41" i="12"/>
  <c r="DM41" i="12"/>
  <c r="DN41" i="12"/>
  <c r="DO41" i="12"/>
  <c r="DP41" i="12"/>
  <c r="DQ41" i="12"/>
  <c r="CX42" i="12"/>
  <c r="CY42" i="12"/>
  <c r="CZ42" i="12"/>
  <c r="DA42" i="12"/>
  <c r="DB42" i="12"/>
  <c r="DC42" i="12"/>
  <c r="DD42" i="12"/>
  <c r="DE42" i="12"/>
  <c r="DF42" i="12"/>
  <c r="DG42" i="12"/>
  <c r="DH42" i="12"/>
  <c r="DI42" i="12"/>
  <c r="DJ42" i="12"/>
  <c r="DK42" i="12"/>
  <c r="DL42" i="12"/>
  <c r="DM42" i="12"/>
  <c r="DN42" i="12"/>
  <c r="DO42" i="12"/>
  <c r="DP42" i="12"/>
  <c r="DQ42" i="12"/>
  <c r="CX43" i="12"/>
  <c r="CY43" i="12"/>
  <c r="CZ43" i="12"/>
  <c r="DA43" i="12"/>
  <c r="DB43" i="12"/>
  <c r="DC43" i="12"/>
  <c r="DD43" i="12"/>
  <c r="DE43" i="12"/>
  <c r="DF43" i="12"/>
  <c r="DG43" i="12"/>
  <c r="DH43" i="12"/>
  <c r="DI43" i="12"/>
  <c r="DJ43" i="12"/>
  <c r="DK43" i="12"/>
  <c r="DL43" i="12"/>
  <c r="DM43" i="12"/>
  <c r="DN43" i="12"/>
  <c r="DO43" i="12"/>
  <c r="DP43" i="12"/>
  <c r="DQ43" i="12"/>
  <c r="CX44" i="12"/>
  <c r="CY44" i="12"/>
  <c r="CZ44" i="12"/>
  <c r="DA44" i="12"/>
  <c r="DB44" i="12"/>
  <c r="DC44" i="12"/>
  <c r="DD44" i="12"/>
  <c r="DE44" i="12"/>
  <c r="DF44" i="12"/>
  <c r="DG44" i="12"/>
  <c r="DH44" i="12"/>
  <c r="DI44" i="12"/>
  <c r="DJ44" i="12"/>
  <c r="DK44" i="12"/>
  <c r="DL44" i="12"/>
  <c r="DM44" i="12"/>
  <c r="DN44" i="12"/>
  <c r="DO44" i="12"/>
  <c r="DP44" i="12"/>
  <c r="DQ44" i="12"/>
  <c r="CX45" i="12"/>
  <c r="CY45" i="12"/>
  <c r="CZ45" i="12"/>
  <c r="DA45" i="12"/>
  <c r="DB45" i="12"/>
  <c r="DC45" i="12"/>
  <c r="DD45" i="12"/>
  <c r="DE45" i="12"/>
  <c r="DF45" i="12"/>
  <c r="DG45" i="12"/>
  <c r="DH45" i="12"/>
  <c r="DI45" i="12"/>
  <c r="DJ45" i="12"/>
  <c r="DK45" i="12"/>
  <c r="DL45" i="12"/>
  <c r="DM45" i="12"/>
  <c r="DN45" i="12"/>
  <c r="DO45" i="12"/>
  <c r="DP45" i="12"/>
  <c r="DQ45" i="12"/>
  <c r="CX46" i="12"/>
  <c r="CY46" i="12"/>
  <c r="CZ46" i="12"/>
  <c r="DA46" i="12"/>
  <c r="DB46" i="12"/>
  <c r="DC46" i="12"/>
  <c r="DD46" i="12"/>
  <c r="DE46" i="12"/>
  <c r="DF46" i="12"/>
  <c r="DG46" i="12"/>
  <c r="DH46" i="12"/>
  <c r="DI46" i="12"/>
  <c r="DJ46" i="12"/>
  <c r="DK46" i="12"/>
  <c r="DL46" i="12"/>
  <c r="DM46" i="12"/>
  <c r="DN46" i="12"/>
  <c r="DO46" i="12"/>
  <c r="DP46" i="12"/>
  <c r="DQ46" i="12"/>
  <c r="CX47" i="12"/>
  <c r="CY47" i="12"/>
  <c r="CZ47" i="12"/>
  <c r="DA47" i="12"/>
  <c r="DB47" i="12"/>
  <c r="DC47" i="12"/>
  <c r="DD47" i="12"/>
  <c r="DE47" i="12"/>
  <c r="DF47" i="12"/>
  <c r="DG47" i="12"/>
  <c r="DH47" i="12"/>
  <c r="DI47" i="12"/>
  <c r="DJ47" i="12"/>
  <c r="DK47" i="12"/>
  <c r="DL47" i="12"/>
  <c r="DM47" i="12"/>
  <c r="DN47" i="12"/>
  <c r="DO47" i="12"/>
  <c r="DP47" i="12"/>
  <c r="DQ47" i="12"/>
  <c r="CX48" i="12"/>
  <c r="CY48" i="12"/>
  <c r="CZ48" i="12"/>
  <c r="DA48" i="12"/>
  <c r="DB48" i="12"/>
  <c r="DC48" i="12"/>
  <c r="DD48" i="12"/>
  <c r="DE48" i="12"/>
  <c r="DF48" i="12"/>
  <c r="DG48" i="12"/>
  <c r="DH48" i="12"/>
  <c r="DI48" i="12"/>
  <c r="DJ48" i="12"/>
  <c r="DK48" i="12"/>
  <c r="DL48" i="12"/>
  <c r="DM48" i="12"/>
  <c r="DN48" i="12"/>
  <c r="DO48" i="12"/>
  <c r="DP48" i="12"/>
  <c r="DQ48" i="12"/>
  <c r="CX49" i="12"/>
  <c r="CY49" i="12"/>
  <c r="CZ49" i="12"/>
  <c r="DA49" i="12"/>
  <c r="DB49" i="12"/>
  <c r="DC49" i="12"/>
  <c r="DD49" i="12"/>
  <c r="DE49" i="12"/>
  <c r="DF49" i="12"/>
  <c r="DG49" i="12"/>
  <c r="DH49" i="12"/>
  <c r="DI49" i="12"/>
  <c r="DJ49" i="12"/>
  <c r="DK49" i="12"/>
  <c r="DL49" i="12"/>
  <c r="DM49" i="12"/>
  <c r="DN49" i="12"/>
  <c r="DO49" i="12"/>
  <c r="DP49" i="12"/>
  <c r="DQ49" i="12"/>
  <c r="CX50" i="12"/>
  <c r="CY50" i="12"/>
  <c r="CZ50" i="12"/>
  <c r="DA50" i="12"/>
  <c r="DB50" i="12"/>
  <c r="DC50" i="12"/>
  <c r="DD50" i="12"/>
  <c r="DE50" i="12"/>
  <c r="DF50" i="12"/>
  <c r="DG50" i="12"/>
  <c r="DH50" i="12"/>
  <c r="DI50" i="12"/>
  <c r="DJ50" i="12"/>
  <c r="DK50" i="12"/>
  <c r="DL50" i="12"/>
  <c r="DM50" i="12"/>
  <c r="DN50" i="12"/>
  <c r="DO50" i="12"/>
  <c r="DP50" i="12"/>
  <c r="DQ50" i="12"/>
  <c r="CX51" i="12"/>
  <c r="CY51" i="12"/>
  <c r="CZ51" i="12"/>
  <c r="DA51" i="12"/>
  <c r="DB51" i="12"/>
  <c r="DC51" i="12"/>
  <c r="DD51" i="12"/>
  <c r="DE51" i="12"/>
  <c r="DF51" i="12"/>
  <c r="DG51" i="12"/>
  <c r="DH51" i="12"/>
  <c r="DI51" i="12"/>
  <c r="DJ51" i="12"/>
  <c r="DK51" i="12"/>
  <c r="DL51" i="12"/>
  <c r="DM51" i="12"/>
  <c r="DN51" i="12"/>
  <c r="DO51" i="12"/>
  <c r="DP51" i="12"/>
  <c r="DQ51" i="12"/>
  <c r="CX52" i="12"/>
  <c r="CY52" i="12"/>
  <c r="CZ52" i="12"/>
  <c r="DA52" i="12"/>
  <c r="DB52" i="12"/>
  <c r="DC52" i="12"/>
  <c r="DD52" i="12"/>
  <c r="DE52" i="12"/>
  <c r="DF52" i="12"/>
  <c r="DG52" i="12"/>
  <c r="DH52" i="12"/>
  <c r="DI52" i="12"/>
  <c r="DJ52" i="12"/>
  <c r="DK52" i="12"/>
  <c r="DL52" i="12"/>
  <c r="DM52" i="12"/>
  <c r="DN52" i="12"/>
  <c r="DO52" i="12"/>
  <c r="DP52" i="12"/>
  <c r="DQ52" i="12"/>
  <c r="CX53" i="12"/>
  <c r="CY53" i="12"/>
  <c r="CZ53" i="12"/>
  <c r="DA53" i="12"/>
  <c r="DB53" i="12"/>
  <c r="DC53" i="12"/>
  <c r="DD53" i="12"/>
  <c r="DE53" i="12"/>
  <c r="DF53" i="12"/>
  <c r="DG53" i="12"/>
  <c r="DH53" i="12"/>
  <c r="DI53" i="12"/>
  <c r="DJ53" i="12"/>
  <c r="DK53" i="12"/>
  <c r="DL53" i="12"/>
  <c r="DM53" i="12"/>
  <c r="DN53" i="12"/>
  <c r="DO53" i="12"/>
  <c r="DP53" i="12"/>
  <c r="DQ53" i="12"/>
  <c r="CX54" i="12"/>
  <c r="CY54" i="12"/>
  <c r="CZ54" i="12"/>
  <c r="DA54" i="12"/>
  <c r="DB54" i="12"/>
  <c r="DC54" i="12"/>
  <c r="DD54" i="12"/>
  <c r="DE54" i="12"/>
  <c r="DF54" i="12"/>
  <c r="DG54" i="12"/>
  <c r="DH54" i="12"/>
  <c r="DI54" i="12"/>
  <c r="DJ54" i="12"/>
  <c r="DK54" i="12"/>
  <c r="DL54" i="12"/>
  <c r="DM54" i="12"/>
  <c r="DN54" i="12"/>
  <c r="DO54" i="12"/>
  <c r="DP54" i="12"/>
  <c r="DQ54" i="12"/>
  <c r="CX55" i="12"/>
  <c r="CY55" i="12"/>
  <c r="CZ55" i="12"/>
  <c r="DA55" i="12"/>
  <c r="DB55" i="12"/>
  <c r="DC55" i="12"/>
  <c r="DD55" i="12"/>
  <c r="DE55" i="12"/>
  <c r="DF55" i="12"/>
  <c r="DG55" i="12"/>
  <c r="DH55" i="12"/>
  <c r="DI55" i="12"/>
  <c r="DJ55" i="12"/>
  <c r="DK55" i="12"/>
  <c r="DL55" i="12"/>
  <c r="DM55" i="12"/>
  <c r="DN55" i="12"/>
  <c r="DO55" i="12"/>
  <c r="DP55" i="12"/>
  <c r="DQ55" i="12"/>
  <c r="CX56" i="12"/>
  <c r="CY56" i="12"/>
  <c r="CZ56" i="12"/>
  <c r="DA56" i="12"/>
  <c r="DB56" i="12"/>
  <c r="DC56" i="12"/>
  <c r="DD56" i="12"/>
  <c r="DE56" i="12"/>
  <c r="DF56" i="12"/>
  <c r="DG56" i="12"/>
  <c r="DH56" i="12"/>
  <c r="DI56" i="12"/>
  <c r="DJ56" i="12"/>
  <c r="DK56" i="12"/>
  <c r="DL56" i="12"/>
  <c r="DM56" i="12"/>
  <c r="DN56" i="12"/>
  <c r="DO56" i="12"/>
  <c r="DP56" i="12"/>
  <c r="DQ56" i="12"/>
  <c r="CX57" i="12"/>
  <c r="CY57" i="12"/>
  <c r="CZ57" i="12"/>
  <c r="DA57" i="12"/>
  <c r="DB57" i="12"/>
  <c r="DC57" i="12"/>
  <c r="DD57" i="12"/>
  <c r="DE57" i="12"/>
  <c r="DF57" i="12"/>
  <c r="DG57" i="12"/>
  <c r="DH57" i="12"/>
  <c r="DI57" i="12"/>
  <c r="DJ57" i="12"/>
  <c r="DK57" i="12"/>
  <c r="DL57" i="12"/>
  <c r="DM57" i="12"/>
  <c r="DN57" i="12"/>
  <c r="DO57" i="12"/>
  <c r="DP57" i="12"/>
  <c r="DQ57" i="12"/>
  <c r="CX58" i="12"/>
  <c r="CY58" i="12"/>
  <c r="CZ58" i="12"/>
  <c r="DA58" i="12"/>
  <c r="DB58" i="12"/>
  <c r="DC58" i="12"/>
  <c r="DD58" i="12"/>
  <c r="DE58" i="12"/>
  <c r="DF58" i="12"/>
  <c r="DG58" i="12"/>
  <c r="DH58" i="12"/>
  <c r="DI58" i="12"/>
  <c r="DJ58" i="12"/>
  <c r="DK58" i="12"/>
  <c r="DL58" i="12"/>
  <c r="DM58" i="12"/>
  <c r="DN58" i="12"/>
  <c r="DO58" i="12"/>
  <c r="DP58" i="12"/>
  <c r="DQ58" i="12"/>
  <c r="CX59" i="12"/>
  <c r="CY59" i="12"/>
  <c r="CZ59" i="12"/>
  <c r="DA59" i="12"/>
  <c r="DB59" i="12"/>
  <c r="DC59" i="12"/>
  <c r="DD59" i="12"/>
  <c r="DE59" i="12"/>
  <c r="DF59" i="12"/>
  <c r="DG59" i="12"/>
  <c r="DH59" i="12"/>
  <c r="DI59" i="12"/>
  <c r="DJ59" i="12"/>
  <c r="DK59" i="12"/>
  <c r="DL59" i="12"/>
  <c r="DM59" i="12"/>
  <c r="DN59" i="12"/>
  <c r="DO59" i="12"/>
  <c r="DP59" i="12"/>
  <c r="DQ59" i="12"/>
  <c r="CX60" i="12"/>
  <c r="CY60" i="12"/>
  <c r="CZ60" i="12"/>
  <c r="DA60" i="12"/>
  <c r="DB60" i="12"/>
  <c r="DC60" i="12"/>
  <c r="DD60" i="12"/>
  <c r="DE60" i="12"/>
  <c r="DF60" i="12"/>
  <c r="DG60" i="12"/>
  <c r="DH60" i="12"/>
  <c r="DI60" i="12"/>
  <c r="DJ60" i="12"/>
  <c r="DK60" i="12"/>
  <c r="DL60" i="12"/>
  <c r="DM60" i="12"/>
  <c r="DN60" i="12"/>
  <c r="DO60" i="12"/>
  <c r="DP60" i="12"/>
  <c r="DQ60" i="12"/>
  <c r="CX61" i="12"/>
  <c r="CY61" i="12"/>
  <c r="CZ61" i="12"/>
  <c r="DA61" i="12"/>
  <c r="DB61" i="12"/>
  <c r="DC61" i="12"/>
  <c r="DD61" i="12"/>
  <c r="DE61" i="12"/>
  <c r="DF61" i="12"/>
  <c r="DG61" i="12"/>
  <c r="DH61" i="12"/>
  <c r="DI61" i="12"/>
  <c r="DJ61" i="12"/>
  <c r="DK61" i="12"/>
  <c r="DL61" i="12"/>
  <c r="DM61" i="12"/>
  <c r="DN61" i="12"/>
  <c r="DO61" i="12"/>
  <c r="DP61" i="12"/>
  <c r="DQ61" i="12"/>
  <c r="CX62" i="12"/>
  <c r="CY62" i="12"/>
  <c r="CZ62" i="12"/>
  <c r="DA62" i="12"/>
  <c r="DB62" i="12"/>
  <c r="DC62" i="12"/>
  <c r="DD62" i="12"/>
  <c r="DE62" i="12"/>
  <c r="DF62" i="12"/>
  <c r="DG62" i="12"/>
  <c r="DH62" i="12"/>
  <c r="DI62" i="12"/>
  <c r="DJ62" i="12"/>
  <c r="DK62" i="12"/>
  <c r="DL62" i="12"/>
  <c r="DM62" i="12"/>
  <c r="DN62" i="12"/>
  <c r="DO62" i="12"/>
  <c r="DP62" i="12"/>
  <c r="DQ62" i="12"/>
  <c r="CX63" i="12"/>
  <c r="CY63" i="12"/>
  <c r="CZ63" i="12"/>
  <c r="DA63" i="12"/>
  <c r="DB63" i="12"/>
  <c r="DC63" i="12"/>
  <c r="DD63" i="12"/>
  <c r="DE63" i="12"/>
  <c r="DF63" i="12"/>
  <c r="DG63" i="12"/>
  <c r="DH63" i="12"/>
  <c r="DI63" i="12"/>
  <c r="DJ63" i="12"/>
  <c r="DK63" i="12"/>
  <c r="DL63" i="12"/>
  <c r="DM63" i="12"/>
  <c r="DN63" i="12"/>
  <c r="DO63" i="12"/>
  <c r="DP63" i="12"/>
  <c r="DQ63" i="12"/>
  <c r="CX64" i="12"/>
  <c r="CY64" i="12"/>
  <c r="CZ64" i="12"/>
  <c r="DA64" i="12"/>
  <c r="DB64" i="12"/>
  <c r="DC64" i="12"/>
  <c r="DD64" i="12"/>
  <c r="DE64" i="12"/>
  <c r="DF64" i="12"/>
  <c r="DG64" i="12"/>
  <c r="DH64" i="12"/>
  <c r="DI64" i="12"/>
  <c r="DJ64" i="12"/>
  <c r="DK64" i="12"/>
  <c r="DL64" i="12"/>
  <c r="DM64" i="12"/>
  <c r="DN64" i="12"/>
  <c r="DO64" i="12"/>
  <c r="DP64" i="12"/>
  <c r="DQ64" i="12"/>
  <c r="CX65" i="12"/>
  <c r="CY65" i="12"/>
  <c r="CZ65" i="12"/>
  <c r="DA65" i="12"/>
  <c r="DB65" i="12"/>
  <c r="DC65" i="12"/>
  <c r="DD65" i="12"/>
  <c r="DE65" i="12"/>
  <c r="DF65" i="12"/>
  <c r="DG65" i="12"/>
  <c r="DH65" i="12"/>
  <c r="DI65" i="12"/>
  <c r="DJ65" i="12"/>
  <c r="DK65" i="12"/>
  <c r="DL65" i="12"/>
  <c r="DM65" i="12"/>
  <c r="DN65" i="12"/>
  <c r="DO65" i="12"/>
  <c r="DP65" i="12"/>
  <c r="DQ65" i="12"/>
  <c r="CX66" i="12"/>
  <c r="CY66" i="12"/>
  <c r="CZ66" i="12"/>
  <c r="DA66" i="12"/>
  <c r="DB66" i="12"/>
  <c r="DC66" i="12"/>
  <c r="DD66" i="12"/>
  <c r="DE66" i="12"/>
  <c r="DF66" i="12"/>
  <c r="DG66" i="12"/>
  <c r="DH66" i="12"/>
  <c r="DI66" i="12"/>
  <c r="DJ66" i="12"/>
  <c r="DK66" i="12"/>
  <c r="DL66" i="12"/>
  <c r="DM66" i="12"/>
  <c r="DN66" i="12"/>
  <c r="DO66" i="12"/>
  <c r="DP66" i="12"/>
  <c r="DQ66" i="12"/>
  <c r="CX67" i="12"/>
  <c r="CY67" i="12"/>
  <c r="CZ67" i="12"/>
  <c r="DA67" i="12"/>
  <c r="DB67" i="12"/>
  <c r="DC67" i="12"/>
  <c r="DD67" i="12"/>
  <c r="DE67" i="12"/>
  <c r="DF67" i="12"/>
  <c r="DG67" i="12"/>
  <c r="DH67" i="12"/>
  <c r="DI67" i="12"/>
  <c r="DJ67" i="12"/>
  <c r="DK67" i="12"/>
  <c r="DL67" i="12"/>
  <c r="DM67" i="12"/>
  <c r="DN67" i="12"/>
  <c r="DO67" i="12"/>
  <c r="DP67" i="12"/>
  <c r="DQ67" i="12"/>
  <c r="CX68" i="12"/>
  <c r="CY68" i="12"/>
  <c r="CZ68" i="12"/>
  <c r="DA68" i="12"/>
  <c r="DB68" i="12"/>
  <c r="DC68" i="12"/>
  <c r="DD68" i="12"/>
  <c r="DE68" i="12"/>
  <c r="DF68" i="12"/>
  <c r="DG68" i="12"/>
  <c r="DH68" i="12"/>
  <c r="DI68" i="12"/>
  <c r="DJ68" i="12"/>
  <c r="DK68" i="12"/>
  <c r="DL68" i="12"/>
  <c r="DM68" i="12"/>
  <c r="DN68" i="12"/>
  <c r="DO68" i="12"/>
  <c r="DP68" i="12"/>
  <c r="DQ68" i="12"/>
  <c r="CX69" i="12"/>
  <c r="CY69" i="12"/>
  <c r="CZ69" i="12"/>
  <c r="DA69" i="12"/>
  <c r="DB69" i="12"/>
  <c r="DC69" i="12"/>
  <c r="DD69" i="12"/>
  <c r="DE69" i="12"/>
  <c r="DF69" i="12"/>
  <c r="DG69" i="12"/>
  <c r="DH69" i="12"/>
  <c r="DI69" i="12"/>
  <c r="DJ69" i="12"/>
  <c r="DK69" i="12"/>
  <c r="DL69" i="12"/>
  <c r="DM69" i="12"/>
  <c r="DN69" i="12"/>
  <c r="DO69" i="12"/>
  <c r="DP69" i="12"/>
  <c r="DQ69" i="12"/>
  <c r="CX70" i="12"/>
  <c r="CY70" i="12"/>
  <c r="CZ70" i="12"/>
  <c r="DA70" i="12"/>
  <c r="DB70" i="12"/>
  <c r="DC70" i="12"/>
  <c r="DD70" i="12"/>
  <c r="DE70" i="12"/>
  <c r="DF70" i="12"/>
  <c r="DG70" i="12"/>
  <c r="DH70" i="12"/>
  <c r="DI70" i="12"/>
  <c r="DJ70" i="12"/>
  <c r="DK70" i="12"/>
  <c r="DL70" i="12"/>
  <c r="DM70" i="12"/>
  <c r="DN70" i="12"/>
  <c r="DO70" i="12"/>
  <c r="DP70" i="12"/>
  <c r="DQ70" i="12"/>
  <c r="CX71" i="12"/>
  <c r="CY71" i="12"/>
  <c r="CZ71" i="12"/>
  <c r="DA71" i="12"/>
  <c r="DB71" i="12"/>
  <c r="DC71" i="12"/>
  <c r="DD71" i="12"/>
  <c r="DE71" i="12"/>
  <c r="DF71" i="12"/>
  <c r="DG71" i="12"/>
  <c r="DH71" i="12"/>
  <c r="DI71" i="12"/>
  <c r="DJ71" i="12"/>
  <c r="DK71" i="12"/>
  <c r="DL71" i="12"/>
  <c r="DM71" i="12"/>
  <c r="DN71" i="12"/>
  <c r="DO71" i="12"/>
  <c r="DP71" i="12"/>
  <c r="DQ71" i="12"/>
  <c r="CX72" i="12"/>
  <c r="CY72" i="12"/>
  <c r="CZ72" i="12"/>
  <c r="DA72" i="12"/>
  <c r="DB72" i="12"/>
  <c r="DC72" i="12"/>
  <c r="DD72" i="12"/>
  <c r="DE72" i="12"/>
  <c r="DF72" i="12"/>
  <c r="DG72" i="12"/>
  <c r="DH72" i="12"/>
  <c r="DI72" i="12"/>
  <c r="DJ72" i="12"/>
  <c r="DK72" i="12"/>
  <c r="DL72" i="12"/>
  <c r="DM72" i="12"/>
  <c r="DN72" i="12"/>
  <c r="DO72" i="12"/>
  <c r="DP72" i="12"/>
  <c r="DQ72" i="12"/>
  <c r="CX73" i="12"/>
  <c r="CY73" i="12"/>
  <c r="CZ73" i="12"/>
  <c r="DA73" i="12"/>
  <c r="DB73" i="12"/>
  <c r="DC73" i="12"/>
  <c r="DD73" i="12"/>
  <c r="DE73" i="12"/>
  <c r="DF73" i="12"/>
  <c r="DG73" i="12"/>
  <c r="DH73" i="12"/>
  <c r="DI73" i="12"/>
  <c r="DJ73" i="12"/>
  <c r="DK73" i="12"/>
  <c r="DL73" i="12"/>
  <c r="DM73" i="12"/>
  <c r="DN73" i="12"/>
  <c r="DO73" i="12"/>
  <c r="DP73" i="12"/>
  <c r="DQ73" i="12"/>
  <c r="CX74" i="12"/>
  <c r="CY74" i="12"/>
  <c r="CZ74" i="12"/>
  <c r="DA74" i="12"/>
  <c r="DB74" i="12"/>
  <c r="DC74" i="12"/>
  <c r="DD74" i="12"/>
  <c r="DE74" i="12"/>
  <c r="DF74" i="12"/>
  <c r="DG74" i="12"/>
  <c r="DH74" i="12"/>
  <c r="DI74" i="12"/>
  <c r="DJ74" i="12"/>
  <c r="DK74" i="12"/>
  <c r="DL74" i="12"/>
  <c r="DM74" i="12"/>
  <c r="DN74" i="12"/>
  <c r="DO74" i="12"/>
  <c r="DP74" i="12"/>
  <c r="DQ74" i="12"/>
  <c r="CX75" i="12"/>
  <c r="CY75" i="12"/>
  <c r="CZ75" i="12"/>
  <c r="DA75" i="12"/>
  <c r="DB75" i="12"/>
  <c r="DC75" i="12"/>
  <c r="DD75" i="12"/>
  <c r="DE75" i="12"/>
  <c r="DF75" i="12"/>
  <c r="DG75" i="12"/>
  <c r="DH75" i="12"/>
  <c r="DI75" i="12"/>
  <c r="DJ75" i="12"/>
  <c r="DK75" i="12"/>
  <c r="DL75" i="12"/>
  <c r="DM75" i="12"/>
  <c r="DN75" i="12"/>
  <c r="DO75" i="12"/>
  <c r="DP75" i="12"/>
  <c r="DQ75" i="12"/>
  <c r="CX76" i="12"/>
  <c r="CY76" i="12"/>
  <c r="CZ76" i="12"/>
  <c r="DA76" i="12"/>
  <c r="DB76" i="12"/>
  <c r="DC76" i="12"/>
  <c r="DD76" i="12"/>
  <c r="DE76" i="12"/>
  <c r="DF76" i="12"/>
  <c r="DG76" i="12"/>
  <c r="DH76" i="12"/>
  <c r="DI76" i="12"/>
  <c r="DJ76" i="12"/>
  <c r="DK76" i="12"/>
  <c r="DL76" i="12"/>
  <c r="DM76" i="12"/>
  <c r="DN76" i="12"/>
  <c r="DO76" i="12"/>
  <c r="DP76" i="12"/>
  <c r="DQ76" i="12"/>
  <c r="CX77" i="12"/>
  <c r="CY77" i="12"/>
  <c r="CZ77" i="12"/>
  <c r="DA77" i="12"/>
  <c r="DB77" i="12"/>
  <c r="DC77" i="12"/>
  <c r="DD77" i="12"/>
  <c r="DE77" i="12"/>
  <c r="DF77" i="12"/>
  <c r="DG77" i="12"/>
  <c r="DH77" i="12"/>
  <c r="DI77" i="12"/>
  <c r="DJ77" i="12"/>
  <c r="DK77" i="12"/>
  <c r="DL77" i="12"/>
  <c r="DM77" i="12"/>
  <c r="DN77" i="12"/>
  <c r="DO77" i="12"/>
  <c r="DP77" i="12"/>
  <c r="DQ77" i="12"/>
  <c r="CX78" i="12"/>
  <c r="CY78" i="12"/>
  <c r="CZ78" i="12"/>
  <c r="DA78" i="12"/>
  <c r="DB78" i="12"/>
  <c r="DC78" i="12"/>
  <c r="DD78" i="12"/>
  <c r="DE78" i="12"/>
  <c r="DF78" i="12"/>
  <c r="DG78" i="12"/>
  <c r="DH78" i="12"/>
  <c r="DI78" i="12"/>
  <c r="DJ78" i="12"/>
  <c r="DK78" i="12"/>
  <c r="DL78" i="12"/>
  <c r="DM78" i="12"/>
  <c r="DN78" i="12"/>
  <c r="DO78" i="12"/>
  <c r="DP78" i="12"/>
  <c r="DQ78" i="12"/>
  <c r="CX79" i="12"/>
  <c r="CY79" i="12"/>
  <c r="CZ79" i="12"/>
  <c r="DA79" i="12"/>
  <c r="DB79" i="12"/>
  <c r="DC79" i="12"/>
  <c r="DD79" i="12"/>
  <c r="DE79" i="12"/>
  <c r="DF79" i="12"/>
  <c r="DG79" i="12"/>
  <c r="DH79" i="12"/>
  <c r="DI79" i="12"/>
  <c r="DJ79" i="12"/>
  <c r="DK79" i="12"/>
  <c r="DL79" i="12"/>
  <c r="DM79" i="12"/>
  <c r="DN79" i="12"/>
  <c r="DO79" i="12"/>
  <c r="DP79" i="12"/>
  <c r="DQ79" i="12"/>
  <c r="CX80" i="12"/>
  <c r="CY80" i="12"/>
  <c r="CZ80" i="12"/>
  <c r="DA80" i="12"/>
  <c r="DB80" i="12"/>
  <c r="DC80" i="12"/>
  <c r="DD80" i="12"/>
  <c r="DE80" i="12"/>
  <c r="DF80" i="12"/>
  <c r="DG80" i="12"/>
  <c r="DH80" i="12"/>
  <c r="DI80" i="12"/>
  <c r="DJ80" i="12"/>
  <c r="DK80" i="12"/>
  <c r="DL80" i="12"/>
  <c r="DM80" i="12"/>
  <c r="DN80" i="12"/>
  <c r="DO80" i="12"/>
  <c r="DP80" i="12"/>
  <c r="DQ80" i="12"/>
  <c r="CX81" i="12"/>
  <c r="CY81" i="12"/>
  <c r="CZ81" i="12"/>
  <c r="DA81" i="12"/>
  <c r="DB81" i="12"/>
  <c r="DC81" i="12"/>
  <c r="DD81" i="12"/>
  <c r="DE81" i="12"/>
  <c r="DF81" i="12"/>
  <c r="DG81" i="12"/>
  <c r="DH81" i="12"/>
  <c r="DI81" i="12"/>
  <c r="DJ81" i="12"/>
  <c r="DK81" i="12"/>
  <c r="DL81" i="12"/>
  <c r="DM81" i="12"/>
  <c r="DN81" i="12"/>
  <c r="DO81" i="12"/>
  <c r="DP81" i="12"/>
  <c r="DQ81" i="12"/>
  <c r="CX82" i="12"/>
  <c r="CY82" i="12"/>
  <c r="CZ82" i="12"/>
  <c r="DA82" i="12"/>
  <c r="DB82" i="12"/>
  <c r="DC82" i="12"/>
  <c r="DD82" i="12"/>
  <c r="DE82" i="12"/>
  <c r="DF82" i="12"/>
  <c r="DG82" i="12"/>
  <c r="DH82" i="12"/>
  <c r="DI82" i="12"/>
  <c r="DJ82" i="12"/>
  <c r="DK82" i="12"/>
  <c r="DL82" i="12"/>
  <c r="DM82" i="12"/>
  <c r="DN82" i="12"/>
  <c r="DO82" i="12"/>
  <c r="DP82" i="12"/>
  <c r="DQ82" i="12"/>
  <c r="CX83" i="12"/>
  <c r="CY83" i="12"/>
  <c r="CZ83" i="12"/>
  <c r="DA83" i="12"/>
  <c r="DB83" i="12"/>
  <c r="DC83" i="12"/>
  <c r="DD83" i="12"/>
  <c r="DE83" i="12"/>
  <c r="DF83" i="12"/>
  <c r="DG83" i="12"/>
  <c r="DH83" i="12"/>
  <c r="DI83" i="12"/>
  <c r="DJ83" i="12"/>
  <c r="DK83" i="12"/>
  <c r="DL83" i="12"/>
  <c r="DM83" i="12"/>
  <c r="DN83" i="12"/>
  <c r="DO83" i="12"/>
  <c r="DP83" i="12"/>
  <c r="DQ83" i="12"/>
  <c r="CX84" i="12"/>
  <c r="CY84" i="12"/>
  <c r="CZ84" i="12"/>
  <c r="DA84" i="12"/>
  <c r="DB84" i="12"/>
  <c r="DC84" i="12"/>
  <c r="DD84" i="12"/>
  <c r="DE84" i="12"/>
  <c r="DF84" i="12"/>
  <c r="DG84" i="12"/>
  <c r="DH84" i="12"/>
  <c r="DI84" i="12"/>
  <c r="DJ84" i="12"/>
  <c r="DK84" i="12"/>
  <c r="DL84" i="12"/>
  <c r="DM84" i="12"/>
  <c r="DN84" i="12"/>
  <c r="DO84" i="12"/>
  <c r="DP84" i="12"/>
  <c r="DQ84" i="12"/>
  <c r="CX85" i="12"/>
  <c r="CY85" i="12"/>
  <c r="CZ85" i="12"/>
  <c r="DA85" i="12"/>
  <c r="DB85" i="12"/>
  <c r="DC85" i="12"/>
  <c r="DD85" i="12"/>
  <c r="DE85" i="12"/>
  <c r="DF85" i="12"/>
  <c r="DG85" i="12"/>
  <c r="DH85" i="12"/>
  <c r="DI85" i="12"/>
  <c r="DJ85" i="12"/>
  <c r="DK85" i="12"/>
  <c r="DL85" i="12"/>
  <c r="DM85" i="12"/>
  <c r="DN85" i="12"/>
  <c r="DO85" i="12"/>
  <c r="DP85" i="12"/>
  <c r="DQ85" i="12"/>
  <c r="CY3" i="12"/>
  <c r="CY88" i="12" s="1"/>
  <c r="CZ3" i="12"/>
  <c r="DA3" i="12"/>
  <c r="DA88" i="12" s="1"/>
  <c r="DB3" i="12"/>
  <c r="DB88" i="12" s="1"/>
  <c r="DC3" i="12"/>
  <c r="DC88" i="12" s="1"/>
  <c r="DD3" i="12"/>
  <c r="DD88" i="12" s="1"/>
  <c r="DE3" i="12"/>
  <c r="DE88" i="12" s="1"/>
  <c r="DF3" i="12"/>
  <c r="DF88" i="12" s="1"/>
  <c r="DG3" i="12"/>
  <c r="DG88" i="12" s="1"/>
  <c r="DH3" i="12"/>
  <c r="DH88" i="12" s="1"/>
  <c r="DI3" i="12"/>
  <c r="DI88" i="12" s="1"/>
  <c r="DJ3" i="12"/>
  <c r="DJ88" i="12" s="1"/>
  <c r="DK3" i="12"/>
  <c r="DK88" i="12" s="1"/>
  <c r="DL3" i="12"/>
  <c r="DM3" i="12"/>
  <c r="DM88" i="12" s="1"/>
  <c r="DN3" i="12"/>
  <c r="DN88" i="12" s="1"/>
  <c r="DO3" i="12"/>
  <c r="DO88" i="12" s="1"/>
  <c r="DP3" i="12"/>
  <c r="DP88" i="12" s="1"/>
  <c r="DQ3" i="12"/>
  <c r="DQ88" i="12" s="1"/>
  <c r="CX3" i="12"/>
  <c r="CX88" i="12" s="1"/>
  <c r="CT4" i="12"/>
  <c r="CV4" i="12"/>
  <c r="CT5" i="12"/>
  <c r="CV5" i="12"/>
  <c r="CT6" i="12"/>
  <c r="CV6" i="12"/>
  <c r="CT7" i="12"/>
  <c r="CV7" i="12"/>
  <c r="CT8" i="12"/>
  <c r="CV8" i="12"/>
  <c r="CT9" i="12"/>
  <c r="CV9" i="12"/>
  <c r="CT10" i="12"/>
  <c r="CV10" i="12"/>
  <c r="CT11" i="12"/>
  <c r="CV11" i="12"/>
  <c r="CT12" i="12"/>
  <c r="CV12" i="12"/>
  <c r="CT13" i="12"/>
  <c r="CV13" i="12"/>
  <c r="CT14" i="12"/>
  <c r="CV14" i="12"/>
  <c r="CT15" i="12"/>
  <c r="CV15" i="12"/>
  <c r="CT16" i="12"/>
  <c r="CV16" i="12"/>
  <c r="CT17" i="12"/>
  <c r="CV17" i="12"/>
  <c r="CT18" i="12"/>
  <c r="CV18" i="12"/>
  <c r="CT19" i="12"/>
  <c r="CV19" i="12"/>
  <c r="CT20" i="12"/>
  <c r="CV20" i="12"/>
  <c r="CT21" i="12"/>
  <c r="CV21" i="12"/>
  <c r="CT22" i="12"/>
  <c r="CV22" i="12"/>
  <c r="CT23" i="12"/>
  <c r="CV23" i="12"/>
  <c r="CT24" i="12"/>
  <c r="CV24" i="12"/>
  <c r="CT25" i="12"/>
  <c r="CV25" i="12"/>
  <c r="CT26" i="12"/>
  <c r="CV26" i="12"/>
  <c r="CT27" i="12"/>
  <c r="CV27" i="12"/>
  <c r="CT28" i="12"/>
  <c r="CV28" i="12"/>
  <c r="CT29" i="12"/>
  <c r="CV29" i="12"/>
  <c r="CT30" i="12"/>
  <c r="CV30" i="12"/>
  <c r="CT31" i="12"/>
  <c r="CV31" i="12"/>
  <c r="CT32" i="12"/>
  <c r="CV32" i="12"/>
  <c r="CT33" i="12"/>
  <c r="CV33" i="12"/>
  <c r="CT34" i="12"/>
  <c r="CV34" i="12"/>
  <c r="CT35" i="12"/>
  <c r="CV35" i="12"/>
  <c r="CT36" i="12"/>
  <c r="CV36" i="12"/>
  <c r="CT37" i="12"/>
  <c r="CV37" i="12"/>
  <c r="CT38" i="12"/>
  <c r="CV38" i="12"/>
  <c r="CT39" i="12"/>
  <c r="CV39" i="12"/>
  <c r="CT40" i="12"/>
  <c r="CV40" i="12"/>
  <c r="CT41" i="12"/>
  <c r="CV41" i="12"/>
  <c r="CT42" i="12"/>
  <c r="CV42" i="12"/>
  <c r="CT43" i="12"/>
  <c r="CV43" i="12"/>
  <c r="CT44" i="12"/>
  <c r="CV44" i="12"/>
  <c r="CT45" i="12"/>
  <c r="CV45" i="12"/>
  <c r="CT46" i="12"/>
  <c r="CV46" i="12"/>
  <c r="CT47" i="12"/>
  <c r="CV47" i="12"/>
  <c r="CT48" i="12"/>
  <c r="CV48" i="12"/>
  <c r="CT49" i="12"/>
  <c r="CV49" i="12"/>
  <c r="CT50" i="12"/>
  <c r="CV50" i="12"/>
  <c r="CT51" i="12"/>
  <c r="CV51" i="12"/>
  <c r="CT52" i="12"/>
  <c r="CV52" i="12"/>
  <c r="CT53" i="12"/>
  <c r="CV53" i="12"/>
  <c r="CT54" i="12"/>
  <c r="CV54" i="12"/>
  <c r="CT55" i="12"/>
  <c r="CV55" i="12"/>
  <c r="CT56" i="12"/>
  <c r="CV56" i="12"/>
  <c r="CT57" i="12"/>
  <c r="CV57" i="12"/>
  <c r="CT58" i="12"/>
  <c r="CV58" i="12"/>
  <c r="CT59" i="12"/>
  <c r="CV59" i="12"/>
  <c r="CT60" i="12"/>
  <c r="CV60" i="12"/>
  <c r="CT61" i="12"/>
  <c r="CV61" i="12"/>
  <c r="CT62" i="12"/>
  <c r="CV62" i="12"/>
  <c r="CT63" i="12"/>
  <c r="CV63" i="12"/>
  <c r="CT64" i="12"/>
  <c r="CV64" i="12"/>
  <c r="CT65" i="12"/>
  <c r="CV65" i="12"/>
  <c r="CT66" i="12"/>
  <c r="CV66" i="12"/>
  <c r="CT67" i="12"/>
  <c r="CV67" i="12"/>
  <c r="CT68" i="12"/>
  <c r="CV68" i="12"/>
  <c r="CT69" i="12"/>
  <c r="CV69" i="12"/>
  <c r="CT70" i="12"/>
  <c r="CV70" i="12"/>
  <c r="CT71" i="12"/>
  <c r="CV71" i="12"/>
  <c r="CT72" i="12"/>
  <c r="CV72" i="12"/>
  <c r="CT73" i="12"/>
  <c r="CV73" i="12"/>
  <c r="CT74" i="12"/>
  <c r="CV74" i="12"/>
  <c r="CT75" i="12"/>
  <c r="CV75" i="12"/>
  <c r="CT76" i="12"/>
  <c r="CV76" i="12"/>
  <c r="CT77" i="12"/>
  <c r="CV77" i="12"/>
  <c r="CT78" i="12"/>
  <c r="CV78" i="12"/>
  <c r="CT79" i="12"/>
  <c r="CV79" i="12"/>
  <c r="CT80" i="12"/>
  <c r="CV80" i="12"/>
  <c r="CT81" i="12"/>
  <c r="CV81" i="12"/>
  <c r="CT82" i="12"/>
  <c r="CV82" i="12"/>
  <c r="CT83" i="12"/>
  <c r="CV83" i="12"/>
  <c r="CT84" i="12"/>
  <c r="CV84" i="12"/>
  <c r="CT85" i="12"/>
  <c r="CV85" i="12"/>
  <c r="CV3" i="12"/>
  <c r="CV88" i="12" s="1"/>
  <c r="CT3" i="12"/>
  <c r="CT88" i="12" s="1"/>
  <c r="CS4" i="12"/>
  <c r="CS5" i="12"/>
  <c r="CS6" i="12"/>
  <c r="CS7" i="12"/>
  <c r="CS8" i="12"/>
  <c r="CS9" i="12"/>
  <c r="CS10" i="12"/>
  <c r="CS11" i="12"/>
  <c r="CS12" i="12"/>
  <c r="CS13" i="12"/>
  <c r="CS14" i="12"/>
  <c r="CS15" i="12"/>
  <c r="CS16" i="12"/>
  <c r="CS17" i="12"/>
  <c r="CS18" i="12"/>
  <c r="CS19" i="12"/>
  <c r="CS20" i="12"/>
  <c r="CS21" i="12"/>
  <c r="CS22" i="12"/>
  <c r="CS23" i="12"/>
  <c r="CS24" i="12"/>
  <c r="CS25" i="12"/>
  <c r="CS26" i="12"/>
  <c r="CS27" i="12"/>
  <c r="CS28" i="12"/>
  <c r="CS29" i="12"/>
  <c r="CS30" i="12"/>
  <c r="CS31" i="12"/>
  <c r="CS32" i="12"/>
  <c r="CS33" i="12"/>
  <c r="CS34" i="12"/>
  <c r="CS35" i="12"/>
  <c r="CS36" i="12"/>
  <c r="CS37" i="12"/>
  <c r="CS38" i="12"/>
  <c r="CS39" i="12"/>
  <c r="CS40" i="12"/>
  <c r="CS41" i="12"/>
  <c r="CS42" i="12"/>
  <c r="CS43" i="12"/>
  <c r="CS44" i="12"/>
  <c r="CS45" i="12"/>
  <c r="CS46" i="12"/>
  <c r="CS47" i="12"/>
  <c r="CS48" i="12"/>
  <c r="CS49" i="12"/>
  <c r="CS50" i="12"/>
  <c r="CS51" i="12"/>
  <c r="CS52" i="12"/>
  <c r="CS53" i="12"/>
  <c r="CS54" i="12"/>
  <c r="CS55" i="12"/>
  <c r="CS56" i="12"/>
  <c r="CS57" i="12"/>
  <c r="CS58" i="12"/>
  <c r="CS59" i="12"/>
  <c r="CS60" i="12"/>
  <c r="CS61" i="12"/>
  <c r="CS62" i="12"/>
  <c r="CS63" i="12"/>
  <c r="CS64" i="12"/>
  <c r="CS65" i="12"/>
  <c r="CS66" i="12"/>
  <c r="CS67" i="12"/>
  <c r="CS68" i="12"/>
  <c r="CS69" i="12"/>
  <c r="CS70" i="12"/>
  <c r="CS71" i="12"/>
  <c r="CS72" i="12"/>
  <c r="CS73" i="12"/>
  <c r="CS74" i="12"/>
  <c r="CS75" i="12"/>
  <c r="CS76" i="12"/>
  <c r="CS77" i="12"/>
  <c r="CS78" i="12"/>
  <c r="CS79" i="12"/>
  <c r="CS80" i="12"/>
  <c r="CS81" i="12"/>
  <c r="CS82" i="12"/>
  <c r="CS83" i="12"/>
  <c r="CS84" i="12"/>
  <c r="CS85" i="12"/>
  <c r="CR4" i="12"/>
  <c r="CR5" i="12"/>
  <c r="CR6" i="12"/>
  <c r="CR7" i="12"/>
  <c r="CR8" i="12"/>
  <c r="CR9" i="12"/>
  <c r="CR10" i="12"/>
  <c r="CR11" i="12"/>
  <c r="CR12" i="12"/>
  <c r="CR13" i="12"/>
  <c r="CR14" i="12"/>
  <c r="CR15" i="12"/>
  <c r="CR16" i="12"/>
  <c r="CR17" i="12"/>
  <c r="CR18" i="12"/>
  <c r="CR19" i="12"/>
  <c r="CR20" i="12"/>
  <c r="CR21" i="12"/>
  <c r="CR22" i="12"/>
  <c r="CR23" i="12"/>
  <c r="CR24" i="12"/>
  <c r="CR25" i="12"/>
  <c r="CR26" i="12"/>
  <c r="CR27" i="12"/>
  <c r="CR28" i="12"/>
  <c r="CR29" i="12"/>
  <c r="CR30" i="12"/>
  <c r="CR31" i="12"/>
  <c r="CR32" i="12"/>
  <c r="CR33" i="12"/>
  <c r="CR34" i="12"/>
  <c r="CR35" i="12"/>
  <c r="CR36" i="12"/>
  <c r="CR37" i="12"/>
  <c r="CR38" i="12"/>
  <c r="CR39" i="12"/>
  <c r="CR40" i="12"/>
  <c r="CR41" i="12"/>
  <c r="CR42" i="12"/>
  <c r="CR43" i="12"/>
  <c r="CR44" i="12"/>
  <c r="CR45" i="12"/>
  <c r="CR46" i="12"/>
  <c r="CR47" i="12"/>
  <c r="CR48" i="12"/>
  <c r="CR49" i="12"/>
  <c r="CR50" i="12"/>
  <c r="CR51" i="12"/>
  <c r="CR52" i="12"/>
  <c r="CR53" i="12"/>
  <c r="CR54" i="12"/>
  <c r="CR55" i="12"/>
  <c r="CR56" i="12"/>
  <c r="CR57" i="12"/>
  <c r="CR58" i="12"/>
  <c r="CR59" i="12"/>
  <c r="CR60" i="12"/>
  <c r="CR61" i="12"/>
  <c r="CR62" i="12"/>
  <c r="CR63" i="12"/>
  <c r="CR64" i="12"/>
  <c r="CR65" i="12"/>
  <c r="CR66" i="12"/>
  <c r="CR67" i="12"/>
  <c r="CR68" i="12"/>
  <c r="CR69" i="12"/>
  <c r="CR70" i="12"/>
  <c r="CR71" i="12"/>
  <c r="CR72" i="12"/>
  <c r="CR73" i="12"/>
  <c r="CR74" i="12"/>
  <c r="CR75" i="12"/>
  <c r="CR76" i="12"/>
  <c r="CR77" i="12"/>
  <c r="CR78" i="12"/>
  <c r="CR79" i="12"/>
  <c r="CR80" i="12"/>
  <c r="CR81" i="12"/>
  <c r="CR82" i="12"/>
  <c r="CR83" i="12"/>
  <c r="CR84" i="12"/>
  <c r="CR85" i="12"/>
  <c r="CR3" i="12"/>
  <c r="CR88" i="12" s="1"/>
  <c r="CP4" i="12"/>
  <c r="CQ4" i="12"/>
  <c r="CP5" i="12"/>
  <c r="CQ5" i="12"/>
  <c r="CP6" i="12"/>
  <c r="CQ6" i="12"/>
  <c r="CP7" i="12"/>
  <c r="CQ7" i="12"/>
  <c r="CP8" i="12"/>
  <c r="CQ8" i="12"/>
  <c r="CP9" i="12"/>
  <c r="CQ9" i="12"/>
  <c r="CP10" i="12"/>
  <c r="CQ10" i="12"/>
  <c r="CP11" i="12"/>
  <c r="CQ11" i="12"/>
  <c r="CP12" i="12"/>
  <c r="CQ12" i="12"/>
  <c r="CP13" i="12"/>
  <c r="CQ13" i="12"/>
  <c r="CP14" i="12"/>
  <c r="CQ14" i="12"/>
  <c r="CP15" i="12"/>
  <c r="CQ15" i="12"/>
  <c r="CP16" i="12"/>
  <c r="CQ16" i="12"/>
  <c r="CP17" i="12"/>
  <c r="CQ17" i="12"/>
  <c r="CP18" i="12"/>
  <c r="CQ18" i="12"/>
  <c r="CP19" i="12"/>
  <c r="CQ19" i="12"/>
  <c r="CP20" i="12"/>
  <c r="CQ20" i="12"/>
  <c r="CP21" i="12"/>
  <c r="CQ21" i="12"/>
  <c r="CP22" i="12"/>
  <c r="CQ22" i="12"/>
  <c r="CP23" i="12"/>
  <c r="CQ23" i="12"/>
  <c r="CP24" i="12"/>
  <c r="CQ24" i="12"/>
  <c r="CP25" i="12"/>
  <c r="CQ25" i="12"/>
  <c r="CP26" i="12"/>
  <c r="CQ26" i="12"/>
  <c r="CP27" i="12"/>
  <c r="CQ27" i="12"/>
  <c r="CP28" i="12"/>
  <c r="CQ28" i="12"/>
  <c r="CP29" i="12"/>
  <c r="CQ29" i="12"/>
  <c r="CP30" i="12"/>
  <c r="CQ30" i="12"/>
  <c r="CP31" i="12"/>
  <c r="CQ31" i="12"/>
  <c r="CP32" i="12"/>
  <c r="CQ32" i="12"/>
  <c r="CP33" i="12"/>
  <c r="CQ33" i="12"/>
  <c r="CP34" i="12"/>
  <c r="CQ34" i="12"/>
  <c r="CP35" i="12"/>
  <c r="CQ35" i="12"/>
  <c r="CP36" i="12"/>
  <c r="CQ36" i="12"/>
  <c r="CP37" i="12"/>
  <c r="CQ37" i="12"/>
  <c r="CP38" i="12"/>
  <c r="CQ38" i="12"/>
  <c r="CP39" i="12"/>
  <c r="CQ39" i="12"/>
  <c r="CP40" i="12"/>
  <c r="CQ40" i="12"/>
  <c r="CP41" i="12"/>
  <c r="CQ41" i="12"/>
  <c r="CP42" i="12"/>
  <c r="CQ42" i="12"/>
  <c r="CP43" i="12"/>
  <c r="CQ43" i="12"/>
  <c r="CP44" i="12"/>
  <c r="CQ44" i="12"/>
  <c r="CP45" i="12"/>
  <c r="CQ45" i="12"/>
  <c r="CP46" i="12"/>
  <c r="CQ46" i="12"/>
  <c r="CP47" i="12"/>
  <c r="CQ47" i="12"/>
  <c r="CP48" i="12"/>
  <c r="CQ48" i="12"/>
  <c r="CP49" i="12"/>
  <c r="CQ49" i="12"/>
  <c r="CP50" i="12"/>
  <c r="CQ50" i="12"/>
  <c r="CP51" i="12"/>
  <c r="CQ51" i="12"/>
  <c r="CP52" i="12"/>
  <c r="CQ52" i="12"/>
  <c r="CP53" i="12"/>
  <c r="CQ53" i="12"/>
  <c r="CP54" i="12"/>
  <c r="CQ54" i="12"/>
  <c r="CP55" i="12"/>
  <c r="CQ55" i="12"/>
  <c r="CP56" i="12"/>
  <c r="CQ56" i="12"/>
  <c r="CP57" i="12"/>
  <c r="CQ57" i="12"/>
  <c r="CP58" i="12"/>
  <c r="CQ58" i="12"/>
  <c r="CP59" i="12"/>
  <c r="CQ59" i="12"/>
  <c r="CP60" i="12"/>
  <c r="CQ60" i="12"/>
  <c r="CP61" i="12"/>
  <c r="CQ61" i="12"/>
  <c r="CP62" i="12"/>
  <c r="CQ62" i="12"/>
  <c r="CP63" i="12"/>
  <c r="CQ63" i="12"/>
  <c r="CP64" i="12"/>
  <c r="CQ64" i="12"/>
  <c r="CP65" i="12"/>
  <c r="CQ65" i="12"/>
  <c r="CP66" i="12"/>
  <c r="CQ66" i="12"/>
  <c r="CP67" i="12"/>
  <c r="CQ67" i="12"/>
  <c r="CP68" i="12"/>
  <c r="CQ68" i="12"/>
  <c r="CP69" i="12"/>
  <c r="CQ69" i="12"/>
  <c r="CP70" i="12"/>
  <c r="CQ70" i="12"/>
  <c r="CP71" i="12"/>
  <c r="CQ71" i="12"/>
  <c r="CP72" i="12"/>
  <c r="CQ72" i="12"/>
  <c r="CP73" i="12"/>
  <c r="CQ73" i="12"/>
  <c r="CP74" i="12"/>
  <c r="CQ74" i="12"/>
  <c r="CP75" i="12"/>
  <c r="CQ75" i="12"/>
  <c r="CP76" i="12"/>
  <c r="CQ76" i="12"/>
  <c r="CP77" i="12"/>
  <c r="CQ77" i="12"/>
  <c r="CP78" i="12"/>
  <c r="CQ78" i="12"/>
  <c r="CP79" i="12"/>
  <c r="CQ79" i="12"/>
  <c r="CP80" i="12"/>
  <c r="CQ80" i="12"/>
  <c r="CP81" i="12"/>
  <c r="CQ81" i="12"/>
  <c r="CP82" i="12"/>
  <c r="CQ82" i="12"/>
  <c r="CP83" i="12"/>
  <c r="CQ83" i="12"/>
  <c r="CP84" i="12"/>
  <c r="CQ84" i="12"/>
  <c r="CP85" i="12"/>
  <c r="CQ85" i="12"/>
  <c r="CQ3" i="12"/>
  <c r="CQ88" i="12" s="1"/>
  <c r="CS3" i="12"/>
  <c r="CS88" i="12" s="1"/>
  <c r="CO4" i="12"/>
  <c r="CO5" i="12"/>
  <c r="CO6" i="12"/>
  <c r="CO7" i="12"/>
  <c r="CO8" i="12"/>
  <c r="CO9" i="12"/>
  <c r="CO10" i="12"/>
  <c r="CO11" i="12"/>
  <c r="CO12" i="12"/>
  <c r="CO13" i="12"/>
  <c r="CO14" i="12"/>
  <c r="CO15" i="12"/>
  <c r="CO16" i="12"/>
  <c r="CO17" i="12"/>
  <c r="CO18" i="12"/>
  <c r="CO19" i="12"/>
  <c r="CO20" i="12"/>
  <c r="CO21" i="12"/>
  <c r="CO22" i="12"/>
  <c r="CO23" i="12"/>
  <c r="CO24" i="12"/>
  <c r="CO25" i="12"/>
  <c r="CO26" i="12"/>
  <c r="CO27" i="12"/>
  <c r="CO28" i="12"/>
  <c r="CO29" i="12"/>
  <c r="CO30" i="12"/>
  <c r="CO31" i="12"/>
  <c r="CO32" i="12"/>
  <c r="CO33" i="12"/>
  <c r="CO34" i="12"/>
  <c r="CO35" i="12"/>
  <c r="CO36" i="12"/>
  <c r="CO37" i="12"/>
  <c r="CO38" i="12"/>
  <c r="CO39" i="12"/>
  <c r="CO40" i="12"/>
  <c r="CO41" i="12"/>
  <c r="CO42" i="12"/>
  <c r="CO43" i="12"/>
  <c r="CO44" i="12"/>
  <c r="CO45" i="12"/>
  <c r="CO46" i="12"/>
  <c r="CO47" i="12"/>
  <c r="CO48" i="12"/>
  <c r="CO49" i="12"/>
  <c r="CO50" i="12"/>
  <c r="CO51" i="12"/>
  <c r="CO52" i="12"/>
  <c r="CO53" i="12"/>
  <c r="CO54" i="12"/>
  <c r="CO55" i="12"/>
  <c r="CO56" i="12"/>
  <c r="CO57" i="12"/>
  <c r="CO58" i="12"/>
  <c r="CO59" i="12"/>
  <c r="CO60" i="12"/>
  <c r="CO61" i="12"/>
  <c r="CO62" i="12"/>
  <c r="CO63" i="12"/>
  <c r="CO64" i="12"/>
  <c r="CO65" i="12"/>
  <c r="CO66" i="12"/>
  <c r="CO67" i="12"/>
  <c r="CO68" i="12"/>
  <c r="CO69" i="12"/>
  <c r="CO70" i="12"/>
  <c r="CO71" i="12"/>
  <c r="CO72" i="12"/>
  <c r="CO73" i="12"/>
  <c r="CO74" i="12"/>
  <c r="CO75" i="12"/>
  <c r="CO76" i="12"/>
  <c r="CO77" i="12"/>
  <c r="CO78" i="12"/>
  <c r="CO79" i="12"/>
  <c r="CO80" i="12"/>
  <c r="CO81" i="12"/>
  <c r="CO82" i="12"/>
  <c r="CO83" i="12"/>
  <c r="CO84" i="12"/>
  <c r="CO85" i="12"/>
  <c r="CP3" i="12"/>
  <c r="CP88" i="12" s="1"/>
  <c r="CL4" i="12"/>
  <c r="CM4" i="12"/>
  <c r="CN4" i="12"/>
  <c r="CL5" i="12"/>
  <c r="CM5" i="12"/>
  <c r="CN5" i="12"/>
  <c r="CL6" i="12"/>
  <c r="CM6" i="12"/>
  <c r="CN6" i="12"/>
  <c r="CL7" i="12"/>
  <c r="CM7" i="12"/>
  <c r="CN7" i="12"/>
  <c r="CL8" i="12"/>
  <c r="CM8" i="12"/>
  <c r="CN8" i="12"/>
  <c r="CL9" i="12"/>
  <c r="CM9" i="12"/>
  <c r="CN9" i="12"/>
  <c r="CL10" i="12"/>
  <c r="CM10" i="12"/>
  <c r="CN10" i="12"/>
  <c r="CL11" i="12"/>
  <c r="CM11" i="12"/>
  <c r="CN11" i="12"/>
  <c r="CL12" i="12"/>
  <c r="CM12" i="12"/>
  <c r="CN12" i="12"/>
  <c r="CL13" i="12"/>
  <c r="CM13" i="12"/>
  <c r="CN13" i="12"/>
  <c r="CL14" i="12"/>
  <c r="CM14" i="12"/>
  <c r="CN14" i="12"/>
  <c r="CL15" i="12"/>
  <c r="CM15" i="12"/>
  <c r="CN15" i="12"/>
  <c r="CL16" i="12"/>
  <c r="CM16" i="12"/>
  <c r="CN16" i="12"/>
  <c r="CL17" i="12"/>
  <c r="CM17" i="12"/>
  <c r="CN17" i="12"/>
  <c r="CL18" i="12"/>
  <c r="CM18" i="12"/>
  <c r="CN18" i="12"/>
  <c r="CL19" i="12"/>
  <c r="CM19" i="12"/>
  <c r="CN19" i="12"/>
  <c r="CL20" i="12"/>
  <c r="CM20" i="12"/>
  <c r="CN20" i="12"/>
  <c r="CL21" i="12"/>
  <c r="CM21" i="12"/>
  <c r="CN21" i="12"/>
  <c r="CL22" i="12"/>
  <c r="CM22" i="12"/>
  <c r="CN22" i="12"/>
  <c r="CL23" i="12"/>
  <c r="CM23" i="12"/>
  <c r="CN23" i="12"/>
  <c r="CL24" i="12"/>
  <c r="CM24" i="12"/>
  <c r="CN24" i="12"/>
  <c r="CL25" i="12"/>
  <c r="CM25" i="12"/>
  <c r="CN25" i="12"/>
  <c r="CL26" i="12"/>
  <c r="CM26" i="12"/>
  <c r="CN26" i="12"/>
  <c r="CL27" i="12"/>
  <c r="CM27" i="12"/>
  <c r="CN27" i="12"/>
  <c r="CL28" i="12"/>
  <c r="CM28" i="12"/>
  <c r="CN28" i="12"/>
  <c r="CL29" i="12"/>
  <c r="CM29" i="12"/>
  <c r="CN29" i="12"/>
  <c r="CL30" i="12"/>
  <c r="CM30" i="12"/>
  <c r="CN30" i="12"/>
  <c r="CL31" i="12"/>
  <c r="CM31" i="12"/>
  <c r="CN31" i="12"/>
  <c r="CL32" i="12"/>
  <c r="CM32" i="12"/>
  <c r="CN32" i="12"/>
  <c r="CL33" i="12"/>
  <c r="CM33" i="12"/>
  <c r="CN33" i="12"/>
  <c r="CL34" i="12"/>
  <c r="CM34" i="12"/>
  <c r="CN34" i="12"/>
  <c r="CL35" i="12"/>
  <c r="CM35" i="12"/>
  <c r="CN35" i="12"/>
  <c r="CL36" i="12"/>
  <c r="CM36" i="12"/>
  <c r="CN36" i="12"/>
  <c r="CL37" i="12"/>
  <c r="CM37" i="12"/>
  <c r="CN37" i="12"/>
  <c r="CL38" i="12"/>
  <c r="CM38" i="12"/>
  <c r="CN38" i="12"/>
  <c r="CL39" i="12"/>
  <c r="CM39" i="12"/>
  <c r="CN39" i="12"/>
  <c r="CL40" i="12"/>
  <c r="CM40" i="12"/>
  <c r="CN40" i="12"/>
  <c r="CL41" i="12"/>
  <c r="CM41" i="12"/>
  <c r="CN41" i="12"/>
  <c r="CL42" i="12"/>
  <c r="CM42" i="12"/>
  <c r="CN42" i="12"/>
  <c r="CL43" i="12"/>
  <c r="CM43" i="12"/>
  <c r="CN43" i="12"/>
  <c r="CL44" i="12"/>
  <c r="CM44" i="12"/>
  <c r="CN44" i="12"/>
  <c r="CL45" i="12"/>
  <c r="CM45" i="12"/>
  <c r="CN45" i="12"/>
  <c r="CL46" i="12"/>
  <c r="CM46" i="12"/>
  <c r="CN46" i="12"/>
  <c r="CL47" i="12"/>
  <c r="CM47" i="12"/>
  <c r="CN47" i="12"/>
  <c r="CL48" i="12"/>
  <c r="CM48" i="12"/>
  <c r="CN48" i="12"/>
  <c r="CL49" i="12"/>
  <c r="CM49" i="12"/>
  <c r="CN49" i="12"/>
  <c r="CL50" i="12"/>
  <c r="CM50" i="12"/>
  <c r="CN50" i="12"/>
  <c r="CL51" i="12"/>
  <c r="CM51" i="12"/>
  <c r="CN51" i="12"/>
  <c r="CL52" i="12"/>
  <c r="CM52" i="12"/>
  <c r="CN52" i="12"/>
  <c r="CL53" i="12"/>
  <c r="CM53" i="12"/>
  <c r="CN53" i="12"/>
  <c r="CL54" i="12"/>
  <c r="CM54" i="12"/>
  <c r="CN54" i="12"/>
  <c r="CL55" i="12"/>
  <c r="CM55" i="12"/>
  <c r="CN55" i="12"/>
  <c r="CL56" i="12"/>
  <c r="CM56" i="12"/>
  <c r="CN56" i="12"/>
  <c r="CL57" i="12"/>
  <c r="CM57" i="12"/>
  <c r="CN57" i="12"/>
  <c r="CL58" i="12"/>
  <c r="CM58" i="12"/>
  <c r="CN58" i="12"/>
  <c r="CL59" i="12"/>
  <c r="CM59" i="12"/>
  <c r="CN59" i="12"/>
  <c r="CL60" i="12"/>
  <c r="CM60" i="12"/>
  <c r="CN60" i="12"/>
  <c r="CL61" i="12"/>
  <c r="CM61" i="12"/>
  <c r="CN61" i="12"/>
  <c r="CL62" i="12"/>
  <c r="CM62" i="12"/>
  <c r="CN62" i="12"/>
  <c r="CL63" i="12"/>
  <c r="CM63" i="12"/>
  <c r="CN63" i="12"/>
  <c r="CL64" i="12"/>
  <c r="CM64" i="12"/>
  <c r="CN64" i="12"/>
  <c r="CL65" i="12"/>
  <c r="CM65" i="12"/>
  <c r="CN65" i="12"/>
  <c r="CL66" i="12"/>
  <c r="CM66" i="12"/>
  <c r="CN66" i="12"/>
  <c r="CL67" i="12"/>
  <c r="CM67" i="12"/>
  <c r="CN67" i="12"/>
  <c r="CL68" i="12"/>
  <c r="CM68" i="12"/>
  <c r="CN68" i="12"/>
  <c r="CL69" i="12"/>
  <c r="CM69" i="12"/>
  <c r="CN69" i="12"/>
  <c r="CL70" i="12"/>
  <c r="CM70" i="12"/>
  <c r="CN70" i="12"/>
  <c r="CL71" i="12"/>
  <c r="CM71" i="12"/>
  <c r="CN71" i="12"/>
  <c r="CL72" i="12"/>
  <c r="CM72" i="12"/>
  <c r="CN72" i="12"/>
  <c r="CL73" i="12"/>
  <c r="CM73" i="12"/>
  <c r="CN73" i="12"/>
  <c r="CL74" i="12"/>
  <c r="CM74" i="12"/>
  <c r="CN74" i="12"/>
  <c r="CL75" i="12"/>
  <c r="CM75" i="12"/>
  <c r="CN75" i="12"/>
  <c r="CL76" i="12"/>
  <c r="CM76" i="12"/>
  <c r="CN76" i="12"/>
  <c r="CL77" i="12"/>
  <c r="CM77" i="12"/>
  <c r="CN77" i="12"/>
  <c r="CL78" i="12"/>
  <c r="CM78" i="12"/>
  <c r="CN78" i="12"/>
  <c r="CL79" i="12"/>
  <c r="CM79" i="12"/>
  <c r="CN79" i="12"/>
  <c r="CL80" i="12"/>
  <c r="CM80" i="12"/>
  <c r="CN80" i="12"/>
  <c r="CL81" i="12"/>
  <c r="CM81" i="12"/>
  <c r="CN81" i="12"/>
  <c r="CL82" i="12"/>
  <c r="CM82" i="12"/>
  <c r="CN82" i="12"/>
  <c r="CL83" i="12"/>
  <c r="CM83" i="12"/>
  <c r="CN83" i="12"/>
  <c r="CL84" i="12"/>
  <c r="CM84" i="12"/>
  <c r="CN84" i="12"/>
  <c r="CL85" i="12"/>
  <c r="CM85" i="12"/>
  <c r="CN85" i="12"/>
  <c r="CL3" i="12"/>
  <c r="CL88" i="12" s="1"/>
  <c r="CM3" i="12"/>
  <c r="CM88" i="12" s="1"/>
  <c r="CN3" i="12"/>
  <c r="CN88" i="12" s="1"/>
  <c r="CO3" i="12"/>
  <c r="CO88" i="12" s="1"/>
  <c r="BQ4" i="12"/>
  <c r="BQ5" i="12"/>
  <c r="BQ6" i="12"/>
  <c r="BQ7" i="12"/>
  <c r="BQ8" i="12"/>
  <c r="BQ9" i="12"/>
  <c r="BQ10" i="12"/>
  <c r="BQ11" i="12"/>
  <c r="BQ12" i="12"/>
  <c r="BQ13" i="12"/>
  <c r="BQ14" i="12"/>
  <c r="BQ15" i="12"/>
  <c r="BQ16" i="12"/>
  <c r="BQ17" i="12"/>
  <c r="BQ18" i="12"/>
  <c r="BQ19" i="12"/>
  <c r="BQ20" i="12"/>
  <c r="BQ21" i="12"/>
  <c r="BQ22" i="12"/>
  <c r="BQ23" i="12"/>
  <c r="BQ24" i="12"/>
  <c r="BQ25" i="12"/>
  <c r="BQ26" i="12"/>
  <c r="BQ27" i="12"/>
  <c r="BQ28" i="12"/>
  <c r="BQ29" i="12"/>
  <c r="BQ30" i="12"/>
  <c r="BQ31" i="12"/>
  <c r="BQ32" i="12"/>
  <c r="BQ33" i="12"/>
  <c r="BQ34" i="12"/>
  <c r="BQ35" i="12"/>
  <c r="BQ36" i="12"/>
  <c r="BQ37" i="12"/>
  <c r="BQ38" i="12"/>
  <c r="BQ39" i="12"/>
  <c r="BQ40" i="12"/>
  <c r="BQ41" i="12"/>
  <c r="BQ42" i="12"/>
  <c r="BQ43" i="12"/>
  <c r="BQ44" i="12"/>
  <c r="BQ45" i="12"/>
  <c r="BQ46" i="12"/>
  <c r="BQ47" i="12"/>
  <c r="BQ48" i="12"/>
  <c r="BQ49" i="12"/>
  <c r="BQ50" i="12"/>
  <c r="BQ51" i="12"/>
  <c r="BQ52" i="12"/>
  <c r="BQ53" i="12"/>
  <c r="BQ54" i="12"/>
  <c r="BQ55" i="12"/>
  <c r="BQ56" i="12"/>
  <c r="BQ57" i="12"/>
  <c r="BQ58" i="12"/>
  <c r="BQ59" i="12"/>
  <c r="BQ60" i="12"/>
  <c r="BQ61" i="12"/>
  <c r="BQ62" i="12"/>
  <c r="BQ63" i="12"/>
  <c r="BQ64" i="12"/>
  <c r="BQ65" i="12"/>
  <c r="BQ66" i="12"/>
  <c r="BQ67" i="12"/>
  <c r="BQ68" i="12"/>
  <c r="BQ69" i="12"/>
  <c r="BQ70" i="12"/>
  <c r="BQ71" i="12"/>
  <c r="BQ72" i="12"/>
  <c r="BQ73" i="12"/>
  <c r="BQ74" i="12"/>
  <c r="BQ75" i="12"/>
  <c r="BQ76" i="12"/>
  <c r="BQ77" i="12"/>
  <c r="BQ78" i="12"/>
  <c r="BQ79" i="12"/>
  <c r="BQ80" i="12"/>
  <c r="BQ81" i="12"/>
  <c r="BQ82" i="12"/>
  <c r="BQ83" i="12"/>
  <c r="BQ84" i="12"/>
  <c r="BQ85" i="12"/>
  <c r="BQ3" i="12"/>
  <c r="BN4" i="12"/>
  <c r="BO4" i="12"/>
  <c r="BP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I4" i="12"/>
  <c r="CJ4" i="12"/>
  <c r="CK4" i="12"/>
  <c r="BN5" i="12"/>
  <c r="BO5" i="12"/>
  <c r="BP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CG5" i="12"/>
  <c r="CH5" i="12"/>
  <c r="CI5" i="12"/>
  <c r="CJ5" i="12"/>
  <c r="CK5" i="12"/>
  <c r="BN6" i="12"/>
  <c r="BO6" i="12"/>
  <c r="BP6" i="12"/>
  <c r="BR6" i="12"/>
  <c r="BS6" i="12"/>
  <c r="BT6" i="12"/>
  <c r="BU6" i="12"/>
  <c r="BV6" i="12"/>
  <c r="BW6" i="12"/>
  <c r="BX6" i="12"/>
  <c r="BY6" i="12"/>
  <c r="BZ6" i="12"/>
  <c r="CA6" i="12"/>
  <c r="CB6" i="12"/>
  <c r="CC6" i="12"/>
  <c r="CD6" i="12"/>
  <c r="CE6" i="12"/>
  <c r="CF6" i="12"/>
  <c r="CG6" i="12"/>
  <c r="CH6" i="12"/>
  <c r="CI6" i="12"/>
  <c r="CJ6" i="12"/>
  <c r="CK6" i="12"/>
  <c r="BN7" i="12"/>
  <c r="BO7" i="12"/>
  <c r="BP7" i="12"/>
  <c r="BR7" i="12"/>
  <c r="BS7" i="12"/>
  <c r="BT7" i="12"/>
  <c r="BU7" i="12"/>
  <c r="BV7" i="12"/>
  <c r="BW7" i="12"/>
  <c r="BX7" i="12"/>
  <c r="BY7" i="12"/>
  <c r="BZ7" i="12"/>
  <c r="CA7" i="12"/>
  <c r="CB7" i="12"/>
  <c r="CC7" i="12"/>
  <c r="CD7" i="12"/>
  <c r="CE7" i="12"/>
  <c r="CF7" i="12"/>
  <c r="CG7" i="12"/>
  <c r="CH7" i="12"/>
  <c r="CI7" i="12"/>
  <c r="CJ7" i="12"/>
  <c r="CK7" i="12"/>
  <c r="BN8" i="12"/>
  <c r="BO8" i="12"/>
  <c r="BP8" i="12"/>
  <c r="BR8" i="12"/>
  <c r="BS8" i="12"/>
  <c r="BT8" i="12"/>
  <c r="BU8" i="12"/>
  <c r="BV8" i="12"/>
  <c r="BW8" i="12"/>
  <c r="BX8" i="12"/>
  <c r="BY8" i="12"/>
  <c r="BZ8" i="12"/>
  <c r="CA8" i="12"/>
  <c r="CB8" i="12"/>
  <c r="CC8" i="12"/>
  <c r="CD8" i="12"/>
  <c r="CE8" i="12"/>
  <c r="CF8" i="12"/>
  <c r="CG8" i="12"/>
  <c r="CH8" i="12"/>
  <c r="CI8" i="12"/>
  <c r="CJ8" i="12"/>
  <c r="CK8" i="12"/>
  <c r="BN9" i="12"/>
  <c r="BO9" i="12"/>
  <c r="BP9" i="12"/>
  <c r="BR9" i="12"/>
  <c r="BS9" i="12"/>
  <c r="BT9" i="12"/>
  <c r="BU9" i="12"/>
  <c r="BV9" i="12"/>
  <c r="BW9" i="12"/>
  <c r="BX9" i="12"/>
  <c r="BY9" i="12"/>
  <c r="BZ9" i="12"/>
  <c r="CA9" i="12"/>
  <c r="CB9" i="12"/>
  <c r="CC9" i="12"/>
  <c r="CD9" i="12"/>
  <c r="CE9" i="12"/>
  <c r="CF9" i="12"/>
  <c r="CG9" i="12"/>
  <c r="CH9" i="12"/>
  <c r="CI9" i="12"/>
  <c r="CJ9" i="12"/>
  <c r="CK9" i="12"/>
  <c r="BN10" i="12"/>
  <c r="BO10" i="12"/>
  <c r="BP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G10" i="12"/>
  <c r="CH10" i="12"/>
  <c r="CI10" i="12"/>
  <c r="CJ10" i="12"/>
  <c r="CK10" i="12"/>
  <c r="BN11" i="12"/>
  <c r="BO11" i="12"/>
  <c r="BP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BN12" i="12"/>
  <c r="BO12" i="12"/>
  <c r="BP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BN13" i="12"/>
  <c r="BO13" i="12"/>
  <c r="BP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BN14" i="12"/>
  <c r="BO14" i="12"/>
  <c r="BP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BN15" i="12"/>
  <c r="BO15" i="12"/>
  <c r="BP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CD15" i="12"/>
  <c r="CE15" i="12"/>
  <c r="CF15" i="12"/>
  <c r="CG15" i="12"/>
  <c r="CH15" i="12"/>
  <c r="CI15" i="12"/>
  <c r="CJ15" i="12"/>
  <c r="CK15" i="12"/>
  <c r="BN16" i="12"/>
  <c r="BO16" i="12"/>
  <c r="BP16" i="12"/>
  <c r="BR16" i="12"/>
  <c r="BS16" i="12"/>
  <c r="BT16" i="12"/>
  <c r="BU16" i="12"/>
  <c r="BV16" i="12"/>
  <c r="BW16" i="12"/>
  <c r="BX16" i="12"/>
  <c r="BY16" i="12"/>
  <c r="BZ16" i="12"/>
  <c r="CA16" i="12"/>
  <c r="CB16" i="12"/>
  <c r="CC16" i="12"/>
  <c r="CD16" i="12"/>
  <c r="CE16" i="12"/>
  <c r="CF16" i="12"/>
  <c r="CG16" i="12"/>
  <c r="CH16" i="12"/>
  <c r="CI16" i="12"/>
  <c r="CJ16" i="12"/>
  <c r="CK16" i="12"/>
  <c r="BN17" i="12"/>
  <c r="BO17" i="12"/>
  <c r="BP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CD17" i="12"/>
  <c r="CE17" i="12"/>
  <c r="CF17" i="12"/>
  <c r="CG17" i="12"/>
  <c r="CH17" i="12"/>
  <c r="CI17" i="12"/>
  <c r="CJ17" i="12"/>
  <c r="CK17" i="12"/>
  <c r="BN18" i="12"/>
  <c r="BO18" i="12"/>
  <c r="BP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CD18" i="12"/>
  <c r="CE18" i="12"/>
  <c r="CF18" i="12"/>
  <c r="CG18" i="12"/>
  <c r="CH18" i="12"/>
  <c r="CI18" i="12"/>
  <c r="CJ18" i="12"/>
  <c r="CK18" i="12"/>
  <c r="BN19" i="12"/>
  <c r="BO19" i="12"/>
  <c r="BP19" i="12"/>
  <c r="BR19" i="12"/>
  <c r="BS19" i="12"/>
  <c r="BT19" i="12"/>
  <c r="BU19" i="12"/>
  <c r="BV19" i="12"/>
  <c r="BW19" i="12"/>
  <c r="BX19" i="12"/>
  <c r="BY19" i="12"/>
  <c r="BZ19" i="12"/>
  <c r="CA19" i="12"/>
  <c r="CB19" i="12"/>
  <c r="CC19" i="12"/>
  <c r="CD19" i="12"/>
  <c r="CE19" i="12"/>
  <c r="CF19" i="12"/>
  <c r="CG19" i="12"/>
  <c r="CH19" i="12"/>
  <c r="CI19" i="12"/>
  <c r="CJ19" i="12"/>
  <c r="CK19" i="12"/>
  <c r="BN20" i="12"/>
  <c r="BO20" i="12"/>
  <c r="BP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CK20" i="12"/>
  <c r="BN21" i="12"/>
  <c r="BO21" i="12"/>
  <c r="BP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K21" i="12"/>
  <c r="BN22" i="12"/>
  <c r="BO22" i="12"/>
  <c r="BP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CG22" i="12"/>
  <c r="CH22" i="12"/>
  <c r="CI22" i="12"/>
  <c r="CJ22" i="12"/>
  <c r="CK22" i="12"/>
  <c r="BN23" i="12"/>
  <c r="BO23" i="12"/>
  <c r="BP23" i="12"/>
  <c r="BR23" i="12"/>
  <c r="BS23" i="12"/>
  <c r="BT23" i="12"/>
  <c r="BU23" i="12"/>
  <c r="BV23" i="12"/>
  <c r="BW23" i="12"/>
  <c r="BX23" i="12"/>
  <c r="BY23" i="12"/>
  <c r="BZ23" i="12"/>
  <c r="CA23" i="12"/>
  <c r="CB23" i="12"/>
  <c r="CC23" i="12"/>
  <c r="CD23" i="12"/>
  <c r="CE23" i="12"/>
  <c r="CF23" i="12"/>
  <c r="CG23" i="12"/>
  <c r="CH23" i="12"/>
  <c r="CI23" i="12"/>
  <c r="CJ23" i="12"/>
  <c r="CK23" i="12"/>
  <c r="BN24" i="12"/>
  <c r="BO24" i="12"/>
  <c r="BP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BN25" i="12"/>
  <c r="BO25" i="12"/>
  <c r="BP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BN26" i="12"/>
  <c r="BO26" i="12"/>
  <c r="BP26" i="12"/>
  <c r="BR26" i="12"/>
  <c r="BS26" i="12"/>
  <c r="BT26" i="12"/>
  <c r="BU26" i="12"/>
  <c r="BV26" i="12"/>
  <c r="BW26" i="12"/>
  <c r="BX26" i="12"/>
  <c r="BY26" i="12"/>
  <c r="BZ26" i="12"/>
  <c r="CA26" i="12"/>
  <c r="CB26" i="12"/>
  <c r="CC26" i="12"/>
  <c r="CD26" i="12"/>
  <c r="CE26" i="12"/>
  <c r="CF26" i="12"/>
  <c r="CG26" i="12"/>
  <c r="CH26" i="12"/>
  <c r="CI26" i="12"/>
  <c r="CJ26" i="12"/>
  <c r="CK26" i="12"/>
  <c r="BN27" i="12"/>
  <c r="BO27" i="12"/>
  <c r="BP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BN28" i="12"/>
  <c r="BO28" i="12"/>
  <c r="BP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BN29" i="12"/>
  <c r="BO29" i="12"/>
  <c r="BP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BN30" i="12"/>
  <c r="BO30" i="12"/>
  <c r="BP30" i="12"/>
  <c r="BR30" i="12"/>
  <c r="BS30" i="12"/>
  <c r="BT30" i="12"/>
  <c r="BU30" i="12"/>
  <c r="BV30" i="12"/>
  <c r="BW30" i="12"/>
  <c r="BX30" i="12"/>
  <c r="BY30" i="12"/>
  <c r="BZ30" i="12"/>
  <c r="CA30" i="12"/>
  <c r="CB30" i="12"/>
  <c r="CC30" i="12"/>
  <c r="CD30" i="12"/>
  <c r="CE30" i="12"/>
  <c r="CF30" i="12"/>
  <c r="CG30" i="12"/>
  <c r="CH30" i="12"/>
  <c r="CI30" i="12"/>
  <c r="CJ30" i="12"/>
  <c r="CK30" i="12"/>
  <c r="BN31" i="12"/>
  <c r="BO31" i="12"/>
  <c r="BP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BN32" i="12"/>
  <c r="BO32" i="12"/>
  <c r="BP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K32" i="12"/>
  <c r="BN33" i="12"/>
  <c r="BO33" i="12"/>
  <c r="BP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K33" i="12"/>
  <c r="BN34" i="12"/>
  <c r="BO34" i="12"/>
  <c r="BP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K34" i="12"/>
  <c r="BN35" i="12"/>
  <c r="BO35" i="12"/>
  <c r="BP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BN36" i="12"/>
  <c r="BO36" i="12"/>
  <c r="BP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K36" i="12"/>
  <c r="BN37" i="12"/>
  <c r="BO37" i="12"/>
  <c r="BP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CK37" i="12"/>
  <c r="BN38" i="12"/>
  <c r="BO38" i="12"/>
  <c r="BP38" i="12"/>
  <c r="BR38" i="12"/>
  <c r="BS38" i="12"/>
  <c r="BT38" i="12"/>
  <c r="BU38" i="12"/>
  <c r="BV38" i="12"/>
  <c r="BW38" i="12"/>
  <c r="BX38" i="12"/>
  <c r="BY38" i="12"/>
  <c r="BZ38" i="12"/>
  <c r="CA38" i="12"/>
  <c r="CB38" i="12"/>
  <c r="CC38" i="12"/>
  <c r="CD38" i="12"/>
  <c r="CE38" i="12"/>
  <c r="CF38" i="12"/>
  <c r="CG38" i="12"/>
  <c r="CH38" i="12"/>
  <c r="CI38" i="12"/>
  <c r="CJ38" i="12"/>
  <c r="CK38" i="12"/>
  <c r="BN39" i="12"/>
  <c r="BO39" i="12"/>
  <c r="BP39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BN40" i="12"/>
  <c r="BO40" i="12"/>
  <c r="BP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BN41" i="12"/>
  <c r="BO41" i="12"/>
  <c r="BP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BN42" i="12"/>
  <c r="BO42" i="12"/>
  <c r="BP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BN43" i="12"/>
  <c r="BO43" i="12"/>
  <c r="BP43" i="12"/>
  <c r="BR43" i="12"/>
  <c r="BS43" i="12"/>
  <c r="BT43" i="12"/>
  <c r="BU43" i="12"/>
  <c r="BV43" i="12"/>
  <c r="BW43" i="12"/>
  <c r="BX43" i="12"/>
  <c r="BY43" i="12"/>
  <c r="BZ43" i="12"/>
  <c r="CA43" i="12"/>
  <c r="CB43" i="12"/>
  <c r="CC43" i="12"/>
  <c r="CD43" i="12"/>
  <c r="CE43" i="12"/>
  <c r="CF43" i="12"/>
  <c r="CG43" i="12"/>
  <c r="CH43" i="12"/>
  <c r="CI43" i="12"/>
  <c r="CJ43" i="12"/>
  <c r="CK43" i="12"/>
  <c r="BN44" i="12"/>
  <c r="BO44" i="12"/>
  <c r="BP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BN45" i="12"/>
  <c r="BO45" i="12"/>
  <c r="BP45" i="12"/>
  <c r="BR45" i="12"/>
  <c r="BS45" i="12"/>
  <c r="BT45" i="12"/>
  <c r="BU45" i="12"/>
  <c r="BV45" i="12"/>
  <c r="BW45" i="12"/>
  <c r="BX45" i="12"/>
  <c r="BY45" i="12"/>
  <c r="BZ45" i="12"/>
  <c r="CA45" i="12"/>
  <c r="CB45" i="12"/>
  <c r="CC45" i="12"/>
  <c r="CD45" i="12"/>
  <c r="CE45" i="12"/>
  <c r="CF45" i="12"/>
  <c r="CG45" i="12"/>
  <c r="CH45" i="12"/>
  <c r="CI45" i="12"/>
  <c r="CJ45" i="12"/>
  <c r="CK45" i="12"/>
  <c r="BN46" i="12"/>
  <c r="BO46" i="12"/>
  <c r="BP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BN47" i="12"/>
  <c r="BO47" i="12"/>
  <c r="BP47" i="12"/>
  <c r="BR47" i="12"/>
  <c r="BS47" i="12"/>
  <c r="BT47" i="12"/>
  <c r="BU47" i="12"/>
  <c r="BV47" i="12"/>
  <c r="BW47" i="12"/>
  <c r="BX47" i="12"/>
  <c r="BY47" i="12"/>
  <c r="BZ47" i="12"/>
  <c r="CA47" i="12"/>
  <c r="CB47" i="12"/>
  <c r="CC47" i="12"/>
  <c r="CD47" i="12"/>
  <c r="CE47" i="12"/>
  <c r="CF47" i="12"/>
  <c r="CG47" i="12"/>
  <c r="CH47" i="12"/>
  <c r="CI47" i="12"/>
  <c r="CJ47" i="12"/>
  <c r="CK47" i="12"/>
  <c r="BN48" i="12"/>
  <c r="BO48" i="12"/>
  <c r="BP48" i="12"/>
  <c r="BR48" i="12"/>
  <c r="BS48" i="12"/>
  <c r="BT48" i="12"/>
  <c r="BU48" i="12"/>
  <c r="BV48" i="12"/>
  <c r="BW48" i="12"/>
  <c r="BX48" i="12"/>
  <c r="BY48" i="12"/>
  <c r="BZ48" i="12"/>
  <c r="CA48" i="12"/>
  <c r="CB48" i="12"/>
  <c r="CC48" i="12"/>
  <c r="CD48" i="12"/>
  <c r="CE48" i="12"/>
  <c r="CF48" i="12"/>
  <c r="CG48" i="12"/>
  <c r="CH48" i="12"/>
  <c r="CI48" i="12"/>
  <c r="CJ48" i="12"/>
  <c r="CK48" i="12"/>
  <c r="BN49" i="12"/>
  <c r="BO49" i="12"/>
  <c r="BP49" i="12"/>
  <c r="BR49" i="12"/>
  <c r="BS49" i="12"/>
  <c r="BT49" i="12"/>
  <c r="BU49" i="12"/>
  <c r="BV49" i="12"/>
  <c r="BW49" i="12"/>
  <c r="BX49" i="12"/>
  <c r="BY49" i="12"/>
  <c r="BZ49" i="12"/>
  <c r="CA49" i="12"/>
  <c r="CB49" i="12"/>
  <c r="CC49" i="12"/>
  <c r="CD49" i="12"/>
  <c r="CE49" i="12"/>
  <c r="CF49" i="12"/>
  <c r="CG49" i="12"/>
  <c r="CH49" i="12"/>
  <c r="CI49" i="12"/>
  <c r="CJ49" i="12"/>
  <c r="CK49" i="12"/>
  <c r="BN50" i="12"/>
  <c r="BO50" i="12"/>
  <c r="BP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BN51" i="12"/>
  <c r="BO51" i="12"/>
  <c r="BP51" i="12"/>
  <c r="BR51" i="12"/>
  <c r="BS51" i="12"/>
  <c r="BT51" i="12"/>
  <c r="BU51" i="12"/>
  <c r="BV51" i="12"/>
  <c r="BW51" i="12"/>
  <c r="BX51" i="12"/>
  <c r="BY51" i="12"/>
  <c r="BZ51" i="12"/>
  <c r="CA51" i="12"/>
  <c r="CB51" i="12"/>
  <c r="CC51" i="12"/>
  <c r="CD51" i="12"/>
  <c r="CE51" i="12"/>
  <c r="CF51" i="12"/>
  <c r="CG51" i="12"/>
  <c r="CH51" i="12"/>
  <c r="CI51" i="12"/>
  <c r="CJ51" i="12"/>
  <c r="CK51" i="12"/>
  <c r="BN52" i="12"/>
  <c r="BO52" i="12"/>
  <c r="BP52" i="12"/>
  <c r="BR52" i="12"/>
  <c r="BS52" i="12"/>
  <c r="BT52" i="12"/>
  <c r="BU52" i="12"/>
  <c r="BV52" i="12"/>
  <c r="BW52" i="12"/>
  <c r="BX52" i="12"/>
  <c r="BY52" i="12"/>
  <c r="BZ52" i="12"/>
  <c r="CA52" i="12"/>
  <c r="CB52" i="12"/>
  <c r="CC52" i="12"/>
  <c r="CD52" i="12"/>
  <c r="CE52" i="12"/>
  <c r="CF52" i="12"/>
  <c r="CG52" i="12"/>
  <c r="CH52" i="12"/>
  <c r="CI52" i="12"/>
  <c r="CJ52" i="12"/>
  <c r="CK52" i="12"/>
  <c r="BN53" i="12"/>
  <c r="BO53" i="12"/>
  <c r="BP53" i="12"/>
  <c r="BR53" i="12"/>
  <c r="BS53" i="12"/>
  <c r="BT53" i="12"/>
  <c r="BU53" i="12"/>
  <c r="BV53" i="12"/>
  <c r="BW53" i="12"/>
  <c r="BX53" i="12"/>
  <c r="BY53" i="12"/>
  <c r="BZ53" i="12"/>
  <c r="CA53" i="12"/>
  <c r="CB53" i="12"/>
  <c r="CC53" i="12"/>
  <c r="CD53" i="12"/>
  <c r="CE53" i="12"/>
  <c r="CF53" i="12"/>
  <c r="CG53" i="12"/>
  <c r="CH53" i="12"/>
  <c r="CI53" i="12"/>
  <c r="CJ53" i="12"/>
  <c r="CK53" i="12"/>
  <c r="BN54" i="12"/>
  <c r="BO54" i="12"/>
  <c r="BP54" i="12"/>
  <c r="BR54" i="12"/>
  <c r="BS54" i="12"/>
  <c r="BT54" i="12"/>
  <c r="BU54" i="12"/>
  <c r="BV54" i="12"/>
  <c r="BW54" i="12"/>
  <c r="BX54" i="12"/>
  <c r="BY54" i="12"/>
  <c r="BZ54" i="12"/>
  <c r="CA54" i="12"/>
  <c r="CB54" i="12"/>
  <c r="CC54" i="12"/>
  <c r="CD54" i="12"/>
  <c r="CE54" i="12"/>
  <c r="CF54" i="12"/>
  <c r="CG54" i="12"/>
  <c r="CH54" i="12"/>
  <c r="CI54" i="12"/>
  <c r="CJ54" i="12"/>
  <c r="CK54" i="12"/>
  <c r="BN55" i="12"/>
  <c r="BO55" i="12"/>
  <c r="BP55" i="12"/>
  <c r="BR55" i="12"/>
  <c r="BS55" i="12"/>
  <c r="BT55" i="12"/>
  <c r="BU55" i="12"/>
  <c r="BV55" i="12"/>
  <c r="BW55" i="12"/>
  <c r="BX55" i="12"/>
  <c r="BY55" i="12"/>
  <c r="BZ55" i="12"/>
  <c r="CA55" i="12"/>
  <c r="CB55" i="12"/>
  <c r="CC55" i="12"/>
  <c r="CD55" i="12"/>
  <c r="CE55" i="12"/>
  <c r="CF55" i="12"/>
  <c r="CG55" i="12"/>
  <c r="CH55" i="12"/>
  <c r="CI55" i="12"/>
  <c r="CJ55" i="12"/>
  <c r="CK55" i="12"/>
  <c r="BN56" i="12"/>
  <c r="BO56" i="12"/>
  <c r="BP56" i="12"/>
  <c r="BR56" i="12"/>
  <c r="BS56" i="12"/>
  <c r="BT56" i="12"/>
  <c r="BU56" i="12"/>
  <c r="BV56" i="12"/>
  <c r="BW56" i="12"/>
  <c r="BX56" i="12"/>
  <c r="BY56" i="12"/>
  <c r="BZ56" i="12"/>
  <c r="CA56" i="12"/>
  <c r="CB56" i="12"/>
  <c r="CC56" i="12"/>
  <c r="CD56" i="12"/>
  <c r="CE56" i="12"/>
  <c r="CF56" i="12"/>
  <c r="CG56" i="12"/>
  <c r="CH56" i="12"/>
  <c r="CI56" i="12"/>
  <c r="CJ56" i="12"/>
  <c r="CK56" i="12"/>
  <c r="BN57" i="12"/>
  <c r="BO57" i="12"/>
  <c r="BP57" i="12"/>
  <c r="BR57" i="12"/>
  <c r="BS57" i="12"/>
  <c r="BT57" i="12"/>
  <c r="BU57" i="12"/>
  <c r="BV57" i="12"/>
  <c r="BW57" i="12"/>
  <c r="BX57" i="12"/>
  <c r="BY57" i="12"/>
  <c r="BZ57" i="12"/>
  <c r="CA57" i="12"/>
  <c r="CB57" i="12"/>
  <c r="CC57" i="12"/>
  <c r="CD57" i="12"/>
  <c r="CE57" i="12"/>
  <c r="CF57" i="12"/>
  <c r="CG57" i="12"/>
  <c r="CH57" i="12"/>
  <c r="CI57" i="12"/>
  <c r="CJ57" i="12"/>
  <c r="CK57" i="12"/>
  <c r="BN58" i="12"/>
  <c r="BO58" i="12"/>
  <c r="BP58" i="12"/>
  <c r="BR58" i="12"/>
  <c r="BS58" i="12"/>
  <c r="BT58" i="12"/>
  <c r="BU58" i="12"/>
  <c r="BV58" i="12"/>
  <c r="BW58" i="12"/>
  <c r="BX58" i="12"/>
  <c r="BY58" i="12"/>
  <c r="BZ58" i="12"/>
  <c r="CA58" i="12"/>
  <c r="CB58" i="12"/>
  <c r="CC58" i="12"/>
  <c r="CD58" i="12"/>
  <c r="CE58" i="12"/>
  <c r="CF58" i="12"/>
  <c r="CG58" i="12"/>
  <c r="CH58" i="12"/>
  <c r="CI58" i="12"/>
  <c r="CJ58" i="12"/>
  <c r="CK58" i="12"/>
  <c r="BN59" i="12"/>
  <c r="BO59" i="12"/>
  <c r="BP59" i="12"/>
  <c r="BR59" i="12"/>
  <c r="BS59" i="12"/>
  <c r="BT59" i="12"/>
  <c r="BU59" i="12"/>
  <c r="BV59" i="12"/>
  <c r="BW59" i="12"/>
  <c r="BX59" i="12"/>
  <c r="BY59" i="12"/>
  <c r="BZ59" i="12"/>
  <c r="CA59" i="12"/>
  <c r="CB59" i="12"/>
  <c r="CC59" i="12"/>
  <c r="CD59" i="12"/>
  <c r="CE59" i="12"/>
  <c r="CF59" i="12"/>
  <c r="CG59" i="12"/>
  <c r="CH59" i="12"/>
  <c r="CI59" i="12"/>
  <c r="CJ59" i="12"/>
  <c r="CK59" i="12"/>
  <c r="BN60" i="12"/>
  <c r="BO60" i="12"/>
  <c r="BP60" i="12"/>
  <c r="BR60" i="12"/>
  <c r="BS60" i="12"/>
  <c r="BT60" i="12"/>
  <c r="BU60" i="12"/>
  <c r="BV60" i="12"/>
  <c r="BW60" i="12"/>
  <c r="BX60" i="12"/>
  <c r="BY60" i="12"/>
  <c r="BZ60" i="12"/>
  <c r="CA60" i="12"/>
  <c r="CB60" i="12"/>
  <c r="CC60" i="12"/>
  <c r="CD60" i="12"/>
  <c r="CE60" i="12"/>
  <c r="CF60" i="12"/>
  <c r="CG60" i="12"/>
  <c r="CH60" i="12"/>
  <c r="CI60" i="12"/>
  <c r="CJ60" i="12"/>
  <c r="CK60" i="12"/>
  <c r="BN61" i="12"/>
  <c r="BO61" i="12"/>
  <c r="BP61" i="12"/>
  <c r="BR61" i="12"/>
  <c r="BS61" i="12"/>
  <c r="BT61" i="12"/>
  <c r="BU61" i="12"/>
  <c r="BV61" i="12"/>
  <c r="BW61" i="12"/>
  <c r="BX61" i="12"/>
  <c r="BY61" i="12"/>
  <c r="BZ61" i="12"/>
  <c r="CA61" i="12"/>
  <c r="CB61" i="12"/>
  <c r="CC61" i="12"/>
  <c r="CD61" i="12"/>
  <c r="CE61" i="12"/>
  <c r="CF61" i="12"/>
  <c r="CG61" i="12"/>
  <c r="CH61" i="12"/>
  <c r="CI61" i="12"/>
  <c r="CJ61" i="12"/>
  <c r="CK61" i="12"/>
  <c r="BN62" i="12"/>
  <c r="BO62" i="12"/>
  <c r="BP62" i="12"/>
  <c r="BR62" i="12"/>
  <c r="BS62" i="12"/>
  <c r="BT62" i="12"/>
  <c r="BU62" i="12"/>
  <c r="BV62" i="12"/>
  <c r="BW62" i="12"/>
  <c r="BX62" i="12"/>
  <c r="BY62" i="12"/>
  <c r="BZ62" i="12"/>
  <c r="CA62" i="12"/>
  <c r="CB62" i="12"/>
  <c r="CC62" i="12"/>
  <c r="CD62" i="12"/>
  <c r="CE62" i="12"/>
  <c r="CF62" i="12"/>
  <c r="CG62" i="12"/>
  <c r="CH62" i="12"/>
  <c r="CI62" i="12"/>
  <c r="CJ62" i="12"/>
  <c r="CK62" i="12"/>
  <c r="BN63" i="12"/>
  <c r="BO63" i="12"/>
  <c r="BP63" i="12"/>
  <c r="BR63" i="12"/>
  <c r="BS63" i="12"/>
  <c r="BT63" i="12"/>
  <c r="BU63" i="12"/>
  <c r="BV63" i="12"/>
  <c r="BW63" i="12"/>
  <c r="BX63" i="12"/>
  <c r="BY63" i="12"/>
  <c r="BZ63" i="12"/>
  <c r="CA63" i="12"/>
  <c r="CB63" i="12"/>
  <c r="CC63" i="12"/>
  <c r="CD63" i="12"/>
  <c r="CE63" i="12"/>
  <c r="CF63" i="12"/>
  <c r="CG63" i="12"/>
  <c r="CH63" i="12"/>
  <c r="CI63" i="12"/>
  <c r="CJ63" i="12"/>
  <c r="CK63" i="12"/>
  <c r="BN64" i="12"/>
  <c r="BO64" i="12"/>
  <c r="BP64" i="12"/>
  <c r="BR64" i="12"/>
  <c r="BS64" i="12"/>
  <c r="BT64" i="12"/>
  <c r="BU64" i="12"/>
  <c r="BV64" i="12"/>
  <c r="BW64" i="12"/>
  <c r="BX64" i="12"/>
  <c r="BY64" i="12"/>
  <c r="BZ64" i="12"/>
  <c r="CA64" i="12"/>
  <c r="CB64" i="12"/>
  <c r="CC64" i="12"/>
  <c r="CD64" i="12"/>
  <c r="CE64" i="12"/>
  <c r="CF64" i="12"/>
  <c r="CG64" i="12"/>
  <c r="CH64" i="12"/>
  <c r="CI64" i="12"/>
  <c r="CJ64" i="12"/>
  <c r="CK64" i="12"/>
  <c r="BN65" i="12"/>
  <c r="BO65" i="12"/>
  <c r="BP65" i="12"/>
  <c r="BR65" i="12"/>
  <c r="BS65" i="12"/>
  <c r="BT65" i="12"/>
  <c r="BU65" i="12"/>
  <c r="BV65" i="12"/>
  <c r="BW65" i="12"/>
  <c r="BX65" i="12"/>
  <c r="BY65" i="12"/>
  <c r="BZ65" i="12"/>
  <c r="CA65" i="12"/>
  <c r="CB65" i="12"/>
  <c r="CC65" i="12"/>
  <c r="CD65" i="12"/>
  <c r="CE65" i="12"/>
  <c r="CF65" i="12"/>
  <c r="CG65" i="12"/>
  <c r="CH65" i="12"/>
  <c r="CI65" i="12"/>
  <c r="CJ65" i="12"/>
  <c r="CK65" i="12"/>
  <c r="BN66" i="12"/>
  <c r="BO66" i="12"/>
  <c r="BP66" i="12"/>
  <c r="BR66" i="12"/>
  <c r="BS66" i="12"/>
  <c r="BT66" i="12"/>
  <c r="BU66" i="12"/>
  <c r="BV66" i="12"/>
  <c r="BW66" i="12"/>
  <c r="BX66" i="12"/>
  <c r="BY66" i="12"/>
  <c r="BZ66" i="12"/>
  <c r="CA66" i="12"/>
  <c r="CB66" i="12"/>
  <c r="CC66" i="12"/>
  <c r="CD66" i="12"/>
  <c r="CE66" i="12"/>
  <c r="CF66" i="12"/>
  <c r="CG66" i="12"/>
  <c r="CH66" i="12"/>
  <c r="CI66" i="12"/>
  <c r="CJ66" i="12"/>
  <c r="CK66" i="12"/>
  <c r="BN67" i="12"/>
  <c r="BO67" i="12"/>
  <c r="BP67" i="12"/>
  <c r="BR67" i="12"/>
  <c r="BS67" i="12"/>
  <c r="BT67" i="12"/>
  <c r="BU67" i="12"/>
  <c r="BV67" i="12"/>
  <c r="BW67" i="12"/>
  <c r="BX67" i="12"/>
  <c r="BY67" i="12"/>
  <c r="BZ67" i="12"/>
  <c r="CA67" i="12"/>
  <c r="CB67" i="12"/>
  <c r="CC67" i="12"/>
  <c r="CD67" i="12"/>
  <c r="CE67" i="12"/>
  <c r="CF67" i="12"/>
  <c r="CG67" i="12"/>
  <c r="CH67" i="12"/>
  <c r="CI67" i="12"/>
  <c r="CJ67" i="12"/>
  <c r="CK67" i="12"/>
  <c r="BN68" i="12"/>
  <c r="BO68" i="12"/>
  <c r="BP68" i="12"/>
  <c r="BR68" i="12"/>
  <c r="BS68" i="12"/>
  <c r="BT68" i="12"/>
  <c r="BU68" i="12"/>
  <c r="BV68" i="12"/>
  <c r="BW68" i="12"/>
  <c r="BX68" i="12"/>
  <c r="BY68" i="12"/>
  <c r="BZ68" i="12"/>
  <c r="CA68" i="12"/>
  <c r="CB68" i="12"/>
  <c r="CC68" i="12"/>
  <c r="CD68" i="12"/>
  <c r="CE68" i="12"/>
  <c r="CF68" i="12"/>
  <c r="CG68" i="12"/>
  <c r="CH68" i="12"/>
  <c r="CI68" i="12"/>
  <c r="CJ68" i="12"/>
  <c r="CK68" i="12"/>
  <c r="BN69" i="12"/>
  <c r="BO69" i="12"/>
  <c r="BP69" i="12"/>
  <c r="BR69" i="12"/>
  <c r="BS69" i="12"/>
  <c r="BT69" i="12"/>
  <c r="BU69" i="12"/>
  <c r="BV69" i="12"/>
  <c r="BW69" i="12"/>
  <c r="BX69" i="12"/>
  <c r="BY69" i="12"/>
  <c r="BZ69" i="12"/>
  <c r="CA69" i="12"/>
  <c r="CB69" i="12"/>
  <c r="CC69" i="12"/>
  <c r="CD69" i="12"/>
  <c r="CE69" i="12"/>
  <c r="CF69" i="12"/>
  <c r="CG69" i="12"/>
  <c r="CH69" i="12"/>
  <c r="CI69" i="12"/>
  <c r="CJ69" i="12"/>
  <c r="CK69" i="12"/>
  <c r="BN70" i="12"/>
  <c r="BO70" i="12"/>
  <c r="BP70" i="12"/>
  <c r="BR70" i="12"/>
  <c r="BS70" i="12"/>
  <c r="BT70" i="12"/>
  <c r="BU70" i="12"/>
  <c r="BV70" i="12"/>
  <c r="BW70" i="12"/>
  <c r="BX70" i="12"/>
  <c r="BY70" i="12"/>
  <c r="BZ70" i="12"/>
  <c r="CA70" i="12"/>
  <c r="CB70" i="12"/>
  <c r="CC70" i="12"/>
  <c r="CD70" i="12"/>
  <c r="CE70" i="12"/>
  <c r="CF70" i="12"/>
  <c r="CG70" i="12"/>
  <c r="CH70" i="12"/>
  <c r="CI70" i="12"/>
  <c r="CJ70" i="12"/>
  <c r="CK70" i="12"/>
  <c r="BN71" i="12"/>
  <c r="BO71" i="12"/>
  <c r="BP71" i="12"/>
  <c r="BR71" i="12"/>
  <c r="BS71" i="12"/>
  <c r="BT71" i="12"/>
  <c r="BU71" i="12"/>
  <c r="BV71" i="12"/>
  <c r="BW71" i="12"/>
  <c r="BX71" i="12"/>
  <c r="BY71" i="12"/>
  <c r="BZ71" i="12"/>
  <c r="CA71" i="12"/>
  <c r="CB71" i="12"/>
  <c r="CC71" i="12"/>
  <c r="CD71" i="12"/>
  <c r="CE71" i="12"/>
  <c r="CF71" i="12"/>
  <c r="CG71" i="12"/>
  <c r="CH71" i="12"/>
  <c r="CI71" i="12"/>
  <c r="CJ71" i="12"/>
  <c r="CK71" i="12"/>
  <c r="BN72" i="12"/>
  <c r="BO72" i="12"/>
  <c r="BP72" i="12"/>
  <c r="BR72" i="12"/>
  <c r="BS72" i="12"/>
  <c r="BT72" i="12"/>
  <c r="BU72" i="12"/>
  <c r="BV72" i="12"/>
  <c r="BW72" i="12"/>
  <c r="BX72" i="12"/>
  <c r="BY72" i="12"/>
  <c r="BZ72" i="12"/>
  <c r="CA72" i="12"/>
  <c r="CB72" i="12"/>
  <c r="CC72" i="12"/>
  <c r="CD72" i="12"/>
  <c r="CE72" i="12"/>
  <c r="CF72" i="12"/>
  <c r="CG72" i="12"/>
  <c r="CH72" i="12"/>
  <c r="CI72" i="12"/>
  <c r="CJ72" i="12"/>
  <c r="CK72" i="12"/>
  <c r="BN73" i="12"/>
  <c r="BO73" i="12"/>
  <c r="BP73" i="12"/>
  <c r="BR73" i="12"/>
  <c r="BS73" i="12"/>
  <c r="BT73" i="12"/>
  <c r="BU73" i="12"/>
  <c r="BV73" i="12"/>
  <c r="BW73" i="12"/>
  <c r="BX73" i="12"/>
  <c r="BY73" i="12"/>
  <c r="BZ73" i="12"/>
  <c r="CA73" i="12"/>
  <c r="CB73" i="12"/>
  <c r="CC73" i="12"/>
  <c r="CD73" i="12"/>
  <c r="CE73" i="12"/>
  <c r="CF73" i="12"/>
  <c r="CG73" i="12"/>
  <c r="CH73" i="12"/>
  <c r="CI73" i="12"/>
  <c r="CJ73" i="12"/>
  <c r="CK73" i="12"/>
  <c r="BN74" i="12"/>
  <c r="BO74" i="12"/>
  <c r="BP74" i="12"/>
  <c r="BR74" i="12"/>
  <c r="BS74" i="12"/>
  <c r="BT74" i="12"/>
  <c r="BU74" i="12"/>
  <c r="BV74" i="12"/>
  <c r="BW74" i="12"/>
  <c r="BX74" i="12"/>
  <c r="BY74" i="12"/>
  <c r="BZ74" i="12"/>
  <c r="CA74" i="12"/>
  <c r="CB74" i="12"/>
  <c r="CC74" i="12"/>
  <c r="CD74" i="12"/>
  <c r="CE74" i="12"/>
  <c r="CF74" i="12"/>
  <c r="CG74" i="12"/>
  <c r="CH74" i="12"/>
  <c r="CI74" i="12"/>
  <c r="CJ74" i="12"/>
  <c r="CK74" i="12"/>
  <c r="BN75" i="12"/>
  <c r="BO75" i="12"/>
  <c r="BP75" i="12"/>
  <c r="BR75" i="12"/>
  <c r="BS75" i="12"/>
  <c r="BT75" i="12"/>
  <c r="BU75" i="12"/>
  <c r="BV75" i="12"/>
  <c r="BW75" i="12"/>
  <c r="BX75" i="12"/>
  <c r="BY75" i="12"/>
  <c r="BZ75" i="12"/>
  <c r="CA75" i="12"/>
  <c r="CB75" i="12"/>
  <c r="CC75" i="12"/>
  <c r="CD75" i="12"/>
  <c r="CE75" i="12"/>
  <c r="CF75" i="12"/>
  <c r="CG75" i="12"/>
  <c r="CH75" i="12"/>
  <c r="CI75" i="12"/>
  <c r="CJ75" i="12"/>
  <c r="CK75" i="12"/>
  <c r="BN76" i="12"/>
  <c r="BO76" i="12"/>
  <c r="BP76" i="12"/>
  <c r="BR76" i="12"/>
  <c r="BS76" i="12"/>
  <c r="BT76" i="12"/>
  <c r="BU76" i="12"/>
  <c r="BV76" i="12"/>
  <c r="BW76" i="12"/>
  <c r="BX76" i="12"/>
  <c r="BY76" i="12"/>
  <c r="BZ76" i="12"/>
  <c r="CA76" i="12"/>
  <c r="CB76" i="12"/>
  <c r="CC76" i="12"/>
  <c r="CD76" i="12"/>
  <c r="CE76" i="12"/>
  <c r="CF76" i="12"/>
  <c r="CG76" i="12"/>
  <c r="CH76" i="12"/>
  <c r="CI76" i="12"/>
  <c r="CJ76" i="12"/>
  <c r="CK76" i="12"/>
  <c r="BN77" i="12"/>
  <c r="BO77" i="12"/>
  <c r="BP77" i="12"/>
  <c r="BR77" i="12"/>
  <c r="BS77" i="12"/>
  <c r="BT77" i="12"/>
  <c r="BU77" i="12"/>
  <c r="BV77" i="12"/>
  <c r="BW77" i="12"/>
  <c r="BX77" i="12"/>
  <c r="BY77" i="12"/>
  <c r="BZ77" i="12"/>
  <c r="CA77" i="12"/>
  <c r="CB77" i="12"/>
  <c r="CC77" i="12"/>
  <c r="CD77" i="12"/>
  <c r="CE77" i="12"/>
  <c r="CF77" i="12"/>
  <c r="CG77" i="12"/>
  <c r="CH77" i="12"/>
  <c r="CI77" i="12"/>
  <c r="CJ77" i="12"/>
  <c r="CK77" i="12"/>
  <c r="BN78" i="12"/>
  <c r="BO78" i="12"/>
  <c r="BP78" i="12"/>
  <c r="BR78" i="12"/>
  <c r="BS78" i="12"/>
  <c r="BT78" i="12"/>
  <c r="BU78" i="12"/>
  <c r="BV78" i="12"/>
  <c r="BW78" i="12"/>
  <c r="BX78" i="12"/>
  <c r="BY78" i="12"/>
  <c r="BZ78" i="12"/>
  <c r="CA78" i="12"/>
  <c r="CB78" i="12"/>
  <c r="CC78" i="12"/>
  <c r="CD78" i="12"/>
  <c r="CE78" i="12"/>
  <c r="CF78" i="12"/>
  <c r="CG78" i="12"/>
  <c r="CH78" i="12"/>
  <c r="CI78" i="12"/>
  <c r="CJ78" i="12"/>
  <c r="CK78" i="12"/>
  <c r="BN79" i="12"/>
  <c r="BO79" i="12"/>
  <c r="BP79" i="12"/>
  <c r="BR79" i="12"/>
  <c r="BS79" i="12"/>
  <c r="BT79" i="12"/>
  <c r="BU79" i="12"/>
  <c r="BV79" i="12"/>
  <c r="BW79" i="12"/>
  <c r="BX79" i="12"/>
  <c r="BY79" i="12"/>
  <c r="BZ79" i="12"/>
  <c r="CA79" i="12"/>
  <c r="CB79" i="12"/>
  <c r="CC79" i="12"/>
  <c r="CD79" i="12"/>
  <c r="CE79" i="12"/>
  <c r="CF79" i="12"/>
  <c r="CG79" i="12"/>
  <c r="CH79" i="12"/>
  <c r="CI79" i="12"/>
  <c r="CJ79" i="12"/>
  <c r="CK79" i="12"/>
  <c r="BN80" i="12"/>
  <c r="BO80" i="12"/>
  <c r="BP80" i="12"/>
  <c r="BR80" i="12"/>
  <c r="BS80" i="12"/>
  <c r="BT80" i="12"/>
  <c r="BU80" i="12"/>
  <c r="BV80" i="12"/>
  <c r="BW80" i="12"/>
  <c r="BX80" i="12"/>
  <c r="BY80" i="12"/>
  <c r="BZ80" i="12"/>
  <c r="CA80" i="12"/>
  <c r="CB80" i="12"/>
  <c r="CC80" i="12"/>
  <c r="CD80" i="12"/>
  <c r="CE80" i="12"/>
  <c r="CF80" i="12"/>
  <c r="CG80" i="12"/>
  <c r="CH80" i="12"/>
  <c r="CI80" i="12"/>
  <c r="CJ80" i="12"/>
  <c r="CK80" i="12"/>
  <c r="BN81" i="12"/>
  <c r="BO81" i="12"/>
  <c r="BP81" i="12"/>
  <c r="BR81" i="12"/>
  <c r="BS81" i="12"/>
  <c r="BT81" i="12"/>
  <c r="BU81" i="12"/>
  <c r="BV81" i="12"/>
  <c r="BW81" i="12"/>
  <c r="BX81" i="12"/>
  <c r="BY81" i="12"/>
  <c r="BZ81" i="12"/>
  <c r="CA81" i="12"/>
  <c r="CB81" i="12"/>
  <c r="CC81" i="12"/>
  <c r="CD81" i="12"/>
  <c r="CE81" i="12"/>
  <c r="CF81" i="12"/>
  <c r="CG81" i="12"/>
  <c r="CH81" i="12"/>
  <c r="CI81" i="12"/>
  <c r="CJ81" i="12"/>
  <c r="CK81" i="12"/>
  <c r="BN82" i="12"/>
  <c r="BO82" i="12"/>
  <c r="BP82" i="12"/>
  <c r="BR82" i="12"/>
  <c r="BS82" i="12"/>
  <c r="BT82" i="12"/>
  <c r="BU82" i="12"/>
  <c r="BV82" i="12"/>
  <c r="BW82" i="12"/>
  <c r="BX82" i="12"/>
  <c r="BY82" i="12"/>
  <c r="BZ82" i="12"/>
  <c r="CA82" i="12"/>
  <c r="CB82" i="12"/>
  <c r="CC82" i="12"/>
  <c r="CD82" i="12"/>
  <c r="CE82" i="12"/>
  <c r="CF82" i="12"/>
  <c r="CG82" i="12"/>
  <c r="CH82" i="12"/>
  <c r="CI82" i="12"/>
  <c r="CJ82" i="12"/>
  <c r="CK82" i="12"/>
  <c r="BN83" i="12"/>
  <c r="BO83" i="12"/>
  <c r="BP83" i="12"/>
  <c r="BR83" i="12"/>
  <c r="BS83" i="12"/>
  <c r="BT83" i="12"/>
  <c r="BU83" i="12"/>
  <c r="BV83" i="12"/>
  <c r="BW83" i="12"/>
  <c r="BX83" i="12"/>
  <c r="BY83" i="12"/>
  <c r="BZ83" i="12"/>
  <c r="CA83" i="12"/>
  <c r="CB83" i="12"/>
  <c r="CC83" i="12"/>
  <c r="CD83" i="12"/>
  <c r="CE83" i="12"/>
  <c r="CF83" i="12"/>
  <c r="CG83" i="12"/>
  <c r="CH83" i="12"/>
  <c r="CI83" i="12"/>
  <c r="CJ83" i="12"/>
  <c r="CK83" i="12"/>
  <c r="BN84" i="12"/>
  <c r="BO84" i="12"/>
  <c r="BP84" i="12"/>
  <c r="BR84" i="12"/>
  <c r="BS84" i="12"/>
  <c r="BT84" i="12"/>
  <c r="BU84" i="12"/>
  <c r="BV84" i="12"/>
  <c r="BW84" i="12"/>
  <c r="BX84" i="12"/>
  <c r="BY84" i="12"/>
  <c r="BZ84" i="12"/>
  <c r="CA84" i="12"/>
  <c r="CB84" i="12"/>
  <c r="CC84" i="12"/>
  <c r="CD84" i="12"/>
  <c r="CE84" i="12"/>
  <c r="CF84" i="12"/>
  <c r="CG84" i="12"/>
  <c r="CH84" i="12"/>
  <c r="CI84" i="12"/>
  <c r="CJ84" i="12"/>
  <c r="CK84" i="12"/>
  <c r="BN85" i="12"/>
  <c r="BO85" i="12"/>
  <c r="BP85" i="12"/>
  <c r="BR85" i="12"/>
  <c r="BS85" i="12"/>
  <c r="BT85" i="12"/>
  <c r="BU85" i="12"/>
  <c r="BV85" i="12"/>
  <c r="BW85" i="12"/>
  <c r="BX85" i="12"/>
  <c r="BY85" i="12"/>
  <c r="BZ85" i="12"/>
  <c r="CA85" i="12"/>
  <c r="CB85" i="12"/>
  <c r="CC85" i="12"/>
  <c r="CD85" i="12"/>
  <c r="CE85" i="12"/>
  <c r="CF85" i="12"/>
  <c r="CG85" i="12"/>
  <c r="CH85" i="12"/>
  <c r="CI85" i="12"/>
  <c r="CJ85" i="12"/>
  <c r="CK85" i="12"/>
  <c r="BO3" i="12"/>
  <c r="BP3" i="12"/>
  <c r="BR3" i="12"/>
  <c r="BS3" i="12"/>
  <c r="BT3" i="12"/>
  <c r="BU3" i="12"/>
  <c r="BV3" i="12"/>
  <c r="BW3" i="12"/>
  <c r="BX3" i="12"/>
  <c r="BY3" i="12"/>
  <c r="BZ3" i="12"/>
  <c r="CA3" i="12"/>
  <c r="CB3" i="12"/>
  <c r="CC3" i="12"/>
  <c r="CD3" i="12"/>
  <c r="CE3" i="12"/>
  <c r="CF3" i="12"/>
  <c r="CG3" i="12"/>
  <c r="CH3" i="12"/>
  <c r="CI3" i="12"/>
  <c r="CJ3" i="12"/>
  <c r="CK3" i="12"/>
  <c r="BN3" i="12"/>
  <c r="BL85" i="12"/>
  <c r="BL84" i="12"/>
  <c r="BL83" i="12"/>
  <c r="BL82" i="12"/>
  <c r="BL81" i="12"/>
  <c r="BL80" i="12"/>
  <c r="BL79" i="12"/>
  <c r="BL78" i="12"/>
  <c r="BL77" i="12"/>
  <c r="BL76" i="12"/>
  <c r="BL75" i="12"/>
  <c r="BL74" i="12"/>
  <c r="BL73" i="12"/>
  <c r="BL72" i="12"/>
  <c r="BL71" i="12"/>
  <c r="BL70" i="12"/>
  <c r="BL69" i="12"/>
  <c r="BL68" i="12"/>
  <c r="BL67" i="12"/>
  <c r="BL66" i="12"/>
  <c r="BL65" i="12"/>
  <c r="BL64" i="12"/>
  <c r="BL63" i="12"/>
  <c r="BL62" i="12"/>
  <c r="BL61" i="12"/>
  <c r="BL60" i="12"/>
  <c r="BL59" i="12"/>
  <c r="BL58" i="12"/>
  <c r="BL57" i="12"/>
  <c r="BL56" i="12"/>
  <c r="BL55" i="12"/>
  <c r="BL54" i="12"/>
  <c r="BL53" i="12"/>
  <c r="BL52" i="12"/>
  <c r="BL51" i="12"/>
  <c r="BL50" i="12"/>
  <c r="BL49" i="12"/>
  <c r="BL48" i="12"/>
  <c r="BL47" i="12"/>
  <c r="BL46" i="12"/>
  <c r="BL45" i="12"/>
  <c r="BL44" i="12"/>
  <c r="BL43" i="12"/>
  <c r="BL42" i="12"/>
  <c r="BL41" i="12"/>
  <c r="BL40" i="12"/>
  <c r="BL39" i="12"/>
  <c r="BL38" i="12"/>
  <c r="BL37" i="12"/>
  <c r="BL36" i="12"/>
  <c r="BL35" i="12"/>
  <c r="BL34" i="12"/>
  <c r="BL33" i="12"/>
  <c r="BL32" i="12"/>
  <c r="BL31" i="12"/>
  <c r="BL30" i="12"/>
  <c r="BL29" i="12"/>
  <c r="BL28" i="12"/>
  <c r="BL27" i="12"/>
  <c r="BL26" i="12"/>
  <c r="BL25" i="12"/>
  <c r="BL24" i="12"/>
  <c r="BL23" i="12"/>
  <c r="BL22" i="12"/>
  <c r="BL21" i="12"/>
  <c r="BL20" i="12"/>
  <c r="BL19" i="12"/>
  <c r="BL18" i="12"/>
  <c r="BL17" i="12"/>
  <c r="BL16" i="12"/>
  <c r="BL15" i="12"/>
  <c r="BL14" i="12"/>
  <c r="BL13" i="12"/>
  <c r="BL12" i="12"/>
  <c r="BL11" i="12"/>
  <c r="BL10" i="12"/>
  <c r="BL9" i="12"/>
  <c r="BL8" i="12"/>
  <c r="BL7" i="12"/>
  <c r="BL6" i="12"/>
  <c r="BL5" i="12"/>
  <c r="BL4" i="12"/>
  <c r="BL3" i="12"/>
  <c r="AS3" i="10"/>
  <c r="BG3" i="12"/>
  <c r="BH3" i="12"/>
  <c r="BI3" i="12"/>
  <c r="BJ3" i="12"/>
  <c r="BK3" i="12"/>
  <c r="BM3" i="12"/>
  <c r="BG4" i="12"/>
  <c r="BH4" i="12"/>
  <c r="BI4" i="12"/>
  <c r="BJ4" i="12"/>
  <c r="BK4" i="12"/>
  <c r="BM4" i="12"/>
  <c r="BG5" i="12"/>
  <c r="BH5" i="12"/>
  <c r="BI5" i="12"/>
  <c r="BJ5" i="12"/>
  <c r="BK5" i="12"/>
  <c r="BM5" i="12"/>
  <c r="BG6" i="12"/>
  <c r="BH6" i="12"/>
  <c r="BI6" i="12"/>
  <c r="BJ6" i="12"/>
  <c r="BK6" i="12"/>
  <c r="BM6" i="12"/>
  <c r="BG7" i="12"/>
  <c r="BH7" i="12"/>
  <c r="BI7" i="12"/>
  <c r="BJ7" i="12"/>
  <c r="BK7" i="12"/>
  <c r="BM7" i="12"/>
  <c r="BG8" i="12"/>
  <c r="BH8" i="12"/>
  <c r="BI8" i="12"/>
  <c r="BJ8" i="12"/>
  <c r="BK8" i="12"/>
  <c r="BM8" i="12"/>
  <c r="BG9" i="12"/>
  <c r="BH9" i="12"/>
  <c r="BI9" i="12"/>
  <c r="BJ9" i="12"/>
  <c r="BK9" i="12"/>
  <c r="BM9" i="12"/>
  <c r="BG10" i="12"/>
  <c r="BH10" i="12"/>
  <c r="BI10" i="12"/>
  <c r="BJ10" i="12"/>
  <c r="BK10" i="12"/>
  <c r="BM10" i="12"/>
  <c r="BG11" i="12"/>
  <c r="BH11" i="12"/>
  <c r="BI11" i="12"/>
  <c r="BJ11" i="12"/>
  <c r="BK11" i="12"/>
  <c r="BM11" i="12"/>
  <c r="BG12" i="12"/>
  <c r="BH12" i="12"/>
  <c r="BI12" i="12"/>
  <c r="BJ12" i="12"/>
  <c r="BK12" i="12"/>
  <c r="BM12" i="12"/>
  <c r="BG13" i="12"/>
  <c r="BH13" i="12"/>
  <c r="BI13" i="12"/>
  <c r="BJ13" i="12"/>
  <c r="BK13" i="12"/>
  <c r="BM13" i="12"/>
  <c r="BG14" i="12"/>
  <c r="BH14" i="12"/>
  <c r="BI14" i="12"/>
  <c r="BJ14" i="12"/>
  <c r="BK14" i="12"/>
  <c r="BM14" i="12"/>
  <c r="BG15" i="12"/>
  <c r="BH15" i="12"/>
  <c r="BI15" i="12"/>
  <c r="BJ15" i="12"/>
  <c r="BK15" i="12"/>
  <c r="BM15" i="12"/>
  <c r="BG16" i="12"/>
  <c r="BH16" i="12"/>
  <c r="BI16" i="12"/>
  <c r="BJ16" i="12"/>
  <c r="BK16" i="12"/>
  <c r="BM16" i="12"/>
  <c r="BG17" i="12"/>
  <c r="BH17" i="12"/>
  <c r="BI17" i="12"/>
  <c r="BJ17" i="12"/>
  <c r="BK17" i="12"/>
  <c r="BM17" i="12"/>
  <c r="BG18" i="12"/>
  <c r="BH18" i="12"/>
  <c r="BI18" i="12"/>
  <c r="BJ18" i="12"/>
  <c r="BK18" i="12"/>
  <c r="BM18" i="12"/>
  <c r="BG19" i="12"/>
  <c r="BH19" i="12"/>
  <c r="BI19" i="12"/>
  <c r="BJ19" i="12"/>
  <c r="BK19" i="12"/>
  <c r="BM19" i="12"/>
  <c r="BG20" i="12"/>
  <c r="BH20" i="12"/>
  <c r="BI20" i="12"/>
  <c r="BJ20" i="12"/>
  <c r="BK20" i="12"/>
  <c r="BM20" i="12"/>
  <c r="BG21" i="12"/>
  <c r="BH21" i="12"/>
  <c r="BI21" i="12"/>
  <c r="BJ21" i="12"/>
  <c r="BK21" i="12"/>
  <c r="BM21" i="12"/>
  <c r="BG22" i="12"/>
  <c r="BH22" i="12"/>
  <c r="BI22" i="12"/>
  <c r="BJ22" i="12"/>
  <c r="BK22" i="12"/>
  <c r="BM22" i="12"/>
  <c r="BG23" i="12"/>
  <c r="BH23" i="12"/>
  <c r="BI23" i="12"/>
  <c r="BJ23" i="12"/>
  <c r="BK23" i="12"/>
  <c r="BM23" i="12"/>
  <c r="BG24" i="12"/>
  <c r="BH24" i="12"/>
  <c r="BI24" i="12"/>
  <c r="BJ24" i="12"/>
  <c r="BK24" i="12"/>
  <c r="BM24" i="12"/>
  <c r="BG25" i="12"/>
  <c r="BH25" i="12"/>
  <c r="BI25" i="12"/>
  <c r="BJ25" i="12"/>
  <c r="BK25" i="12"/>
  <c r="BM25" i="12"/>
  <c r="BG26" i="12"/>
  <c r="BH26" i="12"/>
  <c r="BI26" i="12"/>
  <c r="BJ26" i="12"/>
  <c r="BK26" i="12"/>
  <c r="BM26" i="12"/>
  <c r="BG27" i="12"/>
  <c r="BH27" i="12"/>
  <c r="BI27" i="12"/>
  <c r="BJ27" i="12"/>
  <c r="BK27" i="12"/>
  <c r="BM27" i="12"/>
  <c r="BG28" i="12"/>
  <c r="BH28" i="12"/>
  <c r="BI28" i="12"/>
  <c r="BJ28" i="12"/>
  <c r="BK28" i="12"/>
  <c r="BM28" i="12"/>
  <c r="BG29" i="12"/>
  <c r="BH29" i="12"/>
  <c r="BI29" i="12"/>
  <c r="BJ29" i="12"/>
  <c r="BK29" i="12"/>
  <c r="BM29" i="12"/>
  <c r="BG30" i="12"/>
  <c r="BH30" i="12"/>
  <c r="BI30" i="12"/>
  <c r="BJ30" i="12"/>
  <c r="BK30" i="12"/>
  <c r="BM30" i="12"/>
  <c r="BG31" i="12"/>
  <c r="BH31" i="12"/>
  <c r="BI31" i="12"/>
  <c r="BJ31" i="12"/>
  <c r="BK31" i="12"/>
  <c r="BM31" i="12"/>
  <c r="BG32" i="12"/>
  <c r="BH32" i="12"/>
  <c r="BI32" i="12"/>
  <c r="BJ32" i="12"/>
  <c r="BK32" i="12"/>
  <c r="BM32" i="12"/>
  <c r="BG33" i="12"/>
  <c r="BH33" i="12"/>
  <c r="BI33" i="12"/>
  <c r="BJ33" i="12"/>
  <c r="BK33" i="12"/>
  <c r="BM33" i="12"/>
  <c r="BG34" i="12"/>
  <c r="BH34" i="12"/>
  <c r="BI34" i="12"/>
  <c r="BJ34" i="12"/>
  <c r="BK34" i="12"/>
  <c r="BM34" i="12"/>
  <c r="BG35" i="12"/>
  <c r="BH35" i="12"/>
  <c r="BI35" i="12"/>
  <c r="BJ35" i="12"/>
  <c r="BK35" i="12"/>
  <c r="BM35" i="12"/>
  <c r="BG36" i="12"/>
  <c r="BH36" i="12"/>
  <c r="BI36" i="12"/>
  <c r="BJ36" i="12"/>
  <c r="BK36" i="12"/>
  <c r="BM36" i="12"/>
  <c r="BG37" i="12"/>
  <c r="BH37" i="12"/>
  <c r="BI37" i="12"/>
  <c r="BJ37" i="12"/>
  <c r="BK37" i="12"/>
  <c r="BM37" i="12"/>
  <c r="BG38" i="12"/>
  <c r="BH38" i="12"/>
  <c r="BI38" i="12"/>
  <c r="BJ38" i="12"/>
  <c r="BK38" i="12"/>
  <c r="BM38" i="12"/>
  <c r="BG39" i="12"/>
  <c r="BH39" i="12"/>
  <c r="BI39" i="12"/>
  <c r="BJ39" i="12"/>
  <c r="BK39" i="12"/>
  <c r="BM39" i="12"/>
  <c r="BG40" i="12"/>
  <c r="BH40" i="12"/>
  <c r="BI40" i="12"/>
  <c r="BJ40" i="12"/>
  <c r="BK40" i="12"/>
  <c r="BM40" i="12"/>
  <c r="BG41" i="12"/>
  <c r="BH41" i="12"/>
  <c r="BI41" i="12"/>
  <c r="BJ41" i="12"/>
  <c r="BK41" i="12"/>
  <c r="BM41" i="12"/>
  <c r="BG42" i="12"/>
  <c r="BH42" i="12"/>
  <c r="BI42" i="12"/>
  <c r="BJ42" i="12"/>
  <c r="BK42" i="12"/>
  <c r="BM42" i="12"/>
  <c r="BG43" i="12"/>
  <c r="BH43" i="12"/>
  <c r="BI43" i="12"/>
  <c r="BJ43" i="12"/>
  <c r="BK43" i="12"/>
  <c r="BM43" i="12"/>
  <c r="BG44" i="12"/>
  <c r="BH44" i="12"/>
  <c r="BI44" i="12"/>
  <c r="BJ44" i="12"/>
  <c r="BK44" i="12"/>
  <c r="BM44" i="12"/>
  <c r="BG45" i="12"/>
  <c r="BH45" i="12"/>
  <c r="BI45" i="12"/>
  <c r="BJ45" i="12"/>
  <c r="BK45" i="12"/>
  <c r="BM45" i="12"/>
  <c r="BG46" i="12"/>
  <c r="BH46" i="12"/>
  <c r="BI46" i="12"/>
  <c r="BJ46" i="12"/>
  <c r="BK46" i="12"/>
  <c r="BM46" i="12"/>
  <c r="BG47" i="12"/>
  <c r="BH47" i="12"/>
  <c r="BI47" i="12"/>
  <c r="BJ47" i="12"/>
  <c r="BK47" i="12"/>
  <c r="BM47" i="12"/>
  <c r="BG48" i="12"/>
  <c r="BH48" i="12"/>
  <c r="BI48" i="12"/>
  <c r="BJ48" i="12"/>
  <c r="BK48" i="12"/>
  <c r="BM48" i="12"/>
  <c r="BG49" i="12"/>
  <c r="BH49" i="12"/>
  <c r="BI49" i="12"/>
  <c r="BJ49" i="12"/>
  <c r="BK49" i="12"/>
  <c r="BM49" i="12"/>
  <c r="BG50" i="12"/>
  <c r="BH50" i="12"/>
  <c r="BI50" i="12"/>
  <c r="BJ50" i="12"/>
  <c r="BK50" i="12"/>
  <c r="BM50" i="12"/>
  <c r="BG51" i="12"/>
  <c r="BH51" i="12"/>
  <c r="BI51" i="12"/>
  <c r="BJ51" i="12"/>
  <c r="BK51" i="12"/>
  <c r="BM51" i="12"/>
  <c r="BG52" i="12"/>
  <c r="BH52" i="12"/>
  <c r="BI52" i="12"/>
  <c r="BJ52" i="12"/>
  <c r="BK52" i="12"/>
  <c r="BM52" i="12"/>
  <c r="BG53" i="12"/>
  <c r="BH53" i="12"/>
  <c r="BI53" i="12"/>
  <c r="BJ53" i="12"/>
  <c r="BK53" i="12"/>
  <c r="BM53" i="12"/>
  <c r="BG54" i="12"/>
  <c r="BH54" i="12"/>
  <c r="BI54" i="12"/>
  <c r="BJ54" i="12"/>
  <c r="BK54" i="12"/>
  <c r="BM54" i="12"/>
  <c r="BG55" i="12"/>
  <c r="BH55" i="12"/>
  <c r="BI55" i="12"/>
  <c r="BJ55" i="12"/>
  <c r="BK55" i="12"/>
  <c r="BM55" i="12"/>
  <c r="BG56" i="12"/>
  <c r="BH56" i="12"/>
  <c r="BI56" i="12"/>
  <c r="BJ56" i="12"/>
  <c r="BK56" i="12"/>
  <c r="BM56" i="12"/>
  <c r="BG57" i="12"/>
  <c r="BH57" i="12"/>
  <c r="BI57" i="12"/>
  <c r="BJ57" i="12"/>
  <c r="BK57" i="12"/>
  <c r="BM57" i="12"/>
  <c r="BG58" i="12"/>
  <c r="BH58" i="12"/>
  <c r="BI58" i="12"/>
  <c r="BJ58" i="12"/>
  <c r="BK58" i="12"/>
  <c r="BM58" i="12"/>
  <c r="BG59" i="12"/>
  <c r="BH59" i="12"/>
  <c r="BI59" i="12"/>
  <c r="BJ59" i="12"/>
  <c r="BK59" i="12"/>
  <c r="BM59" i="12"/>
  <c r="BG60" i="12"/>
  <c r="BH60" i="12"/>
  <c r="BI60" i="12"/>
  <c r="BJ60" i="12"/>
  <c r="BK60" i="12"/>
  <c r="BM60" i="12"/>
  <c r="BG61" i="12"/>
  <c r="BH61" i="12"/>
  <c r="BI61" i="12"/>
  <c r="BJ61" i="12"/>
  <c r="BK61" i="12"/>
  <c r="BM61" i="12"/>
  <c r="BG62" i="12"/>
  <c r="BH62" i="12"/>
  <c r="BI62" i="12"/>
  <c r="BJ62" i="12"/>
  <c r="BK62" i="12"/>
  <c r="BM62" i="12"/>
  <c r="BG63" i="12"/>
  <c r="BH63" i="12"/>
  <c r="BI63" i="12"/>
  <c r="BJ63" i="12"/>
  <c r="BK63" i="12"/>
  <c r="BM63" i="12"/>
  <c r="BG64" i="12"/>
  <c r="BH64" i="12"/>
  <c r="BI64" i="12"/>
  <c r="BJ64" i="12"/>
  <c r="BK64" i="12"/>
  <c r="BM64" i="12"/>
  <c r="BG65" i="12"/>
  <c r="BH65" i="12"/>
  <c r="BI65" i="12"/>
  <c r="BJ65" i="12"/>
  <c r="BK65" i="12"/>
  <c r="BM65" i="12"/>
  <c r="BG66" i="12"/>
  <c r="BH66" i="12"/>
  <c r="BI66" i="12"/>
  <c r="BJ66" i="12"/>
  <c r="BK66" i="12"/>
  <c r="BM66" i="12"/>
  <c r="BG67" i="12"/>
  <c r="BH67" i="12"/>
  <c r="BI67" i="12"/>
  <c r="BJ67" i="12"/>
  <c r="BK67" i="12"/>
  <c r="BM67" i="12"/>
  <c r="BG68" i="12"/>
  <c r="BH68" i="12"/>
  <c r="BI68" i="12"/>
  <c r="BJ68" i="12"/>
  <c r="BK68" i="12"/>
  <c r="BM68" i="12"/>
  <c r="BG69" i="12"/>
  <c r="BH69" i="12"/>
  <c r="BI69" i="12"/>
  <c r="BJ69" i="12"/>
  <c r="BK69" i="12"/>
  <c r="BM69" i="12"/>
  <c r="BG70" i="12"/>
  <c r="BH70" i="12"/>
  <c r="BI70" i="12"/>
  <c r="BJ70" i="12"/>
  <c r="BK70" i="12"/>
  <c r="BM70" i="12"/>
  <c r="BG71" i="12"/>
  <c r="BH71" i="12"/>
  <c r="BI71" i="12"/>
  <c r="BJ71" i="12"/>
  <c r="BK71" i="12"/>
  <c r="BM71" i="12"/>
  <c r="BG72" i="12"/>
  <c r="BH72" i="12"/>
  <c r="BI72" i="12"/>
  <c r="BJ72" i="12"/>
  <c r="BK72" i="12"/>
  <c r="BM72" i="12"/>
  <c r="BG73" i="12"/>
  <c r="BH73" i="12"/>
  <c r="BI73" i="12"/>
  <c r="BJ73" i="12"/>
  <c r="BK73" i="12"/>
  <c r="BM73" i="12"/>
  <c r="BG74" i="12"/>
  <c r="BH74" i="12"/>
  <c r="BI74" i="12"/>
  <c r="BJ74" i="12"/>
  <c r="BK74" i="12"/>
  <c r="BM74" i="12"/>
  <c r="BG75" i="12"/>
  <c r="BH75" i="12"/>
  <c r="BI75" i="12"/>
  <c r="BJ75" i="12"/>
  <c r="BK75" i="12"/>
  <c r="BM75" i="12"/>
  <c r="BG76" i="12"/>
  <c r="BH76" i="12"/>
  <c r="BI76" i="12"/>
  <c r="BJ76" i="12"/>
  <c r="BK76" i="12"/>
  <c r="BM76" i="12"/>
  <c r="BG77" i="12"/>
  <c r="BH77" i="12"/>
  <c r="BI77" i="12"/>
  <c r="BJ77" i="12"/>
  <c r="BK77" i="12"/>
  <c r="BM77" i="12"/>
  <c r="BG78" i="12"/>
  <c r="BH78" i="12"/>
  <c r="BI78" i="12"/>
  <c r="BJ78" i="12"/>
  <c r="BK78" i="12"/>
  <c r="BM78" i="12"/>
  <c r="BG79" i="12"/>
  <c r="BH79" i="12"/>
  <c r="BI79" i="12"/>
  <c r="BJ79" i="12"/>
  <c r="BK79" i="12"/>
  <c r="BM79" i="12"/>
  <c r="BG80" i="12"/>
  <c r="BH80" i="12"/>
  <c r="BI80" i="12"/>
  <c r="BJ80" i="12"/>
  <c r="BK80" i="12"/>
  <c r="BM80" i="12"/>
  <c r="BG81" i="12"/>
  <c r="BH81" i="12"/>
  <c r="BI81" i="12"/>
  <c r="BJ81" i="12"/>
  <c r="BK81" i="12"/>
  <c r="BM81" i="12"/>
  <c r="BG82" i="12"/>
  <c r="BH82" i="12"/>
  <c r="BI82" i="12"/>
  <c r="BJ82" i="12"/>
  <c r="BK82" i="12"/>
  <c r="BM82" i="12"/>
  <c r="BG83" i="12"/>
  <c r="BH83" i="12"/>
  <c r="BI83" i="12"/>
  <c r="BJ83" i="12"/>
  <c r="BK83" i="12"/>
  <c r="BM83" i="12"/>
  <c r="BG84" i="12"/>
  <c r="BH84" i="12"/>
  <c r="BI84" i="12"/>
  <c r="BJ84" i="12"/>
  <c r="BK84" i="12"/>
  <c r="BM84" i="12"/>
  <c r="BG85" i="12"/>
  <c r="BH85" i="12"/>
  <c r="BI85" i="12"/>
  <c r="BJ85" i="12"/>
  <c r="BK85" i="12"/>
  <c r="BM85" i="12"/>
  <c r="BF4" i="12"/>
  <c r="BF5" i="12"/>
  <c r="BF6" i="12"/>
  <c r="BF7" i="12"/>
  <c r="BF8" i="12"/>
  <c r="BF9" i="12"/>
  <c r="BF10" i="12"/>
  <c r="BF11" i="12"/>
  <c r="BF12" i="12"/>
  <c r="BF13" i="12"/>
  <c r="BF14" i="12"/>
  <c r="BF15" i="12"/>
  <c r="BF16" i="12"/>
  <c r="BF17" i="12"/>
  <c r="BF18" i="12"/>
  <c r="BF19" i="12"/>
  <c r="BF20" i="12"/>
  <c r="BF21" i="12"/>
  <c r="BF22" i="12"/>
  <c r="BF23" i="12"/>
  <c r="BF24" i="12"/>
  <c r="BF25" i="12"/>
  <c r="BF26" i="12"/>
  <c r="BF27" i="12"/>
  <c r="BF28" i="12"/>
  <c r="BF29" i="12"/>
  <c r="BF30" i="12"/>
  <c r="BF31" i="12"/>
  <c r="BF32" i="12"/>
  <c r="BF33" i="12"/>
  <c r="BF34" i="12"/>
  <c r="BF35" i="12"/>
  <c r="BF36" i="12"/>
  <c r="BF37" i="12"/>
  <c r="BF38" i="12"/>
  <c r="BF39" i="12"/>
  <c r="BF40" i="12"/>
  <c r="BF41" i="12"/>
  <c r="BF42" i="12"/>
  <c r="BF43" i="12"/>
  <c r="BF44" i="12"/>
  <c r="BF45" i="12"/>
  <c r="BF46" i="12"/>
  <c r="BF47" i="12"/>
  <c r="BF48" i="12"/>
  <c r="BF49" i="12"/>
  <c r="BF50" i="12"/>
  <c r="BF51" i="12"/>
  <c r="BF52" i="12"/>
  <c r="BF53" i="12"/>
  <c r="BF54" i="12"/>
  <c r="BF55" i="12"/>
  <c r="BF56" i="12"/>
  <c r="BF57" i="12"/>
  <c r="BF58" i="12"/>
  <c r="BF59" i="12"/>
  <c r="BF60" i="12"/>
  <c r="BF61" i="12"/>
  <c r="BF62" i="12"/>
  <c r="BF63" i="12"/>
  <c r="BF64" i="12"/>
  <c r="BF65" i="12"/>
  <c r="BF66" i="12"/>
  <c r="BF67" i="12"/>
  <c r="BF68" i="12"/>
  <c r="BF69" i="12"/>
  <c r="BF70" i="12"/>
  <c r="BF71" i="12"/>
  <c r="BF72" i="12"/>
  <c r="BF73" i="12"/>
  <c r="BF74" i="12"/>
  <c r="BF75" i="12"/>
  <c r="BF76" i="12"/>
  <c r="BF77" i="12"/>
  <c r="BF78" i="12"/>
  <c r="BF79" i="12"/>
  <c r="BF80" i="12"/>
  <c r="BF81" i="12"/>
  <c r="BF82" i="12"/>
  <c r="BF83" i="12"/>
  <c r="BF84" i="12"/>
  <c r="BF85" i="12"/>
  <c r="BF3" i="12"/>
  <c r="AX4" i="10"/>
  <c r="AX5" i="10"/>
  <c r="AX6" i="10"/>
  <c r="AX7" i="10"/>
  <c r="AX8" i="10"/>
  <c r="AX9" i="10"/>
  <c r="AX10" i="10"/>
  <c r="AX11" i="10"/>
  <c r="AX12" i="10"/>
  <c r="AX13" i="10"/>
  <c r="AX14" i="10"/>
  <c r="AX15" i="10"/>
  <c r="AX16" i="10"/>
  <c r="AX17" i="10"/>
  <c r="AX18" i="10"/>
  <c r="AX19" i="10"/>
  <c r="AX20" i="10"/>
  <c r="AX21" i="10"/>
  <c r="AX22" i="10"/>
  <c r="AX23" i="10"/>
  <c r="AX24" i="10"/>
  <c r="AX25" i="10"/>
  <c r="AX26" i="10"/>
  <c r="AX27" i="10"/>
  <c r="AX28" i="10"/>
  <c r="AX29" i="10"/>
  <c r="AX30" i="10"/>
  <c r="AX31" i="10"/>
  <c r="AX32" i="10"/>
  <c r="AX33" i="10"/>
  <c r="AX34" i="10"/>
  <c r="AX35" i="10"/>
  <c r="AX36" i="10"/>
  <c r="AX37" i="10"/>
  <c r="AX38" i="10"/>
  <c r="AX39" i="10"/>
  <c r="AX40" i="10"/>
  <c r="AX41" i="10"/>
  <c r="AX42" i="10"/>
  <c r="AX43" i="10"/>
  <c r="AX44" i="10"/>
  <c r="AX45" i="10"/>
  <c r="AX46" i="10"/>
  <c r="AX47" i="10"/>
  <c r="AX48" i="10"/>
  <c r="AX49" i="10"/>
  <c r="AX50" i="10"/>
  <c r="AX51" i="10"/>
  <c r="AX52" i="10"/>
  <c r="AX53" i="10"/>
  <c r="AX54" i="10"/>
  <c r="AX55" i="10"/>
  <c r="AX56" i="10"/>
  <c r="AX57" i="10"/>
  <c r="AX58" i="10"/>
  <c r="AX59" i="10"/>
  <c r="AX60" i="10"/>
  <c r="AX61" i="10"/>
  <c r="AX62" i="10"/>
  <c r="AX63" i="10"/>
  <c r="AX64" i="10"/>
  <c r="AX65" i="10"/>
  <c r="AX66" i="10"/>
  <c r="AX67" i="10"/>
  <c r="AX68" i="10"/>
  <c r="AX69" i="10"/>
  <c r="AX70" i="10"/>
  <c r="AX71" i="10"/>
  <c r="AX72" i="10"/>
  <c r="AX73" i="10"/>
  <c r="AX74" i="10"/>
  <c r="AX75" i="10"/>
  <c r="AX76" i="10"/>
  <c r="AX77" i="10"/>
  <c r="AX78" i="10"/>
  <c r="AX79" i="10"/>
  <c r="AX80" i="10"/>
  <c r="AX81" i="10"/>
  <c r="AX82" i="10"/>
  <c r="AX83" i="10"/>
  <c r="AX84" i="10"/>
  <c r="AX85" i="10"/>
  <c r="AX3" i="10"/>
  <c r="AS9" i="10"/>
  <c r="AS10" i="10"/>
  <c r="AS11" i="10"/>
  <c r="AS12" i="10"/>
  <c r="AS13" i="10"/>
  <c r="AS14" i="10"/>
  <c r="AS15" i="10"/>
  <c r="AS16" i="10"/>
  <c r="AS17" i="10"/>
  <c r="AS18" i="10"/>
  <c r="AS19" i="10"/>
  <c r="AS20" i="10"/>
  <c r="AS21" i="10"/>
  <c r="AS22" i="10"/>
  <c r="AS23" i="10"/>
  <c r="AS24" i="10"/>
  <c r="AS25" i="10"/>
  <c r="AS26" i="10"/>
  <c r="AS27" i="10"/>
  <c r="AS28" i="10"/>
  <c r="AS29" i="10"/>
  <c r="AS30" i="10"/>
  <c r="AS31" i="10"/>
  <c r="AS32" i="10"/>
  <c r="AS33" i="10"/>
  <c r="AS34" i="10"/>
  <c r="AS35" i="10"/>
  <c r="AS36" i="10"/>
  <c r="AS37" i="10"/>
  <c r="AS38" i="10"/>
  <c r="AS39" i="10"/>
  <c r="AS40" i="10"/>
  <c r="AS41" i="10"/>
  <c r="AS42" i="10"/>
  <c r="AS43" i="10"/>
  <c r="AS44" i="10"/>
  <c r="AS45" i="10"/>
  <c r="AS46" i="10"/>
  <c r="AS47" i="10"/>
  <c r="AS48" i="10"/>
  <c r="AS49" i="10"/>
  <c r="AS50" i="10"/>
  <c r="AS51" i="10"/>
  <c r="AS52" i="10"/>
  <c r="AS53" i="10"/>
  <c r="AS54" i="10"/>
  <c r="AS55" i="10"/>
  <c r="AS56" i="10"/>
  <c r="AS57" i="10"/>
  <c r="AS58" i="10"/>
  <c r="AS59" i="10"/>
  <c r="AS60" i="10"/>
  <c r="AS61" i="10"/>
  <c r="AS62" i="10"/>
  <c r="AS63" i="10"/>
  <c r="AS64" i="10"/>
  <c r="AS65" i="10"/>
  <c r="AS66" i="10"/>
  <c r="AS67" i="10"/>
  <c r="AS68" i="10"/>
  <c r="AS69" i="10"/>
  <c r="AS70" i="10"/>
  <c r="AS71" i="10"/>
  <c r="AS72" i="10"/>
  <c r="AS73" i="10"/>
  <c r="AS74" i="10"/>
  <c r="AS75" i="10"/>
  <c r="AS76" i="10"/>
  <c r="AS77" i="10"/>
  <c r="AS78" i="10"/>
  <c r="AS79" i="10"/>
  <c r="AS80" i="10"/>
  <c r="AS81" i="10"/>
  <c r="AS82" i="10"/>
  <c r="AS83" i="10"/>
  <c r="AS84" i="10"/>
  <c r="AS85" i="10"/>
  <c r="AS4" i="10"/>
  <c r="AS5" i="10"/>
  <c r="AS6" i="10"/>
  <c r="AS7" i="10"/>
  <c r="AS8" i="10"/>
  <c r="AU4" i="10"/>
  <c r="AV4" i="10"/>
  <c r="AW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AU5" i="10"/>
  <c r="AV5" i="10"/>
  <c r="AW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AU6" i="10"/>
  <c r="AV6" i="10"/>
  <c r="AW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AU7" i="10"/>
  <c r="AV7" i="10"/>
  <c r="AW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AU8" i="10"/>
  <c r="AV8" i="10"/>
  <c r="AW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AU9" i="10"/>
  <c r="AV9" i="10"/>
  <c r="AW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AU10" i="10"/>
  <c r="AV10" i="10"/>
  <c r="AW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AU11" i="10"/>
  <c r="AV11" i="10"/>
  <c r="AW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AU12" i="10"/>
  <c r="AV12" i="10"/>
  <c r="AW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AU13" i="10"/>
  <c r="AV13" i="10"/>
  <c r="AW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AU14" i="10"/>
  <c r="AV14" i="10"/>
  <c r="AW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AU15" i="10"/>
  <c r="AV15" i="10"/>
  <c r="AW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AU16" i="10"/>
  <c r="AV16" i="10"/>
  <c r="AW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AU17" i="10"/>
  <c r="AV17" i="10"/>
  <c r="AW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AU18" i="10"/>
  <c r="AV18" i="10"/>
  <c r="AW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AU19" i="10"/>
  <c r="AV19" i="10"/>
  <c r="AW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AU20" i="10"/>
  <c r="AV20" i="10"/>
  <c r="AW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AU21" i="10"/>
  <c r="AV21" i="10"/>
  <c r="AW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AU22" i="10"/>
  <c r="AV22" i="10"/>
  <c r="AW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AU23" i="10"/>
  <c r="AV23" i="10"/>
  <c r="AW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AU24" i="10"/>
  <c r="AV24" i="10"/>
  <c r="AW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AU25" i="10"/>
  <c r="AV25" i="10"/>
  <c r="AW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AU26" i="10"/>
  <c r="AV26" i="10"/>
  <c r="AW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AU27" i="10"/>
  <c r="AV27" i="10"/>
  <c r="AW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AU28" i="10"/>
  <c r="AV28" i="10"/>
  <c r="AW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AU29" i="10"/>
  <c r="AV29" i="10"/>
  <c r="AW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AU30" i="10"/>
  <c r="AV30" i="10"/>
  <c r="AW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AU31" i="10"/>
  <c r="AV31" i="10"/>
  <c r="AW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AU32" i="10"/>
  <c r="AV32" i="10"/>
  <c r="AW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AU33" i="10"/>
  <c r="AV33" i="10"/>
  <c r="AW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AU34" i="10"/>
  <c r="AV34" i="10"/>
  <c r="AW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AU35" i="10"/>
  <c r="AV35" i="10"/>
  <c r="AW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AU36" i="10"/>
  <c r="AV36" i="10"/>
  <c r="AW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AU37" i="10"/>
  <c r="AV37" i="10"/>
  <c r="AW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AU38" i="10"/>
  <c r="AV38" i="10"/>
  <c r="AW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AU39" i="10"/>
  <c r="AV39" i="10"/>
  <c r="AW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AU40" i="10"/>
  <c r="AV40" i="10"/>
  <c r="AW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AU41" i="10"/>
  <c r="AV41" i="10"/>
  <c r="AW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AU42" i="10"/>
  <c r="AV42" i="10"/>
  <c r="AW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AU43" i="10"/>
  <c r="AV43" i="10"/>
  <c r="AW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AU44" i="10"/>
  <c r="AV44" i="10"/>
  <c r="AW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AU45" i="10"/>
  <c r="AV45" i="10"/>
  <c r="AW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AU46" i="10"/>
  <c r="AV46" i="10"/>
  <c r="AW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AU47" i="10"/>
  <c r="AV47" i="10"/>
  <c r="AW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AU48" i="10"/>
  <c r="AV48" i="10"/>
  <c r="AW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AU49" i="10"/>
  <c r="AV49" i="10"/>
  <c r="AW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AU50" i="10"/>
  <c r="AV50" i="10"/>
  <c r="AW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AU51" i="10"/>
  <c r="AV51" i="10"/>
  <c r="AW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AU52" i="10"/>
  <c r="AV52" i="10"/>
  <c r="AW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AU53" i="10"/>
  <c r="AV53" i="10"/>
  <c r="AW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AU54" i="10"/>
  <c r="AV54" i="10"/>
  <c r="AW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AU55" i="10"/>
  <c r="AV55" i="10"/>
  <c r="AW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AU56" i="10"/>
  <c r="AV56" i="10"/>
  <c r="AW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AU57" i="10"/>
  <c r="AV57" i="10"/>
  <c r="AW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AU58" i="10"/>
  <c r="AV58" i="10"/>
  <c r="AW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Q58" i="10"/>
  <c r="BR58" i="10"/>
  <c r="AU59" i="10"/>
  <c r="AV59" i="10"/>
  <c r="AW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Q59" i="10"/>
  <c r="BR59" i="10"/>
  <c r="AU60" i="10"/>
  <c r="AV60" i="10"/>
  <c r="AW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Q60" i="10"/>
  <c r="BR60" i="10"/>
  <c r="AU61" i="10"/>
  <c r="AV61" i="10"/>
  <c r="AW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Q61" i="10"/>
  <c r="BR61" i="10"/>
  <c r="AU62" i="10"/>
  <c r="AV62" i="10"/>
  <c r="AW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AU63" i="10"/>
  <c r="AV63" i="10"/>
  <c r="AW63" i="10"/>
  <c r="AY63" i="10"/>
  <c r="AZ63" i="10"/>
  <c r="BA63" i="10"/>
  <c r="BB63" i="10"/>
  <c r="BC63" i="10"/>
  <c r="BD63" i="10"/>
  <c r="BE63" i="10"/>
  <c r="BF63" i="10"/>
  <c r="BG63" i="10"/>
  <c r="BH63" i="10"/>
  <c r="BI63" i="10"/>
  <c r="BJ63" i="10"/>
  <c r="BK63" i="10"/>
  <c r="BL63" i="10"/>
  <c r="BM63" i="10"/>
  <c r="BN63" i="10"/>
  <c r="BO63" i="10"/>
  <c r="BP63" i="10"/>
  <c r="BQ63" i="10"/>
  <c r="BR63" i="10"/>
  <c r="AU64" i="10"/>
  <c r="AV64" i="10"/>
  <c r="AW64" i="10"/>
  <c r="AY64" i="10"/>
  <c r="AZ64" i="10"/>
  <c r="BA64" i="10"/>
  <c r="BB64" i="10"/>
  <c r="BC64" i="10"/>
  <c r="BD64" i="10"/>
  <c r="BE64" i="10"/>
  <c r="BF64" i="10"/>
  <c r="BG64" i="10"/>
  <c r="BH64" i="10"/>
  <c r="BI64" i="10"/>
  <c r="BJ64" i="10"/>
  <c r="BK64" i="10"/>
  <c r="BL64" i="10"/>
  <c r="BM64" i="10"/>
  <c r="BN64" i="10"/>
  <c r="BO64" i="10"/>
  <c r="BP64" i="10"/>
  <c r="BQ64" i="10"/>
  <c r="BR64" i="10"/>
  <c r="AU65" i="10"/>
  <c r="AV65" i="10"/>
  <c r="AW65" i="10"/>
  <c r="AY65" i="10"/>
  <c r="AZ65" i="10"/>
  <c r="BA65" i="10"/>
  <c r="BB65" i="10"/>
  <c r="BC65" i="10"/>
  <c r="BD65" i="10"/>
  <c r="BE65" i="10"/>
  <c r="BF65" i="10"/>
  <c r="BG65" i="10"/>
  <c r="BH65" i="10"/>
  <c r="BI65" i="10"/>
  <c r="BJ65" i="10"/>
  <c r="BK65" i="10"/>
  <c r="BL65" i="10"/>
  <c r="BM65" i="10"/>
  <c r="BN65" i="10"/>
  <c r="BO65" i="10"/>
  <c r="BP65" i="10"/>
  <c r="BQ65" i="10"/>
  <c r="BR65" i="10"/>
  <c r="AU66" i="10"/>
  <c r="AV66" i="10"/>
  <c r="AW66" i="10"/>
  <c r="AY66" i="10"/>
  <c r="AZ66" i="10"/>
  <c r="BA66" i="10"/>
  <c r="BB66" i="10"/>
  <c r="BC66" i="10"/>
  <c r="BD66" i="10"/>
  <c r="BE66" i="10"/>
  <c r="BF66" i="10"/>
  <c r="BG66" i="10"/>
  <c r="BH66" i="10"/>
  <c r="BI66" i="10"/>
  <c r="BJ66" i="10"/>
  <c r="BK66" i="10"/>
  <c r="BL66" i="10"/>
  <c r="BM66" i="10"/>
  <c r="BN66" i="10"/>
  <c r="BO66" i="10"/>
  <c r="BP66" i="10"/>
  <c r="BQ66" i="10"/>
  <c r="BR66" i="10"/>
  <c r="AU67" i="10"/>
  <c r="AV67" i="10"/>
  <c r="AW67" i="10"/>
  <c r="AY67" i="10"/>
  <c r="AZ67" i="10"/>
  <c r="BA67" i="10"/>
  <c r="BB67" i="10"/>
  <c r="BC67" i="10"/>
  <c r="BD67" i="10"/>
  <c r="BE67" i="10"/>
  <c r="BF67" i="10"/>
  <c r="BG67" i="10"/>
  <c r="BH67" i="10"/>
  <c r="BI67" i="10"/>
  <c r="BJ67" i="10"/>
  <c r="BK67" i="10"/>
  <c r="BL67" i="10"/>
  <c r="BM67" i="10"/>
  <c r="BN67" i="10"/>
  <c r="BO67" i="10"/>
  <c r="BP67" i="10"/>
  <c r="BQ67" i="10"/>
  <c r="BR67" i="10"/>
  <c r="AU68" i="10"/>
  <c r="AV68" i="10"/>
  <c r="AW68" i="10"/>
  <c r="AY68" i="10"/>
  <c r="AZ68" i="10"/>
  <c r="BA68" i="10"/>
  <c r="BB68" i="10"/>
  <c r="BC68" i="10"/>
  <c r="BD68" i="10"/>
  <c r="BE68" i="10"/>
  <c r="BF68" i="10"/>
  <c r="BG68" i="10"/>
  <c r="BH68" i="10"/>
  <c r="BI68" i="10"/>
  <c r="BJ68" i="10"/>
  <c r="BK68" i="10"/>
  <c r="BL68" i="10"/>
  <c r="BM68" i="10"/>
  <c r="BN68" i="10"/>
  <c r="BO68" i="10"/>
  <c r="BP68" i="10"/>
  <c r="BQ68" i="10"/>
  <c r="BR68" i="10"/>
  <c r="AU69" i="10"/>
  <c r="AV69" i="10"/>
  <c r="AW69" i="10"/>
  <c r="AY69" i="10"/>
  <c r="AZ69" i="10"/>
  <c r="BA69" i="10"/>
  <c r="BB69" i="10"/>
  <c r="BC69" i="10"/>
  <c r="BD69" i="10"/>
  <c r="BE69" i="10"/>
  <c r="BF69" i="10"/>
  <c r="BG69" i="10"/>
  <c r="BH69" i="10"/>
  <c r="BI69" i="10"/>
  <c r="BJ69" i="10"/>
  <c r="BK69" i="10"/>
  <c r="BL69" i="10"/>
  <c r="BM69" i="10"/>
  <c r="BN69" i="10"/>
  <c r="BO69" i="10"/>
  <c r="BP69" i="10"/>
  <c r="BQ69" i="10"/>
  <c r="BR69" i="10"/>
  <c r="AU70" i="10"/>
  <c r="AV70" i="10"/>
  <c r="AW70" i="10"/>
  <c r="AY70" i="10"/>
  <c r="AZ70" i="10"/>
  <c r="BA70" i="10"/>
  <c r="BB70" i="10"/>
  <c r="BC70" i="10"/>
  <c r="BD70" i="10"/>
  <c r="BE70" i="10"/>
  <c r="BF70" i="10"/>
  <c r="BG70" i="10"/>
  <c r="BH70" i="10"/>
  <c r="BI70" i="10"/>
  <c r="BJ70" i="10"/>
  <c r="BK70" i="10"/>
  <c r="BL70" i="10"/>
  <c r="BM70" i="10"/>
  <c r="BN70" i="10"/>
  <c r="BO70" i="10"/>
  <c r="BP70" i="10"/>
  <c r="BQ70" i="10"/>
  <c r="BR70" i="10"/>
  <c r="AU71" i="10"/>
  <c r="AV71" i="10"/>
  <c r="AW71" i="10"/>
  <c r="AY71" i="10"/>
  <c r="AZ71" i="10"/>
  <c r="BA71" i="10"/>
  <c r="BB71" i="10"/>
  <c r="BC71" i="10"/>
  <c r="BD71" i="10"/>
  <c r="BE71" i="10"/>
  <c r="BF71" i="10"/>
  <c r="BG71" i="10"/>
  <c r="BH71" i="10"/>
  <c r="BI71" i="10"/>
  <c r="BJ71" i="10"/>
  <c r="BK71" i="10"/>
  <c r="BL71" i="10"/>
  <c r="BM71" i="10"/>
  <c r="BN71" i="10"/>
  <c r="BO71" i="10"/>
  <c r="BP71" i="10"/>
  <c r="BQ71" i="10"/>
  <c r="BR71" i="10"/>
  <c r="AU72" i="10"/>
  <c r="AV72" i="10"/>
  <c r="AW72" i="10"/>
  <c r="AY72" i="10"/>
  <c r="AZ72" i="10"/>
  <c r="BA72" i="10"/>
  <c r="BB72" i="10"/>
  <c r="BC72" i="10"/>
  <c r="BD72" i="10"/>
  <c r="BE72" i="10"/>
  <c r="BF72" i="10"/>
  <c r="BG72" i="10"/>
  <c r="BH72" i="10"/>
  <c r="BI72" i="10"/>
  <c r="BJ72" i="10"/>
  <c r="BK72" i="10"/>
  <c r="BL72" i="10"/>
  <c r="BM72" i="10"/>
  <c r="BN72" i="10"/>
  <c r="BO72" i="10"/>
  <c r="BP72" i="10"/>
  <c r="BQ72" i="10"/>
  <c r="BR72" i="10"/>
  <c r="AU73" i="10"/>
  <c r="AV73" i="10"/>
  <c r="AW73" i="10"/>
  <c r="AY73" i="10"/>
  <c r="AZ73" i="10"/>
  <c r="BA73" i="10"/>
  <c r="BB73" i="10"/>
  <c r="BC73" i="10"/>
  <c r="BD73" i="10"/>
  <c r="BE73" i="10"/>
  <c r="BF73" i="10"/>
  <c r="BG73" i="10"/>
  <c r="BH73" i="10"/>
  <c r="BI73" i="10"/>
  <c r="BJ73" i="10"/>
  <c r="BK73" i="10"/>
  <c r="BL73" i="10"/>
  <c r="BM73" i="10"/>
  <c r="BN73" i="10"/>
  <c r="BO73" i="10"/>
  <c r="BP73" i="10"/>
  <c r="BQ73" i="10"/>
  <c r="BR73" i="10"/>
  <c r="AU74" i="10"/>
  <c r="AV74" i="10"/>
  <c r="AW74" i="10"/>
  <c r="AY74" i="10"/>
  <c r="AZ74" i="10"/>
  <c r="BA74" i="10"/>
  <c r="BB74" i="10"/>
  <c r="BC74" i="10"/>
  <c r="BD74" i="10"/>
  <c r="BE74" i="10"/>
  <c r="BF74" i="10"/>
  <c r="BG74" i="10"/>
  <c r="BH74" i="10"/>
  <c r="BI74" i="10"/>
  <c r="BJ74" i="10"/>
  <c r="BK74" i="10"/>
  <c r="BL74" i="10"/>
  <c r="BM74" i="10"/>
  <c r="BN74" i="10"/>
  <c r="BO74" i="10"/>
  <c r="BP74" i="10"/>
  <c r="BQ74" i="10"/>
  <c r="BR74" i="10"/>
  <c r="AU75" i="10"/>
  <c r="AV75" i="10"/>
  <c r="AW75" i="10"/>
  <c r="AY75" i="10"/>
  <c r="AZ75" i="10"/>
  <c r="BA75" i="10"/>
  <c r="BB75" i="10"/>
  <c r="BC75" i="10"/>
  <c r="BD75" i="10"/>
  <c r="BE75" i="10"/>
  <c r="BF75" i="10"/>
  <c r="BG75" i="10"/>
  <c r="BH75" i="10"/>
  <c r="BI75" i="10"/>
  <c r="BJ75" i="10"/>
  <c r="BK75" i="10"/>
  <c r="BL75" i="10"/>
  <c r="BM75" i="10"/>
  <c r="BN75" i="10"/>
  <c r="BO75" i="10"/>
  <c r="BP75" i="10"/>
  <c r="BQ75" i="10"/>
  <c r="BR75" i="10"/>
  <c r="AU76" i="10"/>
  <c r="AV76" i="10"/>
  <c r="AW76" i="10"/>
  <c r="AY76" i="10"/>
  <c r="AZ76" i="10"/>
  <c r="BA76" i="10"/>
  <c r="BB76" i="10"/>
  <c r="BC76" i="10"/>
  <c r="BD76" i="10"/>
  <c r="BE76" i="10"/>
  <c r="BF76" i="10"/>
  <c r="BG76" i="10"/>
  <c r="BH76" i="10"/>
  <c r="BI76" i="10"/>
  <c r="BJ76" i="10"/>
  <c r="BK76" i="10"/>
  <c r="BL76" i="10"/>
  <c r="BM76" i="10"/>
  <c r="BN76" i="10"/>
  <c r="BO76" i="10"/>
  <c r="BP76" i="10"/>
  <c r="BQ76" i="10"/>
  <c r="BR76" i="10"/>
  <c r="AU77" i="10"/>
  <c r="AV77" i="10"/>
  <c r="AW77" i="10"/>
  <c r="AY77" i="10"/>
  <c r="AZ77" i="10"/>
  <c r="BA77" i="10"/>
  <c r="BB77" i="10"/>
  <c r="BC77" i="10"/>
  <c r="BD77" i="10"/>
  <c r="BE77" i="10"/>
  <c r="BF77" i="10"/>
  <c r="BG77" i="10"/>
  <c r="BH77" i="10"/>
  <c r="BI77" i="10"/>
  <c r="BJ77" i="10"/>
  <c r="BK77" i="10"/>
  <c r="BL77" i="10"/>
  <c r="BM77" i="10"/>
  <c r="BN77" i="10"/>
  <c r="BO77" i="10"/>
  <c r="BP77" i="10"/>
  <c r="BQ77" i="10"/>
  <c r="BR77" i="10"/>
  <c r="AU78" i="10"/>
  <c r="AV78" i="10"/>
  <c r="AW78" i="10"/>
  <c r="AY78" i="10"/>
  <c r="AZ78" i="10"/>
  <c r="BA78" i="10"/>
  <c r="BB78" i="10"/>
  <c r="BC78" i="10"/>
  <c r="BD78" i="10"/>
  <c r="BE78" i="10"/>
  <c r="BF78" i="10"/>
  <c r="BG78" i="10"/>
  <c r="BH78" i="10"/>
  <c r="BI78" i="10"/>
  <c r="BJ78" i="10"/>
  <c r="BK78" i="10"/>
  <c r="BL78" i="10"/>
  <c r="BM78" i="10"/>
  <c r="BN78" i="10"/>
  <c r="BO78" i="10"/>
  <c r="BP78" i="10"/>
  <c r="BQ78" i="10"/>
  <c r="BR78" i="10"/>
  <c r="AU79" i="10"/>
  <c r="AV79" i="10"/>
  <c r="AW79" i="10"/>
  <c r="AY79" i="10"/>
  <c r="AZ79" i="10"/>
  <c r="BA79" i="10"/>
  <c r="BB79" i="10"/>
  <c r="BC79" i="10"/>
  <c r="BD79" i="10"/>
  <c r="BE79" i="10"/>
  <c r="BF79" i="10"/>
  <c r="BG79" i="10"/>
  <c r="BH79" i="10"/>
  <c r="BI79" i="10"/>
  <c r="BJ79" i="10"/>
  <c r="BK79" i="10"/>
  <c r="BL79" i="10"/>
  <c r="BM79" i="10"/>
  <c r="BN79" i="10"/>
  <c r="BO79" i="10"/>
  <c r="BP79" i="10"/>
  <c r="BQ79" i="10"/>
  <c r="BR79" i="10"/>
  <c r="AU80" i="10"/>
  <c r="AV80" i="10"/>
  <c r="AW80" i="10"/>
  <c r="AY80" i="10"/>
  <c r="AZ80" i="10"/>
  <c r="BA80" i="10"/>
  <c r="BB80" i="10"/>
  <c r="BC80" i="10"/>
  <c r="BD80" i="10"/>
  <c r="BE80" i="10"/>
  <c r="BF80" i="10"/>
  <c r="BG80" i="10"/>
  <c r="BH80" i="10"/>
  <c r="BI80" i="10"/>
  <c r="BJ80" i="10"/>
  <c r="BK80" i="10"/>
  <c r="BL80" i="10"/>
  <c r="BM80" i="10"/>
  <c r="BN80" i="10"/>
  <c r="BO80" i="10"/>
  <c r="BP80" i="10"/>
  <c r="BQ80" i="10"/>
  <c r="BR80" i="10"/>
  <c r="AU81" i="10"/>
  <c r="AV81" i="10"/>
  <c r="AW81" i="10"/>
  <c r="AY81" i="10"/>
  <c r="AZ81" i="10"/>
  <c r="BA81" i="10"/>
  <c r="BB81" i="10"/>
  <c r="BC81" i="10"/>
  <c r="BD81" i="10"/>
  <c r="BE81" i="10"/>
  <c r="BF81" i="10"/>
  <c r="BG81" i="10"/>
  <c r="BH81" i="10"/>
  <c r="BI81" i="10"/>
  <c r="BJ81" i="10"/>
  <c r="BK81" i="10"/>
  <c r="BL81" i="10"/>
  <c r="BM81" i="10"/>
  <c r="BN81" i="10"/>
  <c r="BO81" i="10"/>
  <c r="BP81" i="10"/>
  <c r="BQ81" i="10"/>
  <c r="BR81" i="10"/>
  <c r="AU82" i="10"/>
  <c r="AV82" i="10"/>
  <c r="AW82" i="10"/>
  <c r="AY82" i="10"/>
  <c r="AZ82" i="10"/>
  <c r="BA82" i="10"/>
  <c r="BB82" i="10"/>
  <c r="BC82" i="10"/>
  <c r="BD82" i="10"/>
  <c r="BE82" i="10"/>
  <c r="BF82" i="10"/>
  <c r="BG82" i="10"/>
  <c r="BH82" i="10"/>
  <c r="BI82" i="10"/>
  <c r="BJ82" i="10"/>
  <c r="BK82" i="10"/>
  <c r="BL82" i="10"/>
  <c r="BM82" i="10"/>
  <c r="BN82" i="10"/>
  <c r="BO82" i="10"/>
  <c r="BP82" i="10"/>
  <c r="BQ82" i="10"/>
  <c r="BR82" i="10"/>
  <c r="AU83" i="10"/>
  <c r="AV83" i="10"/>
  <c r="AW83" i="10"/>
  <c r="AY83" i="10"/>
  <c r="AZ83" i="10"/>
  <c r="BA83" i="10"/>
  <c r="BB83" i="10"/>
  <c r="BC83" i="10"/>
  <c r="BD83" i="10"/>
  <c r="BE83" i="10"/>
  <c r="BF83" i="10"/>
  <c r="BG83" i="10"/>
  <c r="BH83" i="10"/>
  <c r="BI83" i="10"/>
  <c r="BJ83" i="10"/>
  <c r="BK83" i="10"/>
  <c r="BL83" i="10"/>
  <c r="BM83" i="10"/>
  <c r="BN83" i="10"/>
  <c r="BO83" i="10"/>
  <c r="BP83" i="10"/>
  <c r="BQ83" i="10"/>
  <c r="BR83" i="10"/>
  <c r="AU84" i="10"/>
  <c r="AV84" i="10"/>
  <c r="AW84" i="10"/>
  <c r="AY84" i="10"/>
  <c r="AZ84" i="10"/>
  <c r="BA84" i="10"/>
  <c r="BB84" i="10"/>
  <c r="BC84" i="10"/>
  <c r="BD84" i="10"/>
  <c r="BE84" i="10"/>
  <c r="BF84" i="10"/>
  <c r="BG84" i="10"/>
  <c r="BH84" i="10"/>
  <c r="BI84" i="10"/>
  <c r="BJ84" i="10"/>
  <c r="BK84" i="10"/>
  <c r="BL84" i="10"/>
  <c r="BM84" i="10"/>
  <c r="BN84" i="10"/>
  <c r="BO84" i="10"/>
  <c r="BP84" i="10"/>
  <c r="BQ84" i="10"/>
  <c r="BR84" i="10"/>
  <c r="AU85" i="10"/>
  <c r="AV85" i="10"/>
  <c r="AW85" i="10"/>
  <c r="AY85" i="10"/>
  <c r="AZ85" i="10"/>
  <c r="BA85" i="10"/>
  <c r="BB85" i="10"/>
  <c r="BC85" i="10"/>
  <c r="BD85" i="10"/>
  <c r="BE85" i="10"/>
  <c r="BF85" i="10"/>
  <c r="BG85" i="10"/>
  <c r="BH85" i="10"/>
  <c r="BI85" i="10"/>
  <c r="BJ85" i="10"/>
  <c r="BK85" i="10"/>
  <c r="BL85" i="10"/>
  <c r="BM85" i="10"/>
  <c r="BN85" i="10"/>
  <c r="BO85" i="10"/>
  <c r="BP85" i="10"/>
  <c r="BQ85" i="10"/>
  <c r="BR85" i="10"/>
  <c r="AV3" i="10"/>
  <c r="AW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AU3" i="10"/>
  <c r="AN58" i="10"/>
  <c r="AO58" i="10"/>
  <c r="AP58" i="10"/>
  <c r="AQ58" i="10"/>
  <c r="AR58" i="10"/>
  <c r="AT58" i="10"/>
  <c r="AN59" i="10"/>
  <c r="AO59" i="10"/>
  <c r="AP59" i="10"/>
  <c r="AQ59" i="10"/>
  <c r="AR59" i="10"/>
  <c r="AT59" i="10"/>
  <c r="AN60" i="10"/>
  <c r="AO60" i="10"/>
  <c r="AP60" i="10"/>
  <c r="AQ60" i="10"/>
  <c r="AR60" i="10"/>
  <c r="AT60" i="10"/>
  <c r="AN61" i="10"/>
  <c r="AO61" i="10"/>
  <c r="AP61" i="10"/>
  <c r="AQ61" i="10"/>
  <c r="AR61" i="10"/>
  <c r="AT61" i="10"/>
  <c r="AN62" i="10"/>
  <c r="AO62" i="10"/>
  <c r="AP62" i="10"/>
  <c r="AQ62" i="10"/>
  <c r="AR62" i="10"/>
  <c r="AT62" i="10"/>
  <c r="AN63" i="10"/>
  <c r="AO63" i="10"/>
  <c r="AP63" i="10"/>
  <c r="AQ63" i="10"/>
  <c r="AR63" i="10"/>
  <c r="AT63" i="10"/>
  <c r="AN64" i="10"/>
  <c r="AO64" i="10"/>
  <c r="AP64" i="10"/>
  <c r="AQ64" i="10"/>
  <c r="AR64" i="10"/>
  <c r="AT64" i="10"/>
  <c r="AN65" i="10"/>
  <c r="AO65" i="10"/>
  <c r="AP65" i="10"/>
  <c r="AQ65" i="10"/>
  <c r="AR65" i="10"/>
  <c r="AT65" i="10"/>
  <c r="AN66" i="10"/>
  <c r="AO66" i="10"/>
  <c r="AP66" i="10"/>
  <c r="AQ66" i="10"/>
  <c r="AR66" i="10"/>
  <c r="AT66" i="10"/>
  <c r="AN67" i="10"/>
  <c r="AO67" i="10"/>
  <c r="AP67" i="10"/>
  <c r="AQ67" i="10"/>
  <c r="AR67" i="10"/>
  <c r="AT67" i="10"/>
  <c r="AN68" i="10"/>
  <c r="AO68" i="10"/>
  <c r="AP68" i="10"/>
  <c r="AQ68" i="10"/>
  <c r="AR68" i="10"/>
  <c r="AT68" i="10"/>
  <c r="AN69" i="10"/>
  <c r="AO69" i="10"/>
  <c r="AP69" i="10"/>
  <c r="AQ69" i="10"/>
  <c r="AR69" i="10"/>
  <c r="AT69" i="10"/>
  <c r="AN70" i="10"/>
  <c r="AO70" i="10"/>
  <c r="AP70" i="10"/>
  <c r="AQ70" i="10"/>
  <c r="AR70" i="10"/>
  <c r="AT70" i="10"/>
  <c r="AN71" i="10"/>
  <c r="AO71" i="10"/>
  <c r="AP71" i="10"/>
  <c r="AQ71" i="10"/>
  <c r="AR71" i="10"/>
  <c r="AT71" i="10"/>
  <c r="AN72" i="10"/>
  <c r="AO72" i="10"/>
  <c r="AP72" i="10"/>
  <c r="AQ72" i="10"/>
  <c r="AR72" i="10"/>
  <c r="AT72" i="10"/>
  <c r="AN73" i="10"/>
  <c r="AO73" i="10"/>
  <c r="AP73" i="10"/>
  <c r="AQ73" i="10"/>
  <c r="AR73" i="10"/>
  <c r="AT73" i="10"/>
  <c r="AN74" i="10"/>
  <c r="AO74" i="10"/>
  <c r="AP74" i="10"/>
  <c r="AQ74" i="10"/>
  <c r="AR74" i="10"/>
  <c r="AT74" i="10"/>
  <c r="AN75" i="10"/>
  <c r="AO75" i="10"/>
  <c r="AP75" i="10"/>
  <c r="AQ75" i="10"/>
  <c r="AR75" i="10"/>
  <c r="AT75" i="10"/>
  <c r="AN76" i="10"/>
  <c r="AO76" i="10"/>
  <c r="AP76" i="10"/>
  <c r="AQ76" i="10"/>
  <c r="AR76" i="10"/>
  <c r="AT76" i="10"/>
  <c r="AN77" i="10"/>
  <c r="AO77" i="10"/>
  <c r="AP77" i="10"/>
  <c r="AQ77" i="10"/>
  <c r="AR77" i="10"/>
  <c r="AT77" i="10"/>
  <c r="AN78" i="10"/>
  <c r="AO78" i="10"/>
  <c r="AP78" i="10"/>
  <c r="AQ78" i="10"/>
  <c r="AR78" i="10"/>
  <c r="AT78" i="10"/>
  <c r="AN79" i="10"/>
  <c r="AO79" i="10"/>
  <c r="AP79" i="10"/>
  <c r="AQ79" i="10"/>
  <c r="AR79" i="10"/>
  <c r="AT79" i="10"/>
  <c r="AN80" i="10"/>
  <c r="AO80" i="10"/>
  <c r="AP80" i="10"/>
  <c r="AQ80" i="10"/>
  <c r="AR80" i="10"/>
  <c r="AT80" i="10"/>
  <c r="AN81" i="10"/>
  <c r="AO81" i="10"/>
  <c r="AP81" i="10"/>
  <c r="AQ81" i="10"/>
  <c r="AR81" i="10"/>
  <c r="AT81" i="10"/>
  <c r="AN82" i="10"/>
  <c r="AO82" i="10"/>
  <c r="AP82" i="10"/>
  <c r="AQ82" i="10"/>
  <c r="AR82" i="10"/>
  <c r="AT82" i="10"/>
  <c r="AN83" i="10"/>
  <c r="AO83" i="10"/>
  <c r="AP83" i="10"/>
  <c r="AQ83" i="10"/>
  <c r="AR83" i="10"/>
  <c r="AT83" i="10"/>
  <c r="AN84" i="10"/>
  <c r="AO84" i="10"/>
  <c r="AP84" i="10"/>
  <c r="AQ84" i="10"/>
  <c r="AR84" i="10"/>
  <c r="AT84" i="10"/>
  <c r="AN85" i="10"/>
  <c r="AO85" i="10"/>
  <c r="AP85" i="10"/>
  <c r="AQ85" i="10"/>
  <c r="AR85" i="10"/>
  <c r="AT85" i="10"/>
  <c r="AM4" i="10"/>
  <c r="AN4" i="10"/>
  <c r="AO4" i="10"/>
  <c r="AP4" i="10"/>
  <c r="AQ4" i="10"/>
  <c r="AR4" i="10"/>
  <c r="AT4" i="10"/>
  <c r="AM5" i="10"/>
  <c r="AN5" i="10"/>
  <c r="AO5" i="10"/>
  <c r="AP5" i="10"/>
  <c r="AQ5" i="10"/>
  <c r="AR5" i="10"/>
  <c r="AT5" i="10"/>
  <c r="AM6" i="10"/>
  <c r="AN6" i="10"/>
  <c r="AO6" i="10"/>
  <c r="AP6" i="10"/>
  <c r="AQ6" i="10"/>
  <c r="AR6" i="10"/>
  <c r="AT6" i="10"/>
  <c r="AM7" i="10"/>
  <c r="AN7" i="10"/>
  <c r="AO7" i="10"/>
  <c r="AP7" i="10"/>
  <c r="AQ7" i="10"/>
  <c r="AR7" i="10"/>
  <c r="AT7" i="10"/>
  <c r="AM8" i="10"/>
  <c r="AN8" i="10"/>
  <c r="AO8" i="10"/>
  <c r="AP8" i="10"/>
  <c r="AQ8" i="10"/>
  <c r="AR8" i="10"/>
  <c r="AT8" i="10"/>
  <c r="AM9" i="10"/>
  <c r="AN9" i="10"/>
  <c r="AO9" i="10"/>
  <c r="AP9" i="10"/>
  <c r="AQ9" i="10"/>
  <c r="AR9" i="10"/>
  <c r="AT9" i="10"/>
  <c r="AM10" i="10"/>
  <c r="AN10" i="10"/>
  <c r="AO10" i="10"/>
  <c r="AP10" i="10"/>
  <c r="AQ10" i="10"/>
  <c r="AR10" i="10"/>
  <c r="AT10" i="10"/>
  <c r="AM11" i="10"/>
  <c r="AN11" i="10"/>
  <c r="AO11" i="10"/>
  <c r="AP11" i="10"/>
  <c r="AQ11" i="10"/>
  <c r="AR11" i="10"/>
  <c r="AT11" i="10"/>
  <c r="AM12" i="10"/>
  <c r="AN12" i="10"/>
  <c r="AO12" i="10"/>
  <c r="AP12" i="10"/>
  <c r="AQ12" i="10"/>
  <c r="AR12" i="10"/>
  <c r="AT12" i="10"/>
  <c r="AM13" i="10"/>
  <c r="AN13" i="10"/>
  <c r="AO13" i="10"/>
  <c r="AP13" i="10"/>
  <c r="AQ13" i="10"/>
  <c r="AR13" i="10"/>
  <c r="AT13" i="10"/>
  <c r="AM14" i="10"/>
  <c r="AN14" i="10"/>
  <c r="AO14" i="10"/>
  <c r="AP14" i="10"/>
  <c r="AQ14" i="10"/>
  <c r="AR14" i="10"/>
  <c r="AT14" i="10"/>
  <c r="AM15" i="10"/>
  <c r="AN15" i="10"/>
  <c r="AO15" i="10"/>
  <c r="AP15" i="10"/>
  <c r="AQ15" i="10"/>
  <c r="AR15" i="10"/>
  <c r="AT15" i="10"/>
  <c r="AM16" i="10"/>
  <c r="AN16" i="10"/>
  <c r="AO16" i="10"/>
  <c r="AP16" i="10"/>
  <c r="AQ16" i="10"/>
  <c r="AR16" i="10"/>
  <c r="AT16" i="10"/>
  <c r="AM17" i="10"/>
  <c r="AN17" i="10"/>
  <c r="AO17" i="10"/>
  <c r="AP17" i="10"/>
  <c r="AQ17" i="10"/>
  <c r="AR17" i="10"/>
  <c r="AT17" i="10"/>
  <c r="AM18" i="10"/>
  <c r="AN18" i="10"/>
  <c r="AO18" i="10"/>
  <c r="AP18" i="10"/>
  <c r="AQ18" i="10"/>
  <c r="AR18" i="10"/>
  <c r="AT18" i="10"/>
  <c r="AM19" i="10"/>
  <c r="AN19" i="10"/>
  <c r="AO19" i="10"/>
  <c r="AP19" i="10"/>
  <c r="AQ19" i="10"/>
  <c r="AR19" i="10"/>
  <c r="AT19" i="10"/>
  <c r="AM20" i="10"/>
  <c r="AN20" i="10"/>
  <c r="AO20" i="10"/>
  <c r="AP20" i="10"/>
  <c r="AQ20" i="10"/>
  <c r="AR20" i="10"/>
  <c r="AT20" i="10"/>
  <c r="AM21" i="10"/>
  <c r="AN21" i="10"/>
  <c r="AO21" i="10"/>
  <c r="AP21" i="10"/>
  <c r="AQ21" i="10"/>
  <c r="AR21" i="10"/>
  <c r="AT21" i="10"/>
  <c r="AM22" i="10"/>
  <c r="AN22" i="10"/>
  <c r="AO22" i="10"/>
  <c r="AP22" i="10"/>
  <c r="AQ22" i="10"/>
  <c r="AR22" i="10"/>
  <c r="AT22" i="10"/>
  <c r="AM23" i="10"/>
  <c r="AN23" i="10"/>
  <c r="AO23" i="10"/>
  <c r="AP23" i="10"/>
  <c r="AQ23" i="10"/>
  <c r="AR23" i="10"/>
  <c r="AT23" i="10"/>
  <c r="AM24" i="10"/>
  <c r="AN24" i="10"/>
  <c r="AO24" i="10"/>
  <c r="AP24" i="10"/>
  <c r="AQ24" i="10"/>
  <c r="AR24" i="10"/>
  <c r="AT24" i="10"/>
  <c r="AM25" i="10"/>
  <c r="AN25" i="10"/>
  <c r="AO25" i="10"/>
  <c r="AP25" i="10"/>
  <c r="AQ25" i="10"/>
  <c r="AR25" i="10"/>
  <c r="AT25" i="10"/>
  <c r="AM26" i="10"/>
  <c r="AN26" i="10"/>
  <c r="AO26" i="10"/>
  <c r="AP26" i="10"/>
  <c r="AQ26" i="10"/>
  <c r="AR26" i="10"/>
  <c r="AT26" i="10"/>
  <c r="AM27" i="10"/>
  <c r="AN27" i="10"/>
  <c r="AO27" i="10"/>
  <c r="AP27" i="10"/>
  <c r="AQ27" i="10"/>
  <c r="AR27" i="10"/>
  <c r="AT27" i="10"/>
  <c r="AM28" i="10"/>
  <c r="AN28" i="10"/>
  <c r="AO28" i="10"/>
  <c r="AP28" i="10"/>
  <c r="AQ28" i="10"/>
  <c r="AR28" i="10"/>
  <c r="AT28" i="10"/>
  <c r="AM29" i="10"/>
  <c r="AN29" i="10"/>
  <c r="AO29" i="10"/>
  <c r="AP29" i="10"/>
  <c r="AQ29" i="10"/>
  <c r="AR29" i="10"/>
  <c r="AT29" i="10"/>
  <c r="AM30" i="10"/>
  <c r="AN30" i="10"/>
  <c r="AO30" i="10"/>
  <c r="AP30" i="10"/>
  <c r="AQ30" i="10"/>
  <c r="AR30" i="10"/>
  <c r="AT30" i="10"/>
  <c r="AM31" i="10"/>
  <c r="AN31" i="10"/>
  <c r="AO31" i="10"/>
  <c r="AP31" i="10"/>
  <c r="AQ31" i="10"/>
  <c r="AR31" i="10"/>
  <c r="AT31" i="10"/>
  <c r="AM32" i="10"/>
  <c r="AN32" i="10"/>
  <c r="AO32" i="10"/>
  <c r="AP32" i="10"/>
  <c r="AQ32" i="10"/>
  <c r="AR32" i="10"/>
  <c r="AT32" i="10"/>
  <c r="AM33" i="10"/>
  <c r="AN33" i="10"/>
  <c r="AO33" i="10"/>
  <c r="AP33" i="10"/>
  <c r="AQ33" i="10"/>
  <c r="AR33" i="10"/>
  <c r="AT33" i="10"/>
  <c r="AM34" i="10"/>
  <c r="AN34" i="10"/>
  <c r="AO34" i="10"/>
  <c r="AP34" i="10"/>
  <c r="AQ34" i="10"/>
  <c r="AR34" i="10"/>
  <c r="AT34" i="10"/>
  <c r="AM35" i="10"/>
  <c r="AN35" i="10"/>
  <c r="AO35" i="10"/>
  <c r="AP35" i="10"/>
  <c r="AQ35" i="10"/>
  <c r="AR35" i="10"/>
  <c r="AT35" i="10"/>
  <c r="AM36" i="10"/>
  <c r="AN36" i="10"/>
  <c r="AO36" i="10"/>
  <c r="AP36" i="10"/>
  <c r="AQ36" i="10"/>
  <c r="AR36" i="10"/>
  <c r="AT36" i="10"/>
  <c r="AM37" i="10"/>
  <c r="AN37" i="10"/>
  <c r="AO37" i="10"/>
  <c r="AP37" i="10"/>
  <c r="AQ37" i="10"/>
  <c r="AR37" i="10"/>
  <c r="AT37" i="10"/>
  <c r="AM38" i="10"/>
  <c r="AN38" i="10"/>
  <c r="AO38" i="10"/>
  <c r="AP38" i="10"/>
  <c r="AQ38" i="10"/>
  <c r="AR38" i="10"/>
  <c r="AT38" i="10"/>
  <c r="AM39" i="10"/>
  <c r="AN39" i="10"/>
  <c r="AO39" i="10"/>
  <c r="AP39" i="10"/>
  <c r="AQ39" i="10"/>
  <c r="AR39" i="10"/>
  <c r="AT39" i="10"/>
  <c r="AM40" i="10"/>
  <c r="AN40" i="10"/>
  <c r="AO40" i="10"/>
  <c r="AP40" i="10"/>
  <c r="AQ40" i="10"/>
  <c r="AR40" i="10"/>
  <c r="AT40" i="10"/>
  <c r="AM41" i="10"/>
  <c r="AN41" i="10"/>
  <c r="AO41" i="10"/>
  <c r="AP41" i="10"/>
  <c r="AQ41" i="10"/>
  <c r="AR41" i="10"/>
  <c r="AT41" i="10"/>
  <c r="AM42" i="10"/>
  <c r="AN42" i="10"/>
  <c r="AO42" i="10"/>
  <c r="AP42" i="10"/>
  <c r="AQ42" i="10"/>
  <c r="AR42" i="10"/>
  <c r="AT42" i="10"/>
  <c r="AM43" i="10"/>
  <c r="AN43" i="10"/>
  <c r="AO43" i="10"/>
  <c r="AP43" i="10"/>
  <c r="AQ43" i="10"/>
  <c r="AR43" i="10"/>
  <c r="AT43" i="10"/>
  <c r="AM44" i="10"/>
  <c r="AN44" i="10"/>
  <c r="AO44" i="10"/>
  <c r="AP44" i="10"/>
  <c r="AQ44" i="10"/>
  <c r="AR44" i="10"/>
  <c r="AT44" i="10"/>
  <c r="AM45" i="10"/>
  <c r="AN45" i="10"/>
  <c r="AO45" i="10"/>
  <c r="AP45" i="10"/>
  <c r="AQ45" i="10"/>
  <c r="AR45" i="10"/>
  <c r="AT45" i="10"/>
  <c r="AM46" i="10"/>
  <c r="AN46" i="10"/>
  <c r="AO46" i="10"/>
  <c r="AP46" i="10"/>
  <c r="AQ46" i="10"/>
  <c r="AR46" i="10"/>
  <c r="AT46" i="10"/>
  <c r="AM47" i="10"/>
  <c r="AN47" i="10"/>
  <c r="AO47" i="10"/>
  <c r="AP47" i="10"/>
  <c r="AQ47" i="10"/>
  <c r="AR47" i="10"/>
  <c r="AT47" i="10"/>
  <c r="AM48" i="10"/>
  <c r="AN48" i="10"/>
  <c r="AO48" i="10"/>
  <c r="AP48" i="10"/>
  <c r="AQ48" i="10"/>
  <c r="AR48" i="10"/>
  <c r="AT48" i="10"/>
  <c r="AM49" i="10"/>
  <c r="AN49" i="10"/>
  <c r="AO49" i="10"/>
  <c r="AP49" i="10"/>
  <c r="AQ49" i="10"/>
  <c r="AR49" i="10"/>
  <c r="AT49" i="10"/>
  <c r="AM50" i="10"/>
  <c r="AN50" i="10"/>
  <c r="AO50" i="10"/>
  <c r="AP50" i="10"/>
  <c r="AQ50" i="10"/>
  <c r="AR50" i="10"/>
  <c r="AT50" i="10"/>
  <c r="AM51" i="10"/>
  <c r="AN51" i="10"/>
  <c r="AO51" i="10"/>
  <c r="AP51" i="10"/>
  <c r="AQ51" i="10"/>
  <c r="AR51" i="10"/>
  <c r="AT51" i="10"/>
  <c r="AM52" i="10"/>
  <c r="AN52" i="10"/>
  <c r="AO52" i="10"/>
  <c r="AP52" i="10"/>
  <c r="AQ52" i="10"/>
  <c r="AR52" i="10"/>
  <c r="AT52" i="10"/>
  <c r="AM53" i="10"/>
  <c r="AN53" i="10"/>
  <c r="AO53" i="10"/>
  <c r="AP53" i="10"/>
  <c r="AQ53" i="10"/>
  <c r="AR53" i="10"/>
  <c r="AT53" i="10"/>
  <c r="AM54" i="10"/>
  <c r="AN54" i="10"/>
  <c r="AO54" i="10"/>
  <c r="AP54" i="10"/>
  <c r="AQ54" i="10"/>
  <c r="AR54" i="10"/>
  <c r="AT54" i="10"/>
  <c r="AM55" i="10"/>
  <c r="AN55" i="10"/>
  <c r="AO55" i="10"/>
  <c r="AP55" i="10"/>
  <c r="AQ55" i="10"/>
  <c r="AR55" i="10"/>
  <c r="AT55" i="10"/>
  <c r="AM56" i="10"/>
  <c r="AN56" i="10"/>
  <c r="AO56" i="10"/>
  <c r="AP56" i="10"/>
  <c r="AQ56" i="10"/>
  <c r="AR56" i="10"/>
  <c r="AT56" i="10"/>
  <c r="AM57" i="10"/>
  <c r="AN57" i="10"/>
  <c r="AO57" i="10"/>
  <c r="AP57" i="10"/>
  <c r="AQ57" i="10"/>
  <c r="AR57" i="10"/>
  <c r="AT57" i="10"/>
  <c r="AM58" i="10"/>
  <c r="AQ3" i="10"/>
  <c r="AR3" i="10"/>
  <c r="AT3" i="10"/>
  <c r="AN3" i="10"/>
  <c r="AO3" i="10"/>
  <c r="AP3" i="10"/>
  <c r="AM59" i="10"/>
  <c r="AM60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74" i="10"/>
  <c r="AM75" i="10"/>
  <c r="AM76" i="10"/>
  <c r="AM77" i="10"/>
  <c r="AM78" i="10"/>
  <c r="AM79" i="10"/>
  <c r="AM80" i="10"/>
  <c r="AM81" i="10"/>
  <c r="AM82" i="10"/>
  <c r="AM83" i="10"/>
  <c r="AM84" i="10"/>
  <c r="AM85" i="10"/>
  <c r="AM3" i="10"/>
  <c r="I34" i="11"/>
  <c r="H34" i="11"/>
  <c r="D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I2" i="11"/>
  <c r="H2" i="11"/>
  <c r="F2" i="11"/>
  <c r="CN90" i="12" l="1"/>
  <c r="CO90" i="12"/>
  <c r="CP90" i="12"/>
  <c r="CQ90" i="12"/>
  <c r="CR90" i="12"/>
  <c r="CS90" i="12"/>
  <c r="CT90" i="12"/>
  <c r="CU90" i="12"/>
  <c r="CV90" i="12"/>
  <c r="CM90" i="12"/>
  <c r="CL90" i="12"/>
  <c r="CU88" i="12"/>
  <c r="CW88" i="12"/>
  <c r="DD90" i="12" s="1"/>
  <c r="DE90" i="12"/>
  <c r="DQ90" i="12"/>
  <c r="DF90" i="12"/>
  <c r="DK90" i="12"/>
  <c r="CZ90" i="12"/>
  <c r="DA90" i="12"/>
  <c r="DM90" i="12"/>
  <c r="DB90" i="12"/>
  <c r="DN90" i="12"/>
  <c r="DO90" i="12"/>
  <c r="DL90" i="12" l="1"/>
  <c r="DP90" i="12"/>
  <c r="CW90" i="12"/>
  <c r="CY90" i="12"/>
  <c r="DJ90" i="12"/>
  <c r="CX90" i="12"/>
  <c r="DI90" i="12"/>
  <c r="DC90" i="12"/>
  <c r="DH90" i="12"/>
  <c r="DG90" i="12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34" i="2" l="1"/>
  <c r="I34" i="2"/>
  <c r="J2" i="2"/>
  <c r="J34" i="2" s="1"/>
  <c r="H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 Poucke, Joris</author>
  </authors>
  <commentList>
    <comment ref="G1" authorId="0" shapeId="0" xr:uid="{BD8D1BF0-893C-4D4F-B2A3-01F2F0D86DFA}">
      <text>
        <r>
          <rPr>
            <b/>
            <sz val="9"/>
            <color indexed="81"/>
            <rFont val="Tahoma"/>
            <family val="2"/>
          </rPr>
          <t>Van Poucke, Joris:</t>
        </r>
        <r>
          <rPr>
            <sz val="9"/>
            <color indexed="81"/>
            <rFont val="Tahoma"/>
            <family val="2"/>
          </rPr>
          <t xml:space="preserve">
Lower number is more to the bottom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 Poucke, Joris</author>
  </authors>
  <commentList>
    <comment ref="G1" authorId="0" shapeId="0" xr:uid="{F291116E-6420-40F4-88AE-3E42F02CB667}">
      <text>
        <r>
          <rPr>
            <b/>
            <sz val="9"/>
            <color indexed="81"/>
            <rFont val="Tahoma"/>
            <family val="2"/>
          </rPr>
          <t>Van Poucke, Joris:</t>
        </r>
        <r>
          <rPr>
            <sz val="9"/>
            <color indexed="81"/>
            <rFont val="Tahoma"/>
            <family val="2"/>
          </rPr>
          <t xml:space="preserve">
Lower number is more to the bottom</t>
        </r>
      </text>
    </comment>
  </commentList>
</comments>
</file>

<file path=xl/sharedStrings.xml><?xml version="1.0" encoding="utf-8"?>
<sst xmlns="http://schemas.openxmlformats.org/spreadsheetml/2006/main" count="1911" uniqueCount="990">
  <si>
    <t>Scrapyard</t>
  </si>
  <si>
    <t>Maintenance zones:</t>
  </si>
  <si>
    <t>2 x 20m wide</t>
  </si>
  <si>
    <t>Maximum length:</t>
  </si>
  <si>
    <t>505 meter</t>
  </si>
  <si>
    <t>Wall height:</t>
  </si>
  <si>
    <t>5 meter</t>
  </si>
  <si>
    <t>Front walls:</t>
  </si>
  <si>
    <t>1.7 meter wide straight (= same top as bottom)</t>
  </si>
  <si>
    <t>Side walls:</t>
  </si>
  <si>
    <t>0.7 meter wide top; 1.7 meter wide bottom</t>
  </si>
  <si>
    <t>Maximum pile height:</t>
  </si>
  <si>
    <t>10 meter (flat surface if box is wide enough)</t>
  </si>
  <si>
    <t>Angle of repose:</t>
  </si>
  <si>
    <t>45 degrees</t>
  </si>
  <si>
    <t>Distance from scrapyard to bucket drop off position</t>
  </si>
  <si>
    <t>100 meter</t>
  </si>
  <si>
    <t>Scrap box can be filled until the road</t>
  </si>
  <si>
    <t>Scrap crane</t>
  </si>
  <si>
    <t>Large scrap crane cycle time</t>
  </si>
  <si>
    <t>40 seconds</t>
  </si>
  <si>
    <t>Large scrap crane reach</t>
  </si>
  <si>
    <t>20 meter</t>
  </si>
  <si>
    <t>Mobile scrap handler can only reach up to 10 meter height</t>
  </si>
  <si>
    <t>Mobile scrap handler needs 5 m x 5 m space</t>
  </si>
  <si>
    <t>Travel speed</t>
  </si>
  <si>
    <t>40 meter/min</t>
  </si>
  <si>
    <t>Basket Transfer cars</t>
  </si>
  <si>
    <t>60 meter/min</t>
  </si>
  <si>
    <t>Buckets</t>
  </si>
  <si>
    <t xml:space="preserve">Number of buckets per grade: </t>
  </si>
  <si>
    <t>max. 2</t>
  </si>
  <si>
    <t>Bucket should be at drop off position at:</t>
  </si>
  <si>
    <t>start time - 7 min.</t>
  </si>
  <si>
    <t>Additional challenge:</t>
  </si>
  <si>
    <t>Bucket back at drop off position at:</t>
  </si>
  <si>
    <t>start time + 3 min.</t>
  </si>
  <si>
    <t>Determine the ideal ratio of height, length and depth of the park, with</t>
  </si>
  <si>
    <t>Large bucket size</t>
  </si>
  <si>
    <t>317 m³</t>
  </si>
  <si>
    <t>height: min. 5 meter - max. 8 meter</t>
  </si>
  <si>
    <t>Small bucket size</t>
  </si>
  <si>
    <t>262 m³</t>
  </si>
  <si>
    <t>depth: min. 20 meter - max. 40 meter</t>
  </si>
  <si>
    <t>length: max. 505 meter</t>
  </si>
  <si>
    <t>EAF bay</t>
  </si>
  <si>
    <t>Duration from drop off to EAF</t>
  </si>
  <si>
    <t>1,5 min</t>
  </si>
  <si>
    <t>Duration to load bucket in EAF</t>
  </si>
  <si>
    <t>7 min</t>
  </si>
  <si>
    <t>Determine the optimal layout for a grade mix with small buckets</t>
  </si>
  <si>
    <t>Duration from EAF to drop off</t>
  </si>
  <si>
    <t>3 min</t>
  </si>
  <si>
    <t>SeqNr</t>
  </si>
  <si>
    <t>HeatId</t>
  </si>
  <si>
    <t>Grade</t>
  </si>
  <si>
    <t>Installation</t>
  </si>
  <si>
    <t>StartTime at EAF</t>
  </si>
  <si>
    <t>StartTime at EAF [ms]</t>
  </si>
  <si>
    <t>EndTime at EAF</t>
  </si>
  <si>
    <t>EndTime at EAF [ms]</t>
  </si>
  <si>
    <t>1079</t>
  </si>
  <si>
    <t>K400_EAF</t>
  </si>
  <si>
    <t>EAF1</t>
  </si>
  <si>
    <t>2023-12-14T00:44:00.418Z</t>
  </si>
  <si>
    <t>2023-12-14T01:27:00.418Z</t>
  </si>
  <si>
    <t>1080</t>
  </si>
  <si>
    <t>EAF2</t>
  </si>
  <si>
    <t>2023-12-14T01:19:18.418Z</t>
  </si>
  <si>
    <t>2023-12-14T02:02:18.418Z</t>
  </si>
  <si>
    <t>1081</t>
  </si>
  <si>
    <t>2023-12-14T01:54:36.418Z</t>
  </si>
  <si>
    <t>2023-12-14T02:37:36.418Z</t>
  </si>
  <si>
    <t>1082</t>
  </si>
  <si>
    <t>2023-12-14T02:29:54.418Z</t>
  </si>
  <si>
    <t>2023-12-14T03:12:54.418Z</t>
  </si>
  <si>
    <t>1083</t>
  </si>
  <si>
    <t>2023-12-14T03:05:12.418Z</t>
  </si>
  <si>
    <t>2023-12-14T03:48:12.418Z</t>
  </si>
  <si>
    <t>1084</t>
  </si>
  <si>
    <t>2023-12-14T03:40:30.418Z</t>
  </si>
  <si>
    <t>2023-12-14T04:23:30.418Z</t>
  </si>
  <si>
    <t>1006</t>
  </si>
  <si>
    <t>KT70_EAF</t>
  </si>
  <si>
    <t>2023-12-14T04:54:48.418Z</t>
  </si>
  <si>
    <t>2023-12-14T05:39:48.418Z</t>
  </si>
  <si>
    <t>1007</t>
  </si>
  <si>
    <t>2023-12-14T05:30:18.418Z</t>
  </si>
  <si>
    <t>2023-12-14T06:15:18.418Z</t>
  </si>
  <si>
    <t>1008</t>
  </si>
  <si>
    <t>2023-12-14T06:05:48.418Z</t>
  </si>
  <si>
    <t>2023-12-14T06:50:48.418Z</t>
  </si>
  <si>
    <t>1009</t>
  </si>
  <si>
    <t>2023-12-14T06:41:18.418Z</t>
  </si>
  <si>
    <t>2023-12-14T07:26:18.418Z</t>
  </si>
  <si>
    <t>1010</t>
  </si>
  <si>
    <t>2023-12-14T07:16:48.418Z</t>
  </si>
  <si>
    <t>2023-12-14T08:01:48.418Z</t>
  </si>
  <si>
    <t>1011</t>
  </si>
  <si>
    <t>2023-12-14T07:52:18.418Z</t>
  </si>
  <si>
    <t>2023-12-14T08:37:18.418Z</t>
  </si>
  <si>
    <t>1000</t>
  </si>
  <si>
    <t>2023-12-14T10:23:48.418Z</t>
  </si>
  <si>
    <t>2023-12-14T11:06:48.418Z</t>
  </si>
  <si>
    <t>1001</t>
  </si>
  <si>
    <t>2023-12-14T10:59:06.418Z</t>
  </si>
  <si>
    <t>2023-12-14T11:42:06.418Z</t>
  </si>
  <si>
    <t>1002</t>
  </si>
  <si>
    <t>2023-12-14T11:34:24.418Z</t>
  </si>
  <si>
    <t>2023-12-14T12:17:24.418Z</t>
  </si>
  <si>
    <t>1003</t>
  </si>
  <si>
    <t>2023-12-14T12:09:42.418Z</t>
  </si>
  <si>
    <t>2023-12-14T12:52:42.418Z</t>
  </si>
  <si>
    <t>1004</t>
  </si>
  <si>
    <t>2023-12-14T12:45:00.418Z</t>
  </si>
  <si>
    <t>2023-12-14T13:28:00.418Z</t>
  </si>
  <si>
    <t>1005</t>
  </si>
  <si>
    <t>2023-12-14T13:20:18.418Z</t>
  </si>
  <si>
    <t>2023-12-14T14:03:18.418Z</t>
  </si>
  <si>
    <t>1061</t>
  </si>
  <si>
    <t>KM80_EAF</t>
  </si>
  <si>
    <t>2023-12-14T14:13:24.523Z</t>
  </si>
  <si>
    <t>2023-12-14T14:59:24.523Z</t>
  </si>
  <si>
    <t>1062</t>
  </si>
  <si>
    <t>2023-12-14T14:56:12.523Z</t>
  </si>
  <si>
    <t>2023-12-14T15:42:12.523Z</t>
  </si>
  <si>
    <t>1063</t>
  </si>
  <si>
    <t>2023-12-14T15:39:00.523Z</t>
  </si>
  <si>
    <t>2023-12-14T16:25:00.523Z</t>
  </si>
  <si>
    <t>1064</t>
  </si>
  <si>
    <t>2023-12-14T16:21:48.523Z</t>
  </si>
  <si>
    <t>2023-12-14T17:07:48.523Z</t>
  </si>
  <si>
    <t>1065</t>
  </si>
  <si>
    <t>2023-12-14T17:04:36.523Z</t>
  </si>
  <si>
    <t>2023-12-14T17:50:36.523Z</t>
  </si>
  <si>
    <t>1066</t>
  </si>
  <si>
    <t>2023-12-14T17:47:24.523Z</t>
  </si>
  <si>
    <t>2023-12-14T18:33:24.523Z</t>
  </si>
  <si>
    <t>1018</t>
  </si>
  <si>
    <t>K330_EAF</t>
  </si>
  <si>
    <t>2023-12-14T19:50:36.418Z</t>
  </si>
  <si>
    <t>2023-12-14T20:34:36.418Z</t>
  </si>
  <si>
    <t>1019</t>
  </si>
  <si>
    <t>2023-12-14T20:27:48.418Z</t>
  </si>
  <si>
    <t>2023-12-14T21:11:48.418Z</t>
  </si>
  <si>
    <t>1020</t>
  </si>
  <si>
    <t>2023-12-14T21:05:00.418Z</t>
  </si>
  <si>
    <t>2023-12-14T21:49:00.418Z</t>
  </si>
  <si>
    <t>1021</t>
  </si>
  <si>
    <t>2023-12-14T21:42:12.418Z</t>
  </si>
  <si>
    <t>2023-12-14T22:26:12.418Z</t>
  </si>
  <si>
    <t>1022</t>
  </si>
  <si>
    <t>2023-12-14T22:19:24.418Z</t>
  </si>
  <si>
    <t>2023-12-14T23:03:24.418Z</t>
  </si>
  <si>
    <t>1023</t>
  </si>
  <si>
    <t>2023-12-14T22:56:36.418Z</t>
  </si>
  <si>
    <t>2023-12-14T23:40:36.418Z</t>
  </si>
  <si>
    <t>1030</t>
  </si>
  <si>
    <t>2023-12-15T00:48:01.349Z</t>
  </si>
  <si>
    <t>2023-12-15T01:31:01.349Z</t>
  </si>
  <si>
    <t>1031</t>
  </si>
  <si>
    <t>2023-12-15T01:21:43.349Z</t>
  </si>
  <si>
    <t>2023-12-15T02:04:43.349Z</t>
  </si>
  <si>
    <t>1032</t>
  </si>
  <si>
    <t>2023-12-15T01:55:25.349Z</t>
  </si>
  <si>
    <t>2023-12-15T02:38:25.349Z</t>
  </si>
  <si>
    <t>1033</t>
  </si>
  <si>
    <t>2023-12-15T02:29:07.349Z</t>
  </si>
  <si>
    <t>2023-12-15T03:12:07.349Z</t>
  </si>
  <si>
    <t>1034</t>
  </si>
  <si>
    <t>2023-12-15T03:02:49.349Z</t>
  </si>
  <si>
    <t>2023-12-15T03:45:49.349Z</t>
  </si>
  <si>
    <t>1035</t>
  </si>
  <si>
    <t>2023-12-15T03:36:31.349Z</t>
  </si>
  <si>
    <t>2023-12-15T04:19:31.349Z</t>
  </si>
  <si>
    <t>1024</t>
  </si>
  <si>
    <t>K280_EAF</t>
  </si>
  <si>
    <t>2023-12-15T04:57:00.418Z</t>
  </si>
  <si>
    <t>2023-12-15T05:45:00.418Z</t>
  </si>
  <si>
    <t>1025</t>
  </si>
  <si>
    <t>2023-12-15T05:30:30.418Z</t>
  </si>
  <si>
    <t>2023-12-15T06:18:30.418Z</t>
  </si>
  <si>
    <t>1026</t>
  </si>
  <si>
    <t>2023-12-15T06:04:00.418Z</t>
  </si>
  <si>
    <t>2023-12-15T06:52:00.418Z</t>
  </si>
  <si>
    <t>1027</t>
  </si>
  <si>
    <t>2023-12-15T06:37:30.418Z</t>
  </si>
  <si>
    <t>2023-12-15T07:25:30.418Z</t>
  </si>
  <si>
    <t>1028</t>
  </si>
  <si>
    <t>2023-12-15T07:11:00.418Z</t>
  </si>
  <si>
    <t>2023-12-15T07:59:00.418Z</t>
  </si>
  <si>
    <t>1029</t>
  </si>
  <si>
    <t>2023-12-15T07:44:30.418Z</t>
  </si>
  <si>
    <t>2023-12-15T08:32:30.418Z</t>
  </si>
  <si>
    <t>1073</t>
  </si>
  <si>
    <t>2023-12-15T08:41:07.794Z</t>
  </si>
  <si>
    <t>2023-12-15T09:27:07.794Z</t>
  </si>
  <si>
    <t>1074</t>
  </si>
  <si>
    <t>2023-12-15T09:23:25.794Z</t>
  </si>
  <si>
    <t>2023-12-15T10:09:25.794Z</t>
  </si>
  <si>
    <t>1075</t>
  </si>
  <si>
    <t>2023-12-15T10:05:43.794Z</t>
  </si>
  <si>
    <t>2023-12-15T10:51:43.794Z</t>
  </si>
  <si>
    <t>1076</t>
  </si>
  <si>
    <t>2023-12-15T10:48:01.794Z</t>
  </si>
  <si>
    <t>2023-12-15T11:34:01.794Z</t>
  </si>
  <si>
    <t>1077</t>
  </si>
  <si>
    <t>2023-12-15T11:30:19.794Z</t>
  </si>
  <si>
    <t>2023-12-15T12:16:19.794Z</t>
  </si>
  <si>
    <t>1078</t>
  </si>
  <si>
    <t>2023-12-15T12:12:37.794Z</t>
  </si>
  <si>
    <t>2023-12-15T12:58:37.794Z</t>
  </si>
  <si>
    <t>1137</t>
  </si>
  <si>
    <t>L640_EAF</t>
  </si>
  <si>
    <t>2023-12-15T12:39:26.125Z</t>
  </si>
  <si>
    <t>2023-12-15T13:53:26.125Z</t>
  </si>
  <si>
    <t>1138</t>
  </si>
  <si>
    <t>2023-12-15T13:53:27.125Z</t>
  </si>
  <si>
    <t>2023-12-15T15:07:27.125Z</t>
  </si>
  <si>
    <t>1139</t>
  </si>
  <si>
    <t>2023-12-15T15:07:28.125Z</t>
  </si>
  <si>
    <t>2023-12-15T16:21:28.125Z</t>
  </si>
  <si>
    <t>1140</t>
  </si>
  <si>
    <t>2023-12-15T16:21:29.125Z</t>
  </si>
  <si>
    <t>2023-12-15T17:35:29.125Z</t>
  </si>
  <si>
    <t>1141</t>
  </si>
  <si>
    <t>2023-12-15T17:35:30.125Z</t>
  </si>
  <si>
    <t>2023-12-15T18:49:30.125Z</t>
  </si>
  <si>
    <t>1108</t>
  </si>
  <si>
    <t>2023-12-15T19:06:15.843Z</t>
  </si>
  <si>
    <t>2023-12-15T19:53:15.843Z</t>
  </si>
  <si>
    <t>1109</t>
  </si>
  <si>
    <t>2023-12-15T19:53:16.843Z</t>
  </si>
  <si>
    <t>2023-12-15T20:40:16.843Z</t>
  </si>
  <si>
    <t>1110</t>
  </si>
  <si>
    <t>2023-12-15T20:40:17.843Z</t>
  </si>
  <si>
    <t>2023-12-15T21:27:17.843Z</t>
  </si>
  <si>
    <t>1111</t>
  </si>
  <si>
    <t>2023-12-15T21:21:23.843Z</t>
  </si>
  <si>
    <t>2023-12-15T22:08:23.843Z</t>
  </si>
  <si>
    <t>1085</t>
  </si>
  <si>
    <t>L650_EAF</t>
  </si>
  <si>
    <t>2023-12-15T21:37:19.125Z</t>
  </si>
  <si>
    <t>2023-12-15T22:34:19.125Z</t>
  </si>
  <si>
    <t>1113</t>
  </si>
  <si>
    <t>2023-12-15T22:18:35.843Z</t>
  </si>
  <si>
    <t>2023-12-15T23:05:35.843Z</t>
  </si>
  <si>
    <t>1086</t>
  </si>
  <si>
    <t>2023-12-15T22:34:20.125Z</t>
  </si>
  <si>
    <t>2023-12-15T23:31:20.125Z</t>
  </si>
  <si>
    <t>1087</t>
  </si>
  <si>
    <t>2023-12-15T23:31:21.125Z</t>
  </si>
  <si>
    <t>2023-12-16T00:28:21.125Z</t>
  </si>
  <si>
    <t>1088</t>
  </si>
  <si>
    <t>2023-12-16T00:28:22.125Z</t>
  </si>
  <si>
    <t>2023-12-16T01:25:22.125Z</t>
  </si>
  <si>
    <t>1089</t>
  </si>
  <si>
    <t>2023-12-16T01:25:23.125Z</t>
  </si>
  <si>
    <t>2023-12-16T02:22:23.125Z</t>
  </si>
  <si>
    <t>1090</t>
  </si>
  <si>
    <t>2023-12-16T02:22:24.125Z</t>
  </si>
  <si>
    <t>2023-12-16T03:19:24.125Z</t>
  </si>
  <si>
    <t>1132</t>
  </si>
  <si>
    <t>LK60_EAF</t>
  </si>
  <si>
    <t>2023-12-16T03:38:18.125Z</t>
  </si>
  <si>
    <t>2023-12-16T04:21:18.125Z</t>
  </si>
  <si>
    <t>1133</t>
  </si>
  <si>
    <t>2023-12-16T04:34:30.125Z</t>
  </si>
  <si>
    <t>2023-12-16T05:17:30.125Z</t>
  </si>
  <si>
    <t>1134</t>
  </si>
  <si>
    <t>2023-12-16T05:30:42.125Z</t>
  </si>
  <si>
    <t>2023-12-16T06:13:42.125Z</t>
  </si>
  <si>
    <t>1135</t>
  </si>
  <si>
    <t>2023-12-16T06:26:54.125Z</t>
  </si>
  <si>
    <t>2023-12-16T07:09:54.125Z</t>
  </si>
  <si>
    <t>1136</t>
  </si>
  <si>
    <t>2023-12-16T07:21:52.843Z</t>
  </si>
  <si>
    <t>2023-12-16T08:04:52.843Z</t>
  </si>
  <si>
    <t>1154</t>
  </si>
  <si>
    <t>T280_EAF</t>
  </si>
  <si>
    <t>2023-12-16T07:31:29.843Z</t>
  </si>
  <si>
    <t>2023-12-16T08:19:29.843Z</t>
  </si>
  <si>
    <t>1155</t>
  </si>
  <si>
    <t>2023-12-16T08:04:53.843Z</t>
  </si>
  <si>
    <t>2023-12-16T08:52:53.843Z</t>
  </si>
  <si>
    <t>1156</t>
  </si>
  <si>
    <t>2023-12-16T08:38:17.843Z</t>
  </si>
  <si>
    <t>2023-12-16T09:26:17.843Z</t>
  </si>
  <si>
    <t>1157</t>
  </si>
  <si>
    <t>2023-12-16T09:11:41.843Z</t>
  </si>
  <si>
    <t>2023-12-16T09:59:41.843Z</t>
  </si>
  <si>
    <t>1158</t>
  </si>
  <si>
    <t>2023-12-16T09:45:05.843Z</t>
  </si>
  <si>
    <t>2023-12-16T10:33:05.843Z</t>
  </si>
  <si>
    <t>1159</t>
  </si>
  <si>
    <t>2023-12-16T10:18:29.843Z</t>
  </si>
  <si>
    <t>2023-12-16T11:06:29.843Z</t>
  </si>
  <si>
    <t>1114</t>
  </si>
  <si>
    <t>K570_EAF</t>
  </si>
  <si>
    <t>2023-12-16T11:22:13.125Z</t>
  </si>
  <si>
    <t>2023-12-16T12:21:13.125Z</t>
  </si>
  <si>
    <t>1115</t>
  </si>
  <si>
    <t>2023-12-16T12:21:14.125Z</t>
  </si>
  <si>
    <t>2023-12-16T13:20:14.125Z</t>
  </si>
  <si>
    <t>1116</t>
  </si>
  <si>
    <t>2023-12-16T13:20:15.125Z</t>
  </si>
  <si>
    <t>2023-12-16T14:19:15.125Z</t>
  </si>
  <si>
    <t>1117</t>
  </si>
  <si>
    <t>2023-12-16T14:19:16.125Z</t>
  </si>
  <si>
    <t>2023-12-16T15:18:16.125Z</t>
  </si>
  <si>
    <t>1118</t>
  </si>
  <si>
    <t>2023-12-16T15:18:17.125Z</t>
  </si>
  <si>
    <t>2023-12-16T16:17:17.125Z</t>
  </si>
  <si>
    <t>1119</t>
  </si>
  <si>
    <t>2023-12-16T16:17:18.125Z</t>
  </si>
  <si>
    <t>2023-12-16T17:16:18.125Z</t>
  </si>
  <si>
    <t>1148</t>
  </si>
  <si>
    <t>K320_EAF</t>
  </si>
  <si>
    <t>2023-12-16T18:47:41.843Z</t>
  </si>
  <si>
    <t>2023-12-16T19:29:41.843Z</t>
  </si>
  <si>
    <t>1150</t>
  </si>
  <si>
    <t>2023-12-16T19:47:41.843Z</t>
  </si>
  <si>
    <t>2023-12-16T20:29:41.843Z</t>
  </si>
  <si>
    <t>1103</t>
  </si>
  <si>
    <t>LK20_EAF</t>
  </si>
  <si>
    <t>2023-12-16T20:06:06.125Z</t>
  </si>
  <si>
    <t>2023-12-16T21:09:06.125Z</t>
  </si>
  <si>
    <t>1153</t>
  </si>
  <si>
    <t>2023-12-16T20:52:41.843Z</t>
  </si>
  <si>
    <t>2023-12-16T21:34:41.843Z</t>
  </si>
  <si>
    <t>1104</t>
  </si>
  <si>
    <t>2023-12-16T21:12:36.125Z</t>
  </si>
  <si>
    <t>2023-12-16T22:15:36.125Z</t>
  </si>
  <si>
    <t>1105</t>
  </si>
  <si>
    <t>2023-12-16T22:19:06.125Z</t>
  </si>
  <si>
    <t>2023-12-16T23:22:06.125Z</t>
  </si>
  <si>
    <t>1106</t>
  </si>
  <si>
    <t>2023-12-16T23:25:36.125Z</t>
  </si>
  <si>
    <t>2023-12-17T00:28:36.125Z</t>
  </si>
  <si>
    <t>1107</t>
  </si>
  <si>
    <t>2023-12-17T00:32:06.125Z</t>
  </si>
  <si>
    <t>2023-12-17T01:35:06.125Z</t>
  </si>
  <si>
    <t>1166</t>
  </si>
  <si>
    <t>LK40_EAF</t>
  </si>
  <si>
    <t>2023-12-17T02:13:04.006Z</t>
  </si>
  <si>
    <t>2023-12-17T03:13:04.006Z</t>
  </si>
  <si>
    <t>1167</t>
  </si>
  <si>
    <t>2023-12-17T03:13:05.006Z</t>
  </si>
  <si>
    <t>2023-12-17T04:13:05.006Z</t>
  </si>
  <si>
    <t>1168</t>
  </si>
  <si>
    <t>2023-12-17T04:13:06.006Z</t>
  </si>
  <si>
    <t>2023-12-17T05:13:06.006Z</t>
  </si>
  <si>
    <t>1169</t>
  </si>
  <si>
    <t>2023-12-17T05:13:07.006Z</t>
  </si>
  <si>
    <t>2023-12-17T06:13:07.006Z</t>
  </si>
  <si>
    <t>1170</t>
  </si>
  <si>
    <t>2023-12-17T06:13:08.006Z</t>
  </si>
  <si>
    <t>2023-12-17T07:13:08.006Z</t>
  </si>
  <si>
    <t>1171</t>
  </si>
  <si>
    <t>2023-12-17T07:13:09.006Z</t>
  </si>
  <si>
    <t>2023-12-17T08:13:09.006Z</t>
  </si>
  <si>
    <t>1172</t>
  </si>
  <si>
    <t>L620_EAF</t>
  </si>
  <si>
    <t>2023-12-17T08:41:47.006Z</t>
  </si>
  <si>
    <t>2023-12-17T09:40:47.006Z</t>
  </si>
  <si>
    <t>1173</t>
  </si>
  <si>
    <t>2023-12-17T09:40:48.006Z</t>
  </si>
  <si>
    <t>2023-12-17T10:39:48.006Z</t>
  </si>
  <si>
    <t>1174</t>
  </si>
  <si>
    <t>2023-12-17T10:39:49.006Z</t>
  </si>
  <si>
    <t>2023-12-17T11:38:49.006Z</t>
  </si>
  <si>
    <t>1175</t>
  </si>
  <si>
    <t>2023-12-17T11:38:50.006Z</t>
  </si>
  <si>
    <t>2023-12-17T12:37:50.006Z</t>
  </si>
  <si>
    <t>1176</t>
  </si>
  <si>
    <t>2023-12-17T12:37:51.006Z</t>
  </si>
  <si>
    <t>2023-12-17T13:36:51.006Z</t>
  </si>
  <si>
    <t>1182</t>
  </si>
  <si>
    <t>2023-12-17T14:32:27.006Z</t>
  </si>
  <si>
    <t>2023-12-17T15:15:27.006Z</t>
  </si>
  <si>
    <t>1183</t>
  </si>
  <si>
    <t>2023-12-17T15:28:39.006Z</t>
  </si>
  <si>
    <t>2023-12-17T16:11:39.006Z</t>
  </si>
  <si>
    <t>1184</t>
  </si>
  <si>
    <t>2023-12-17T16:24:51.006Z</t>
  </si>
  <si>
    <t>2023-12-17T17:07:51.006Z</t>
  </si>
  <si>
    <t>1185</t>
  </si>
  <si>
    <t>2023-12-17T17:21:03.006Z</t>
  </si>
  <si>
    <t>2023-12-17T18:04:03.006Z</t>
  </si>
  <si>
    <t>1186</t>
  </si>
  <si>
    <t>2023-12-17T18:17:15.006Z</t>
  </si>
  <si>
    <t>2023-12-17T19:00:15.006Z</t>
  </si>
  <si>
    <t>1187</t>
  </si>
  <si>
    <t>2023-12-17T19:49:27.006Z</t>
  </si>
  <si>
    <t>2023-12-17T20:46:27.006Z</t>
  </si>
  <si>
    <t>1188</t>
  </si>
  <si>
    <t>2023-12-17T20:38:33.006Z</t>
  </si>
  <si>
    <t>2023-12-17T21:35:33.006Z</t>
  </si>
  <si>
    <t>1189</t>
  </si>
  <si>
    <t>2023-12-17T21:27:39.006Z</t>
  </si>
  <si>
    <t>2023-12-17T22:24:39.006Z</t>
  </si>
  <si>
    <t>1190</t>
  </si>
  <si>
    <t>2023-12-17T21:53:00.006Z</t>
  </si>
  <si>
    <t>2023-12-17T22:50:00.006Z</t>
  </si>
  <si>
    <t>1231</t>
  </si>
  <si>
    <t>2023-12-17T22:28:37.171Z</t>
  </si>
  <si>
    <t>2023-12-17T23:16:37.171Z</t>
  </si>
  <si>
    <t>1191</t>
  </si>
  <si>
    <t>2023-12-17T22:50:01.006Z</t>
  </si>
  <si>
    <t>2023-12-17T23:47:01.006Z</t>
  </si>
  <si>
    <t>1233</t>
  </si>
  <si>
    <t>2023-12-17T23:41:37.171Z</t>
  </si>
  <si>
    <t>2023-12-18T00:29:37.171Z</t>
  </si>
  <si>
    <t>1192</t>
  </si>
  <si>
    <t>2023-12-17T23:47:02.006Z</t>
  </si>
  <si>
    <t>2023-12-18T00:44:02.006Z</t>
  </si>
  <si>
    <t>1193</t>
  </si>
  <si>
    <t>2023-12-18T00:44:03.006Z</t>
  </si>
  <si>
    <t>2023-12-18T01:41:03.006Z</t>
  </si>
  <si>
    <t>1235</t>
  </si>
  <si>
    <t>2023-12-18T00:54:37.171Z</t>
  </si>
  <si>
    <t>2023-12-18T01:42:37.171Z</t>
  </si>
  <si>
    <t>1237</t>
  </si>
  <si>
    <t>2023-12-18T03:08:40.171Z</t>
  </si>
  <si>
    <t>2023-12-18T03:51:40.171Z</t>
  </si>
  <si>
    <t>1238</t>
  </si>
  <si>
    <t>2023-12-18T03:51:41.171Z</t>
  </si>
  <si>
    <t>2023-12-18T04:34:41.171Z</t>
  </si>
  <si>
    <t>1239</t>
  </si>
  <si>
    <t>2023-12-18T04:34:42.171Z</t>
  </si>
  <si>
    <t>2023-12-18T05:17:42.171Z</t>
  </si>
  <si>
    <t>1240</t>
  </si>
  <si>
    <t>2023-12-18T05:17:43.171Z</t>
  </si>
  <si>
    <t>2023-12-18T06:00:43.171Z</t>
  </si>
  <si>
    <t>1241</t>
  </si>
  <si>
    <t>2023-12-18T05:53:25.171Z</t>
  </si>
  <si>
    <t>2023-12-18T06:36:25.171Z</t>
  </si>
  <si>
    <t>1242</t>
  </si>
  <si>
    <t>2023-12-18T06:29:07.171Z</t>
  </si>
  <si>
    <t>2023-12-18T07:12:07.171Z</t>
  </si>
  <si>
    <t>1243</t>
  </si>
  <si>
    <t>2023-12-18T07:04:49.171Z</t>
  </si>
  <si>
    <t>2023-12-18T07:47:49.171Z</t>
  </si>
  <si>
    <t>1194</t>
  </si>
  <si>
    <t>2023-12-18T07:37:09.006Z</t>
  </si>
  <si>
    <t>2023-12-18T08:37:09.006Z</t>
  </si>
  <si>
    <t>1195</t>
  </si>
  <si>
    <t>2023-12-18T08:22:03.006Z</t>
  </si>
  <si>
    <t>2023-12-18T09:22:03.006Z</t>
  </si>
  <si>
    <t>1196</t>
  </si>
  <si>
    <t>2023-12-18T09:06:57.006Z</t>
  </si>
  <si>
    <t>2023-12-18T10:06:57.006Z</t>
  </si>
  <si>
    <t>1197</t>
  </si>
  <si>
    <t>2023-12-18T09:51:51.006Z</t>
  </si>
  <si>
    <t>2023-12-18T10:51:51.006Z</t>
  </si>
  <si>
    <t>1198</t>
  </si>
  <si>
    <t>2023-12-18T10:36:45.006Z</t>
  </si>
  <si>
    <t>2023-12-18T11:36:45.006Z</t>
  </si>
  <si>
    <t>1199</t>
  </si>
  <si>
    <t>2023-12-18T11:21:39.006Z</t>
  </si>
  <si>
    <t>2023-12-18T12:21:39.006Z</t>
  </si>
  <si>
    <t>1042</t>
  </si>
  <si>
    <t>KN30</t>
  </si>
  <si>
    <t>CV3</t>
  </si>
  <si>
    <t>2023-12-14T01:32:00.523Z</t>
  </si>
  <si>
    <t>2023-12-14T02:01:00.523Z</t>
  </si>
  <si>
    <t>1043</t>
  </si>
  <si>
    <t>2023-12-14T02:14:06.523Z</t>
  </si>
  <si>
    <t>2023-12-14T02:43:06.523Z</t>
  </si>
  <si>
    <t>1044</t>
  </si>
  <si>
    <t>2023-12-14T02:56:12.523Z</t>
  </si>
  <si>
    <t>2023-12-14T03:25:12.523Z</t>
  </si>
  <si>
    <t>1045</t>
  </si>
  <si>
    <t>2023-12-14T03:38:18.523Z</t>
  </si>
  <si>
    <t>2023-12-14T04:07:18.523Z</t>
  </si>
  <si>
    <t>1046</t>
  </si>
  <si>
    <t>2023-12-14T04:20:24.523Z</t>
  </si>
  <si>
    <t>2023-12-14T04:49:24.523Z</t>
  </si>
  <si>
    <t>1047</t>
  </si>
  <si>
    <t>2023-12-14T05:02:30.523Z</t>
  </si>
  <si>
    <t>2023-12-14T05:31:30.523Z</t>
  </si>
  <si>
    <t>1048</t>
  </si>
  <si>
    <t>TB60</t>
  </si>
  <si>
    <t>2023-12-14T07:24:36.523Z</t>
  </si>
  <si>
    <t>2023-12-14T07:53:36.523Z</t>
  </si>
  <si>
    <t>1049</t>
  </si>
  <si>
    <t>2023-12-14T08:12:54.523Z</t>
  </si>
  <si>
    <t>2023-12-14T08:41:54.523Z</t>
  </si>
  <si>
    <t>1050</t>
  </si>
  <si>
    <t>2023-12-14T08:51:12.523Z</t>
  </si>
  <si>
    <t>2023-12-14T09:20:12.523Z</t>
  </si>
  <si>
    <t>1051</t>
  </si>
  <si>
    <t>2023-12-14T09:39:30.523Z</t>
  </si>
  <si>
    <t>2023-12-14T10:08:30.523Z</t>
  </si>
  <si>
    <t>1052</t>
  </si>
  <si>
    <t>2023-12-14T10:17:48.523Z</t>
  </si>
  <si>
    <t>2023-12-14T10:46:48.523Z</t>
  </si>
  <si>
    <t>1053</t>
  </si>
  <si>
    <t>2023-12-14T11:06:06.523Z</t>
  </si>
  <si>
    <t>2023-12-14T11:35:06.523Z</t>
  </si>
  <si>
    <t>1012</t>
  </si>
  <si>
    <t>K200</t>
  </si>
  <si>
    <t>2023-12-14T15:16:36.418Z</t>
  </si>
  <si>
    <t>2023-12-14T15:45:36.418Z</t>
  </si>
  <si>
    <t>1013</t>
  </si>
  <si>
    <t>2023-12-14T15:52:36.418Z</t>
  </si>
  <si>
    <t>2023-12-14T16:21:36.418Z</t>
  </si>
  <si>
    <t>1014</t>
  </si>
  <si>
    <t>2023-12-14T16:28:36.418Z</t>
  </si>
  <si>
    <t>2023-12-14T16:57:36.418Z</t>
  </si>
  <si>
    <t>1015</t>
  </si>
  <si>
    <t>2023-12-14T17:04:36.418Z</t>
  </si>
  <si>
    <t>2023-12-14T17:33:36.418Z</t>
  </si>
  <si>
    <t>1016</t>
  </si>
  <si>
    <t>2023-12-14T17:40:36.418Z</t>
  </si>
  <si>
    <t>2023-12-14T18:09:36.418Z</t>
  </si>
  <si>
    <t>1017</t>
  </si>
  <si>
    <t>2023-12-14T18:16:36.418Z</t>
  </si>
  <si>
    <t>2023-12-14T18:45:36.418Z</t>
  </si>
  <si>
    <t>1054</t>
  </si>
  <si>
    <t>KT30</t>
  </si>
  <si>
    <t>2023-12-14T19:22:12.523Z</t>
  </si>
  <si>
    <t>2023-12-14T19:51:12.523Z</t>
  </si>
  <si>
    <t>1055</t>
  </si>
  <si>
    <t>2023-12-14T20:05:00.523Z</t>
  </si>
  <si>
    <t>2023-12-14T20:34:00.523Z</t>
  </si>
  <si>
    <t>1056</t>
  </si>
  <si>
    <t>2023-12-14T20:47:48.523Z</t>
  </si>
  <si>
    <t>2023-12-14T21:16:48.523Z</t>
  </si>
  <si>
    <t>1057</t>
  </si>
  <si>
    <t>2023-12-14T21:30:36.523Z</t>
  </si>
  <si>
    <t>2023-12-14T21:59:36.523Z</t>
  </si>
  <si>
    <t>1058</t>
  </si>
  <si>
    <t>2023-12-14T22:13:24.523Z</t>
  </si>
  <si>
    <t>2023-12-14T22:42:24.523Z</t>
  </si>
  <si>
    <t>1059</t>
  </si>
  <si>
    <t>2023-12-14T22:56:12.523Z</t>
  </si>
  <si>
    <t>2023-12-14T23:25:12.523Z</t>
  </si>
  <si>
    <t>1060</t>
  </si>
  <si>
    <t>2023-12-14T23:39:00.523Z</t>
  </si>
  <si>
    <t>2023-12-15T00:08:00.523Z</t>
  </si>
  <si>
    <t>1067</t>
  </si>
  <si>
    <t>K330</t>
  </si>
  <si>
    <t>2023-12-15T04:06:11.395Z</t>
  </si>
  <si>
    <t>2023-12-15T04:35:11.395Z</t>
  </si>
  <si>
    <t>1068</t>
  </si>
  <si>
    <t>2023-12-15T04:47:05.395Z</t>
  </si>
  <si>
    <t>2023-12-15T05:16:05.395Z</t>
  </si>
  <si>
    <t>1069</t>
  </si>
  <si>
    <t>2023-12-15T05:27:59.395Z</t>
  </si>
  <si>
    <t>2023-12-15T05:56:59.395Z</t>
  </si>
  <si>
    <t>1070</t>
  </si>
  <si>
    <t>2023-12-15T06:08:53.395Z</t>
  </si>
  <si>
    <t>2023-12-15T06:37:53.395Z</t>
  </si>
  <si>
    <t>1071</t>
  </si>
  <si>
    <t>2023-12-15T06:49:47.395Z</t>
  </si>
  <si>
    <t>2023-12-15T07:18:47.395Z</t>
  </si>
  <si>
    <t>1072</t>
  </si>
  <si>
    <t>2023-12-15T07:30:41.395Z</t>
  </si>
  <si>
    <t>2023-12-15T07:59:41.395Z</t>
  </si>
  <si>
    <t>1036</t>
  </si>
  <si>
    <t>K210</t>
  </si>
  <si>
    <t>2023-12-15T10:22:47.442Z</t>
  </si>
  <si>
    <t>2023-12-15T10:51:47.442Z</t>
  </si>
  <si>
    <t>1037</t>
  </si>
  <si>
    <t>2023-12-15T10:57:35.442Z</t>
  </si>
  <si>
    <t>2023-12-15T11:26:35.442Z</t>
  </si>
  <si>
    <t>1038</t>
  </si>
  <si>
    <t>2023-12-15T11:32:23.442Z</t>
  </si>
  <si>
    <t>2023-12-15T12:01:23.442Z</t>
  </si>
  <si>
    <t>1039</t>
  </si>
  <si>
    <t>2023-12-15T12:07:11.442Z</t>
  </si>
  <si>
    <t>2023-12-15T12:36:11.442Z</t>
  </si>
  <si>
    <t>1040</t>
  </si>
  <si>
    <t>2023-12-15T12:41:59.442Z</t>
  </si>
  <si>
    <t>2023-12-15T13:10:59.442Z</t>
  </si>
  <si>
    <t>1041</t>
  </si>
  <si>
    <t>2023-12-15T13:16:47.442Z</t>
  </si>
  <si>
    <t>2023-12-15T13:45:47.442Z</t>
  </si>
  <si>
    <t>1097</t>
  </si>
  <si>
    <t>2023-12-15T15:33:29.843Z</t>
  </si>
  <si>
    <t>2023-12-15T16:02:29.843Z</t>
  </si>
  <si>
    <t>1098</t>
  </si>
  <si>
    <t>2023-12-15T16:15:35.843Z</t>
  </si>
  <si>
    <t>2023-12-15T16:44:35.843Z</t>
  </si>
  <si>
    <t>1099</t>
  </si>
  <si>
    <t>2023-12-15T16:57:41.843Z</t>
  </si>
  <si>
    <t>2023-12-15T17:26:41.843Z</t>
  </si>
  <si>
    <t>1100</t>
  </si>
  <si>
    <t>2023-12-15T17:39:47.843Z</t>
  </si>
  <si>
    <t>2023-12-15T18:08:47.843Z</t>
  </si>
  <si>
    <t>1101</t>
  </si>
  <si>
    <t>2023-12-15T18:21:53.843Z</t>
  </si>
  <si>
    <t>2023-12-15T18:50:53.843Z</t>
  </si>
  <si>
    <t>1102</t>
  </si>
  <si>
    <t>2023-12-15T19:03:59.843Z</t>
  </si>
  <si>
    <t>2023-12-15T19:32:59.843Z</t>
  </si>
  <si>
    <t>1112</t>
  </si>
  <si>
    <t>K280</t>
  </si>
  <si>
    <t>2023-12-15T22:47:29.843Z</t>
  </si>
  <si>
    <t>2023-12-15T23:16:29.843Z</t>
  </si>
  <si>
    <t>1142</t>
  </si>
  <si>
    <t>T250</t>
  </si>
  <si>
    <t>2023-12-16T00:32:16.843Z</t>
  </si>
  <si>
    <t>2023-12-16T01:01:16.843Z</t>
  </si>
  <si>
    <t>1143</t>
  </si>
  <si>
    <t>2023-12-16T01:01:17.843Z</t>
  </si>
  <si>
    <t>2023-12-16T01:30:17.843Z</t>
  </si>
  <si>
    <t>1144</t>
  </si>
  <si>
    <t>2023-12-16T01:39:28.843Z</t>
  </si>
  <si>
    <t>2023-12-16T02:08:28.843Z</t>
  </si>
  <si>
    <t>1145</t>
  </si>
  <si>
    <t>2023-12-16T02:08:29.843Z</t>
  </si>
  <si>
    <t>2023-12-16T02:37:29.843Z</t>
  </si>
  <si>
    <t>1146</t>
  </si>
  <si>
    <t>2023-12-16T02:46:40.843Z</t>
  </si>
  <si>
    <t>2023-12-16T03:15:40.843Z</t>
  </si>
  <si>
    <t>1147</t>
  </si>
  <si>
    <t>2023-12-16T03:15:41.843Z</t>
  </si>
  <si>
    <t>2023-12-16T03:44:41.843Z</t>
  </si>
  <si>
    <t>1091</t>
  </si>
  <si>
    <t>KT10</t>
  </si>
  <si>
    <t>2023-12-16T04:20:17.843Z</t>
  </si>
  <si>
    <t>2023-12-16T04:49:17.843Z</t>
  </si>
  <si>
    <t>1092</t>
  </si>
  <si>
    <t>2023-12-16T04:58:29.843Z</t>
  </si>
  <si>
    <t>2023-12-16T05:27:29.843Z</t>
  </si>
  <si>
    <t>1093</t>
  </si>
  <si>
    <t>2023-12-16T05:36:41.843Z</t>
  </si>
  <si>
    <t>2023-12-16T06:05:41.843Z</t>
  </si>
  <si>
    <t>1094</t>
  </si>
  <si>
    <t>2023-12-16T06:14:53.843Z</t>
  </si>
  <si>
    <t>2023-12-16T06:43:53.843Z</t>
  </si>
  <si>
    <t>1095</t>
  </si>
  <si>
    <t>2023-12-16T06:53:05.843Z</t>
  </si>
  <si>
    <t>2023-12-16T07:22:05.843Z</t>
  </si>
  <si>
    <t>1096</t>
  </si>
  <si>
    <t>2023-12-16T07:31:17.843Z</t>
  </si>
  <si>
    <t>2023-12-16T08:00:17.843Z</t>
  </si>
  <si>
    <t>1160</t>
  </si>
  <si>
    <t>T270</t>
  </si>
  <si>
    <t>2023-12-16T11:52:53.843Z</t>
  </si>
  <si>
    <t>2023-12-16T12:21:53.843Z</t>
  </si>
  <si>
    <t>1161</t>
  </si>
  <si>
    <t>2023-12-16T12:35:41.843Z</t>
  </si>
  <si>
    <t>2023-12-16T13:04:41.843Z</t>
  </si>
  <si>
    <t>1162</t>
  </si>
  <si>
    <t>2023-12-16T13:08:29.843Z</t>
  </si>
  <si>
    <t>2023-12-16T13:37:29.843Z</t>
  </si>
  <si>
    <t>1163</t>
  </si>
  <si>
    <t>2023-12-16T13:51:17.843Z</t>
  </si>
  <si>
    <t>2023-12-16T14:20:17.843Z</t>
  </si>
  <si>
    <t>1164</t>
  </si>
  <si>
    <t>2023-12-16T14:24:05.843Z</t>
  </si>
  <si>
    <t>2023-12-16T14:53:05.843Z</t>
  </si>
  <si>
    <t>1165</t>
  </si>
  <si>
    <t>2023-12-16T15:06:53.843Z</t>
  </si>
  <si>
    <t>2023-12-16T15:35:53.843Z</t>
  </si>
  <si>
    <t>1120</t>
  </si>
  <si>
    <t>K320</t>
  </si>
  <si>
    <t>2023-12-16T16:07:41.843Z</t>
  </si>
  <si>
    <t>2023-12-16T16:36:41.843Z</t>
  </si>
  <si>
    <t>1121</t>
  </si>
  <si>
    <t>2023-12-16T16:37:41.843Z</t>
  </si>
  <si>
    <t>2023-12-16T17:06:41.843Z</t>
  </si>
  <si>
    <t>1122</t>
  </si>
  <si>
    <t>2023-12-16T17:07:41.843Z</t>
  </si>
  <si>
    <t>2023-12-16T17:36:41.843Z</t>
  </si>
  <si>
    <t>1123</t>
  </si>
  <si>
    <t>2023-12-16T17:37:41.843Z</t>
  </si>
  <si>
    <t>2023-12-16T18:06:41.843Z</t>
  </si>
  <si>
    <t>1124</t>
  </si>
  <si>
    <t>2023-12-16T18:07:41.843Z</t>
  </si>
  <si>
    <t>2023-12-16T18:36:41.843Z</t>
  </si>
  <si>
    <t>1125</t>
  </si>
  <si>
    <t>2023-12-16T18:37:41.843Z</t>
  </si>
  <si>
    <t>2023-12-16T19:06:41.843Z</t>
  </si>
  <si>
    <t>1149</t>
  </si>
  <si>
    <t>2023-12-16T19:52:41.843Z</t>
  </si>
  <si>
    <t>2023-12-16T20:21:41.843Z</t>
  </si>
  <si>
    <t>1151</t>
  </si>
  <si>
    <t>2023-12-16T21:21:41.843Z</t>
  </si>
  <si>
    <t>1152</t>
  </si>
  <si>
    <t>2023-12-16T21:22:41.843Z</t>
  </si>
  <si>
    <t>2023-12-16T21:51:41.843Z</t>
  </si>
  <si>
    <t>1126</t>
  </si>
  <si>
    <t>T280</t>
  </si>
  <si>
    <t>2023-12-16T22:22:41.843Z</t>
  </si>
  <si>
    <t>2023-12-16T22:51:41.843Z</t>
  </si>
  <si>
    <t>1127</t>
  </si>
  <si>
    <t>2023-12-16T23:00:04.843Z</t>
  </si>
  <si>
    <t>2023-12-16T23:29:04.843Z</t>
  </si>
  <si>
    <t>1128</t>
  </si>
  <si>
    <t>2023-12-16T23:29:05.843Z</t>
  </si>
  <si>
    <t>2023-12-16T23:58:05.843Z</t>
  </si>
  <si>
    <t>1129</t>
  </si>
  <si>
    <t>2023-12-17T00:06:28.843Z</t>
  </si>
  <si>
    <t>2023-12-17T00:35:28.843Z</t>
  </si>
  <si>
    <t>1130</t>
  </si>
  <si>
    <t>2023-12-17T00:35:29.843Z</t>
  </si>
  <si>
    <t>2023-12-17T01:04:29.843Z</t>
  </si>
  <si>
    <t>1131</t>
  </si>
  <si>
    <t>2023-12-17T01:13:41.843Z</t>
  </si>
  <si>
    <t>2023-12-17T01:42:41.843Z</t>
  </si>
  <si>
    <t>1206</t>
  </si>
  <si>
    <t>K400</t>
  </si>
  <si>
    <t>2023-12-17T04:05:43.171Z</t>
  </si>
  <si>
    <t>2023-12-17T04:34:43.171Z</t>
  </si>
  <si>
    <t>1207</t>
  </si>
  <si>
    <t>2023-12-17T04:41:01.171Z</t>
  </si>
  <si>
    <t>2023-12-17T05:10:01.171Z</t>
  </si>
  <si>
    <t>1208</t>
  </si>
  <si>
    <t>2023-12-17T05:16:19.171Z</t>
  </si>
  <si>
    <t>2023-12-17T05:45:19.171Z</t>
  </si>
  <si>
    <t>1209</t>
  </si>
  <si>
    <t>2023-12-17T05:51:37.171Z</t>
  </si>
  <si>
    <t>2023-12-17T06:20:37.171Z</t>
  </si>
  <si>
    <t>1210</t>
  </si>
  <si>
    <t>2023-12-17T06:26:55.171Z</t>
  </si>
  <si>
    <t>2023-12-17T06:55:55.171Z</t>
  </si>
  <si>
    <t>1211</t>
  </si>
  <si>
    <t>2023-12-17T07:02:13.171Z</t>
  </si>
  <si>
    <t>2023-12-17T07:31:13.171Z</t>
  </si>
  <si>
    <t>1212</t>
  </si>
  <si>
    <t>2023-12-17T08:22:31.171Z</t>
  </si>
  <si>
    <t>2023-12-17T08:51:31.171Z</t>
  </si>
  <si>
    <t>1213</t>
  </si>
  <si>
    <t>2023-12-17T08:58:13.171Z</t>
  </si>
  <si>
    <t>2023-12-17T09:27:13.171Z</t>
  </si>
  <si>
    <t>1214</t>
  </si>
  <si>
    <t>2023-12-17T09:33:55.171Z</t>
  </si>
  <si>
    <t>2023-12-17T10:02:55.171Z</t>
  </si>
  <si>
    <t>1215</t>
  </si>
  <si>
    <t>2023-12-17T10:09:37.171Z</t>
  </si>
  <si>
    <t>2023-12-17T10:38:37.171Z</t>
  </si>
  <si>
    <t>1216</t>
  </si>
  <si>
    <t>2023-12-17T10:45:19.171Z</t>
  </si>
  <si>
    <t>2023-12-17T11:14:19.171Z</t>
  </si>
  <si>
    <t>1217</t>
  </si>
  <si>
    <t>2023-12-17T11:21:01.171Z</t>
  </si>
  <si>
    <t>2023-12-17T11:50:01.171Z</t>
  </si>
  <si>
    <t>1218</t>
  </si>
  <si>
    <t>2023-12-17T11:56:43.171Z</t>
  </si>
  <si>
    <t>2023-12-17T12:25:43.171Z</t>
  </si>
  <si>
    <t>1219</t>
  </si>
  <si>
    <t>N710</t>
  </si>
  <si>
    <t>2023-12-17T13:45:25.171Z</t>
  </si>
  <si>
    <t>2023-12-17T14:14:25.171Z</t>
  </si>
  <si>
    <t>1220</t>
  </si>
  <si>
    <t>2023-12-17T14:16:49.171Z</t>
  </si>
  <si>
    <t>2023-12-17T14:45:49.171Z</t>
  </si>
  <si>
    <t>1221</t>
  </si>
  <si>
    <t>2023-12-17T14:58:13.171Z</t>
  </si>
  <si>
    <t>2023-12-17T15:27:13.171Z</t>
  </si>
  <si>
    <t>1222</t>
  </si>
  <si>
    <t>2023-12-17T15:29:37.171Z</t>
  </si>
  <si>
    <t>2023-12-17T15:58:37.171Z</t>
  </si>
  <si>
    <t>1223</t>
  </si>
  <si>
    <t>2023-12-17T16:11:01.171Z</t>
  </si>
  <si>
    <t>2023-12-17T16:40:01.171Z</t>
  </si>
  <si>
    <t>1224</t>
  </si>
  <si>
    <t>2023-12-17T16:42:25.171Z</t>
  </si>
  <si>
    <t>2023-12-17T17:11:25.171Z</t>
  </si>
  <si>
    <t>1225</t>
  </si>
  <si>
    <t>2023-12-17T18:40:49.171Z</t>
  </si>
  <si>
    <t>2023-12-17T19:09:49.171Z</t>
  </si>
  <si>
    <t>1226</t>
  </si>
  <si>
    <t>2023-12-17T19:16:07.171Z</t>
  </si>
  <si>
    <t>2023-12-17T19:45:07.171Z</t>
  </si>
  <si>
    <t>1227</t>
  </si>
  <si>
    <t>2023-12-17T19:51:25.171Z</t>
  </si>
  <si>
    <t>2023-12-17T20:20:25.171Z</t>
  </si>
  <si>
    <t>1228</t>
  </si>
  <si>
    <t>2023-12-17T20:26:43.171Z</t>
  </si>
  <si>
    <t>2023-12-17T20:55:43.171Z</t>
  </si>
  <si>
    <t>1229</t>
  </si>
  <si>
    <t>2023-12-17T21:02:01.171Z</t>
  </si>
  <si>
    <t>2023-12-17T21:31:01.171Z</t>
  </si>
  <si>
    <t>1230</t>
  </si>
  <si>
    <t>2023-12-17T21:37:19.171Z</t>
  </si>
  <si>
    <t>2023-12-17T22:06:19.171Z</t>
  </si>
  <si>
    <t>1232</t>
  </si>
  <si>
    <t>2023-12-17T23:49:07.171Z</t>
  </si>
  <si>
    <t>2023-12-18T00:18:07.171Z</t>
  </si>
  <si>
    <t>1234</t>
  </si>
  <si>
    <t>2023-12-18T01:02:07.171Z</t>
  </si>
  <si>
    <t>2023-12-18T01:31:07.171Z</t>
  </si>
  <si>
    <t>1236</t>
  </si>
  <si>
    <t>2023-12-18T02:15:07.171Z</t>
  </si>
  <si>
    <t>2023-12-18T02:44:07.171Z</t>
  </si>
  <si>
    <t>1177</t>
  </si>
  <si>
    <t>LK70</t>
  </si>
  <si>
    <t>2023-12-18T02:58:09.006Z</t>
  </si>
  <si>
    <t>2023-12-18T03:27:09.006Z</t>
  </si>
  <si>
    <t>1178</t>
  </si>
  <si>
    <t>2023-12-18T03:52:33.006Z</t>
  </si>
  <si>
    <t>2023-12-18T04:21:33.006Z</t>
  </si>
  <si>
    <t>1179</t>
  </si>
  <si>
    <t>2023-12-18T04:46:57.006Z</t>
  </si>
  <si>
    <t>2023-12-18T05:15:57.006Z</t>
  </si>
  <si>
    <t>1180</t>
  </si>
  <si>
    <t>2023-12-18T05:41:21.006Z</t>
  </si>
  <si>
    <t>2023-12-18T06:10:21.006Z</t>
  </si>
  <si>
    <t>1181</t>
  </si>
  <si>
    <t>2023-12-18T06:35:45.006Z</t>
  </si>
  <si>
    <t>2023-12-18T07:04:45.006Z</t>
  </si>
  <si>
    <t>1200</t>
  </si>
  <si>
    <t>T210</t>
  </si>
  <si>
    <t>2023-12-18T09:06:31.171Z</t>
  </si>
  <si>
    <t>2023-12-18T09:35:31.171Z</t>
  </si>
  <si>
    <t>1201</t>
  </si>
  <si>
    <t>2023-12-18T09:38:07.171Z</t>
  </si>
  <si>
    <t>2023-12-18T10:07:07.171Z</t>
  </si>
  <si>
    <t>1202</t>
  </si>
  <si>
    <t>2023-12-18T10:19:43.171Z</t>
  </si>
  <si>
    <t>2023-12-18T10:48:43.171Z</t>
  </si>
  <si>
    <t>1203</t>
  </si>
  <si>
    <t>2023-12-18T10:51:19.171Z</t>
  </si>
  <si>
    <t>2023-12-18T11:20:19.171Z</t>
  </si>
  <si>
    <t>1204</t>
  </si>
  <si>
    <t>2023-12-18T11:32:55.171Z</t>
  </si>
  <si>
    <t>2023-12-18T12:01:55.171Z</t>
  </si>
  <si>
    <t>1205</t>
  </si>
  <si>
    <t>2023-12-18T12:04:31.171Z</t>
  </si>
  <si>
    <t>2023-12-18T12:33:31.171Z</t>
  </si>
  <si>
    <t>scraptypes 1st bucket</t>
  </si>
  <si>
    <t>grade</t>
  </si>
  <si>
    <t># scrapbuckets</t>
  </si>
  <si>
    <t>K100</t>
  </si>
  <si>
    <t>K110</t>
  </si>
  <si>
    <t>K130</t>
  </si>
  <si>
    <t>K140</t>
  </si>
  <si>
    <t>K170</t>
  </si>
  <si>
    <t>K270</t>
  </si>
  <si>
    <t>K360</t>
  </si>
  <si>
    <t>K460</t>
  </si>
  <si>
    <t>K570</t>
  </si>
  <si>
    <t>K830</t>
  </si>
  <si>
    <t>KB30</t>
  </si>
  <si>
    <t>KK00</t>
  </si>
  <si>
    <t>KK10</t>
  </si>
  <si>
    <t>KK20</t>
  </si>
  <si>
    <t>KK40</t>
  </si>
  <si>
    <t>KK50</t>
  </si>
  <si>
    <t>KK70</t>
  </si>
  <si>
    <t>KK80</t>
  </si>
  <si>
    <t>KM20</t>
  </si>
  <si>
    <t>KM30</t>
  </si>
  <si>
    <t>KM40</t>
  </si>
  <si>
    <t>KM60</t>
  </si>
  <si>
    <t>KM70</t>
  </si>
  <si>
    <t>KM80</t>
  </si>
  <si>
    <t>KN20</t>
  </si>
  <si>
    <t>KN40</t>
  </si>
  <si>
    <t>KN60</t>
  </si>
  <si>
    <t>KN70</t>
  </si>
  <si>
    <t>KR50</t>
  </si>
  <si>
    <t>KT20</t>
  </si>
  <si>
    <t>KT50</t>
  </si>
  <si>
    <t>KT60</t>
  </si>
  <si>
    <t>KT70</t>
  </si>
  <si>
    <t>L470</t>
  </si>
  <si>
    <t>L500</t>
  </si>
  <si>
    <t>L510</t>
  </si>
  <si>
    <t>L620</t>
  </si>
  <si>
    <t>L630</t>
  </si>
  <si>
    <t>L640</t>
  </si>
  <si>
    <t>L650</t>
  </si>
  <si>
    <t>L700</t>
  </si>
  <si>
    <t>L710</t>
  </si>
  <si>
    <t>L720</t>
  </si>
  <si>
    <t>L730</t>
  </si>
  <si>
    <t>L760</t>
  </si>
  <si>
    <t>L780</t>
  </si>
  <si>
    <t>L790</t>
  </si>
  <si>
    <t>L810</t>
  </si>
  <si>
    <t>L850</t>
  </si>
  <si>
    <t>L870</t>
  </si>
  <si>
    <t>L910</t>
  </si>
  <si>
    <t>L920</t>
  </si>
  <si>
    <t>L930</t>
  </si>
  <si>
    <t>L950</t>
  </si>
  <si>
    <t>L970</t>
  </si>
  <si>
    <t>LK10</t>
  </si>
  <si>
    <t>LK20</t>
  </si>
  <si>
    <t>LK40</t>
  </si>
  <si>
    <t>LK50</t>
  </si>
  <si>
    <t>LK60</t>
  </si>
  <si>
    <t>LM40</t>
  </si>
  <si>
    <t>LM50</t>
  </si>
  <si>
    <t>LT30</t>
  </si>
  <si>
    <t>LT40</t>
  </si>
  <si>
    <t>LT70</t>
  </si>
  <si>
    <t>LT80</t>
  </si>
  <si>
    <t>T220</t>
  </si>
  <si>
    <t>T260</t>
  </si>
  <si>
    <t>T290</t>
  </si>
  <si>
    <t>TB30</t>
  </si>
  <si>
    <t>TB40</t>
  </si>
  <si>
    <t>TB50</t>
  </si>
  <si>
    <t>scraptypes 2nd bucket</t>
  </si>
  <si>
    <t>N°</t>
  </si>
  <si>
    <t>Type</t>
  </si>
  <si>
    <t>Quality</t>
  </si>
  <si>
    <t>Density [t/m³]</t>
  </si>
  <si>
    <t>Grabber fill rate [-]</t>
  </si>
  <si>
    <t>Grabber pick up quantity (6m³) [t]</t>
  </si>
  <si>
    <t>Layer bucket</t>
  </si>
  <si>
    <t>Yearly capacity [t]</t>
  </si>
  <si>
    <t>Stock 24 days [t]</t>
  </si>
  <si>
    <t>Stock 24 days volume [m³]</t>
  </si>
  <si>
    <t>End scraps - type 14</t>
  </si>
  <si>
    <t>Reverts</t>
  </si>
  <si>
    <t>End scraps fines - type 14</t>
  </si>
  <si>
    <t>LD scraps - type 13</t>
  </si>
  <si>
    <t>EAF scraps - type 13</t>
  </si>
  <si>
    <t>Ladleskull - type 18</t>
  </si>
  <si>
    <t>Internal</t>
  </si>
  <si>
    <t>Head &amp; tail scrap + tundish</t>
  </si>
  <si>
    <t>Internal low Cu light</t>
  </si>
  <si>
    <t>Internal low Cu heavy</t>
  </si>
  <si>
    <t>Internal high Cu light</t>
  </si>
  <si>
    <t>Internal high Cu heavy</t>
  </si>
  <si>
    <t>Internal high Cu + Cr + Mo light</t>
  </si>
  <si>
    <t>Internal high Cu + Cr + Mo heavy</t>
  </si>
  <si>
    <t>E8/E6 non-galva - high density</t>
  </si>
  <si>
    <t>HQ</t>
  </si>
  <si>
    <t>E8/E6 non-galva - low density</t>
  </si>
  <si>
    <t>HMS1</t>
  </si>
  <si>
    <t>HMS</t>
  </si>
  <si>
    <t>HMS2</t>
  </si>
  <si>
    <t>E1C</t>
  </si>
  <si>
    <t>LQ</t>
  </si>
  <si>
    <t>E1C high density</t>
  </si>
  <si>
    <t>E1 - low Q/ HMS1-2</t>
  </si>
  <si>
    <t>E40C</t>
  </si>
  <si>
    <t>E40</t>
  </si>
  <si>
    <t>E40DC</t>
  </si>
  <si>
    <t>LQDC</t>
  </si>
  <si>
    <t>E3 light</t>
  </si>
  <si>
    <t>MQ</t>
  </si>
  <si>
    <t>E3 heavy</t>
  </si>
  <si>
    <t>E314 - Rails</t>
  </si>
  <si>
    <t>E5 - Turnings</t>
  </si>
  <si>
    <t>Turnings</t>
  </si>
  <si>
    <t>E51 - Tire wire</t>
  </si>
  <si>
    <t>E2/E202 - new production scrap</t>
  </si>
  <si>
    <t>E46 - cleaned</t>
  </si>
  <si>
    <t>VLQ</t>
  </si>
  <si>
    <t>EHRB</t>
  </si>
  <si>
    <t>EHRB baled</t>
  </si>
  <si>
    <t>E6 - Tin bales</t>
  </si>
  <si>
    <t>E61 - Beverage cans baled</t>
  </si>
  <si>
    <t>Total</t>
  </si>
  <si>
    <t># Total grabs</t>
  </si>
  <si>
    <t>1. Size of the technical zone &amp; reach of the mobile crane.</t>
  </si>
  <si>
    <t>2. Size of the grab</t>
  </si>
  <si>
    <t># in plotplan</t>
  </si>
  <si>
    <t>density [t/m³]</t>
  </si>
  <si>
    <t>Yearly T</t>
  </si>
  <si>
    <t>end scrap - scrap 14</t>
  </si>
  <si>
    <t>end scrap fines - scrap 14</t>
  </si>
  <si>
    <t>LD scraps - scrap 13</t>
  </si>
  <si>
    <t>EAF scraps - scrap 13 EAF</t>
  </si>
  <si>
    <t>Ladleskull - scrap 18</t>
  </si>
  <si>
    <t>Internal low Cu - high Cr light</t>
  </si>
  <si>
    <t>Internal low Cu - high Cr heavy</t>
  </si>
  <si>
    <t>Internal low Cu- low Cr light</t>
  </si>
  <si>
    <t>Internal low Cu- low Cr heavy</t>
  </si>
  <si>
    <t>E8 no Zn scrap - low density</t>
  </si>
  <si>
    <t>E8/E6 no Zn scrap - high density</t>
  </si>
  <si>
    <t>E1 - cleaned</t>
  </si>
  <si>
    <t>E1C -cleaned high density</t>
  </si>
  <si>
    <t>E1 - low Q /HMS 1-2</t>
  </si>
  <si>
    <t>E40 shreddered &amp; cleaned</t>
  </si>
  <si>
    <t>E40 shreddered &amp; deep cleaned</t>
  </si>
  <si>
    <t>E3 - Demolition light</t>
  </si>
  <si>
    <t>E3 - Demolition heavy</t>
  </si>
  <si>
    <t>E314 rails</t>
  </si>
  <si>
    <t>E5 - turnings</t>
  </si>
  <si>
    <t>E2/E202 - new production scrap &gt;3mm (OXY)</t>
  </si>
  <si>
    <t>ERHB bailed</t>
  </si>
  <si>
    <t>Tin cans</t>
  </si>
  <si>
    <t>E61 beverage cans</t>
  </si>
  <si>
    <t>Internal low Cu -  high Cr + Mo light</t>
  </si>
  <si>
    <t>Internal low Cu -  high Cr + Mo heavy</t>
  </si>
  <si>
    <t>1st bucket</t>
  </si>
  <si>
    <t>2nd bucket</t>
  </si>
  <si>
    <t>nr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</si>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</sst>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double">
        <color theme="4"/>
      </top>
      <bottom/>
      <diagonal/>
    </border>
    <border>
      <left style="thin">
        <color theme="4"/>
      </left>
      <right style="thin">
        <color theme="4"/>
      </right>
      <top style="double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2" fillId="0" borderId="0" xfId="0" applyFont="1"/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vertical="top"/>
    </xf>
    <xf numFmtId="0" fontId="0" fillId="3" borderId="0" xfId="0" applyFill="1"/>
    <xf numFmtId="0" fontId="5" fillId="0" borderId="4" xfId="0" applyFont="1" applyBorder="1" applyAlignment="1">
      <alignment horizontal="right"/>
    </xf>
    <xf numFmtId="0" fontId="5" fillId="0" borderId="5" xfId="0" applyFont="1" applyBorder="1"/>
    <xf numFmtId="0" fontId="3" fillId="2" borderId="3" xfId="0" applyFont="1" applyFill="1" applyBorder="1"/>
    <xf numFmtId="165" fontId="3" fillId="2" borderId="1" xfId="1" applyNumberFormat="1" applyFont="1" applyFill="1" applyBorder="1"/>
    <xf numFmtId="165" fontId="3" fillId="2" borderId="1" xfId="0" applyNumberFormat="1" applyFont="1" applyFill="1" applyBorder="1"/>
    <xf numFmtId="0" fontId="3" fillId="0" borderId="3" xfId="0" applyFont="1" applyBorder="1"/>
    <xf numFmtId="165" fontId="3" fillId="0" borderId="1" xfId="1" applyNumberFormat="1" applyFont="1" applyBorder="1"/>
    <xf numFmtId="165" fontId="3" fillId="0" borderId="1" xfId="0" applyNumberFormat="1" applyFont="1" applyBorder="1"/>
    <xf numFmtId="2" fontId="5" fillId="0" borderId="7" xfId="0" applyNumberFormat="1" applyFont="1" applyBorder="1"/>
    <xf numFmtId="165" fontId="5" fillId="0" borderId="7" xfId="0" applyNumberFormat="1" applyFont="1" applyBorder="1"/>
    <xf numFmtId="0" fontId="3" fillId="0" borderId="0" xfId="0" applyFont="1"/>
    <xf numFmtId="0" fontId="3" fillId="0" borderId="8" xfId="0" applyFont="1" applyBorder="1"/>
    <xf numFmtId="0" fontId="3" fillId="0" borderId="9" xfId="0" applyFont="1" applyBorder="1"/>
    <xf numFmtId="165" fontId="3" fillId="0" borderId="9" xfId="1" applyNumberFormat="1" applyFont="1" applyBorder="1"/>
    <xf numFmtId="165" fontId="3" fillId="0" borderId="9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0" fillId="4" borderId="0" xfId="0" applyFill="1"/>
    <xf numFmtId="0" fontId="0" fillId="5" borderId="0" xfId="0" applyFill="1"/>
    <xf numFmtId="0" fontId="2" fillId="4" borderId="0" xfId="0" applyFont="1" applyFill="1"/>
    <xf numFmtId="0" fontId="7" fillId="0" borderId="2" xfId="0" applyFont="1" applyBorder="1" applyAlignment="1">
      <alignment horizontal="center" vertical="top"/>
    </xf>
    <xf numFmtId="0" fontId="10" fillId="0" borderId="0" xfId="0" applyFont="1"/>
    <xf numFmtId="0" fontId="4" fillId="3" borderId="2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165" fontId="0" fillId="0" borderId="0" xfId="0" applyNumberFormat="1"/>
    <xf numFmtId="0" fontId="11" fillId="6" borderId="0" xfId="0" applyFont="1" applyFill="1"/>
    <xf numFmtId="0" fontId="11" fillId="0" borderId="0" xfId="0" applyFont="1"/>
    <xf numFmtId="0" fontId="12" fillId="7" borderId="0" xfId="0" applyFont="1" applyFill="1"/>
    <xf numFmtId="0" fontId="11" fillId="8" borderId="0" xfId="0" applyFont="1" applyFill="1"/>
    <xf numFmtId="0" fontId="11" fillId="9" borderId="0" xfId="0" applyFont="1" applyFill="1"/>
    <xf numFmtId="0" fontId="3" fillId="10" borderId="3" xfId="0" applyFont="1" applyFill="1" applyBorder="1"/>
    <xf numFmtId="0" fontId="3" fillId="10" borderId="1" xfId="0" applyFont="1" applyFill="1" applyBorder="1"/>
    <xf numFmtId="0" fontId="3" fillId="9" borderId="3" xfId="0" applyFont="1" applyFill="1" applyBorder="1"/>
    <xf numFmtId="0" fontId="3" fillId="9" borderId="1" xfId="0" applyFont="1" applyFill="1" applyBorder="1"/>
    <xf numFmtId="0" fontId="4" fillId="3" borderId="10" xfId="0" applyFont="1" applyFill="1" applyBorder="1" applyAlignment="1">
      <alignment horizontal="center" vertical="top"/>
    </xf>
    <xf numFmtId="0" fontId="2" fillId="12" borderId="11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 vertical="top"/>
    </xf>
    <xf numFmtId="0" fontId="0" fillId="13" borderId="0" xfId="0" applyFill="1"/>
    <xf numFmtId="0" fontId="0" fillId="11" borderId="0" xfId="0" applyFill="1"/>
    <xf numFmtId="0" fontId="0" fillId="14" borderId="0" xfId="0" applyFill="1"/>
    <xf numFmtId="0" fontId="4" fillId="15" borderId="14" xfId="0" applyFont="1" applyFill="1" applyBorder="1" applyAlignment="1">
      <alignment horizontal="center" vertical="top"/>
    </xf>
    <xf numFmtId="0" fontId="4" fillId="15" borderId="15" xfId="0" applyFont="1" applyFill="1" applyBorder="1" applyAlignment="1">
      <alignment horizontal="center" vertical="top"/>
    </xf>
    <xf numFmtId="0" fontId="3" fillId="16" borderId="0" xfId="0" applyFont="1" applyFill="1"/>
    <xf numFmtId="0" fontId="4" fillId="12" borderId="10" xfId="0" applyFont="1" applyFill="1" applyBorder="1" applyAlignment="1">
      <alignment horizontal="center" vertical="top"/>
    </xf>
    <xf numFmtId="165" fontId="3" fillId="0" borderId="0" xfId="0" applyNumberFormat="1" applyFont="1"/>
    <xf numFmtId="0" fontId="2" fillId="9" borderId="0" xfId="0" applyFont="1" applyFill="1"/>
    <xf numFmtId="0" fontId="0" fillId="17" borderId="0" xfId="0" applyFill="1"/>
    <xf numFmtId="0" fontId="2" fillId="11" borderId="10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4" fillId="15" borderId="11" xfId="0" applyFont="1" applyFill="1" applyBorder="1" applyAlignment="1">
      <alignment horizontal="center" vertical="top"/>
    </xf>
    <xf numFmtId="0" fontId="4" fillId="15" borderId="12" xfId="0" applyFont="1" applyFill="1" applyBorder="1" applyAlignment="1">
      <alignment horizontal="center" vertical="top"/>
    </xf>
    <xf numFmtId="0" fontId="4" fillId="15" borderId="13" xfId="0" applyFont="1" applyFill="1" applyBorder="1" applyAlignment="1">
      <alignment horizontal="center" vertical="top"/>
    </xf>
    <xf numFmtId="0" fontId="4" fillId="12" borderId="11" xfId="0" applyFont="1" applyFill="1" applyBorder="1" applyAlignment="1">
      <alignment horizontal="center" vertical="top"/>
    </xf>
    <xf numFmtId="0" fontId="4" fillId="12" borderId="12" xfId="0" applyFont="1" applyFill="1" applyBorder="1" applyAlignment="1">
      <alignment horizontal="center" vertical="top"/>
    </xf>
    <xf numFmtId="0" fontId="4" fillId="12" borderId="13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3" borderId="11" xfId="0" applyFont="1" applyFill="1" applyBorder="1" applyAlignment="1">
      <alignment horizontal="center" vertical="top"/>
    </xf>
    <xf numFmtId="0" fontId="4" fillId="3" borderId="12" xfId="0" applyFont="1" applyFill="1" applyBorder="1" applyAlignment="1">
      <alignment horizontal="center" vertical="top"/>
    </xf>
    <xf numFmtId="0" fontId="4" fillId="3" borderId="13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11" borderId="11" xfId="0" applyFont="1" applyFill="1" applyBorder="1" applyAlignment="1">
      <alignment horizontal="center" vertical="top"/>
    </xf>
    <xf numFmtId="0" fontId="4" fillId="11" borderId="12" xfId="0" applyFont="1" applyFill="1" applyBorder="1" applyAlignment="1">
      <alignment horizontal="center" vertical="top"/>
    </xf>
    <xf numFmtId="0" fontId="4" fillId="11" borderId="13" xfId="0" applyFont="1" applyFill="1" applyBorder="1" applyAlignment="1">
      <alignment horizontal="center" vertical="top"/>
    </xf>
  </cellXfs>
  <cellStyles count="2">
    <cellStyle name="Komma" xfId="1" builtinId="3"/>
    <cellStyle name="Standaard" xfId="0" builtinId="0"/>
  </cellStyles>
  <dxfs count="5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 * #,##0_ ;_ * \-#,##0_ ;_ * &quot;-&quot;??_ ;_ @_ "/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 * #,##0_ ;_ * \-#,##0_ ;_ * &quot;-&quot;??_ ;_ @_ "/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theme="4"/>
        </right>
        <top style="double">
          <color theme="4"/>
        </top>
        <bottom/>
      </border>
    </dxf>
    <dxf>
      <border>
        <top style="double">
          <color rgb="FF4472C4"/>
        </top>
      </border>
    </dxf>
    <dxf>
      <border outline="0">
        <bottom style="medium">
          <color rgb="FF4472C4"/>
        </bottom>
      </border>
    </dxf>
    <dxf>
      <border outline="0"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</border>
    </dxf>
    <dxf>
      <border diagonalUp="0" diagonalDown="0">
        <left style="thin">
          <color rgb="FF4472C4"/>
        </left>
        <right style="thin">
          <color rgb="FF4472C4"/>
        </right>
        <top/>
        <bottom/>
        <vertical style="thin">
          <color rgb="FF4472C4"/>
        </vertical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 * #,##0_ ;_ * \-#,##0_ ;_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 * #,##0_ ;_ * \-#,##0_ ;_ * &quot;-&quot;??_ ;_ @_ "/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 * #,##0_ ;_ * \-#,##0_ ;_ * &quot;-&quot;??_ ;_ @_ "/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 * #,##0_ ;_ * \-#,##0_ ;_ * &quot;-&quot;??_ ;_ @_ "/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 style="double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theme="4"/>
        </right>
        <top style="double">
          <color theme="4"/>
        </top>
        <bottom/>
      </border>
    </dxf>
    <dxf>
      <border>
        <top style="double">
          <color theme="4"/>
        </top>
      </border>
    </dxf>
    <dxf>
      <border outline="0">
        <bottom style="medium">
          <color theme="4"/>
        </bottom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0</xdr:row>
      <xdr:rowOff>76200</xdr:rowOff>
    </xdr:from>
    <xdr:to>
      <xdr:col>15</xdr:col>
      <xdr:colOff>209550</xdr:colOff>
      <xdr:row>14</xdr:row>
      <xdr:rowOff>180975</xdr:rowOff>
    </xdr:to>
    <xdr:pic>
      <xdr:nvPicPr>
        <xdr:cNvPr id="2" name="Afbeelding 1" descr="A review on the angle of repose of granular materials - ScienceDirect">
          <a:extLst>
            <a:ext uri="{FF2B5EF4-FFF2-40B4-BE49-F238E27FC236}">
              <a16:creationId xmlns:a16="http://schemas.microsoft.com/office/drawing/2014/main" id="{C9D61AF3-9DCA-3922-A07D-472782CA3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4575" y="76200"/>
          <a:ext cx="5095875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0</xdr:rowOff>
    </xdr:from>
    <xdr:to>
      <xdr:col>22</xdr:col>
      <xdr:colOff>74534</xdr:colOff>
      <xdr:row>29</xdr:row>
      <xdr:rowOff>66000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167A342A-A3E7-FD74-5B90-5FF0EA715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90500"/>
          <a:ext cx="13323809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rcelormittal.sharepoint.com/sites/FE-BE-GP-EAF/Shared%20Documents/01%20Project%20Phases/02%20Feed%20(FD)/Scope/Scrap/Scrap%20Yard%20EAF/Oefening_indeling_schrootpark_v3.xlsx" TargetMode="External"/><Relationship Id="rId1" Type="http://schemas.openxmlformats.org/officeDocument/2006/relationships/externalLinkPath" Target="/sites/FE-BE-GP-EAF/Shared%20Documents/01%20Project%20Phases/02%20Feed%20(FD)/Scope/Scrap/Scrap%20Yard%20EAF/Oefening_indeling_schrootpark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30 days stock"/>
      <sheetName val="Info"/>
      <sheetName val="Density"/>
      <sheetName val="Internal scrap"/>
      <sheetName val="Oefening_indeling_schrootpark_v"/>
    </sheetNames>
    <sheetDataSet>
      <sheetData sheetId="0"/>
      <sheetData sheetId="1"/>
      <sheetData sheetId="2">
        <row r="2">
          <cell r="B2">
            <v>227500</v>
          </cell>
        </row>
        <row r="3">
          <cell r="B3">
            <v>210600</v>
          </cell>
        </row>
        <row r="4">
          <cell r="B4">
            <v>162000</v>
          </cell>
        </row>
        <row r="5">
          <cell r="B5">
            <v>50700</v>
          </cell>
        </row>
        <row r="6">
          <cell r="B6">
            <v>95300</v>
          </cell>
        </row>
        <row r="7">
          <cell r="B7">
            <v>400000</v>
          </cell>
        </row>
        <row r="8">
          <cell r="B8">
            <v>260000</v>
          </cell>
        </row>
        <row r="9">
          <cell r="B9">
            <v>96000</v>
          </cell>
        </row>
        <row r="10">
          <cell r="B10">
            <v>73000</v>
          </cell>
        </row>
        <row r="11">
          <cell r="B11">
            <v>194300</v>
          </cell>
        </row>
        <row r="14">
          <cell r="B14">
            <v>365</v>
          </cell>
        </row>
        <row r="15">
          <cell r="B15">
            <v>24</v>
          </cell>
        </row>
      </sheetData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BA853B-8B44-4E52-A571-A911B4F078BC}" name="Tabel2" displayName="Tabel2" ref="A1:H245" totalsRowShown="0">
  <autoFilter ref="A1:H245" xr:uid="{C4BA853B-8B44-4E52-A571-A911B4F078BC}">
    <filterColumn colId="3">
      <filters>
        <filter val="EAF1"/>
        <filter val="EAF2"/>
      </filters>
    </filterColumn>
  </autoFilter>
  <sortState xmlns:xlrd2="http://schemas.microsoft.com/office/spreadsheetml/2017/richdata2" ref="A2:H129">
    <sortCondition ref="E1:E245"/>
  </sortState>
  <tableColumns count="8">
    <tableColumn id="1" xr3:uid="{CDC4D817-F1CE-4F84-9A14-8465628C96B0}" name="SeqNr" dataDxfId="50"/>
    <tableColumn id="2" xr3:uid="{F1114FFE-7D79-4DB0-95F0-90E699BCC384}" name="HeatId"/>
    <tableColumn id="3" xr3:uid="{1BEE81D8-4BBE-42DA-94A2-E4AA54062C41}" name="Grade"/>
    <tableColumn id="4" xr3:uid="{E0C318FF-53F7-475A-9A8C-4B5356A373D1}" name="Installation"/>
    <tableColumn id="5" xr3:uid="{008ABAD5-A848-401C-B723-4BCE2B6EAFDA}" name="StartTime at EAF"/>
    <tableColumn id="6" xr3:uid="{5449460E-EAD0-48A2-8E9C-F664447E7B32}" name="StartTime at EAF [ms]"/>
    <tableColumn id="7" xr3:uid="{B71FA1E1-720D-4ABA-8944-86BA74D25162}" name="EndTime at EAF"/>
    <tableColumn id="8" xr3:uid="{5D1F96DE-5C42-4DE8-9C32-4C1E4F8BA623}" name="EndTime at EAF [ms]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C733A7-9398-4023-A392-06DA5F41C548}" name="Tabel1" displayName="Tabel1" ref="A1:J34" totalsRowCount="1" headerRowDxfId="49" dataDxfId="48" totalsRowDxfId="47" headerRowBorderDxfId="45" tableBorderDxfId="46" totalsRowBorderDxfId="44">
  <autoFilter ref="A1:J33" xr:uid="{AAC733A7-9398-4023-A392-06DA5F41C548}"/>
  <tableColumns count="10">
    <tableColumn id="1" xr3:uid="{049AD0E1-4DE2-4941-8F7E-709FB6AB2637}" name="N°" totalsRowLabel="Total" dataDxfId="42" totalsRowDxfId="43"/>
    <tableColumn id="2" xr3:uid="{3C0CBB1C-F53A-4EB6-A97F-060D39CD553C}" name="Type" dataDxfId="40" totalsRowDxfId="41"/>
    <tableColumn id="3" xr3:uid="{5D940D9F-5C8C-4432-BA87-5B655D648A0D}" name="Quality" dataDxfId="38" totalsRowDxfId="39"/>
    <tableColumn id="4" xr3:uid="{4079B906-98EA-4BC8-9139-B6AA29B33510}" name="Density [t/m³]" totalsRowFunction="custom" dataDxfId="36" totalsRowDxfId="37">
      <totalsRowFormula>SUMPRODUCT(Tabel1[Density '[t/m³']],Tabel1[Stock 24 days '[t']])/SUM(Tabel1[Stock 24 days '[t']])</totalsRowFormula>
    </tableColumn>
    <tableColumn id="5" xr3:uid="{3C2D98C0-1BEB-4AD2-93E7-98F4C75B37DF}" name="Grabber fill rate [-]" dataDxfId="34" totalsRowDxfId="35"/>
    <tableColumn id="6" xr3:uid="{56123256-365F-4DBC-9050-0AA04BB52A75}" name="Grabber pick up quantity (6m³) [t]" dataDxfId="32" totalsRowDxfId="33">
      <calculatedColumnFormula>6*Tabel1[[#This Row],[Density '[t/m³']]]*Tabel1[[#This Row],[Grabber fill rate '[-']]]</calculatedColumnFormula>
    </tableColumn>
    <tableColumn id="7" xr3:uid="{D6894A96-E584-457E-9CBD-EAB5C8670B3E}" name="Layer bucket" dataDxfId="30" totalsRowDxfId="31"/>
    <tableColumn id="8" xr3:uid="{AEEAA3CD-30AC-4266-8A31-E6D6E1F5464E}" name="Yearly capacity [t]" totalsRowFunction="custom" dataDxfId="28" totalsRowDxfId="29">
      <totalsRowFormula>SUM(Tabel1[Yearly capacity '[t']])</totalsRowFormula>
    </tableColumn>
    <tableColumn id="9" xr3:uid="{A0E080B4-A083-4CDB-8A22-CCBB4D54EB48}" name="Stock 24 days [t]" totalsRowFunction="custom" dataDxfId="26" totalsRowDxfId="27">
      <totalsRowFormula>SUM(Tabel1[Stock 24 days '[t']])</totalsRowFormula>
    </tableColumn>
    <tableColumn id="10" xr3:uid="{ADF9AF96-1494-44A6-9624-1926FEC24026}" name="Stock 24 days volume [m³]" totalsRowFunction="custom" dataDxfId="24" totalsRowDxfId="25">
      <calculatedColumnFormula>Tabel1[[#This Row],[Stock 24 days '[t']]]/Tabel1[[#This Row],[Density '[t/m³']]]</calculatedColumnFormula>
      <totalsRowFormula>SUM(Tabel1[Stock 24 days volume '[m³']])</totalsRow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7828DC-15DE-4D28-99A4-74C6E9AC6A15}" name="Tabel14" displayName="Tabel14" ref="A1:I34" totalsRowCount="1" headerRowDxfId="23" dataDxfId="22" totalsRowDxfId="21" headerRowBorderDxfId="19" tableBorderDxfId="20" totalsRowBorderDxfId="18">
  <autoFilter ref="A1:I33" xr:uid="{AAC733A7-9398-4023-A392-06DA5F41C548}"/>
  <tableColumns count="9">
    <tableColumn id="1" xr3:uid="{2F6E6C78-63EC-44B8-8CFE-A069F04D0BA6}" name="N°" totalsRowLabel="Total" dataDxfId="16" totalsRowDxfId="17"/>
    <tableColumn id="2" xr3:uid="{16E6AE67-7732-45C9-BF0D-C7FABFFA2D1F}" name="Type" dataDxfId="14" totalsRowDxfId="15"/>
    <tableColumn id="3" xr3:uid="{7D7091CD-FFBD-4145-81E3-5DB8D7F09DC7}" name="Quality" dataDxfId="12" totalsRowDxfId="13"/>
    <tableColumn id="4" xr3:uid="{C42E3DFA-E129-4EA1-87FD-407F076B5ACA}" name="Density [t/m³]" totalsRowFunction="custom" dataDxfId="10" totalsRowDxfId="11">
      <totalsRowFormula>SUMPRODUCT([1]!Table1[Density '[t/m³']],[1]!Table1[Stock 24 days])/SUM([1]!Table1[Stock 24 days])</totalsRowFormula>
    </tableColumn>
    <tableColumn id="5" xr3:uid="{B5CB2CD9-8FDA-44DA-9B9F-90841267C134}" name="Grabber fill rate [-]" dataDxfId="8" totalsRowDxfId="9"/>
    <tableColumn id="6" xr3:uid="{0EEAB5EF-E178-4A8E-83ED-9FD0DD67A27D}" name="Grabber pick up quantity (6m³) [t]" dataDxfId="6" totalsRowDxfId="7"/>
    <tableColumn id="7" xr3:uid="{A97122C3-0710-4618-B7F9-A71E9A48A0F5}" name="Layer bucket" dataDxfId="4" totalsRowDxfId="5"/>
    <tableColumn id="8" xr3:uid="{F439E02F-BDE7-47F8-87BC-BC1E38707BFF}" name="Yearly capacity [t]" totalsRowFunction="custom" dataDxfId="2" totalsRowDxfId="3">
      <totalsRowFormula>SUBTOTAL(109,[1]!Table1[Yearly capacity '[t']])</totalsRowFormula>
    </tableColumn>
    <tableColumn id="9" xr3:uid="{244A6E87-D63D-4C85-B8E8-64190170D793}" name="Stock 24 days [t]" totalsRowFunction="custom" dataDxfId="0" totalsRowDxfId="1">
      <calculatedColumnFormula>[1]!Table1[[#This Row],[Yearly capacity '[t']]]/[1]Info!$B$14*[1]Info!$B$15</calculatedColumnFormula>
      <totalsRowFormula>SUBTOTAL(109,[1]!Table1[Stock 24 days])</totalsRow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CA23BC-1535-442D-94F2-2E5F718A8FFD}" name="Tabel46" displayName="Tabel46" ref="CH92:CI111" totalsRowShown="0">
  <autoFilter ref="CH92:CI111" xr:uid="{51CA23BC-1535-442D-94F2-2E5F718A8FFD}"/>
  <sortState xmlns:xlrd2="http://schemas.microsoft.com/office/spreadsheetml/2017/richdata2" ref="CH93:CI111">
    <sortCondition ref="CH93:CH112"/>
  </sortState>
  <tableColumns count="2">
    <tableColumn id="1" xr3:uid="{B262914E-8D91-4188-B3D6-DD7D5902F84B}" name="nr"/>
    <tableColumn id="2" xr3:uid="{F1904F17-2E67-4DF9-89DE-71A7CC75A17E}" name="v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26AD-1315-48F6-B79F-8C03EA76CB77}">
  <dimension ref="A1:K32"/>
  <sheetViews>
    <sheetView workbookViewId="0">
      <selection activeCell="F4" sqref="F4"/>
    </sheetView>
  </sheetViews>
  <sheetFormatPr defaultRowHeight="15"/>
  <cols>
    <col min="1" max="1" width="53.42578125" bestFit="1" customWidth="1"/>
  </cols>
  <sheetData>
    <row r="1" spans="1:2">
      <c r="A1" s="3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</row>
    <row r="12" spans="1:2">
      <c r="A12" s="3" t="s">
        <v>18</v>
      </c>
    </row>
    <row r="13" spans="1:2">
      <c r="A13" t="s">
        <v>19</v>
      </c>
      <c r="B13" t="s">
        <v>20</v>
      </c>
    </row>
    <row r="14" spans="1:2">
      <c r="A14" t="s">
        <v>21</v>
      </c>
      <c r="B14" t="s">
        <v>22</v>
      </c>
    </row>
    <row r="15" spans="1:2">
      <c r="A15" t="s">
        <v>23</v>
      </c>
    </row>
    <row r="16" spans="1:2">
      <c r="A16" t="s">
        <v>24</v>
      </c>
    </row>
    <row r="17" spans="1:11">
      <c r="A17" t="s">
        <v>25</v>
      </c>
      <c r="B17" t="s">
        <v>26</v>
      </c>
    </row>
    <row r="19" spans="1:11">
      <c r="A19" s="3" t="s">
        <v>27</v>
      </c>
    </row>
    <row r="20" spans="1:11">
      <c r="A20" t="s">
        <v>25</v>
      </c>
      <c r="B20" t="s">
        <v>28</v>
      </c>
    </row>
    <row r="22" spans="1:11">
      <c r="A22" s="3" t="s">
        <v>29</v>
      </c>
    </row>
    <row r="23" spans="1:11">
      <c r="A23" t="s">
        <v>30</v>
      </c>
      <c r="B23" t="s">
        <v>31</v>
      </c>
    </row>
    <row r="24" spans="1:11">
      <c r="A24" t="s">
        <v>32</v>
      </c>
      <c r="B24" t="s">
        <v>33</v>
      </c>
      <c r="H24" s="27" t="s">
        <v>34</v>
      </c>
      <c r="I24" s="25"/>
      <c r="J24" s="25"/>
      <c r="K24" s="25"/>
    </row>
    <row r="25" spans="1:11">
      <c r="A25" t="s">
        <v>35</v>
      </c>
      <c r="B25" t="s">
        <v>36</v>
      </c>
      <c r="H25" s="25" t="s">
        <v>37</v>
      </c>
      <c r="I25" s="25"/>
      <c r="J25" s="25"/>
      <c r="K25" s="25"/>
    </row>
    <row r="26" spans="1:11">
      <c r="A26" s="24" t="s">
        <v>38</v>
      </c>
      <c r="B26" s="24" t="s">
        <v>39</v>
      </c>
      <c r="H26" s="25" t="s">
        <v>40</v>
      </c>
      <c r="I26" s="25"/>
      <c r="J26" s="25"/>
      <c r="K26" s="25"/>
    </row>
    <row r="27" spans="1:11">
      <c r="A27" s="24" t="s">
        <v>41</v>
      </c>
      <c r="B27" s="24" t="s">
        <v>42</v>
      </c>
      <c r="H27" s="25" t="s">
        <v>43</v>
      </c>
      <c r="I27" s="25"/>
      <c r="J27" s="25"/>
      <c r="K27" s="25"/>
    </row>
    <row r="28" spans="1:11">
      <c r="A28" s="24"/>
      <c r="B28" s="24"/>
      <c r="H28" s="25" t="s">
        <v>44</v>
      </c>
      <c r="I28" s="25"/>
      <c r="J28" s="25"/>
      <c r="K28" s="25"/>
    </row>
    <row r="29" spans="1:11">
      <c r="A29" s="3" t="s">
        <v>45</v>
      </c>
      <c r="B29" s="24"/>
    </row>
    <row r="30" spans="1:11">
      <c r="A30" s="17" t="s">
        <v>46</v>
      </c>
      <c r="B30" s="29" t="s">
        <v>47</v>
      </c>
      <c r="H30" s="27" t="s">
        <v>34</v>
      </c>
      <c r="I30" s="25"/>
      <c r="J30" s="25"/>
      <c r="K30" s="25"/>
    </row>
    <row r="31" spans="1:11">
      <c r="A31" s="17" t="s">
        <v>48</v>
      </c>
      <c r="B31" s="17" t="s">
        <v>49</v>
      </c>
      <c r="H31" s="25" t="s">
        <v>50</v>
      </c>
      <c r="I31" s="25"/>
      <c r="J31" s="25"/>
      <c r="K31" s="25"/>
    </row>
    <row r="32" spans="1:11">
      <c r="A32" s="17" t="s">
        <v>51</v>
      </c>
      <c r="B32" s="17" t="s">
        <v>52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3FC4-A62B-466A-B305-C80FDA5D170D}">
  <dimension ref="A1:BR85"/>
  <sheetViews>
    <sheetView topLeftCell="AO1" workbookViewId="0">
      <selection activeCell="AX3" sqref="AX3"/>
    </sheetView>
  </sheetViews>
  <sheetFormatPr defaultRowHeight="15"/>
  <cols>
    <col min="2" max="2" width="13.5703125" bestFit="1" customWidth="1"/>
    <col min="3" max="36" width="9.140625" style="6"/>
  </cols>
  <sheetData>
    <row r="1" spans="1:70">
      <c r="A1" s="4"/>
      <c r="B1" s="5"/>
      <c r="C1" s="64" t="s">
        <v>825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M1" s="65" t="s">
        <v>825</v>
      </c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7"/>
    </row>
    <row r="2" spans="1:70">
      <c r="A2" s="4" t="s">
        <v>826</v>
      </c>
      <c r="B2" s="4" t="s">
        <v>827</v>
      </c>
      <c r="C2" s="30">
        <v>21</v>
      </c>
      <c r="D2" s="30">
        <v>16</v>
      </c>
      <c r="E2" s="30">
        <v>17</v>
      </c>
      <c r="F2" s="30">
        <v>27</v>
      </c>
      <c r="G2" s="30">
        <v>15</v>
      </c>
      <c r="H2" s="30">
        <v>14</v>
      </c>
      <c r="I2" s="30">
        <v>13</v>
      </c>
      <c r="J2" s="30">
        <v>9</v>
      </c>
      <c r="K2" s="30">
        <v>12</v>
      </c>
      <c r="L2" s="30">
        <v>7</v>
      </c>
      <c r="M2" s="30">
        <v>8</v>
      </c>
      <c r="N2" s="30">
        <v>4</v>
      </c>
      <c r="O2" s="30">
        <v>5</v>
      </c>
      <c r="P2" s="30">
        <v>11</v>
      </c>
      <c r="Q2" s="30">
        <v>6</v>
      </c>
      <c r="R2" s="30">
        <v>10</v>
      </c>
      <c r="S2" s="30">
        <v>1</v>
      </c>
      <c r="T2" s="30">
        <v>2</v>
      </c>
      <c r="U2" s="30">
        <v>3</v>
      </c>
      <c r="V2" s="30">
        <v>0</v>
      </c>
      <c r="W2" s="30">
        <v>33</v>
      </c>
      <c r="X2" s="30">
        <v>20</v>
      </c>
      <c r="Y2" s="30">
        <v>29</v>
      </c>
      <c r="Z2" s="30">
        <v>32</v>
      </c>
      <c r="AA2" s="30">
        <v>30</v>
      </c>
      <c r="AB2" s="30">
        <v>19</v>
      </c>
      <c r="AC2" s="30">
        <v>18</v>
      </c>
      <c r="AD2" s="30">
        <v>22</v>
      </c>
      <c r="AE2" s="30">
        <v>25</v>
      </c>
      <c r="AF2" s="30">
        <v>24</v>
      </c>
      <c r="AG2" s="30">
        <v>23</v>
      </c>
      <c r="AH2" s="30">
        <v>31</v>
      </c>
      <c r="AI2" s="30">
        <v>26</v>
      </c>
      <c r="AJ2" s="30">
        <v>28</v>
      </c>
      <c r="AM2" s="42">
        <v>0</v>
      </c>
      <c r="AN2" s="42">
        <v>1</v>
      </c>
      <c r="AO2" s="42">
        <v>2</v>
      </c>
      <c r="AP2" s="42">
        <v>3</v>
      </c>
      <c r="AQ2" s="42">
        <v>4</v>
      </c>
      <c r="AR2" s="42">
        <v>5</v>
      </c>
      <c r="AS2" s="42">
        <v>6</v>
      </c>
      <c r="AT2" s="42">
        <v>7</v>
      </c>
      <c r="AU2" s="42">
        <v>8</v>
      </c>
      <c r="AV2" s="42">
        <v>9</v>
      </c>
      <c r="AW2" s="42">
        <v>10</v>
      </c>
      <c r="AX2" s="42">
        <v>11</v>
      </c>
      <c r="AY2" s="42">
        <v>12</v>
      </c>
      <c r="AZ2" s="42">
        <v>13</v>
      </c>
      <c r="BA2" s="42">
        <v>14</v>
      </c>
      <c r="BB2" s="42">
        <v>15</v>
      </c>
      <c r="BC2" s="42">
        <v>16</v>
      </c>
      <c r="BD2" s="42">
        <v>17</v>
      </c>
      <c r="BE2" s="42">
        <v>18</v>
      </c>
      <c r="BF2" s="42">
        <v>19</v>
      </c>
      <c r="BG2" s="42">
        <v>20</v>
      </c>
      <c r="BH2" s="42">
        <v>21</v>
      </c>
      <c r="BI2" s="42">
        <v>22</v>
      </c>
      <c r="BJ2" s="42">
        <v>23</v>
      </c>
      <c r="BK2" s="42">
        <v>24</v>
      </c>
      <c r="BL2" s="42">
        <v>25</v>
      </c>
      <c r="BM2" s="42">
        <v>26</v>
      </c>
      <c r="BN2" s="42">
        <v>27</v>
      </c>
      <c r="BO2" s="42">
        <v>28</v>
      </c>
      <c r="BP2" s="42">
        <v>29</v>
      </c>
      <c r="BQ2" s="42">
        <v>30</v>
      </c>
      <c r="BR2" s="42">
        <v>31</v>
      </c>
    </row>
    <row r="3" spans="1:70">
      <c r="A3" s="4" t="s">
        <v>828</v>
      </c>
      <c r="B3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3</v>
      </c>
      <c r="M3" s="6">
        <v>4</v>
      </c>
      <c r="N3" s="6">
        <v>4</v>
      </c>
      <c r="O3" s="6">
        <v>5</v>
      </c>
      <c r="P3" s="6">
        <v>5</v>
      </c>
      <c r="Q3" s="6">
        <v>0</v>
      </c>
      <c r="R3" s="6">
        <v>26.6</v>
      </c>
      <c r="S3" s="6">
        <v>4</v>
      </c>
      <c r="T3" s="6">
        <v>14</v>
      </c>
      <c r="U3" s="6">
        <v>0</v>
      </c>
      <c r="V3" s="6">
        <v>29.5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8.3000000000000007</v>
      </c>
      <c r="AD3" s="6">
        <v>11.5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L3" s="6">
        <v>2</v>
      </c>
      <c r="AM3">
        <f>HLOOKUP(AM$2,$C$2:$AJ$85,$AL3,FALSE)</f>
        <v>29.5</v>
      </c>
      <c r="AN3">
        <f t="shared" ref="AN3:AT16" si="0">HLOOKUP(AN$2,$C$2:$AJ$85,$AL3,FALSE)</f>
        <v>4</v>
      </c>
      <c r="AO3">
        <f t="shared" si="0"/>
        <v>14</v>
      </c>
      <c r="AP3">
        <f t="shared" si="0"/>
        <v>0</v>
      </c>
      <c r="AQ3">
        <f t="shared" si="0"/>
        <v>4</v>
      </c>
      <c r="AR3">
        <f t="shared" si="0"/>
        <v>5</v>
      </c>
      <c r="AS3">
        <f>HLOOKUP(AS$2,$C$2:$AJ$85,$AL3,FALSE)+HLOOKUP(8,$C$2:$AJ$85,$AL3,FALSE)</f>
        <v>4</v>
      </c>
      <c r="AT3">
        <f t="shared" si="0"/>
        <v>3</v>
      </c>
      <c r="AU3">
        <f>HLOOKUP(AU$2+2,$C$2:$AJ$85,$AL3,FALSE)</f>
        <v>26.6</v>
      </c>
      <c r="AV3">
        <f t="shared" ref="AV3:BR14" si="1">HLOOKUP(AV$2+2,$C$2:$AJ$85,$AL3,FALSE)</f>
        <v>5</v>
      </c>
      <c r="AW3">
        <f t="shared" si="1"/>
        <v>0</v>
      </c>
      <c r="AX3">
        <f>HLOOKUP(AX$2+2,$C$2:$AJ$85,$AL3,FALSE)+HLOOKUP(9,$C$2:$AJ$85,$AL3,FALSE)</f>
        <v>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8.3000000000000007</v>
      </c>
      <c r="BD3">
        <f t="shared" si="1"/>
        <v>0</v>
      </c>
      <c r="BE3">
        <f t="shared" si="1"/>
        <v>0</v>
      </c>
      <c r="BF3">
        <f t="shared" si="1"/>
        <v>0</v>
      </c>
      <c r="BG3">
        <f t="shared" si="1"/>
        <v>11.5</v>
      </c>
      <c r="BH3">
        <f t="shared" si="1"/>
        <v>0</v>
      </c>
      <c r="BI3">
        <f t="shared" si="1"/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</row>
    <row r="4" spans="1:70">
      <c r="A4" s="4" t="s">
        <v>829</v>
      </c>
      <c r="B4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3</v>
      </c>
      <c r="M4" s="6">
        <v>0</v>
      </c>
      <c r="N4" s="6">
        <v>4</v>
      </c>
      <c r="O4" s="6">
        <v>6</v>
      </c>
      <c r="P4" s="6">
        <v>0</v>
      </c>
      <c r="Q4" s="6">
        <v>6</v>
      </c>
      <c r="R4" s="6">
        <v>28.6</v>
      </c>
      <c r="S4" s="6">
        <v>4</v>
      </c>
      <c r="T4" s="6">
        <v>0</v>
      </c>
      <c r="U4" s="6">
        <v>15</v>
      </c>
      <c r="V4" s="6">
        <v>28.5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8.3000000000000007</v>
      </c>
      <c r="AD4" s="6">
        <v>11.5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L4" s="6">
        <v>3</v>
      </c>
      <c r="AM4">
        <f t="shared" ref="AM4:AT48" si="2">HLOOKUP(AM$2,$C$2:$AJ$85,$AL4,FALSE)</f>
        <v>28.5</v>
      </c>
      <c r="AN4">
        <f t="shared" si="0"/>
        <v>4</v>
      </c>
      <c r="AO4">
        <f t="shared" si="0"/>
        <v>0</v>
      </c>
      <c r="AP4">
        <f t="shared" si="0"/>
        <v>15</v>
      </c>
      <c r="AQ4">
        <f t="shared" si="0"/>
        <v>4</v>
      </c>
      <c r="AR4">
        <f t="shared" si="0"/>
        <v>6</v>
      </c>
      <c r="AS4">
        <f t="shared" ref="AS4:AS67" si="3">HLOOKUP(AS$2,$C$2:$AJ$85,$AL4,FALSE)+HLOOKUP(8,$C$2:$AJ$85,$AL4,FALSE)</f>
        <v>6</v>
      </c>
      <c r="AT4">
        <f t="shared" si="0"/>
        <v>3</v>
      </c>
      <c r="AU4">
        <f t="shared" ref="AU4:BJ30" si="4">HLOOKUP(AU$2+2,$C$2:$AJ$85,$AL4,FALSE)</f>
        <v>28.6</v>
      </c>
      <c r="AV4">
        <f t="shared" si="1"/>
        <v>0</v>
      </c>
      <c r="AW4">
        <f t="shared" si="1"/>
        <v>0</v>
      </c>
      <c r="AX4">
        <f t="shared" ref="AX4:AX67" si="5">HLOOKUP(AX$2+2,$C$2:$AJ$85,$AL4,FALSE)+HLOOKUP(9,$C$2:$AJ$85,$AL4,FALSE)</f>
        <v>0</v>
      </c>
      <c r="AY4">
        <f t="shared" si="1"/>
        <v>0</v>
      </c>
      <c r="AZ4">
        <f t="shared" si="1"/>
        <v>0</v>
      </c>
      <c r="BA4">
        <f t="shared" si="1"/>
        <v>0</v>
      </c>
      <c r="BB4">
        <f t="shared" si="1"/>
        <v>0</v>
      </c>
      <c r="BC4">
        <f t="shared" si="1"/>
        <v>8.3000000000000007</v>
      </c>
      <c r="BD4">
        <f t="shared" si="1"/>
        <v>0</v>
      </c>
      <c r="BE4">
        <f t="shared" si="1"/>
        <v>0</v>
      </c>
      <c r="BF4">
        <f t="shared" si="1"/>
        <v>0</v>
      </c>
      <c r="BG4">
        <f t="shared" si="1"/>
        <v>11.5</v>
      </c>
      <c r="BH4">
        <f t="shared" si="1"/>
        <v>0</v>
      </c>
      <c r="BI4">
        <f t="shared" si="1"/>
        <v>0</v>
      </c>
      <c r="BJ4">
        <f t="shared" si="1"/>
        <v>0</v>
      </c>
      <c r="BK4">
        <f t="shared" si="1"/>
        <v>0</v>
      </c>
      <c r="BL4">
        <f t="shared" si="1"/>
        <v>0</v>
      </c>
      <c r="BM4">
        <f t="shared" si="1"/>
        <v>0</v>
      </c>
      <c r="BN4">
        <f t="shared" si="1"/>
        <v>0</v>
      </c>
      <c r="BO4">
        <f t="shared" si="1"/>
        <v>0</v>
      </c>
      <c r="BP4">
        <f t="shared" si="1"/>
        <v>0</v>
      </c>
      <c r="BQ4">
        <f t="shared" si="1"/>
        <v>0</v>
      </c>
      <c r="BR4">
        <f t="shared" si="1"/>
        <v>0</v>
      </c>
    </row>
    <row r="5" spans="1:70">
      <c r="A5" s="4" t="s">
        <v>830</v>
      </c>
      <c r="B5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3</v>
      </c>
      <c r="M5" s="6">
        <v>3</v>
      </c>
      <c r="N5" s="6">
        <v>3</v>
      </c>
      <c r="O5" s="6">
        <v>0</v>
      </c>
      <c r="P5" s="6">
        <v>5</v>
      </c>
      <c r="Q5" s="6">
        <v>5</v>
      </c>
      <c r="R5" s="6">
        <v>21.3</v>
      </c>
      <c r="S5" s="6">
        <v>0</v>
      </c>
      <c r="T5" s="6">
        <v>0</v>
      </c>
      <c r="U5" s="6">
        <v>10</v>
      </c>
      <c r="V5" s="6">
        <v>24.6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27</v>
      </c>
      <c r="AD5" s="6">
        <v>11.3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L5" s="6">
        <v>4</v>
      </c>
      <c r="AM5">
        <f t="shared" si="2"/>
        <v>24.6</v>
      </c>
      <c r="AN5">
        <f t="shared" si="0"/>
        <v>0</v>
      </c>
      <c r="AO5">
        <f t="shared" si="0"/>
        <v>0</v>
      </c>
      <c r="AP5">
        <f t="shared" si="0"/>
        <v>10</v>
      </c>
      <c r="AQ5">
        <f t="shared" si="0"/>
        <v>3</v>
      </c>
      <c r="AR5">
        <f t="shared" si="0"/>
        <v>0</v>
      </c>
      <c r="AS5">
        <f t="shared" si="3"/>
        <v>8</v>
      </c>
      <c r="AT5">
        <f t="shared" si="0"/>
        <v>3</v>
      </c>
      <c r="AU5">
        <f t="shared" si="4"/>
        <v>21.3</v>
      </c>
      <c r="AV5">
        <f t="shared" si="1"/>
        <v>5</v>
      </c>
      <c r="AW5">
        <f t="shared" si="1"/>
        <v>0</v>
      </c>
      <c r="AX5">
        <f t="shared" si="5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27</v>
      </c>
      <c r="BD5">
        <f t="shared" si="1"/>
        <v>0</v>
      </c>
      <c r="BE5">
        <f t="shared" si="1"/>
        <v>0</v>
      </c>
      <c r="BF5">
        <f t="shared" si="1"/>
        <v>0</v>
      </c>
      <c r="BG5">
        <f t="shared" si="1"/>
        <v>11.3</v>
      </c>
      <c r="BH5">
        <f t="shared" si="1"/>
        <v>0</v>
      </c>
      <c r="BI5">
        <f t="shared" si="1"/>
        <v>0</v>
      </c>
      <c r="BJ5">
        <f t="shared" si="1"/>
        <v>0</v>
      </c>
      <c r="BK5">
        <f t="shared" si="1"/>
        <v>0</v>
      </c>
      <c r="BL5">
        <f t="shared" si="1"/>
        <v>0</v>
      </c>
      <c r="BM5">
        <f t="shared" si="1"/>
        <v>0</v>
      </c>
      <c r="BN5">
        <f t="shared" si="1"/>
        <v>0</v>
      </c>
      <c r="BO5">
        <f t="shared" si="1"/>
        <v>0</v>
      </c>
      <c r="BP5">
        <f t="shared" si="1"/>
        <v>0</v>
      </c>
      <c r="BQ5">
        <f t="shared" si="1"/>
        <v>0</v>
      </c>
      <c r="BR5">
        <f t="shared" si="1"/>
        <v>0</v>
      </c>
    </row>
    <row r="6" spans="1:70">
      <c r="A6" s="4" t="s">
        <v>831</v>
      </c>
      <c r="B6">
        <v>1</v>
      </c>
      <c r="C6" s="6">
        <v>4.9000000000000004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2</v>
      </c>
      <c r="K6" s="6">
        <v>0</v>
      </c>
      <c r="L6" s="6">
        <v>6</v>
      </c>
      <c r="M6" s="6">
        <v>8</v>
      </c>
      <c r="N6" s="6">
        <v>9</v>
      </c>
      <c r="O6" s="6">
        <v>8</v>
      </c>
      <c r="P6" s="6">
        <v>8</v>
      </c>
      <c r="Q6" s="6">
        <v>0</v>
      </c>
      <c r="R6" s="6">
        <v>45.599999999999987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2</v>
      </c>
      <c r="Y6" s="6">
        <v>2</v>
      </c>
      <c r="Z6" s="6">
        <v>3</v>
      </c>
      <c r="AA6" s="6">
        <v>0</v>
      </c>
      <c r="AB6" s="6">
        <v>7</v>
      </c>
      <c r="AC6" s="6">
        <v>34</v>
      </c>
      <c r="AD6" s="6">
        <v>10.1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L6" s="6">
        <v>5</v>
      </c>
      <c r="AM6">
        <f t="shared" si="2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9</v>
      </c>
      <c r="AR6">
        <f t="shared" si="0"/>
        <v>8</v>
      </c>
      <c r="AS6">
        <f t="shared" si="3"/>
        <v>8</v>
      </c>
      <c r="AT6">
        <f t="shared" si="0"/>
        <v>6</v>
      </c>
      <c r="AU6">
        <f t="shared" si="4"/>
        <v>45.599999999999987</v>
      </c>
      <c r="AV6">
        <f t="shared" si="1"/>
        <v>8</v>
      </c>
      <c r="AW6">
        <f t="shared" si="1"/>
        <v>0</v>
      </c>
      <c r="AX6">
        <f t="shared" si="5"/>
        <v>2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34</v>
      </c>
      <c r="BD6">
        <f t="shared" si="1"/>
        <v>7</v>
      </c>
      <c r="BE6">
        <f t="shared" si="1"/>
        <v>2</v>
      </c>
      <c r="BF6">
        <f t="shared" si="1"/>
        <v>4.9000000000000004</v>
      </c>
      <c r="BG6">
        <f t="shared" si="1"/>
        <v>10.1</v>
      </c>
      <c r="BH6">
        <f t="shared" si="1"/>
        <v>0</v>
      </c>
      <c r="BI6">
        <f t="shared" si="1"/>
        <v>0</v>
      </c>
      <c r="BJ6">
        <f t="shared" si="1"/>
        <v>0</v>
      </c>
      <c r="BK6">
        <f t="shared" si="1"/>
        <v>0</v>
      </c>
      <c r="BL6">
        <f t="shared" si="1"/>
        <v>0</v>
      </c>
      <c r="BM6">
        <f t="shared" si="1"/>
        <v>0</v>
      </c>
      <c r="BN6">
        <f t="shared" si="1"/>
        <v>2</v>
      </c>
      <c r="BO6">
        <f t="shared" si="1"/>
        <v>0</v>
      </c>
      <c r="BP6">
        <f t="shared" si="1"/>
        <v>0</v>
      </c>
      <c r="BQ6">
        <f t="shared" si="1"/>
        <v>3</v>
      </c>
      <c r="BR6">
        <f t="shared" si="1"/>
        <v>0</v>
      </c>
    </row>
    <row r="7" spans="1:70">
      <c r="A7" s="4" t="s">
        <v>832</v>
      </c>
      <c r="B7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4</v>
      </c>
      <c r="M7" s="6">
        <v>0</v>
      </c>
      <c r="N7" s="6">
        <v>0</v>
      </c>
      <c r="O7" s="6">
        <v>8</v>
      </c>
      <c r="P7" s="6">
        <v>0</v>
      </c>
      <c r="Q7" s="6">
        <v>0</v>
      </c>
      <c r="R7" s="6">
        <v>54.3</v>
      </c>
      <c r="S7" s="6">
        <v>5</v>
      </c>
      <c r="T7" s="6">
        <v>0</v>
      </c>
      <c r="U7" s="6">
        <v>0</v>
      </c>
      <c r="V7" s="6">
        <v>38.700000000000003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4</v>
      </c>
      <c r="AC7" s="6">
        <v>17.100000000000001</v>
      </c>
      <c r="AD7" s="6">
        <v>14.6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L7" s="6">
        <v>6</v>
      </c>
      <c r="AM7">
        <f t="shared" si="2"/>
        <v>38.700000000000003</v>
      </c>
      <c r="AN7">
        <f t="shared" si="0"/>
        <v>5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8</v>
      </c>
      <c r="AS7">
        <f t="shared" si="3"/>
        <v>0</v>
      </c>
      <c r="AT7">
        <f t="shared" si="0"/>
        <v>4</v>
      </c>
      <c r="AU7">
        <f t="shared" si="4"/>
        <v>54.3</v>
      </c>
      <c r="AV7">
        <f t="shared" si="1"/>
        <v>0</v>
      </c>
      <c r="AW7">
        <f t="shared" si="1"/>
        <v>0</v>
      </c>
      <c r="AX7">
        <f t="shared" si="5"/>
        <v>0</v>
      </c>
      <c r="AY7">
        <f t="shared" si="1"/>
        <v>0</v>
      </c>
      <c r="AZ7">
        <f t="shared" si="1"/>
        <v>0</v>
      </c>
      <c r="BA7">
        <f t="shared" si="1"/>
        <v>0</v>
      </c>
      <c r="BB7">
        <f t="shared" si="1"/>
        <v>0</v>
      </c>
      <c r="BC7">
        <f t="shared" si="1"/>
        <v>17.100000000000001</v>
      </c>
      <c r="BD7">
        <f t="shared" si="1"/>
        <v>4</v>
      </c>
      <c r="BE7">
        <f t="shared" si="1"/>
        <v>0</v>
      </c>
      <c r="BF7">
        <f t="shared" si="1"/>
        <v>0</v>
      </c>
      <c r="BG7">
        <f t="shared" si="1"/>
        <v>14.6</v>
      </c>
      <c r="BH7">
        <f t="shared" si="1"/>
        <v>0</v>
      </c>
      <c r="BI7">
        <f t="shared" si="1"/>
        <v>0</v>
      </c>
      <c r="BJ7">
        <f t="shared" si="1"/>
        <v>0</v>
      </c>
      <c r="BK7">
        <f t="shared" si="1"/>
        <v>0</v>
      </c>
      <c r="BL7">
        <f t="shared" si="1"/>
        <v>0</v>
      </c>
      <c r="BM7">
        <f t="shared" si="1"/>
        <v>0</v>
      </c>
      <c r="BN7">
        <f t="shared" si="1"/>
        <v>0</v>
      </c>
      <c r="BO7">
        <f t="shared" si="1"/>
        <v>0</v>
      </c>
      <c r="BP7">
        <f t="shared" si="1"/>
        <v>0</v>
      </c>
      <c r="BQ7">
        <f t="shared" si="1"/>
        <v>0</v>
      </c>
      <c r="BR7">
        <f t="shared" si="1"/>
        <v>0</v>
      </c>
    </row>
    <row r="8" spans="1:70">
      <c r="A8" s="4" t="s">
        <v>833</v>
      </c>
      <c r="B8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3</v>
      </c>
      <c r="N8" s="6">
        <v>0</v>
      </c>
      <c r="O8" s="6">
        <v>0</v>
      </c>
      <c r="P8" s="6">
        <v>6</v>
      </c>
      <c r="Q8" s="6">
        <v>4</v>
      </c>
      <c r="R8" s="6">
        <v>21</v>
      </c>
      <c r="S8" s="6">
        <v>4</v>
      </c>
      <c r="T8" s="6">
        <v>0</v>
      </c>
      <c r="U8" s="6">
        <v>12</v>
      </c>
      <c r="V8" s="6">
        <v>24.5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28.9</v>
      </c>
      <c r="AD8" s="6">
        <v>11.5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L8" s="6">
        <v>7</v>
      </c>
      <c r="AM8">
        <f t="shared" si="2"/>
        <v>24.5</v>
      </c>
      <c r="AN8">
        <f t="shared" si="0"/>
        <v>4</v>
      </c>
      <c r="AO8">
        <f t="shared" si="0"/>
        <v>0</v>
      </c>
      <c r="AP8">
        <f t="shared" si="0"/>
        <v>12</v>
      </c>
      <c r="AQ8">
        <f t="shared" si="0"/>
        <v>0</v>
      </c>
      <c r="AR8">
        <f t="shared" si="0"/>
        <v>0</v>
      </c>
      <c r="AS8">
        <f t="shared" si="3"/>
        <v>7</v>
      </c>
      <c r="AT8">
        <f t="shared" si="0"/>
        <v>0</v>
      </c>
      <c r="AU8">
        <f t="shared" si="4"/>
        <v>21</v>
      </c>
      <c r="AV8">
        <f t="shared" si="1"/>
        <v>6</v>
      </c>
      <c r="AW8">
        <f t="shared" si="1"/>
        <v>0</v>
      </c>
      <c r="AX8">
        <f t="shared" si="5"/>
        <v>0</v>
      </c>
      <c r="AY8">
        <f t="shared" si="1"/>
        <v>0</v>
      </c>
      <c r="AZ8">
        <f t="shared" si="1"/>
        <v>0</v>
      </c>
      <c r="BA8">
        <f t="shared" si="1"/>
        <v>0</v>
      </c>
      <c r="BB8">
        <f t="shared" si="1"/>
        <v>0</v>
      </c>
      <c r="BC8">
        <f t="shared" si="1"/>
        <v>28.9</v>
      </c>
      <c r="BD8">
        <f t="shared" si="1"/>
        <v>0</v>
      </c>
      <c r="BE8">
        <f t="shared" si="1"/>
        <v>0</v>
      </c>
      <c r="BF8">
        <f t="shared" si="1"/>
        <v>0</v>
      </c>
      <c r="BG8">
        <f t="shared" si="1"/>
        <v>11.5</v>
      </c>
      <c r="BH8">
        <f t="shared" si="1"/>
        <v>0</v>
      </c>
      <c r="BI8">
        <f t="shared" si="1"/>
        <v>0</v>
      </c>
      <c r="BJ8">
        <f t="shared" si="1"/>
        <v>0</v>
      </c>
      <c r="BK8">
        <f t="shared" si="1"/>
        <v>0</v>
      </c>
      <c r="BL8">
        <f t="shared" si="1"/>
        <v>0</v>
      </c>
      <c r="BM8">
        <f t="shared" si="1"/>
        <v>0</v>
      </c>
      <c r="BN8">
        <f t="shared" si="1"/>
        <v>0</v>
      </c>
      <c r="BO8">
        <f t="shared" si="1"/>
        <v>0</v>
      </c>
      <c r="BP8">
        <f t="shared" si="1"/>
        <v>0</v>
      </c>
      <c r="BQ8">
        <f t="shared" si="1"/>
        <v>0</v>
      </c>
      <c r="BR8">
        <f t="shared" si="1"/>
        <v>0</v>
      </c>
    </row>
    <row r="9" spans="1:70">
      <c r="A9" s="4" t="s">
        <v>598</v>
      </c>
      <c r="B9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3</v>
      </c>
      <c r="N9" s="6">
        <v>3</v>
      </c>
      <c r="O9" s="6">
        <v>5</v>
      </c>
      <c r="P9" s="6">
        <v>0</v>
      </c>
      <c r="Q9" s="6">
        <v>4</v>
      </c>
      <c r="R9" s="6">
        <v>19.3</v>
      </c>
      <c r="S9" s="6">
        <v>2</v>
      </c>
      <c r="T9" s="6">
        <v>0</v>
      </c>
      <c r="U9" s="6">
        <v>5</v>
      </c>
      <c r="V9" s="6">
        <v>11.6</v>
      </c>
      <c r="W9" s="6">
        <v>0</v>
      </c>
      <c r="X9" s="6">
        <v>3</v>
      </c>
      <c r="Y9" s="6">
        <v>0</v>
      </c>
      <c r="Z9" s="6">
        <v>0</v>
      </c>
      <c r="AA9" s="6">
        <v>0</v>
      </c>
      <c r="AB9" s="6">
        <v>0</v>
      </c>
      <c r="AC9" s="6">
        <v>54.8</v>
      </c>
      <c r="AD9" s="6">
        <v>12.3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L9" s="6">
        <v>8</v>
      </c>
      <c r="AM9">
        <f t="shared" si="2"/>
        <v>11.6</v>
      </c>
      <c r="AN9">
        <f t="shared" si="0"/>
        <v>2</v>
      </c>
      <c r="AO9">
        <f t="shared" si="0"/>
        <v>0</v>
      </c>
      <c r="AP9">
        <f t="shared" si="0"/>
        <v>5</v>
      </c>
      <c r="AQ9">
        <f t="shared" si="0"/>
        <v>3</v>
      </c>
      <c r="AR9">
        <f t="shared" si="0"/>
        <v>5</v>
      </c>
      <c r="AS9">
        <f t="shared" si="3"/>
        <v>7</v>
      </c>
      <c r="AT9">
        <f t="shared" si="0"/>
        <v>0</v>
      </c>
      <c r="AU9">
        <f t="shared" si="4"/>
        <v>19.3</v>
      </c>
      <c r="AV9">
        <f t="shared" si="1"/>
        <v>0</v>
      </c>
      <c r="AW9">
        <f t="shared" si="1"/>
        <v>0</v>
      </c>
      <c r="AX9">
        <f t="shared" si="5"/>
        <v>0</v>
      </c>
      <c r="AY9">
        <f t="shared" si="1"/>
        <v>0</v>
      </c>
      <c r="AZ9">
        <f t="shared" si="1"/>
        <v>0</v>
      </c>
      <c r="BA9">
        <f t="shared" si="1"/>
        <v>0</v>
      </c>
      <c r="BB9">
        <f t="shared" si="1"/>
        <v>0</v>
      </c>
      <c r="BC9">
        <f t="shared" si="1"/>
        <v>54.8</v>
      </c>
      <c r="BD9">
        <f t="shared" si="1"/>
        <v>0</v>
      </c>
      <c r="BE9">
        <f t="shared" si="1"/>
        <v>3</v>
      </c>
      <c r="BF9">
        <f t="shared" si="1"/>
        <v>0</v>
      </c>
      <c r="BG9">
        <f t="shared" si="1"/>
        <v>12.3</v>
      </c>
      <c r="BH9">
        <f t="shared" si="1"/>
        <v>0</v>
      </c>
      <c r="BI9">
        <f t="shared" si="1"/>
        <v>0</v>
      </c>
      <c r="BJ9">
        <f t="shared" si="1"/>
        <v>0</v>
      </c>
      <c r="BK9">
        <f t="shared" si="1"/>
        <v>0</v>
      </c>
      <c r="BL9">
        <f t="shared" si="1"/>
        <v>0</v>
      </c>
      <c r="BM9">
        <f t="shared" si="1"/>
        <v>0</v>
      </c>
      <c r="BN9">
        <f t="shared" si="1"/>
        <v>0</v>
      </c>
      <c r="BO9">
        <f t="shared" si="1"/>
        <v>0</v>
      </c>
      <c r="BP9">
        <f t="shared" si="1"/>
        <v>0</v>
      </c>
      <c r="BQ9">
        <f t="shared" si="1"/>
        <v>0</v>
      </c>
      <c r="BR9">
        <f t="shared" si="1"/>
        <v>0</v>
      </c>
    </row>
    <row r="10" spans="1:70">
      <c r="A10" s="4" t="s">
        <v>659</v>
      </c>
      <c r="B10">
        <v>1</v>
      </c>
      <c r="C10" s="6">
        <v>5.6</v>
      </c>
      <c r="D10" s="6">
        <v>13</v>
      </c>
      <c r="E10" s="6">
        <v>18.3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49.4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4</v>
      </c>
      <c r="Z10" s="6">
        <v>0</v>
      </c>
      <c r="AA10" s="6">
        <v>5</v>
      </c>
      <c r="AB10" s="6">
        <v>11</v>
      </c>
      <c r="AC10" s="6">
        <v>49.8</v>
      </c>
      <c r="AD10" s="6">
        <v>0</v>
      </c>
      <c r="AE10" s="6">
        <v>0</v>
      </c>
      <c r="AF10" s="6">
        <v>4</v>
      </c>
      <c r="AG10" s="6">
        <v>14.5</v>
      </c>
      <c r="AH10" s="6">
        <v>0</v>
      </c>
      <c r="AI10" s="6">
        <v>13.1</v>
      </c>
      <c r="AJ10" s="6">
        <v>0</v>
      </c>
      <c r="AL10" s="6">
        <v>9</v>
      </c>
      <c r="AM10">
        <f t="shared" si="2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3"/>
        <v>0</v>
      </c>
      <c r="AT10">
        <f t="shared" si="0"/>
        <v>0</v>
      </c>
      <c r="AU10">
        <f t="shared" si="4"/>
        <v>49.4</v>
      </c>
      <c r="AV10">
        <f t="shared" si="1"/>
        <v>0</v>
      </c>
      <c r="AW10">
        <f t="shared" si="1"/>
        <v>0</v>
      </c>
      <c r="AX10">
        <f t="shared" si="5"/>
        <v>0</v>
      </c>
      <c r="AY10">
        <f t="shared" si="1"/>
        <v>0</v>
      </c>
      <c r="AZ10">
        <f t="shared" si="1"/>
        <v>0</v>
      </c>
      <c r="BA10">
        <f t="shared" si="1"/>
        <v>13</v>
      </c>
      <c r="BB10">
        <f t="shared" si="1"/>
        <v>18.3</v>
      </c>
      <c r="BC10">
        <f t="shared" si="1"/>
        <v>49.8</v>
      </c>
      <c r="BD10">
        <f t="shared" si="1"/>
        <v>11</v>
      </c>
      <c r="BE10">
        <f t="shared" si="1"/>
        <v>0</v>
      </c>
      <c r="BF10">
        <f t="shared" si="1"/>
        <v>5.6</v>
      </c>
      <c r="BG10">
        <f t="shared" si="1"/>
        <v>0</v>
      </c>
      <c r="BH10">
        <f t="shared" si="1"/>
        <v>14.5</v>
      </c>
      <c r="BI10">
        <f t="shared" si="1"/>
        <v>4</v>
      </c>
      <c r="BJ10">
        <f t="shared" si="1"/>
        <v>0</v>
      </c>
      <c r="BK10">
        <f t="shared" si="1"/>
        <v>13.1</v>
      </c>
      <c r="BL10">
        <f t="shared" si="1"/>
        <v>0</v>
      </c>
      <c r="BM10">
        <f t="shared" si="1"/>
        <v>0</v>
      </c>
      <c r="BN10">
        <f t="shared" si="1"/>
        <v>4</v>
      </c>
      <c r="BO10">
        <f t="shared" si="1"/>
        <v>5</v>
      </c>
      <c r="BP10">
        <f t="shared" si="1"/>
        <v>0</v>
      </c>
      <c r="BQ10">
        <f t="shared" si="1"/>
        <v>0</v>
      </c>
      <c r="BR10">
        <f t="shared" si="1"/>
        <v>0</v>
      </c>
    </row>
    <row r="11" spans="1:70">
      <c r="A11" s="4" t="s">
        <v>542</v>
      </c>
      <c r="B11">
        <v>1</v>
      </c>
      <c r="C11" s="6">
        <v>19.100000000000001</v>
      </c>
      <c r="D11" s="6">
        <v>30</v>
      </c>
      <c r="E11" s="6">
        <v>31.9</v>
      </c>
      <c r="F11" s="6">
        <v>0</v>
      </c>
      <c r="G11" s="6">
        <v>23</v>
      </c>
      <c r="H11" s="6">
        <v>67.2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4</v>
      </c>
      <c r="AI11" s="6">
        <v>11</v>
      </c>
      <c r="AJ11" s="6">
        <v>0</v>
      </c>
      <c r="AL11" s="6">
        <v>10</v>
      </c>
      <c r="AM11">
        <f t="shared" si="2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0</v>
      </c>
      <c r="AR11">
        <f t="shared" si="0"/>
        <v>0</v>
      </c>
      <c r="AS11">
        <f t="shared" si="3"/>
        <v>0</v>
      </c>
      <c r="AT11">
        <f t="shared" si="0"/>
        <v>0</v>
      </c>
      <c r="AU11">
        <f t="shared" si="4"/>
        <v>0</v>
      </c>
      <c r="AV11">
        <f t="shared" si="1"/>
        <v>0</v>
      </c>
      <c r="AW11">
        <f t="shared" si="1"/>
        <v>0</v>
      </c>
      <c r="AX11">
        <f t="shared" si="5"/>
        <v>0</v>
      </c>
      <c r="AY11">
        <f t="shared" si="1"/>
        <v>67.2</v>
      </c>
      <c r="AZ11">
        <f t="shared" si="1"/>
        <v>23</v>
      </c>
      <c r="BA11">
        <f t="shared" si="1"/>
        <v>30</v>
      </c>
      <c r="BB11">
        <f t="shared" si="1"/>
        <v>31.9</v>
      </c>
      <c r="BC11">
        <f t="shared" si="1"/>
        <v>0</v>
      </c>
      <c r="BD11">
        <f t="shared" si="1"/>
        <v>0</v>
      </c>
      <c r="BE11">
        <f t="shared" si="1"/>
        <v>0</v>
      </c>
      <c r="BF11">
        <f t="shared" si="1"/>
        <v>19.100000000000001</v>
      </c>
      <c r="BG11">
        <f t="shared" si="1"/>
        <v>0</v>
      </c>
      <c r="BH11">
        <f t="shared" si="1"/>
        <v>0</v>
      </c>
      <c r="BI11">
        <f t="shared" si="1"/>
        <v>0</v>
      </c>
      <c r="BJ11">
        <f t="shared" si="1"/>
        <v>0</v>
      </c>
      <c r="BK11">
        <f t="shared" si="1"/>
        <v>11</v>
      </c>
      <c r="BL11">
        <f t="shared" si="1"/>
        <v>0</v>
      </c>
      <c r="BM11">
        <f t="shared" si="1"/>
        <v>0</v>
      </c>
      <c r="BN11">
        <f t="shared" si="1"/>
        <v>0</v>
      </c>
      <c r="BO11">
        <f t="shared" si="1"/>
        <v>0</v>
      </c>
      <c r="BP11">
        <f t="shared" si="1"/>
        <v>4</v>
      </c>
      <c r="BQ11">
        <f t="shared" si="1"/>
        <v>0</v>
      </c>
      <c r="BR11">
        <f t="shared" si="1"/>
        <v>0</v>
      </c>
    </row>
    <row r="12" spans="1:70">
      <c r="A12" s="4" t="s">
        <v>834</v>
      </c>
      <c r="B12">
        <v>1</v>
      </c>
      <c r="C12" s="6">
        <v>9.4</v>
      </c>
      <c r="D12" s="6">
        <v>33</v>
      </c>
      <c r="E12" s="6">
        <v>36.299999999999997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6</v>
      </c>
      <c r="M12" s="6">
        <v>7</v>
      </c>
      <c r="N12" s="6">
        <v>0</v>
      </c>
      <c r="O12" s="6">
        <v>0</v>
      </c>
      <c r="P12" s="6">
        <v>0</v>
      </c>
      <c r="Q12" s="6">
        <v>0</v>
      </c>
      <c r="R12" s="6">
        <v>85.7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9.1999999999999993</v>
      </c>
      <c r="AJ12" s="6">
        <v>0</v>
      </c>
      <c r="AL12" s="6">
        <v>11</v>
      </c>
      <c r="AM12">
        <f t="shared" si="2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3"/>
        <v>7</v>
      </c>
      <c r="AT12">
        <f t="shared" si="0"/>
        <v>6</v>
      </c>
      <c r="AU12">
        <f t="shared" si="4"/>
        <v>85.7</v>
      </c>
      <c r="AV12">
        <f t="shared" si="1"/>
        <v>0</v>
      </c>
      <c r="AW12">
        <f t="shared" si="1"/>
        <v>0</v>
      </c>
      <c r="AX12">
        <f t="shared" si="5"/>
        <v>0</v>
      </c>
      <c r="AY12">
        <f t="shared" si="1"/>
        <v>0</v>
      </c>
      <c r="AZ12">
        <f t="shared" si="1"/>
        <v>0</v>
      </c>
      <c r="BA12">
        <f t="shared" si="1"/>
        <v>33</v>
      </c>
      <c r="BB12">
        <f t="shared" si="1"/>
        <v>36.299999999999997</v>
      </c>
      <c r="BC12">
        <f t="shared" si="1"/>
        <v>0</v>
      </c>
      <c r="BD12">
        <f t="shared" si="1"/>
        <v>0</v>
      </c>
      <c r="BE12">
        <f t="shared" si="1"/>
        <v>0</v>
      </c>
      <c r="BF12">
        <f t="shared" si="1"/>
        <v>9.4</v>
      </c>
      <c r="BG12">
        <f t="shared" si="1"/>
        <v>0</v>
      </c>
      <c r="BH12">
        <f t="shared" si="1"/>
        <v>0</v>
      </c>
      <c r="BI12">
        <f t="shared" si="1"/>
        <v>0</v>
      </c>
      <c r="BJ12">
        <f t="shared" si="1"/>
        <v>0</v>
      </c>
      <c r="BK12">
        <f t="shared" si="1"/>
        <v>9.1999999999999993</v>
      </c>
      <c r="BL12">
        <f t="shared" si="1"/>
        <v>0</v>
      </c>
      <c r="BM12">
        <f t="shared" si="1"/>
        <v>0</v>
      </c>
      <c r="BN12">
        <f t="shared" si="1"/>
        <v>0</v>
      </c>
      <c r="BO12">
        <f t="shared" si="1"/>
        <v>0</v>
      </c>
      <c r="BP12">
        <f t="shared" si="1"/>
        <v>0</v>
      </c>
      <c r="BQ12">
        <f t="shared" si="1"/>
        <v>0</v>
      </c>
      <c r="BR12">
        <f t="shared" si="1"/>
        <v>0</v>
      </c>
    </row>
    <row r="13" spans="1:70">
      <c r="A13" s="4" t="s">
        <v>705</v>
      </c>
      <c r="B13">
        <v>1</v>
      </c>
      <c r="C13" s="6">
        <v>17.600000000000001</v>
      </c>
      <c r="D13" s="6">
        <v>0</v>
      </c>
      <c r="E13" s="6">
        <v>73.8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41.6</v>
      </c>
      <c r="AE13" s="6">
        <v>4</v>
      </c>
      <c r="AF13" s="6">
        <v>3</v>
      </c>
      <c r="AG13" s="6">
        <v>10.4</v>
      </c>
      <c r="AH13" s="6">
        <v>0</v>
      </c>
      <c r="AI13" s="6">
        <v>15</v>
      </c>
      <c r="AJ13" s="6">
        <v>0</v>
      </c>
      <c r="AL13" s="6">
        <v>12</v>
      </c>
      <c r="AM13">
        <f t="shared" si="2"/>
        <v>0</v>
      </c>
      <c r="AN13">
        <f t="shared" si="0"/>
        <v>0</v>
      </c>
      <c r="AO13">
        <f t="shared" si="0"/>
        <v>0</v>
      </c>
      <c r="AP13">
        <f t="shared" si="0"/>
        <v>0</v>
      </c>
      <c r="AQ13">
        <f t="shared" si="0"/>
        <v>0</v>
      </c>
      <c r="AR13">
        <f t="shared" si="0"/>
        <v>0</v>
      </c>
      <c r="AS13">
        <f t="shared" si="3"/>
        <v>0</v>
      </c>
      <c r="AT13">
        <f t="shared" si="0"/>
        <v>0</v>
      </c>
      <c r="AU13">
        <f t="shared" si="4"/>
        <v>0</v>
      </c>
      <c r="AV13">
        <f t="shared" si="1"/>
        <v>0</v>
      </c>
      <c r="AW13">
        <f t="shared" si="1"/>
        <v>0</v>
      </c>
      <c r="AX13">
        <f t="shared" si="5"/>
        <v>0</v>
      </c>
      <c r="AY13">
        <f t="shared" si="1"/>
        <v>0</v>
      </c>
      <c r="AZ13">
        <f t="shared" si="1"/>
        <v>0</v>
      </c>
      <c r="BA13">
        <f t="shared" si="1"/>
        <v>0</v>
      </c>
      <c r="BB13">
        <f t="shared" si="1"/>
        <v>73.8</v>
      </c>
      <c r="BC13">
        <f t="shared" si="1"/>
        <v>0</v>
      </c>
      <c r="BD13">
        <f t="shared" si="1"/>
        <v>0</v>
      </c>
      <c r="BE13">
        <f t="shared" si="1"/>
        <v>0</v>
      </c>
      <c r="BF13">
        <f t="shared" si="1"/>
        <v>17.600000000000001</v>
      </c>
      <c r="BG13">
        <f t="shared" si="1"/>
        <v>41.6</v>
      </c>
      <c r="BH13">
        <f t="shared" si="1"/>
        <v>10.4</v>
      </c>
      <c r="BI13">
        <f t="shared" si="1"/>
        <v>3</v>
      </c>
      <c r="BJ13">
        <f t="shared" si="1"/>
        <v>4</v>
      </c>
      <c r="BK13">
        <f t="shared" si="1"/>
        <v>15</v>
      </c>
      <c r="BL13">
        <f t="shared" si="1"/>
        <v>0</v>
      </c>
      <c r="BM13">
        <f t="shared" si="1"/>
        <v>0</v>
      </c>
      <c r="BN13">
        <f t="shared" si="1"/>
        <v>0</v>
      </c>
      <c r="BO13">
        <f t="shared" si="1"/>
        <v>0</v>
      </c>
      <c r="BP13">
        <f t="shared" si="1"/>
        <v>0</v>
      </c>
      <c r="BQ13">
        <f t="shared" si="1"/>
        <v>0</v>
      </c>
      <c r="BR13">
        <f t="shared" si="1"/>
        <v>0</v>
      </c>
    </row>
    <row r="14" spans="1:70">
      <c r="A14" s="4" t="s">
        <v>835</v>
      </c>
      <c r="B14">
        <v>1</v>
      </c>
      <c r="C14" s="6">
        <v>0</v>
      </c>
      <c r="D14" s="6">
        <v>0</v>
      </c>
      <c r="E14" s="6">
        <v>0</v>
      </c>
      <c r="F14" s="6">
        <v>0</v>
      </c>
      <c r="G14" s="6">
        <v>4</v>
      </c>
      <c r="H14" s="6">
        <v>15.5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4</v>
      </c>
      <c r="T14" s="6">
        <v>13</v>
      </c>
      <c r="U14" s="6">
        <v>7</v>
      </c>
      <c r="V14" s="6">
        <v>14.6</v>
      </c>
      <c r="W14" s="6">
        <v>2</v>
      </c>
      <c r="X14" s="6">
        <v>5</v>
      </c>
      <c r="Y14" s="6">
        <v>0</v>
      </c>
      <c r="Z14" s="6">
        <v>6</v>
      </c>
      <c r="AA14" s="6">
        <v>6</v>
      </c>
      <c r="AB14" s="6">
        <v>0</v>
      </c>
      <c r="AC14" s="6">
        <v>74.099999999999994</v>
      </c>
      <c r="AD14" s="6">
        <v>1.8</v>
      </c>
      <c r="AE14" s="6">
        <v>0</v>
      </c>
      <c r="AF14" s="6">
        <v>0</v>
      </c>
      <c r="AG14" s="6">
        <v>0</v>
      </c>
      <c r="AH14" s="6">
        <v>5</v>
      </c>
      <c r="AI14" s="6">
        <v>10</v>
      </c>
      <c r="AJ14" s="6">
        <v>0</v>
      </c>
      <c r="AL14" s="6">
        <v>13</v>
      </c>
      <c r="AM14">
        <f t="shared" si="2"/>
        <v>14.6</v>
      </c>
      <c r="AN14">
        <f t="shared" si="0"/>
        <v>4</v>
      </c>
      <c r="AO14">
        <f t="shared" si="0"/>
        <v>13</v>
      </c>
      <c r="AP14">
        <f t="shared" si="0"/>
        <v>7</v>
      </c>
      <c r="AQ14">
        <f t="shared" si="0"/>
        <v>0</v>
      </c>
      <c r="AR14">
        <f t="shared" si="0"/>
        <v>0</v>
      </c>
      <c r="AS14">
        <f t="shared" si="3"/>
        <v>0</v>
      </c>
      <c r="AT14">
        <f t="shared" si="0"/>
        <v>0</v>
      </c>
      <c r="AU14">
        <f t="shared" si="4"/>
        <v>0</v>
      </c>
      <c r="AV14">
        <f t="shared" si="1"/>
        <v>0</v>
      </c>
      <c r="AW14">
        <f t="shared" si="1"/>
        <v>0</v>
      </c>
      <c r="AX14">
        <f t="shared" si="5"/>
        <v>0</v>
      </c>
      <c r="AY14">
        <f t="shared" ref="AY14:BM29" si="6">HLOOKUP(AY$2+2,$C$2:$AJ$85,$AL14,FALSE)</f>
        <v>15.5</v>
      </c>
      <c r="AZ14">
        <f t="shared" si="6"/>
        <v>4</v>
      </c>
      <c r="BA14">
        <f t="shared" si="6"/>
        <v>0</v>
      </c>
      <c r="BB14">
        <f t="shared" si="6"/>
        <v>0</v>
      </c>
      <c r="BC14">
        <f t="shared" si="6"/>
        <v>74.099999999999994</v>
      </c>
      <c r="BD14">
        <f t="shared" si="6"/>
        <v>0</v>
      </c>
      <c r="BE14">
        <f t="shared" si="6"/>
        <v>5</v>
      </c>
      <c r="BF14">
        <f t="shared" si="6"/>
        <v>0</v>
      </c>
      <c r="BG14">
        <f t="shared" si="6"/>
        <v>1.8</v>
      </c>
      <c r="BH14">
        <f t="shared" si="6"/>
        <v>0</v>
      </c>
      <c r="BI14">
        <f t="shared" si="6"/>
        <v>0</v>
      </c>
      <c r="BJ14">
        <f t="shared" si="6"/>
        <v>0</v>
      </c>
      <c r="BK14">
        <f t="shared" si="6"/>
        <v>10</v>
      </c>
      <c r="BL14">
        <f t="shared" si="6"/>
        <v>0</v>
      </c>
      <c r="BM14">
        <f t="shared" si="6"/>
        <v>0</v>
      </c>
      <c r="BN14">
        <f t="shared" ref="BN14:BR45" si="7">HLOOKUP(BN$2+2,$C$2:$AJ$85,$AL14,FALSE)</f>
        <v>0</v>
      </c>
      <c r="BO14">
        <f t="shared" si="7"/>
        <v>6</v>
      </c>
      <c r="BP14">
        <f t="shared" si="7"/>
        <v>5</v>
      </c>
      <c r="BQ14">
        <f t="shared" si="7"/>
        <v>6</v>
      </c>
      <c r="BR14">
        <f t="shared" si="7"/>
        <v>2</v>
      </c>
    </row>
    <row r="15" spans="1:70">
      <c r="A15" s="4" t="s">
        <v>836</v>
      </c>
      <c r="B15">
        <v>1</v>
      </c>
      <c r="C15" s="6">
        <v>1.5</v>
      </c>
      <c r="D15" s="6">
        <v>0</v>
      </c>
      <c r="E15" s="6">
        <v>76.400000000000006</v>
      </c>
      <c r="F15" s="6">
        <v>12</v>
      </c>
      <c r="G15" s="6">
        <v>12</v>
      </c>
      <c r="H15" s="6">
        <v>48.400000000000013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5</v>
      </c>
      <c r="AI15" s="6">
        <v>10</v>
      </c>
      <c r="AJ15" s="6">
        <v>0</v>
      </c>
      <c r="AL15" s="6">
        <v>14</v>
      </c>
      <c r="AM15">
        <f t="shared" si="2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3"/>
        <v>0</v>
      </c>
      <c r="AT15">
        <f t="shared" si="0"/>
        <v>0</v>
      </c>
      <c r="AU15">
        <f t="shared" si="4"/>
        <v>0</v>
      </c>
      <c r="AV15">
        <f t="shared" si="4"/>
        <v>0</v>
      </c>
      <c r="AW15">
        <f t="shared" si="4"/>
        <v>0</v>
      </c>
      <c r="AX15">
        <f t="shared" si="5"/>
        <v>0</v>
      </c>
      <c r="AY15">
        <f t="shared" si="4"/>
        <v>48.400000000000013</v>
      </c>
      <c r="AZ15">
        <f t="shared" si="4"/>
        <v>12</v>
      </c>
      <c r="BA15">
        <f t="shared" si="4"/>
        <v>0</v>
      </c>
      <c r="BB15">
        <f t="shared" si="4"/>
        <v>76.400000000000006</v>
      </c>
      <c r="BC15">
        <f t="shared" si="4"/>
        <v>0</v>
      </c>
      <c r="BD15">
        <f t="shared" si="4"/>
        <v>0</v>
      </c>
      <c r="BE15">
        <f t="shared" si="4"/>
        <v>0</v>
      </c>
      <c r="BF15">
        <f t="shared" si="4"/>
        <v>1.5</v>
      </c>
      <c r="BG15">
        <f t="shared" si="4"/>
        <v>0</v>
      </c>
      <c r="BH15">
        <f t="shared" si="4"/>
        <v>0</v>
      </c>
      <c r="BI15">
        <f t="shared" si="4"/>
        <v>0</v>
      </c>
      <c r="BJ15">
        <f t="shared" si="4"/>
        <v>0</v>
      </c>
      <c r="BK15">
        <f t="shared" si="6"/>
        <v>10</v>
      </c>
      <c r="BL15">
        <f t="shared" si="6"/>
        <v>12</v>
      </c>
      <c r="BM15">
        <f t="shared" si="6"/>
        <v>0</v>
      </c>
      <c r="BN15">
        <f t="shared" si="7"/>
        <v>0</v>
      </c>
      <c r="BO15">
        <f t="shared" si="7"/>
        <v>0</v>
      </c>
      <c r="BP15">
        <f t="shared" si="7"/>
        <v>5</v>
      </c>
      <c r="BQ15">
        <f t="shared" si="7"/>
        <v>0</v>
      </c>
      <c r="BR15">
        <f t="shared" si="7"/>
        <v>0</v>
      </c>
    </row>
    <row r="16" spans="1:70">
      <c r="A16" s="4" t="s">
        <v>837</v>
      </c>
      <c r="B16">
        <v>1</v>
      </c>
      <c r="C16" s="6">
        <v>19.100000000000001</v>
      </c>
      <c r="D16" s="6">
        <v>28</v>
      </c>
      <c r="E16" s="6">
        <v>33.9</v>
      </c>
      <c r="F16" s="6">
        <v>0</v>
      </c>
      <c r="G16" s="6">
        <v>0</v>
      </c>
      <c r="H16" s="6">
        <v>90.2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4</v>
      </c>
      <c r="AI16" s="6">
        <v>11</v>
      </c>
      <c r="AJ16" s="6">
        <v>0</v>
      </c>
      <c r="AL16" s="6">
        <v>15</v>
      </c>
      <c r="AM16">
        <f t="shared" si="2"/>
        <v>0</v>
      </c>
      <c r="AN16">
        <f t="shared" si="0"/>
        <v>0</v>
      </c>
      <c r="AO16">
        <f t="shared" si="0"/>
        <v>0</v>
      </c>
      <c r="AP16">
        <f t="shared" ref="AN16:AT32" si="8">HLOOKUP(AP$2,$C$2:$AJ$85,$AL16,FALSE)</f>
        <v>0</v>
      </c>
      <c r="AQ16">
        <f t="shared" si="8"/>
        <v>0</v>
      </c>
      <c r="AR16">
        <f t="shared" si="8"/>
        <v>0</v>
      </c>
      <c r="AS16">
        <f t="shared" si="3"/>
        <v>0</v>
      </c>
      <c r="AT16">
        <f t="shared" si="8"/>
        <v>0</v>
      </c>
      <c r="AU16">
        <f t="shared" si="4"/>
        <v>0</v>
      </c>
      <c r="AV16">
        <f t="shared" si="4"/>
        <v>0</v>
      </c>
      <c r="AW16">
        <f t="shared" si="4"/>
        <v>0</v>
      </c>
      <c r="AX16">
        <f t="shared" si="5"/>
        <v>0</v>
      </c>
      <c r="AY16">
        <f t="shared" si="4"/>
        <v>90.2</v>
      </c>
      <c r="AZ16">
        <f t="shared" si="4"/>
        <v>0</v>
      </c>
      <c r="BA16">
        <f t="shared" si="4"/>
        <v>28</v>
      </c>
      <c r="BB16">
        <f t="shared" si="4"/>
        <v>33.9</v>
      </c>
      <c r="BC16">
        <f t="shared" si="4"/>
        <v>0</v>
      </c>
      <c r="BD16">
        <f t="shared" si="4"/>
        <v>0</v>
      </c>
      <c r="BE16">
        <f t="shared" si="4"/>
        <v>0</v>
      </c>
      <c r="BF16">
        <f t="shared" si="4"/>
        <v>19.100000000000001</v>
      </c>
      <c r="BG16">
        <f t="shared" si="4"/>
        <v>0</v>
      </c>
      <c r="BH16">
        <f t="shared" si="4"/>
        <v>0</v>
      </c>
      <c r="BI16">
        <f t="shared" si="4"/>
        <v>0</v>
      </c>
      <c r="BJ16">
        <f t="shared" si="4"/>
        <v>0</v>
      </c>
      <c r="BK16">
        <f t="shared" si="6"/>
        <v>11</v>
      </c>
      <c r="BL16">
        <f t="shared" si="6"/>
        <v>0</v>
      </c>
      <c r="BM16">
        <f t="shared" si="6"/>
        <v>0</v>
      </c>
      <c r="BN16">
        <f t="shared" si="7"/>
        <v>0</v>
      </c>
      <c r="BO16">
        <f t="shared" si="7"/>
        <v>0</v>
      </c>
      <c r="BP16">
        <f t="shared" si="7"/>
        <v>4</v>
      </c>
      <c r="BQ16">
        <f t="shared" si="7"/>
        <v>0</v>
      </c>
      <c r="BR16">
        <f t="shared" si="7"/>
        <v>0</v>
      </c>
    </row>
    <row r="17" spans="1:70">
      <c r="A17" s="4" t="s">
        <v>838</v>
      </c>
      <c r="B17">
        <v>1</v>
      </c>
      <c r="C17" s="6">
        <v>1.7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6</v>
      </c>
      <c r="P17" s="6">
        <v>0</v>
      </c>
      <c r="Q17" s="6">
        <v>7</v>
      </c>
      <c r="R17" s="6">
        <v>33.200000000000003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5</v>
      </c>
      <c r="AB17" s="6">
        <v>0</v>
      </c>
      <c r="AC17" s="6">
        <v>52.5</v>
      </c>
      <c r="AD17" s="6">
        <v>9.9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L17" s="6">
        <v>16</v>
      </c>
      <c r="AM17">
        <f t="shared" si="2"/>
        <v>0</v>
      </c>
      <c r="AN17">
        <f t="shared" si="8"/>
        <v>0</v>
      </c>
      <c r="AO17">
        <f t="shared" si="8"/>
        <v>0</v>
      </c>
      <c r="AP17">
        <f t="shared" si="8"/>
        <v>0</v>
      </c>
      <c r="AQ17">
        <f t="shared" si="8"/>
        <v>0</v>
      </c>
      <c r="AR17">
        <f t="shared" si="8"/>
        <v>6</v>
      </c>
      <c r="AS17">
        <f t="shared" si="3"/>
        <v>7</v>
      </c>
      <c r="AT17">
        <f t="shared" si="8"/>
        <v>0</v>
      </c>
      <c r="AU17">
        <f t="shared" si="4"/>
        <v>33.200000000000003</v>
      </c>
      <c r="AV17">
        <f t="shared" si="4"/>
        <v>0</v>
      </c>
      <c r="AW17">
        <f t="shared" si="4"/>
        <v>0</v>
      </c>
      <c r="AX17">
        <f t="shared" si="5"/>
        <v>0</v>
      </c>
      <c r="AY17">
        <f t="shared" si="4"/>
        <v>0</v>
      </c>
      <c r="AZ17">
        <f t="shared" si="4"/>
        <v>0</v>
      </c>
      <c r="BA17">
        <f t="shared" si="4"/>
        <v>0</v>
      </c>
      <c r="BB17">
        <f t="shared" si="4"/>
        <v>0</v>
      </c>
      <c r="BC17">
        <f t="shared" si="4"/>
        <v>52.5</v>
      </c>
      <c r="BD17">
        <f t="shared" si="4"/>
        <v>0</v>
      </c>
      <c r="BE17">
        <f t="shared" si="4"/>
        <v>0</v>
      </c>
      <c r="BF17">
        <f t="shared" si="4"/>
        <v>1.7</v>
      </c>
      <c r="BG17">
        <f t="shared" si="4"/>
        <v>9.9</v>
      </c>
      <c r="BH17">
        <f t="shared" si="4"/>
        <v>0</v>
      </c>
      <c r="BI17">
        <f t="shared" si="4"/>
        <v>0</v>
      </c>
      <c r="BJ17">
        <f t="shared" si="4"/>
        <v>0</v>
      </c>
      <c r="BK17">
        <f t="shared" si="6"/>
        <v>0</v>
      </c>
      <c r="BL17">
        <f t="shared" si="6"/>
        <v>0</v>
      </c>
      <c r="BM17">
        <f t="shared" si="6"/>
        <v>0</v>
      </c>
      <c r="BN17">
        <f t="shared" si="7"/>
        <v>0</v>
      </c>
      <c r="BO17">
        <f t="shared" si="7"/>
        <v>5</v>
      </c>
      <c r="BP17">
        <f t="shared" si="7"/>
        <v>0</v>
      </c>
      <c r="BQ17">
        <f t="shared" si="7"/>
        <v>0</v>
      </c>
      <c r="BR17">
        <f t="shared" si="7"/>
        <v>0</v>
      </c>
    </row>
    <row r="18" spans="1:70">
      <c r="A18" s="4" t="s">
        <v>839</v>
      </c>
      <c r="B18">
        <v>1</v>
      </c>
      <c r="C18" s="6">
        <v>0</v>
      </c>
      <c r="D18" s="6">
        <v>22</v>
      </c>
      <c r="E18" s="6">
        <v>28.4</v>
      </c>
      <c r="F18" s="6">
        <v>0</v>
      </c>
      <c r="G18" s="6">
        <v>0</v>
      </c>
      <c r="H18" s="6">
        <v>0</v>
      </c>
      <c r="I18" s="6">
        <v>0</v>
      </c>
      <c r="J18" s="6">
        <v>3</v>
      </c>
      <c r="K18" s="6">
        <v>0</v>
      </c>
      <c r="L18" s="6">
        <v>6</v>
      </c>
      <c r="M18" s="6">
        <v>9</v>
      </c>
      <c r="N18" s="6">
        <v>0</v>
      </c>
      <c r="O18" s="6">
        <v>13</v>
      </c>
      <c r="P18" s="6">
        <v>0</v>
      </c>
      <c r="Q18" s="6">
        <v>14</v>
      </c>
      <c r="R18" s="6">
        <v>67.8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6.5</v>
      </c>
      <c r="AE18" s="6">
        <v>0</v>
      </c>
      <c r="AF18" s="6">
        <v>0</v>
      </c>
      <c r="AG18" s="6">
        <v>0</v>
      </c>
      <c r="AH18" s="6">
        <v>3</v>
      </c>
      <c r="AI18" s="6">
        <v>8.6</v>
      </c>
      <c r="AJ18" s="6">
        <v>0</v>
      </c>
      <c r="AL18" s="6">
        <v>17</v>
      </c>
      <c r="AM18">
        <f t="shared" si="2"/>
        <v>0</v>
      </c>
      <c r="AN18">
        <f t="shared" si="8"/>
        <v>0</v>
      </c>
      <c r="AO18">
        <f t="shared" si="8"/>
        <v>0</v>
      </c>
      <c r="AP18">
        <f t="shared" si="8"/>
        <v>0</v>
      </c>
      <c r="AQ18">
        <f t="shared" si="8"/>
        <v>0</v>
      </c>
      <c r="AR18">
        <f t="shared" si="8"/>
        <v>13</v>
      </c>
      <c r="AS18">
        <f t="shared" si="3"/>
        <v>23</v>
      </c>
      <c r="AT18">
        <f t="shared" si="8"/>
        <v>6</v>
      </c>
      <c r="AU18">
        <f t="shared" si="4"/>
        <v>67.8</v>
      </c>
      <c r="AV18">
        <f t="shared" si="4"/>
        <v>0</v>
      </c>
      <c r="AW18">
        <f t="shared" si="4"/>
        <v>0</v>
      </c>
      <c r="AX18">
        <f t="shared" si="5"/>
        <v>3</v>
      </c>
      <c r="AY18">
        <f t="shared" si="4"/>
        <v>0</v>
      </c>
      <c r="AZ18">
        <f t="shared" si="4"/>
        <v>0</v>
      </c>
      <c r="BA18">
        <f t="shared" si="4"/>
        <v>22</v>
      </c>
      <c r="BB18">
        <f t="shared" si="4"/>
        <v>28.4</v>
      </c>
      <c r="BC18">
        <f t="shared" si="4"/>
        <v>0</v>
      </c>
      <c r="BD18">
        <f t="shared" si="4"/>
        <v>0</v>
      </c>
      <c r="BE18">
        <f t="shared" si="4"/>
        <v>0</v>
      </c>
      <c r="BF18">
        <f t="shared" si="4"/>
        <v>0</v>
      </c>
      <c r="BG18">
        <f t="shared" si="4"/>
        <v>6.5</v>
      </c>
      <c r="BH18">
        <f t="shared" si="4"/>
        <v>0</v>
      </c>
      <c r="BI18">
        <f t="shared" si="4"/>
        <v>0</v>
      </c>
      <c r="BJ18">
        <f t="shared" si="4"/>
        <v>0</v>
      </c>
      <c r="BK18">
        <f t="shared" si="6"/>
        <v>8.6</v>
      </c>
      <c r="BL18">
        <f t="shared" si="6"/>
        <v>0</v>
      </c>
      <c r="BM18">
        <f t="shared" si="6"/>
        <v>0</v>
      </c>
      <c r="BN18">
        <f t="shared" si="7"/>
        <v>0</v>
      </c>
      <c r="BO18">
        <f t="shared" si="7"/>
        <v>0</v>
      </c>
      <c r="BP18">
        <f t="shared" si="7"/>
        <v>3</v>
      </c>
      <c r="BQ18">
        <f t="shared" si="7"/>
        <v>0</v>
      </c>
      <c r="BR18">
        <f t="shared" si="7"/>
        <v>0</v>
      </c>
    </row>
    <row r="19" spans="1:70">
      <c r="A19" s="4" t="s">
        <v>840</v>
      </c>
      <c r="B19">
        <v>1</v>
      </c>
      <c r="C19" s="6">
        <v>46.5</v>
      </c>
      <c r="D19" s="6">
        <v>9</v>
      </c>
      <c r="E19" s="6">
        <v>9.5</v>
      </c>
      <c r="F19" s="6">
        <v>19</v>
      </c>
      <c r="G19" s="6">
        <v>24</v>
      </c>
      <c r="H19" s="6">
        <v>83.4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5</v>
      </c>
      <c r="AI19" s="6">
        <v>10</v>
      </c>
      <c r="AJ19" s="6">
        <v>0</v>
      </c>
      <c r="AL19" s="6">
        <v>18</v>
      </c>
      <c r="AM19">
        <f t="shared" si="2"/>
        <v>0</v>
      </c>
      <c r="AN19">
        <f t="shared" si="8"/>
        <v>0</v>
      </c>
      <c r="AO19">
        <f t="shared" si="8"/>
        <v>0</v>
      </c>
      <c r="AP19">
        <f t="shared" si="8"/>
        <v>0</v>
      </c>
      <c r="AQ19">
        <f t="shared" si="8"/>
        <v>0</v>
      </c>
      <c r="AR19">
        <f t="shared" si="8"/>
        <v>0</v>
      </c>
      <c r="AS19">
        <f t="shared" si="3"/>
        <v>0</v>
      </c>
      <c r="AT19">
        <f t="shared" si="8"/>
        <v>0</v>
      </c>
      <c r="AU19">
        <f t="shared" si="4"/>
        <v>0</v>
      </c>
      <c r="AV19">
        <f t="shared" si="4"/>
        <v>0</v>
      </c>
      <c r="AW19">
        <f t="shared" si="4"/>
        <v>0</v>
      </c>
      <c r="AX19">
        <f t="shared" si="5"/>
        <v>0</v>
      </c>
      <c r="AY19">
        <f t="shared" si="4"/>
        <v>83.4</v>
      </c>
      <c r="AZ19">
        <f t="shared" si="4"/>
        <v>24</v>
      </c>
      <c r="BA19">
        <f t="shared" si="4"/>
        <v>9</v>
      </c>
      <c r="BB19">
        <f t="shared" si="4"/>
        <v>9.5</v>
      </c>
      <c r="BC19">
        <f t="shared" si="4"/>
        <v>0</v>
      </c>
      <c r="BD19">
        <f t="shared" si="4"/>
        <v>0</v>
      </c>
      <c r="BE19">
        <f t="shared" si="4"/>
        <v>0</v>
      </c>
      <c r="BF19">
        <f t="shared" si="4"/>
        <v>46.5</v>
      </c>
      <c r="BG19">
        <f t="shared" si="4"/>
        <v>0</v>
      </c>
      <c r="BH19">
        <f t="shared" si="4"/>
        <v>0</v>
      </c>
      <c r="BI19">
        <f t="shared" si="4"/>
        <v>0</v>
      </c>
      <c r="BJ19">
        <f t="shared" si="4"/>
        <v>0</v>
      </c>
      <c r="BK19">
        <f t="shared" si="6"/>
        <v>10</v>
      </c>
      <c r="BL19">
        <f t="shared" si="6"/>
        <v>19</v>
      </c>
      <c r="BM19">
        <f t="shared" si="6"/>
        <v>0</v>
      </c>
      <c r="BN19">
        <f t="shared" si="7"/>
        <v>0</v>
      </c>
      <c r="BO19">
        <f t="shared" si="7"/>
        <v>0</v>
      </c>
      <c r="BP19">
        <f t="shared" si="7"/>
        <v>5</v>
      </c>
      <c r="BQ19">
        <f t="shared" si="7"/>
        <v>0</v>
      </c>
      <c r="BR19">
        <f t="shared" si="7"/>
        <v>0</v>
      </c>
    </row>
    <row r="20" spans="1:70">
      <c r="A20" s="4" t="s">
        <v>841</v>
      </c>
      <c r="B20">
        <v>1</v>
      </c>
      <c r="C20" s="6">
        <v>5.5</v>
      </c>
      <c r="D20" s="6">
        <v>19</v>
      </c>
      <c r="E20" s="6">
        <v>25.1</v>
      </c>
      <c r="F20" s="6">
        <v>12</v>
      </c>
      <c r="G20" s="6">
        <v>11</v>
      </c>
      <c r="H20" s="6">
        <v>43.099999999999987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10</v>
      </c>
      <c r="Q20" s="6">
        <v>10</v>
      </c>
      <c r="R20" s="6">
        <v>50</v>
      </c>
      <c r="S20" s="6">
        <v>0</v>
      </c>
      <c r="T20" s="6">
        <v>0</v>
      </c>
      <c r="U20" s="6">
        <v>0</v>
      </c>
      <c r="V20" s="6">
        <v>4.3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5</v>
      </c>
      <c r="AI20" s="6">
        <v>10</v>
      </c>
      <c r="AJ20" s="6">
        <v>0</v>
      </c>
      <c r="AL20" s="6">
        <v>19</v>
      </c>
      <c r="AM20">
        <f t="shared" si="2"/>
        <v>4.3</v>
      </c>
      <c r="AN20">
        <f t="shared" si="8"/>
        <v>0</v>
      </c>
      <c r="AO20">
        <f t="shared" si="8"/>
        <v>0</v>
      </c>
      <c r="AP20">
        <f t="shared" si="8"/>
        <v>0</v>
      </c>
      <c r="AQ20">
        <f t="shared" si="8"/>
        <v>0</v>
      </c>
      <c r="AR20">
        <f t="shared" si="8"/>
        <v>0</v>
      </c>
      <c r="AS20">
        <f t="shared" si="3"/>
        <v>10</v>
      </c>
      <c r="AT20">
        <f t="shared" si="8"/>
        <v>0</v>
      </c>
      <c r="AU20">
        <f t="shared" si="4"/>
        <v>50</v>
      </c>
      <c r="AV20">
        <f t="shared" si="4"/>
        <v>10</v>
      </c>
      <c r="AW20">
        <f t="shared" si="4"/>
        <v>0</v>
      </c>
      <c r="AX20">
        <f t="shared" si="5"/>
        <v>0</v>
      </c>
      <c r="AY20">
        <f t="shared" si="4"/>
        <v>43.099999999999987</v>
      </c>
      <c r="AZ20">
        <f t="shared" si="4"/>
        <v>11</v>
      </c>
      <c r="BA20">
        <f t="shared" si="4"/>
        <v>19</v>
      </c>
      <c r="BB20">
        <f t="shared" si="4"/>
        <v>25.1</v>
      </c>
      <c r="BC20">
        <f t="shared" si="4"/>
        <v>0</v>
      </c>
      <c r="BD20">
        <f t="shared" si="4"/>
        <v>0</v>
      </c>
      <c r="BE20">
        <f t="shared" si="4"/>
        <v>0</v>
      </c>
      <c r="BF20">
        <f t="shared" si="4"/>
        <v>5.5</v>
      </c>
      <c r="BG20">
        <f t="shared" si="4"/>
        <v>0</v>
      </c>
      <c r="BH20">
        <f t="shared" si="4"/>
        <v>0</v>
      </c>
      <c r="BI20">
        <f t="shared" si="4"/>
        <v>0</v>
      </c>
      <c r="BJ20">
        <f t="shared" si="4"/>
        <v>0</v>
      </c>
      <c r="BK20">
        <f t="shared" si="6"/>
        <v>10</v>
      </c>
      <c r="BL20">
        <f t="shared" si="6"/>
        <v>12</v>
      </c>
      <c r="BM20">
        <f t="shared" si="6"/>
        <v>0</v>
      </c>
      <c r="BN20">
        <f t="shared" si="7"/>
        <v>0</v>
      </c>
      <c r="BO20">
        <f t="shared" si="7"/>
        <v>0</v>
      </c>
      <c r="BP20">
        <f t="shared" si="7"/>
        <v>5</v>
      </c>
      <c r="BQ20">
        <f t="shared" si="7"/>
        <v>0</v>
      </c>
      <c r="BR20">
        <f t="shared" si="7"/>
        <v>0</v>
      </c>
    </row>
    <row r="21" spans="1:70">
      <c r="A21" s="4" t="s">
        <v>842</v>
      </c>
      <c r="B21">
        <v>1</v>
      </c>
      <c r="C21" s="6">
        <v>0</v>
      </c>
      <c r="D21" s="6">
        <v>0</v>
      </c>
      <c r="E21" s="6">
        <v>50</v>
      </c>
      <c r="F21" s="6">
        <v>0</v>
      </c>
      <c r="G21" s="6">
        <v>0</v>
      </c>
      <c r="H21" s="6">
        <v>115.6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6.4</v>
      </c>
      <c r="AE21" s="6">
        <v>0</v>
      </c>
      <c r="AF21" s="6">
        <v>0</v>
      </c>
      <c r="AG21" s="6">
        <v>0</v>
      </c>
      <c r="AH21" s="6">
        <v>0</v>
      </c>
      <c r="AI21" s="6">
        <v>12</v>
      </c>
      <c r="AJ21" s="6">
        <v>0</v>
      </c>
      <c r="AL21" s="6">
        <v>20</v>
      </c>
      <c r="AM21">
        <f t="shared" si="2"/>
        <v>0</v>
      </c>
      <c r="AN21">
        <f t="shared" si="8"/>
        <v>0</v>
      </c>
      <c r="AO21">
        <f t="shared" si="8"/>
        <v>0</v>
      </c>
      <c r="AP21">
        <f t="shared" si="8"/>
        <v>0</v>
      </c>
      <c r="AQ21">
        <f t="shared" si="8"/>
        <v>0</v>
      </c>
      <c r="AR21">
        <f t="shared" si="8"/>
        <v>0</v>
      </c>
      <c r="AS21">
        <f t="shared" si="3"/>
        <v>0</v>
      </c>
      <c r="AT21">
        <f t="shared" si="8"/>
        <v>0</v>
      </c>
      <c r="AU21">
        <f t="shared" si="4"/>
        <v>0</v>
      </c>
      <c r="AV21">
        <f t="shared" si="4"/>
        <v>0</v>
      </c>
      <c r="AW21">
        <f t="shared" si="4"/>
        <v>0</v>
      </c>
      <c r="AX21">
        <f t="shared" si="5"/>
        <v>0</v>
      </c>
      <c r="AY21">
        <f t="shared" si="4"/>
        <v>115.6</v>
      </c>
      <c r="AZ21">
        <f t="shared" si="4"/>
        <v>0</v>
      </c>
      <c r="BA21">
        <f t="shared" si="4"/>
        <v>0</v>
      </c>
      <c r="BB21">
        <f t="shared" si="4"/>
        <v>50</v>
      </c>
      <c r="BC21">
        <f t="shared" si="4"/>
        <v>0</v>
      </c>
      <c r="BD21">
        <f t="shared" si="4"/>
        <v>0</v>
      </c>
      <c r="BE21">
        <f t="shared" si="4"/>
        <v>0</v>
      </c>
      <c r="BF21">
        <f t="shared" si="4"/>
        <v>0</v>
      </c>
      <c r="BG21">
        <f t="shared" si="4"/>
        <v>6.4</v>
      </c>
      <c r="BH21">
        <f t="shared" si="4"/>
        <v>0</v>
      </c>
      <c r="BI21">
        <f t="shared" si="4"/>
        <v>0</v>
      </c>
      <c r="BJ21">
        <f t="shared" si="4"/>
        <v>0</v>
      </c>
      <c r="BK21">
        <f t="shared" si="6"/>
        <v>12</v>
      </c>
      <c r="BL21">
        <f t="shared" si="6"/>
        <v>0</v>
      </c>
      <c r="BM21">
        <f t="shared" si="6"/>
        <v>0</v>
      </c>
      <c r="BN21">
        <f t="shared" si="7"/>
        <v>0</v>
      </c>
      <c r="BO21">
        <f t="shared" si="7"/>
        <v>0</v>
      </c>
      <c r="BP21">
        <f t="shared" si="7"/>
        <v>0</v>
      </c>
      <c r="BQ21">
        <f t="shared" si="7"/>
        <v>0</v>
      </c>
      <c r="BR21">
        <f t="shared" si="7"/>
        <v>0</v>
      </c>
    </row>
    <row r="22" spans="1:70">
      <c r="A22" s="4" t="s">
        <v>843</v>
      </c>
      <c r="B22">
        <v>1</v>
      </c>
      <c r="C22" s="6">
        <v>6.3</v>
      </c>
      <c r="D22" s="6">
        <v>0</v>
      </c>
      <c r="E22" s="6">
        <v>46.5</v>
      </c>
      <c r="F22" s="6">
        <v>19</v>
      </c>
      <c r="G22" s="6">
        <v>21</v>
      </c>
      <c r="H22" s="6">
        <v>74.099999999999994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4.4000000000000004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5</v>
      </c>
      <c r="AI22" s="6">
        <v>10</v>
      </c>
      <c r="AJ22" s="6">
        <v>0</v>
      </c>
      <c r="AL22" s="6">
        <v>21</v>
      </c>
      <c r="AM22">
        <f t="shared" si="2"/>
        <v>0</v>
      </c>
      <c r="AN22">
        <f t="shared" si="8"/>
        <v>0</v>
      </c>
      <c r="AO22">
        <f t="shared" si="8"/>
        <v>0</v>
      </c>
      <c r="AP22">
        <f t="shared" si="8"/>
        <v>0</v>
      </c>
      <c r="AQ22">
        <f t="shared" si="8"/>
        <v>0</v>
      </c>
      <c r="AR22">
        <f t="shared" si="8"/>
        <v>0</v>
      </c>
      <c r="AS22">
        <f t="shared" si="3"/>
        <v>0</v>
      </c>
      <c r="AT22">
        <f t="shared" si="8"/>
        <v>0</v>
      </c>
      <c r="AU22">
        <f t="shared" si="4"/>
        <v>4.4000000000000004</v>
      </c>
      <c r="AV22">
        <f t="shared" si="4"/>
        <v>0</v>
      </c>
      <c r="AW22">
        <f t="shared" si="4"/>
        <v>0</v>
      </c>
      <c r="AX22">
        <f t="shared" si="5"/>
        <v>0</v>
      </c>
      <c r="AY22">
        <f t="shared" si="4"/>
        <v>74.099999999999994</v>
      </c>
      <c r="AZ22">
        <f t="shared" si="4"/>
        <v>21</v>
      </c>
      <c r="BA22">
        <f t="shared" si="4"/>
        <v>0</v>
      </c>
      <c r="BB22">
        <f t="shared" si="4"/>
        <v>46.5</v>
      </c>
      <c r="BC22">
        <f t="shared" si="4"/>
        <v>0</v>
      </c>
      <c r="BD22">
        <f t="shared" si="4"/>
        <v>0</v>
      </c>
      <c r="BE22">
        <f t="shared" si="4"/>
        <v>0</v>
      </c>
      <c r="BF22">
        <f t="shared" si="4"/>
        <v>6.3</v>
      </c>
      <c r="BG22">
        <f t="shared" si="4"/>
        <v>0</v>
      </c>
      <c r="BH22">
        <f t="shared" si="4"/>
        <v>0</v>
      </c>
      <c r="BI22">
        <f t="shared" si="4"/>
        <v>0</v>
      </c>
      <c r="BJ22">
        <f t="shared" si="4"/>
        <v>0</v>
      </c>
      <c r="BK22">
        <f t="shared" si="6"/>
        <v>10</v>
      </c>
      <c r="BL22">
        <f t="shared" si="6"/>
        <v>19</v>
      </c>
      <c r="BM22">
        <f t="shared" si="6"/>
        <v>0</v>
      </c>
      <c r="BN22">
        <f t="shared" si="7"/>
        <v>0</v>
      </c>
      <c r="BO22">
        <f t="shared" si="7"/>
        <v>0</v>
      </c>
      <c r="BP22">
        <f t="shared" si="7"/>
        <v>5</v>
      </c>
      <c r="BQ22">
        <f t="shared" si="7"/>
        <v>0</v>
      </c>
      <c r="BR22">
        <f t="shared" si="7"/>
        <v>0</v>
      </c>
    </row>
    <row r="23" spans="1:70">
      <c r="A23" s="4" t="s">
        <v>844</v>
      </c>
      <c r="B23">
        <v>1</v>
      </c>
      <c r="C23" s="6">
        <v>0</v>
      </c>
      <c r="D23" s="6">
        <v>0</v>
      </c>
      <c r="E23" s="6">
        <v>47.6</v>
      </c>
      <c r="F23" s="6">
        <v>0</v>
      </c>
      <c r="G23" s="6">
        <v>0</v>
      </c>
      <c r="H23" s="6">
        <v>0</v>
      </c>
      <c r="I23" s="6">
        <v>0</v>
      </c>
      <c r="J23" s="6">
        <v>3</v>
      </c>
      <c r="K23" s="6">
        <v>5</v>
      </c>
      <c r="L23" s="6">
        <v>0</v>
      </c>
      <c r="M23" s="6">
        <v>9</v>
      </c>
      <c r="N23" s="6">
        <v>10</v>
      </c>
      <c r="O23" s="6">
        <v>11</v>
      </c>
      <c r="P23" s="6">
        <v>11</v>
      </c>
      <c r="Q23" s="6">
        <v>0</v>
      </c>
      <c r="R23" s="6">
        <v>65.7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11.5</v>
      </c>
      <c r="AE23" s="6">
        <v>0</v>
      </c>
      <c r="AF23" s="6">
        <v>0</v>
      </c>
      <c r="AG23" s="6">
        <v>0</v>
      </c>
      <c r="AH23" s="6">
        <v>0</v>
      </c>
      <c r="AI23" s="6">
        <v>13.6</v>
      </c>
      <c r="AJ23" s="6">
        <v>0</v>
      </c>
      <c r="AL23" s="6">
        <v>22</v>
      </c>
      <c r="AM23">
        <f t="shared" si="2"/>
        <v>0</v>
      </c>
      <c r="AN23">
        <f t="shared" si="8"/>
        <v>0</v>
      </c>
      <c r="AO23">
        <f t="shared" si="8"/>
        <v>0</v>
      </c>
      <c r="AP23">
        <f t="shared" si="8"/>
        <v>0</v>
      </c>
      <c r="AQ23">
        <f t="shared" si="8"/>
        <v>10</v>
      </c>
      <c r="AR23">
        <f t="shared" si="8"/>
        <v>11</v>
      </c>
      <c r="AS23">
        <f t="shared" si="3"/>
        <v>9</v>
      </c>
      <c r="AT23">
        <f t="shared" si="8"/>
        <v>0</v>
      </c>
      <c r="AU23">
        <f t="shared" si="4"/>
        <v>65.7</v>
      </c>
      <c r="AV23">
        <f t="shared" si="4"/>
        <v>11</v>
      </c>
      <c r="AW23">
        <f t="shared" si="4"/>
        <v>5</v>
      </c>
      <c r="AX23">
        <f t="shared" si="5"/>
        <v>3</v>
      </c>
      <c r="AY23">
        <f t="shared" si="4"/>
        <v>0</v>
      </c>
      <c r="AZ23">
        <f t="shared" si="4"/>
        <v>0</v>
      </c>
      <c r="BA23">
        <f t="shared" si="4"/>
        <v>0</v>
      </c>
      <c r="BB23">
        <f t="shared" si="4"/>
        <v>47.6</v>
      </c>
      <c r="BC23">
        <f t="shared" si="4"/>
        <v>0</v>
      </c>
      <c r="BD23">
        <f t="shared" si="4"/>
        <v>0</v>
      </c>
      <c r="BE23">
        <f t="shared" si="4"/>
        <v>0</v>
      </c>
      <c r="BF23">
        <f t="shared" si="4"/>
        <v>0</v>
      </c>
      <c r="BG23">
        <f t="shared" si="4"/>
        <v>11.5</v>
      </c>
      <c r="BH23">
        <f t="shared" si="4"/>
        <v>0</v>
      </c>
      <c r="BI23">
        <f t="shared" si="4"/>
        <v>0</v>
      </c>
      <c r="BJ23">
        <f t="shared" si="4"/>
        <v>0</v>
      </c>
      <c r="BK23">
        <f t="shared" si="6"/>
        <v>13.6</v>
      </c>
      <c r="BL23">
        <f t="shared" si="6"/>
        <v>0</v>
      </c>
      <c r="BM23">
        <f t="shared" si="6"/>
        <v>0</v>
      </c>
      <c r="BN23">
        <f t="shared" si="7"/>
        <v>0</v>
      </c>
      <c r="BO23">
        <f t="shared" si="7"/>
        <v>0</v>
      </c>
      <c r="BP23">
        <f t="shared" si="7"/>
        <v>0</v>
      </c>
      <c r="BQ23">
        <f t="shared" si="7"/>
        <v>0</v>
      </c>
      <c r="BR23">
        <f t="shared" si="7"/>
        <v>0</v>
      </c>
    </row>
    <row r="24" spans="1:70">
      <c r="A24" s="4" t="s">
        <v>845</v>
      </c>
      <c r="B24">
        <v>1</v>
      </c>
      <c r="C24" s="6">
        <v>0</v>
      </c>
      <c r="D24" s="6">
        <v>21</v>
      </c>
      <c r="E24" s="6">
        <v>28.9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4</v>
      </c>
      <c r="L24" s="6">
        <v>6</v>
      </c>
      <c r="M24" s="6">
        <v>0</v>
      </c>
      <c r="N24" s="6">
        <v>0</v>
      </c>
      <c r="O24" s="6">
        <v>12</v>
      </c>
      <c r="P24" s="6">
        <v>0</v>
      </c>
      <c r="Q24" s="6">
        <v>0</v>
      </c>
      <c r="R24" s="6">
        <v>80.5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17.600000000000001</v>
      </c>
      <c r="AE24" s="6">
        <v>0</v>
      </c>
      <c r="AF24" s="6">
        <v>0</v>
      </c>
      <c r="AG24" s="6">
        <v>0</v>
      </c>
      <c r="AH24" s="6">
        <v>2</v>
      </c>
      <c r="AI24" s="6">
        <v>4.0999999999999996</v>
      </c>
      <c r="AJ24" s="6">
        <v>0</v>
      </c>
      <c r="AL24" s="6">
        <v>23</v>
      </c>
      <c r="AM24">
        <f t="shared" si="2"/>
        <v>0</v>
      </c>
      <c r="AN24">
        <f t="shared" si="8"/>
        <v>0</v>
      </c>
      <c r="AO24">
        <f t="shared" si="8"/>
        <v>0</v>
      </c>
      <c r="AP24">
        <f t="shared" si="8"/>
        <v>0</v>
      </c>
      <c r="AQ24">
        <f t="shared" si="8"/>
        <v>0</v>
      </c>
      <c r="AR24">
        <f t="shared" si="8"/>
        <v>12</v>
      </c>
      <c r="AS24">
        <f t="shared" si="3"/>
        <v>0</v>
      </c>
      <c r="AT24">
        <f t="shared" si="8"/>
        <v>6</v>
      </c>
      <c r="AU24">
        <f t="shared" si="4"/>
        <v>80.5</v>
      </c>
      <c r="AV24">
        <f t="shared" si="4"/>
        <v>0</v>
      </c>
      <c r="AW24">
        <f t="shared" si="4"/>
        <v>4</v>
      </c>
      <c r="AX24">
        <f t="shared" si="5"/>
        <v>0</v>
      </c>
      <c r="AY24">
        <f t="shared" si="4"/>
        <v>0</v>
      </c>
      <c r="AZ24">
        <f t="shared" si="4"/>
        <v>0</v>
      </c>
      <c r="BA24">
        <f t="shared" si="4"/>
        <v>21</v>
      </c>
      <c r="BB24">
        <f t="shared" si="4"/>
        <v>28.9</v>
      </c>
      <c r="BC24">
        <f t="shared" si="4"/>
        <v>0</v>
      </c>
      <c r="BD24">
        <f t="shared" si="4"/>
        <v>0</v>
      </c>
      <c r="BE24">
        <f t="shared" si="4"/>
        <v>0</v>
      </c>
      <c r="BF24">
        <f t="shared" si="4"/>
        <v>0</v>
      </c>
      <c r="BG24">
        <f t="shared" si="4"/>
        <v>17.600000000000001</v>
      </c>
      <c r="BH24">
        <f t="shared" si="4"/>
        <v>0</v>
      </c>
      <c r="BI24">
        <f t="shared" si="4"/>
        <v>0</v>
      </c>
      <c r="BJ24">
        <f t="shared" si="4"/>
        <v>0</v>
      </c>
      <c r="BK24">
        <f t="shared" si="6"/>
        <v>4.0999999999999996</v>
      </c>
      <c r="BL24">
        <f t="shared" si="6"/>
        <v>0</v>
      </c>
      <c r="BM24">
        <f t="shared" si="6"/>
        <v>0</v>
      </c>
      <c r="BN24">
        <f t="shared" si="7"/>
        <v>0</v>
      </c>
      <c r="BO24">
        <f t="shared" si="7"/>
        <v>0</v>
      </c>
      <c r="BP24">
        <f t="shared" si="7"/>
        <v>2</v>
      </c>
      <c r="BQ24">
        <f t="shared" si="7"/>
        <v>0</v>
      </c>
      <c r="BR24">
        <f t="shared" si="7"/>
        <v>0</v>
      </c>
    </row>
    <row r="25" spans="1:70">
      <c r="A25" s="4" t="s">
        <v>846</v>
      </c>
      <c r="B25">
        <v>1</v>
      </c>
      <c r="C25" s="6">
        <v>0</v>
      </c>
      <c r="D25" s="6">
        <v>0</v>
      </c>
      <c r="E25" s="6">
        <v>64.8</v>
      </c>
      <c r="F25" s="6">
        <v>0</v>
      </c>
      <c r="G25" s="6">
        <v>0</v>
      </c>
      <c r="H25" s="6">
        <v>76.8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10.4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42.9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L25" s="6">
        <v>24</v>
      </c>
      <c r="AM25">
        <f t="shared" si="2"/>
        <v>0</v>
      </c>
      <c r="AN25">
        <f t="shared" si="8"/>
        <v>0</v>
      </c>
      <c r="AO25">
        <f t="shared" si="8"/>
        <v>0</v>
      </c>
      <c r="AP25">
        <f t="shared" si="8"/>
        <v>0</v>
      </c>
      <c r="AQ25">
        <f t="shared" si="8"/>
        <v>0</v>
      </c>
      <c r="AR25">
        <f t="shared" si="8"/>
        <v>0</v>
      </c>
      <c r="AS25">
        <f t="shared" si="3"/>
        <v>0</v>
      </c>
      <c r="AT25">
        <f t="shared" si="8"/>
        <v>0</v>
      </c>
      <c r="AU25">
        <f t="shared" si="4"/>
        <v>10.4</v>
      </c>
      <c r="AV25">
        <f t="shared" si="4"/>
        <v>0</v>
      </c>
      <c r="AW25">
        <f t="shared" si="4"/>
        <v>0</v>
      </c>
      <c r="AX25">
        <f t="shared" si="5"/>
        <v>0</v>
      </c>
      <c r="AY25">
        <f t="shared" si="4"/>
        <v>76.8</v>
      </c>
      <c r="AZ25">
        <f t="shared" si="4"/>
        <v>0</v>
      </c>
      <c r="BA25">
        <f t="shared" si="4"/>
        <v>0</v>
      </c>
      <c r="BB25">
        <f t="shared" si="4"/>
        <v>64.8</v>
      </c>
      <c r="BC25">
        <f t="shared" si="4"/>
        <v>0</v>
      </c>
      <c r="BD25">
        <f t="shared" si="4"/>
        <v>0</v>
      </c>
      <c r="BE25">
        <f t="shared" si="4"/>
        <v>0</v>
      </c>
      <c r="BF25">
        <f t="shared" si="4"/>
        <v>0</v>
      </c>
      <c r="BG25">
        <f t="shared" si="4"/>
        <v>42.9</v>
      </c>
      <c r="BH25">
        <f t="shared" si="4"/>
        <v>0</v>
      </c>
      <c r="BI25">
        <f t="shared" si="4"/>
        <v>0</v>
      </c>
      <c r="BJ25">
        <f t="shared" si="4"/>
        <v>0</v>
      </c>
      <c r="BK25">
        <f t="shared" si="6"/>
        <v>0</v>
      </c>
      <c r="BL25">
        <f t="shared" si="6"/>
        <v>0</v>
      </c>
      <c r="BM25">
        <f t="shared" si="6"/>
        <v>0</v>
      </c>
      <c r="BN25">
        <f t="shared" si="7"/>
        <v>0</v>
      </c>
      <c r="BO25">
        <f t="shared" si="7"/>
        <v>0</v>
      </c>
      <c r="BP25">
        <f t="shared" si="7"/>
        <v>0</v>
      </c>
      <c r="BQ25">
        <f t="shared" si="7"/>
        <v>0</v>
      </c>
      <c r="BR25">
        <f t="shared" si="7"/>
        <v>0</v>
      </c>
    </row>
    <row r="26" spans="1:70">
      <c r="A26" s="4" t="s">
        <v>847</v>
      </c>
      <c r="B26">
        <v>1</v>
      </c>
      <c r="C26" s="6">
        <v>0</v>
      </c>
      <c r="D26" s="6">
        <v>29</v>
      </c>
      <c r="E26" s="6">
        <v>35.900000000000013</v>
      </c>
      <c r="F26" s="6">
        <v>0</v>
      </c>
      <c r="G26" s="6">
        <v>0</v>
      </c>
      <c r="H26" s="6">
        <v>4</v>
      </c>
      <c r="I26" s="6">
        <v>0</v>
      </c>
      <c r="J26" s="6">
        <v>0</v>
      </c>
      <c r="K26" s="6">
        <v>0</v>
      </c>
      <c r="L26" s="6">
        <v>5</v>
      </c>
      <c r="M26" s="6">
        <v>6</v>
      </c>
      <c r="N26" s="6">
        <v>0</v>
      </c>
      <c r="O26" s="6">
        <v>10</v>
      </c>
      <c r="P26" s="6">
        <v>9</v>
      </c>
      <c r="Q26" s="6">
        <v>0</v>
      </c>
      <c r="R26" s="6">
        <v>54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38.700000000000003</v>
      </c>
      <c r="AE26" s="6">
        <v>0</v>
      </c>
      <c r="AF26" s="6">
        <v>0</v>
      </c>
      <c r="AG26" s="6">
        <v>0</v>
      </c>
      <c r="AH26" s="6">
        <v>0</v>
      </c>
      <c r="AI26" s="6">
        <v>3.7</v>
      </c>
      <c r="AJ26" s="6">
        <v>0</v>
      </c>
      <c r="AL26" s="6">
        <v>25</v>
      </c>
      <c r="AM26">
        <f t="shared" si="2"/>
        <v>0</v>
      </c>
      <c r="AN26">
        <f t="shared" si="8"/>
        <v>0</v>
      </c>
      <c r="AO26">
        <f t="shared" si="8"/>
        <v>0</v>
      </c>
      <c r="AP26">
        <f t="shared" si="8"/>
        <v>0</v>
      </c>
      <c r="AQ26">
        <f t="shared" si="8"/>
        <v>0</v>
      </c>
      <c r="AR26">
        <f t="shared" si="8"/>
        <v>10</v>
      </c>
      <c r="AS26">
        <f t="shared" si="3"/>
        <v>6</v>
      </c>
      <c r="AT26">
        <f t="shared" si="8"/>
        <v>5</v>
      </c>
      <c r="AU26">
        <f t="shared" si="4"/>
        <v>54</v>
      </c>
      <c r="AV26">
        <f t="shared" si="4"/>
        <v>9</v>
      </c>
      <c r="AW26">
        <f t="shared" si="4"/>
        <v>0</v>
      </c>
      <c r="AX26">
        <f t="shared" si="5"/>
        <v>0</v>
      </c>
      <c r="AY26">
        <f t="shared" si="4"/>
        <v>4</v>
      </c>
      <c r="AZ26">
        <f t="shared" si="4"/>
        <v>0</v>
      </c>
      <c r="BA26">
        <f t="shared" si="4"/>
        <v>29</v>
      </c>
      <c r="BB26">
        <f t="shared" si="4"/>
        <v>35.900000000000013</v>
      </c>
      <c r="BC26">
        <f t="shared" si="4"/>
        <v>0</v>
      </c>
      <c r="BD26">
        <f t="shared" si="4"/>
        <v>0</v>
      </c>
      <c r="BE26">
        <f t="shared" si="4"/>
        <v>0</v>
      </c>
      <c r="BF26">
        <f t="shared" si="4"/>
        <v>0</v>
      </c>
      <c r="BG26">
        <f t="shared" si="4"/>
        <v>38.700000000000003</v>
      </c>
      <c r="BH26">
        <f t="shared" si="4"/>
        <v>0</v>
      </c>
      <c r="BI26">
        <f t="shared" si="4"/>
        <v>0</v>
      </c>
      <c r="BJ26">
        <f t="shared" si="4"/>
        <v>0</v>
      </c>
      <c r="BK26">
        <f t="shared" si="6"/>
        <v>3.7</v>
      </c>
      <c r="BL26">
        <f t="shared" si="6"/>
        <v>0</v>
      </c>
      <c r="BM26">
        <f t="shared" si="6"/>
        <v>0</v>
      </c>
      <c r="BN26">
        <f t="shared" si="7"/>
        <v>0</v>
      </c>
      <c r="BO26">
        <f t="shared" si="7"/>
        <v>0</v>
      </c>
      <c r="BP26">
        <f t="shared" si="7"/>
        <v>0</v>
      </c>
      <c r="BQ26">
        <f t="shared" si="7"/>
        <v>0</v>
      </c>
      <c r="BR26">
        <f t="shared" si="7"/>
        <v>0</v>
      </c>
    </row>
    <row r="27" spans="1:70">
      <c r="A27" s="4" t="s">
        <v>848</v>
      </c>
      <c r="B27">
        <v>1</v>
      </c>
      <c r="C27" s="6">
        <v>0</v>
      </c>
      <c r="D27" s="6">
        <v>26</v>
      </c>
      <c r="E27" s="6">
        <v>28.9</v>
      </c>
      <c r="F27" s="6">
        <v>0</v>
      </c>
      <c r="G27" s="6">
        <v>0</v>
      </c>
      <c r="H27" s="6">
        <v>0</v>
      </c>
      <c r="I27" s="6">
        <v>0</v>
      </c>
      <c r="J27" s="6">
        <v>2</v>
      </c>
      <c r="K27" s="6">
        <v>0</v>
      </c>
      <c r="L27" s="6">
        <v>5</v>
      </c>
      <c r="M27" s="6">
        <v>6</v>
      </c>
      <c r="N27" s="6">
        <v>9</v>
      </c>
      <c r="O27" s="6">
        <v>9</v>
      </c>
      <c r="P27" s="6">
        <v>0</v>
      </c>
      <c r="Q27" s="6">
        <v>9</v>
      </c>
      <c r="R27" s="6">
        <v>46.599999999999987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65.599999999999994</v>
      </c>
      <c r="AE27" s="6">
        <v>0</v>
      </c>
      <c r="AF27" s="6">
        <v>0</v>
      </c>
      <c r="AG27" s="6">
        <v>0</v>
      </c>
      <c r="AH27" s="6">
        <v>0</v>
      </c>
      <c r="AI27" s="6">
        <v>4.3</v>
      </c>
      <c r="AJ27" s="6">
        <v>0</v>
      </c>
      <c r="AL27" s="6">
        <v>26</v>
      </c>
      <c r="AM27">
        <f t="shared" si="2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9</v>
      </c>
      <c r="AR27">
        <f t="shared" si="8"/>
        <v>9</v>
      </c>
      <c r="AS27">
        <f t="shared" si="3"/>
        <v>15</v>
      </c>
      <c r="AT27">
        <f t="shared" si="8"/>
        <v>5</v>
      </c>
      <c r="AU27">
        <f t="shared" si="4"/>
        <v>46.599999999999987</v>
      </c>
      <c r="AV27">
        <f t="shared" si="4"/>
        <v>0</v>
      </c>
      <c r="AW27">
        <f t="shared" si="4"/>
        <v>0</v>
      </c>
      <c r="AX27">
        <f t="shared" si="5"/>
        <v>2</v>
      </c>
      <c r="AY27">
        <f t="shared" si="4"/>
        <v>0</v>
      </c>
      <c r="AZ27">
        <f t="shared" si="4"/>
        <v>0</v>
      </c>
      <c r="BA27">
        <f t="shared" si="4"/>
        <v>26</v>
      </c>
      <c r="BB27">
        <f t="shared" si="4"/>
        <v>28.9</v>
      </c>
      <c r="BC27">
        <f t="shared" si="4"/>
        <v>0</v>
      </c>
      <c r="BD27">
        <f t="shared" si="4"/>
        <v>0</v>
      </c>
      <c r="BE27">
        <f t="shared" si="4"/>
        <v>0</v>
      </c>
      <c r="BF27">
        <f t="shared" si="4"/>
        <v>0</v>
      </c>
      <c r="BG27">
        <f t="shared" si="4"/>
        <v>65.599999999999994</v>
      </c>
      <c r="BH27">
        <f t="shared" si="4"/>
        <v>0</v>
      </c>
      <c r="BI27">
        <f t="shared" si="4"/>
        <v>0</v>
      </c>
      <c r="BJ27">
        <f t="shared" si="4"/>
        <v>0</v>
      </c>
      <c r="BK27">
        <f t="shared" si="6"/>
        <v>4.3</v>
      </c>
      <c r="BL27">
        <f t="shared" si="6"/>
        <v>0</v>
      </c>
      <c r="BM27">
        <f t="shared" si="6"/>
        <v>0</v>
      </c>
      <c r="BN27">
        <f t="shared" si="7"/>
        <v>0</v>
      </c>
      <c r="BO27">
        <f t="shared" si="7"/>
        <v>0</v>
      </c>
      <c r="BP27">
        <f t="shared" si="7"/>
        <v>0</v>
      </c>
      <c r="BQ27">
        <f t="shared" si="7"/>
        <v>0</v>
      </c>
      <c r="BR27">
        <f t="shared" si="7"/>
        <v>0</v>
      </c>
    </row>
    <row r="28" spans="1:70">
      <c r="A28" s="4" t="s">
        <v>849</v>
      </c>
      <c r="B28">
        <v>1</v>
      </c>
      <c r="C28" s="6">
        <v>0</v>
      </c>
      <c r="D28" s="6">
        <v>0</v>
      </c>
      <c r="E28" s="6">
        <v>43.8</v>
      </c>
      <c r="F28" s="6">
        <v>15</v>
      </c>
      <c r="G28" s="6">
        <v>13</v>
      </c>
      <c r="H28" s="6">
        <v>49.400000000000013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101.5</v>
      </c>
      <c r="AE28" s="6">
        <v>0</v>
      </c>
      <c r="AF28" s="6">
        <v>0</v>
      </c>
      <c r="AG28" s="6">
        <v>0</v>
      </c>
      <c r="AH28" s="6">
        <v>0</v>
      </c>
      <c r="AI28" s="6">
        <v>2.2000000000000002</v>
      </c>
      <c r="AJ28" s="6">
        <v>0</v>
      </c>
      <c r="AL28" s="6">
        <v>27</v>
      </c>
      <c r="AM28">
        <f t="shared" si="2"/>
        <v>0</v>
      </c>
      <c r="AN28">
        <f t="shared" si="8"/>
        <v>0</v>
      </c>
      <c r="AO28">
        <f t="shared" si="8"/>
        <v>0</v>
      </c>
      <c r="AP28">
        <f t="shared" si="8"/>
        <v>0</v>
      </c>
      <c r="AQ28">
        <f t="shared" si="8"/>
        <v>0</v>
      </c>
      <c r="AR28">
        <f t="shared" si="8"/>
        <v>0</v>
      </c>
      <c r="AS28">
        <f t="shared" si="3"/>
        <v>0</v>
      </c>
      <c r="AT28">
        <f t="shared" si="8"/>
        <v>0</v>
      </c>
      <c r="AU28">
        <f t="shared" si="4"/>
        <v>0</v>
      </c>
      <c r="AV28">
        <f t="shared" si="4"/>
        <v>0</v>
      </c>
      <c r="AW28">
        <f t="shared" si="4"/>
        <v>0</v>
      </c>
      <c r="AX28">
        <f t="shared" si="5"/>
        <v>0</v>
      </c>
      <c r="AY28">
        <f t="shared" si="4"/>
        <v>49.400000000000013</v>
      </c>
      <c r="AZ28">
        <f t="shared" si="4"/>
        <v>13</v>
      </c>
      <c r="BA28">
        <f t="shared" si="4"/>
        <v>0</v>
      </c>
      <c r="BB28">
        <f t="shared" si="4"/>
        <v>43.8</v>
      </c>
      <c r="BC28">
        <f t="shared" si="4"/>
        <v>0</v>
      </c>
      <c r="BD28">
        <f t="shared" si="4"/>
        <v>0</v>
      </c>
      <c r="BE28">
        <f t="shared" si="4"/>
        <v>0</v>
      </c>
      <c r="BF28">
        <f t="shared" si="4"/>
        <v>0</v>
      </c>
      <c r="BG28">
        <f t="shared" si="4"/>
        <v>101.5</v>
      </c>
      <c r="BH28">
        <f t="shared" si="4"/>
        <v>0</v>
      </c>
      <c r="BI28">
        <f t="shared" si="4"/>
        <v>0</v>
      </c>
      <c r="BJ28">
        <f t="shared" si="4"/>
        <v>0</v>
      </c>
      <c r="BK28">
        <f t="shared" si="6"/>
        <v>2.2000000000000002</v>
      </c>
      <c r="BL28">
        <f t="shared" si="6"/>
        <v>15</v>
      </c>
      <c r="BM28">
        <f t="shared" si="6"/>
        <v>0</v>
      </c>
      <c r="BN28">
        <f t="shared" si="7"/>
        <v>0</v>
      </c>
      <c r="BO28">
        <f t="shared" si="7"/>
        <v>0</v>
      </c>
      <c r="BP28">
        <f t="shared" si="7"/>
        <v>0</v>
      </c>
      <c r="BQ28">
        <f t="shared" si="7"/>
        <v>0</v>
      </c>
      <c r="BR28">
        <f t="shared" si="7"/>
        <v>0</v>
      </c>
    </row>
    <row r="29" spans="1:70">
      <c r="A29" s="4" t="s">
        <v>850</v>
      </c>
      <c r="B29">
        <v>1</v>
      </c>
      <c r="C29" s="6">
        <v>0</v>
      </c>
      <c r="D29" s="6">
        <v>0</v>
      </c>
      <c r="E29" s="6">
        <v>69</v>
      </c>
      <c r="F29" s="6">
        <v>0</v>
      </c>
      <c r="G29" s="6">
        <v>0</v>
      </c>
      <c r="H29" s="6">
        <v>50.5</v>
      </c>
      <c r="I29" s="6">
        <v>0</v>
      </c>
      <c r="J29" s="6">
        <v>0</v>
      </c>
      <c r="K29" s="6">
        <v>3</v>
      </c>
      <c r="L29" s="6">
        <v>4</v>
      </c>
      <c r="M29" s="6">
        <v>7</v>
      </c>
      <c r="N29" s="6">
        <v>6</v>
      </c>
      <c r="O29" s="6">
        <v>6</v>
      </c>
      <c r="P29" s="6">
        <v>6</v>
      </c>
      <c r="Q29" s="6">
        <v>0</v>
      </c>
      <c r="R29" s="6">
        <v>33.599999999999987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16.600000000000001</v>
      </c>
      <c r="AE29" s="6">
        <v>0</v>
      </c>
      <c r="AF29" s="6">
        <v>0</v>
      </c>
      <c r="AG29" s="6">
        <v>0</v>
      </c>
      <c r="AH29" s="6">
        <v>0</v>
      </c>
      <c r="AI29" s="6">
        <v>4</v>
      </c>
      <c r="AJ29" s="6">
        <v>0</v>
      </c>
      <c r="AL29" s="6">
        <v>28</v>
      </c>
      <c r="AM29">
        <f t="shared" si="2"/>
        <v>0</v>
      </c>
      <c r="AN29">
        <f t="shared" si="8"/>
        <v>0</v>
      </c>
      <c r="AO29">
        <f t="shared" si="8"/>
        <v>0</v>
      </c>
      <c r="AP29">
        <f t="shared" si="8"/>
        <v>0</v>
      </c>
      <c r="AQ29">
        <f t="shared" si="8"/>
        <v>6</v>
      </c>
      <c r="AR29">
        <f t="shared" si="8"/>
        <v>6</v>
      </c>
      <c r="AS29">
        <f t="shared" si="3"/>
        <v>7</v>
      </c>
      <c r="AT29">
        <f t="shared" si="8"/>
        <v>4</v>
      </c>
      <c r="AU29">
        <f t="shared" si="4"/>
        <v>33.599999999999987</v>
      </c>
      <c r="AV29">
        <f t="shared" si="4"/>
        <v>6</v>
      </c>
      <c r="AW29">
        <f t="shared" si="4"/>
        <v>3</v>
      </c>
      <c r="AX29">
        <f t="shared" si="5"/>
        <v>0</v>
      </c>
      <c r="AY29">
        <f t="shared" si="4"/>
        <v>50.5</v>
      </c>
      <c r="AZ29">
        <f t="shared" si="4"/>
        <v>0</v>
      </c>
      <c r="BA29">
        <f t="shared" si="4"/>
        <v>0</v>
      </c>
      <c r="BB29">
        <f t="shared" si="4"/>
        <v>69</v>
      </c>
      <c r="BC29">
        <f t="shared" si="4"/>
        <v>0</v>
      </c>
      <c r="BD29">
        <f t="shared" si="4"/>
        <v>0</v>
      </c>
      <c r="BE29">
        <f t="shared" si="4"/>
        <v>0</v>
      </c>
      <c r="BF29">
        <f t="shared" si="4"/>
        <v>0</v>
      </c>
      <c r="BG29">
        <f t="shared" si="4"/>
        <v>16.600000000000001</v>
      </c>
      <c r="BH29">
        <f t="shared" si="4"/>
        <v>0</v>
      </c>
      <c r="BI29">
        <f t="shared" si="4"/>
        <v>0</v>
      </c>
      <c r="BJ29">
        <f t="shared" si="4"/>
        <v>0</v>
      </c>
      <c r="BK29">
        <f t="shared" si="6"/>
        <v>4</v>
      </c>
      <c r="BL29">
        <f t="shared" si="6"/>
        <v>0</v>
      </c>
      <c r="BM29">
        <f t="shared" si="6"/>
        <v>0</v>
      </c>
      <c r="BN29">
        <f t="shared" si="7"/>
        <v>0</v>
      </c>
      <c r="BO29">
        <f t="shared" si="7"/>
        <v>0</v>
      </c>
      <c r="BP29">
        <f t="shared" si="7"/>
        <v>0</v>
      </c>
      <c r="BQ29">
        <f t="shared" si="7"/>
        <v>0</v>
      </c>
      <c r="BR29">
        <f t="shared" si="7"/>
        <v>0</v>
      </c>
    </row>
    <row r="30" spans="1:70">
      <c r="A30" s="4" t="s">
        <v>851</v>
      </c>
      <c r="B30">
        <v>1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4</v>
      </c>
      <c r="P30" s="6">
        <v>5</v>
      </c>
      <c r="Q30" s="6">
        <v>5</v>
      </c>
      <c r="R30" s="6">
        <v>22.5</v>
      </c>
      <c r="S30" s="6">
        <v>0</v>
      </c>
      <c r="T30" s="6">
        <v>0</v>
      </c>
      <c r="U30" s="6">
        <v>2</v>
      </c>
      <c r="V30" s="6">
        <v>5.4</v>
      </c>
      <c r="W30" s="6">
        <v>0</v>
      </c>
      <c r="X30" s="6">
        <v>0</v>
      </c>
      <c r="Y30" s="6">
        <v>3</v>
      </c>
      <c r="Z30" s="6">
        <v>0</v>
      </c>
      <c r="AA30" s="6">
        <v>0</v>
      </c>
      <c r="AB30" s="6">
        <v>6</v>
      </c>
      <c r="AC30" s="6">
        <v>27.9</v>
      </c>
      <c r="AD30" s="6">
        <v>150.30000000000001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L30" s="6">
        <v>29</v>
      </c>
      <c r="AM30">
        <f t="shared" si="2"/>
        <v>5.4</v>
      </c>
      <c r="AN30">
        <f t="shared" si="8"/>
        <v>0</v>
      </c>
      <c r="AO30">
        <f t="shared" si="8"/>
        <v>0</v>
      </c>
      <c r="AP30">
        <f t="shared" si="8"/>
        <v>2</v>
      </c>
      <c r="AQ30">
        <f t="shared" si="8"/>
        <v>0</v>
      </c>
      <c r="AR30">
        <f t="shared" si="8"/>
        <v>4</v>
      </c>
      <c r="AS30">
        <f t="shared" si="3"/>
        <v>5</v>
      </c>
      <c r="AT30">
        <f t="shared" si="8"/>
        <v>0</v>
      </c>
      <c r="AU30">
        <f t="shared" si="4"/>
        <v>22.5</v>
      </c>
      <c r="AV30">
        <f t="shared" si="4"/>
        <v>5</v>
      </c>
      <c r="AW30">
        <f t="shared" si="4"/>
        <v>0</v>
      </c>
      <c r="AX30">
        <f t="shared" si="5"/>
        <v>0</v>
      </c>
      <c r="AY30">
        <f t="shared" ref="AY30:BN45" si="9">HLOOKUP(AY$2+2,$C$2:$AJ$85,$AL30,FALSE)</f>
        <v>0</v>
      </c>
      <c r="AZ30">
        <f t="shared" si="9"/>
        <v>0</v>
      </c>
      <c r="BA30">
        <f t="shared" si="9"/>
        <v>0</v>
      </c>
      <c r="BB30">
        <f t="shared" si="9"/>
        <v>0</v>
      </c>
      <c r="BC30">
        <f t="shared" si="9"/>
        <v>27.9</v>
      </c>
      <c r="BD30">
        <f t="shared" si="9"/>
        <v>6</v>
      </c>
      <c r="BE30">
        <f t="shared" si="9"/>
        <v>0</v>
      </c>
      <c r="BF30">
        <f t="shared" si="9"/>
        <v>0</v>
      </c>
      <c r="BG30">
        <f t="shared" si="9"/>
        <v>150.30000000000001</v>
      </c>
      <c r="BH30">
        <f t="shared" si="9"/>
        <v>0</v>
      </c>
      <c r="BI30">
        <f t="shared" si="9"/>
        <v>0</v>
      </c>
      <c r="BJ30">
        <f t="shared" si="9"/>
        <v>0</v>
      </c>
      <c r="BK30">
        <f t="shared" si="9"/>
        <v>0</v>
      </c>
      <c r="BL30">
        <f t="shared" si="9"/>
        <v>0</v>
      </c>
      <c r="BM30">
        <f t="shared" si="9"/>
        <v>0</v>
      </c>
      <c r="BN30">
        <f t="shared" si="9"/>
        <v>3</v>
      </c>
      <c r="BO30">
        <f t="shared" si="7"/>
        <v>0</v>
      </c>
      <c r="BP30">
        <f t="shared" si="7"/>
        <v>0</v>
      </c>
      <c r="BQ30">
        <f t="shared" si="7"/>
        <v>0</v>
      </c>
      <c r="BR30">
        <f t="shared" si="7"/>
        <v>0</v>
      </c>
    </row>
    <row r="31" spans="1:70">
      <c r="A31" s="4" t="s">
        <v>852</v>
      </c>
      <c r="B31">
        <v>1</v>
      </c>
      <c r="C31" s="6">
        <v>6.4</v>
      </c>
      <c r="D31" s="6">
        <v>0</v>
      </c>
      <c r="E31" s="6">
        <v>18.3</v>
      </c>
      <c r="F31" s="6">
        <v>0</v>
      </c>
      <c r="G31" s="6">
        <v>0</v>
      </c>
      <c r="H31" s="6">
        <v>3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37</v>
      </c>
      <c r="AF31" s="6">
        <v>0</v>
      </c>
      <c r="AG31" s="6">
        <v>133.9</v>
      </c>
      <c r="AH31" s="6">
        <v>0</v>
      </c>
      <c r="AI31" s="6">
        <v>15</v>
      </c>
      <c r="AJ31" s="6">
        <v>0</v>
      </c>
      <c r="AL31" s="6">
        <v>30</v>
      </c>
      <c r="AM31">
        <f t="shared" si="2"/>
        <v>0</v>
      </c>
      <c r="AN31">
        <f t="shared" si="8"/>
        <v>0</v>
      </c>
      <c r="AO31">
        <f t="shared" si="8"/>
        <v>0</v>
      </c>
      <c r="AP31">
        <f t="shared" si="8"/>
        <v>0</v>
      </c>
      <c r="AQ31">
        <f t="shared" si="8"/>
        <v>0</v>
      </c>
      <c r="AR31">
        <f t="shared" si="8"/>
        <v>0</v>
      </c>
      <c r="AS31">
        <f t="shared" si="3"/>
        <v>0</v>
      </c>
      <c r="AT31">
        <f t="shared" si="8"/>
        <v>0</v>
      </c>
      <c r="AU31">
        <f t="shared" ref="AU31:BJ46" si="10">HLOOKUP(AU$2+2,$C$2:$AJ$85,$AL31,FALSE)</f>
        <v>0</v>
      </c>
      <c r="AV31">
        <f t="shared" si="10"/>
        <v>0</v>
      </c>
      <c r="AW31">
        <f t="shared" si="10"/>
        <v>0</v>
      </c>
      <c r="AX31">
        <f t="shared" si="5"/>
        <v>0</v>
      </c>
      <c r="AY31">
        <f t="shared" si="10"/>
        <v>3</v>
      </c>
      <c r="AZ31">
        <f t="shared" si="10"/>
        <v>0</v>
      </c>
      <c r="BA31">
        <f t="shared" si="10"/>
        <v>0</v>
      </c>
      <c r="BB31">
        <f t="shared" si="10"/>
        <v>18.3</v>
      </c>
      <c r="BC31">
        <f t="shared" si="10"/>
        <v>0</v>
      </c>
      <c r="BD31">
        <f t="shared" si="10"/>
        <v>0</v>
      </c>
      <c r="BE31">
        <f t="shared" si="10"/>
        <v>0</v>
      </c>
      <c r="BF31">
        <f t="shared" si="10"/>
        <v>6.4</v>
      </c>
      <c r="BG31">
        <f t="shared" si="10"/>
        <v>0</v>
      </c>
      <c r="BH31">
        <f t="shared" si="10"/>
        <v>133.9</v>
      </c>
      <c r="BI31">
        <f t="shared" si="10"/>
        <v>0</v>
      </c>
      <c r="BJ31">
        <f t="shared" si="10"/>
        <v>37</v>
      </c>
      <c r="BK31">
        <f t="shared" si="9"/>
        <v>15</v>
      </c>
      <c r="BL31">
        <f t="shared" si="9"/>
        <v>0</v>
      </c>
      <c r="BM31">
        <f t="shared" si="9"/>
        <v>0</v>
      </c>
      <c r="BN31">
        <f t="shared" si="9"/>
        <v>0</v>
      </c>
      <c r="BO31">
        <f t="shared" si="7"/>
        <v>0</v>
      </c>
      <c r="BP31">
        <f t="shared" si="7"/>
        <v>0</v>
      </c>
      <c r="BQ31">
        <f t="shared" si="7"/>
        <v>0</v>
      </c>
      <c r="BR31">
        <f t="shared" si="7"/>
        <v>0</v>
      </c>
    </row>
    <row r="32" spans="1:70">
      <c r="A32" s="4" t="s">
        <v>462</v>
      </c>
      <c r="B32">
        <v>1</v>
      </c>
      <c r="C32" s="6">
        <v>5.6</v>
      </c>
      <c r="D32" s="6">
        <v>14</v>
      </c>
      <c r="E32" s="6">
        <v>18.7</v>
      </c>
      <c r="F32" s="6">
        <v>0</v>
      </c>
      <c r="G32" s="6">
        <v>0</v>
      </c>
      <c r="H32" s="6">
        <v>27.1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125.2</v>
      </c>
      <c r="AH32" s="6">
        <v>5</v>
      </c>
      <c r="AI32" s="6">
        <v>10</v>
      </c>
      <c r="AJ32" s="6">
        <v>0</v>
      </c>
      <c r="AL32" s="6">
        <v>31</v>
      </c>
      <c r="AM32">
        <f t="shared" si="2"/>
        <v>0</v>
      </c>
      <c r="AN32">
        <f t="shared" si="8"/>
        <v>0</v>
      </c>
      <c r="AO32">
        <f t="shared" ref="AN32:AT47" si="11">HLOOKUP(AO$2,$C$2:$AJ$85,$AL32,FALSE)</f>
        <v>0</v>
      </c>
      <c r="AP32">
        <f t="shared" si="11"/>
        <v>0</v>
      </c>
      <c r="AQ32">
        <f t="shared" si="11"/>
        <v>0</v>
      </c>
      <c r="AR32">
        <f t="shared" si="11"/>
        <v>0</v>
      </c>
      <c r="AS32">
        <f t="shared" si="3"/>
        <v>0</v>
      </c>
      <c r="AT32">
        <f t="shared" si="11"/>
        <v>0</v>
      </c>
      <c r="AU32">
        <f t="shared" si="10"/>
        <v>0</v>
      </c>
      <c r="AV32">
        <f t="shared" si="10"/>
        <v>0</v>
      </c>
      <c r="AW32">
        <f t="shared" si="10"/>
        <v>0</v>
      </c>
      <c r="AX32">
        <f t="shared" si="5"/>
        <v>0</v>
      </c>
      <c r="AY32">
        <f t="shared" si="10"/>
        <v>27.1</v>
      </c>
      <c r="AZ32">
        <f t="shared" si="10"/>
        <v>0</v>
      </c>
      <c r="BA32">
        <f t="shared" si="10"/>
        <v>14</v>
      </c>
      <c r="BB32">
        <f t="shared" si="10"/>
        <v>18.7</v>
      </c>
      <c r="BC32">
        <f t="shared" si="10"/>
        <v>0</v>
      </c>
      <c r="BD32">
        <f t="shared" si="10"/>
        <v>0</v>
      </c>
      <c r="BE32">
        <f t="shared" si="10"/>
        <v>0</v>
      </c>
      <c r="BF32">
        <f t="shared" si="10"/>
        <v>5.6</v>
      </c>
      <c r="BG32">
        <f t="shared" si="10"/>
        <v>0</v>
      </c>
      <c r="BH32">
        <f t="shared" si="10"/>
        <v>125.2</v>
      </c>
      <c r="BI32">
        <f t="shared" si="10"/>
        <v>0</v>
      </c>
      <c r="BJ32">
        <f t="shared" si="10"/>
        <v>0</v>
      </c>
      <c r="BK32">
        <f t="shared" si="9"/>
        <v>10</v>
      </c>
      <c r="BL32">
        <f t="shared" si="9"/>
        <v>0</v>
      </c>
      <c r="BM32">
        <f t="shared" si="9"/>
        <v>0</v>
      </c>
      <c r="BN32">
        <f t="shared" si="9"/>
        <v>0</v>
      </c>
      <c r="BO32">
        <f t="shared" si="7"/>
        <v>0</v>
      </c>
      <c r="BP32">
        <f t="shared" si="7"/>
        <v>5</v>
      </c>
      <c r="BQ32">
        <f t="shared" si="7"/>
        <v>0</v>
      </c>
      <c r="BR32">
        <f t="shared" si="7"/>
        <v>0</v>
      </c>
    </row>
    <row r="33" spans="1:70">
      <c r="A33" s="4" t="s">
        <v>853</v>
      </c>
      <c r="B33">
        <v>1</v>
      </c>
      <c r="C33" s="6">
        <v>6.6</v>
      </c>
      <c r="D33" s="6">
        <v>0</v>
      </c>
      <c r="E33" s="6">
        <v>20.8</v>
      </c>
      <c r="F33" s="6">
        <v>2</v>
      </c>
      <c r="G33" s="6">
        <v>3</v>
      </c>
      <c r="H33" s="6">
        <v>9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40</v>
      </c>
      <c r="AF33" s="6">
        <v>0</v>
      </c>
      <c r="AG33" s="6">
        <v>119.7</v>
      </c>
      <c r="AH33" s="6">
        <v>4</v>
      </c>
      <c r="AI33" s="6">
        <v>11</v>
      </c>
      <c r="AJ33" s="6">
        <v>0</v>
      </c>
      <c r="AL33" s="6">
        <v>32</v>
      </c>
      <c r="AM33">
        <f t="shared" si="2"/>
        <v>0</v>
      </c>
      <c r="AN33">
        <f t="shared" si="11"/>
        <v>0</v>
      </c>
      <c r="AO33">
        <f t="shared" si="11"/>
        <v>0</v>
      </c>
      <c r="AP33">
        <f t="shared" si="11"/>
        <v>0</v>
      </c>
      <c r="AQ33">
        <f t="shared" si="11"/>
        <v>0</v>
      </c>
      <c r="AR33">
        <f t="shared" si="11"/>
        <v>0</v>
      </c>
      <c r="AS33">
        <f t="shared" si="3"/>
        <v>0</v>
      </c>
      <c r="AT33">
        <f t="shared" si="11"/>
        <v>0</v>
      </c>
      <c r="AU33">
        <f t="shared" si="10"/>
        <v>0</v>
      </c>
      <c r="AV33">
        <f t="shared" si="10"/>
        <v>0</v>
      </c>
      <c r="AW33">
        <f t="shared" si="10"/>
        <v>0</v>
      </c>
      <c r="AX33">
        <f t="shared" si="5"/>
        <v>0</v>
      </c>
      <c r="AY33">
        <f t="shared" si="10"/>
        <v>9</v>
      </c>
      <c r="AZ33">
        <f t="shared" si="10"/>
        <v>3</v>
      </c>
      <c r="BA33">
        <f t="shared" si="10"/>
        <v>0</v>
      </c>
      <c r="BB33">
        <f t="shared" si="10"/>
        <v>20.8</v>
      </c>
      <c r="BC33">
        <f t="shared" si="10"/>
        <v>0</v>
      </c>
      <c r="BD33">
        <f t="shared" si="10"/>
        <v>0</v>
      </c>
      <c r="BE33">
        <f t="shared" si="10"/>
        <v>0</v>
      </c>
      <c r="BF33">
        <f t="shared" si="10"/>
        <v>6.6</v>
      </c>
      <c r="BG33">
        <f t="shared" si="10"/>
        <v>0</v>
      </c>
      <c r="BH33">
        <f t="shared" si="10"/>
        <v>119.7</v>
      </c>
      <c r="BI33">
        <f t="shared" si="10"/>
        <v>0</v>
      </c>
      <c r="BJ33">
        <f t="shared" si="10"/>
        <v>40</v>
      </c>
      <c r="BK33">
        <f t="shared" si="9"/>
        <v>11</v>
      </c>
      <c r="BL33">
        <f t="shared" si="9"/>
        <v>2</v>
      </c>
      <c r="BM33">
        <f t="shared" si="9"/>
        <v>0</v>
      </c>
      <c r="BN33">
        <f t="shared" si="9"/>
        <v>0</v>
      </c>
      <c r="BO33">
        <f t="shared" si="7"/>
        <v>0</v>
      </c>
      <c r="BP33">
        <f t="shared" si="7"/>
        <v>4</v>
      </c>
      <c r="BQ33">
        <f t="shared" si="7"/>
        <v>0</v>
      </c>
      <c r="BR33">
        <f t="shared" si="7"/>
        <v>0</v>
      </c>
    </row>
    <row r="34" spans="1:70">
      <c r="A34" s="4" t="s">
        <v>854</v>
      </c>
      <c r="B34">
        <v>1</v>
      </c>
      <c r="C34" s="6">
        <v>23.7</v>
      </c>
      <c r="D34" s="6">
        <v>0</v>
      </c>
      <c r="E34" s="6">
        <v>14</v>
      </c>
      <c r="F34" s="6">
        <v>4</v>
      </c>
      <c r="G34" s="6">
        <v>0</v>
      </c>
      <c r="H34" s="6">
        <v>22.5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36</v>
      </c>
      <c r="AG34" s="6">
        <v>106.8</v>
      </c>
      <c r="AH34" s="6">
        <v>0</v>
      </c>
      <c r="AI34" s="6">
        <v>15</v>
      </c>
      <c r="AJ34" s="6">
        <v>0</v>
      </c>
      <c r="AL34" s="6">
        <v>33</v>
      </c>
      <c r="AM34">
        <f t="shared" si="2"/>
        <v>0</v>
      </c>
      <c r="AN34">
        <f t="shared" si="11"/>
        <v>0</v>
      </c>
      <c r="AO34">
        <f t="shared" si="11"/>
        <v>0</v>
      </c>
      <c r="AP34">
        <f t="shared" si="11"/>
        <v>0</v>
      </c>
      <c r="AQ34">
        <f t="shared" si="11"/>
        <v>0</v>
      </c>
      <c r="AR34">
        <f t="shared" si="11"/>
        <v>0</v>
      </c>
      <c r="AS34">
        <f t="shared" si="3"/>
        <v>0</v>
      </c>
      <c r="AT34">
        <f t="shared" si="11"/>
        <v>0</v>
      </c>
      <c r="AU34">
        <f t="shared" si="10"/>
        <v>0</v>
      </c>
      <c r="AV34">
        <f t="shared" si="10"/>
        <v>0</v>
      </c>
      <c r="AW34">
        <f t="shared" si="10"/>
        <v>0</v>
      </c>
      <c r="AX34">
        <f t="shared" si="5"/>
        <v>0</v>
      </c>
      <c r="AY34">
        <f t="shared" si="10"/>
        <v>22.5</v>
      </c>
      <c r="AZ34">
        <f t="shared" si="10"/>
        <v>0</v>
      </c>
      <c r="BA34">
        <f t="shared" si="10"/>
        <v>0</v>
      </c>
      <c r="BB34">
        <f t="shared" si="10"/>
        <v>14</v>
      </c>
      <c r="BC34">
        <f t="shared" si="10"/>
        <v>0</v>
      </c>
      <c r="BD34">
        <f t="shared" si="10"/>
        <v>0</v>
      </c>
      <c r="BE34">
        <f t="shared" si="10"/>
        <v>0</v>
      </c>
      <c r="BF34">
        <f t="shared" si="10"/>
        <v>23.7</v>
      </c>
      <c r="BG34">
        <f t="shared" si="10"/>
        <v>0</v>
      </c>
      <c r="BH34">
        <f t="shared" si="10"/>
        <v>106.8</v>
      </c>
      <c r="BI34">
        <f t="shared" si="10"/>
        <v>36</v>
      </c>
      <c r="BJ34">
        <f t="shared" si="10"/>
        <v>0</v>
      </c>
      <c r="BK34">
        <f t="shared" si="9"/>
        <v>15</v>
      </c>
      <c r="BL34">
        <f t="shared" si="9"/>
        <v>4</v>
      </c>
      <c r="BM34">
        <f t="shared" si="9"/>
        <v>0</v>
      </c>
      <c r="BN34">
        <f t="shared" si="9"/>
        <v>0</v>
      </c>
      <c r="BO34">
        <f t="shared" si="7"/>
        <v>0</v>
      </c>
      <c r="BP34">
        <f t="shared" si="7"/>
        <v>0</v>
      </c>
      <c r="BQ34">
        <f t="shared" si="7"/>
        <v>0</v>
      </c>
      <c r="BR34">
        <f t="shared" si="7"/>
        <v>0</v>
      </c>
    </row>
    <row r="35" spans="1:70">
      <c r="A35" s="4" t="s">
        <v>855</v>
      </c>
      <c r="B35">
        <v>1</v>
      </c>
      <c r="C35" s="6">
        <v>25.6</v>
      </c>
      <c r="D35" s="6">
        <v>8</v>
      </c>
      <c r="E35" s="6">
        <v>10.3</v>
      </c>
      <c r="F35" s="6">
        <v>6</v>
      </c>
      <c r="G35" s="6">
        <v>8</v>
      </c>
      <c r="H35" s="6">
        <v>21.2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29</v>
      </c>
      <c r="AF35" s="6">
        <v>20</v>
      </c>
      <c r="AG35" s="6">
        <v>75.5</v>
      </c>
      <c r="AH35" s="6">
        <v>5</v>
      </c>
      <c r="AI35" s="6">
        <v>10</v>
      </c>
      <c r="AJ35" s="6">
        <v>0</v>
      </c>
      <c r="AL35" s="6">
        <v>34</v>
      </c>
      <c r="AM35">
        <f t="shared" si="2"/>
        <v>0</v>
      </c>
      <c r="AN35">
        <f t="shared" si="11"/>
        <v>0</v>
      </c>
      <c r="AO35">
        <f t="shared" si="11"/>
        <v>0</v>
      </c>
      <c r="AP35">
        <f t="shared" si="11"/>
        <v>0</v>
      </c>
      <c r="AQ35">
        <f t="shared" si="11"/>
        <v>0</v>
      </c>
      <c r="AR35">
        <f t="shared" si="11"/>
        <v>0</v>
      </c>
      <c r="AS35">
        <f t="shared" si="3"/>
        <v>0</v>
      </c>
      <c r="AT35">
        <f t="shared" si="11"/>
        <v>0</v>
      </c>
      <c r="AU35">
        <f t="shared" si="10"/>
        <v>0</v>
      </c>
      <c r="AV35">
        <f t="shared" si="10"/>
        <v>0</v>
      </c>
      <c r="AW35">
        <f t="shared" si="10"/>
        <v>0</v>
      </c>
      <c r="AX35">
        <f t="shared" si="5"/>
        <v>0</v>
      </c>
      <c r="AY35">
        <f t="shared" si="10"/>
        <v>21.2</v>
      </c>
      <c r="AZ35">
        <f t="shared" si="10"/>
        <v>8</v>
      </c>
      <c r="BA35">
        <f t="shared" si="10"/>
        <v>8</v>
      </c>
      <c r="BB35">
        <f t="shared" si="10"/>
        <v>10.3</v>
      </c>
      <c r="BC35">
        <f t="shared" si="10"/>
        <v>0</v>
      </c>
      <c r="BD35">
        <f t="shared" si="10"/>
        <v>0</v>
      </c>
      <c r="BE35">
        <f t="shared" si="10"/>
        <v>0</v>
      </c>
      <c r="BF35">
        <f t="shared" si="10"/>
        <v>25.6</v>
      </c>
      <c r="BG35">
        <f t="shared" si="10"/>
        <v>0</v>
      </c>
      <c r="BH35">
        <f t="shared" si="10"/>
        <v>75.5</v>
      </c>
      <c r="BI35">
        <f t="shared" si="10"/>
        <v>20</v>
      </c>
      <c r="BJ35">
        <f t="shared" si="10"/>
        <v>29</v>
      </c>
      <c r="BK35">
        <f t="shared" si="9"/>
        <v>10</v>
      </c>
      <c r="BL35">
        <f t="shared" si="9"/>
        <v>6</v>
      </c>
      <c r="BM35">
        <f t="shared" si="9"/>
        <v>0</v>
      </c>
      <c r="BN35">
        <f t="shared" si="9"/>
        <v>0</v>
      </c>
      <c r="BO35">
        <f t="shared" si="7"/>
        <v>0</v>
      </c>
      <c r="BP35">
        <f t="shared" si="7"/>
        <v>5</v>
      </c>
      <c r="BQ35">
        <f t="shared" si="7"/>
        <v>0</v>
      </c>
      <c r="BR35">
        <f t="shared" si="7"/>
        <v>0</v>
      </c>
    </row>
    <row r="36" spans="1:70">
      <c r="A36" s="4" t="s">
        <v>856</v>
      </c>
      <c r="B36">
        <v>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9</v>
      </c>
      <c r="N36" s="6">
        <v>0</v>
      </c>
      <c r="O36" s="6">
        <v>13</v>
      </c>
      <c r="P36" s="6">
        <v>0</v>
      </c>
      <c r="Q36" s="6">
        <v>0</v>
      </c>
      <c r="R36" s="6">
        <v>91.6</v>
      </c>
      <c r="S36" s="6">
        <v>3</v>
      </c>
      <c r="T36" s="6">
        <v>8</v>
      </c>
      <c r="U36" s="6">
        <v>6</v>
      </c>
      <c r="V36" s="6">
        <v>11.4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3</v>
      </c>
      <c r="AC36" s="6">
        <v>13.5</v>
      </c>
      <c r="AD36" s="6">
        <v>17.600000000000001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L36" s="6">
        <v>35</v>
      </c>
      <c r="AM36">
        <f t="shared" si="2"/>
        <v>11.4</v>
      </c>
      <c r="AN36">
        <f t="shared" si="11"/>
        <v>3</v>
      </c>
      <c r="AO36">
        <f t="shared" si="11"/>
        <v>8</v>
      </c>
      <c r="AP36">
        <f t="shared" si="11"/>
        <v>6</v>
      </c>
      <c r="AQ36">
        <f t="shared" si="11"/>
        <v>0</v>
      </c>
      <c r="AR36">
        <f t="shared" si="11"/>
        <v>13</v>
      </c>
      <c r="AS36">
        <f t="shared" si="3"/>
        <v>9</v>
      </c>
      <c r="AT36">
        <f t="shared" si="11"/>
        <v>0</v>
      </c>
      <c r="AU36">
        <f t="shared" si="10"/>
        <v>91.6</v>
      </c>
      <c r="AV36">
        <f t="shared" si="10"/>
        <v>0</v>
      </c>
      <c r="AW36">
        <f t="shared" si="10"/>
        <v>0</v>
      </c>
      <c r="AX36">
        <f t="shared" si="5"/>
        <v>0</v>
      </c>
      <c r="AY36">
        <f t="shared" si="10"/>
        <v>0</v>
      </c>
      <c r="AZ36">
        <f t="shared" si="10"/>
        <v>0</v>
      </c>
      <c r="BA36">
        <f t="shared" si="10"/>
        <v>0</v>
      </c>
      <c r="BB36">
        <f t="shared" si="10"/>
        <v>0</v>
      </c>
      <c r="BC36">
        <f t="shared" si="10"/>
        <v>13.5</v>
      </c>
      <c r="BD36">
        <f t="shared" si="10"/>
        <v>3</v>
      </c>
      <c r="BE36">
        <f t="shared" si="10"/>
        <v>0</v>
      </c>
      <c r="BF36">
        <f t="shared" si="10"/>
        <v>0</v>
      </c>
      <c r="BG36">
        <f t="shared" si="10"/>
        <v>17.600000000000001</v>
      </c>
      <c r="BH36">
        <f t="shared" si="10"/>
        <v>0</v>
      </c>
      <c r="BI36">
        <f t="shared" si="10"/>
        <v>0</v>
      </c>
      <c r="BJ36">
        <f t="shared" si="10"/>
        <v>0</v>
      </c>
      <c r="BK36">
        <f t="shared" si="9"/>
        <v>0</v>
      </c>
      <c r="BL36">
        <f t="shared" si="9"/>
        <v>0</v>
      </c>
      <c r="BM36">
        <f t="shared" si="9"/>
        <v>0</v>
      </c>
      <c r="BN36">
        <f t="shared" si="9"/>
        <v>0</v>
      </c>
      <c r="BO36">
        <f t="shared" si="7"/>
        <v>0</v>
      </c>
      <c r="BP36">
        <f t="shared" si="7"/>
        <v>0</v>
      </c>
      <c r="BQ36">
        <f t="shared" si="7"/>
        <v>0</v>
      </c>
      <c r="BR36">
        <f t="shared" si="7"/>
        <v>0</v>
      </c>
    </row>
    <row r="37" spans="1:70">
      <c r="A37" s="4" t="s">
        <v>621</v>
      </c>
      <c r="B37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2</v>
      </c>
      <c r="L37" s="6">
        <v>0</v>
      </c>
      <c r="M37" s="6">
        <v>0</v>
      </c>
      <c r="N37" s="6">
        <v>0</v>
      </c>
      <c r="O37" s="6">
        <v>8</v>
      </c>
      <c r="P37" s="6">
        <v>0</v>
      </c>
      <c r="Q37" s="6">
        <v>0</v>
      </c>
      <c r="R37" s="6">
        <v>52.3</v>
      </c>
      <c r="S37" s="6">
        <v>0</v>
      </c>
      <c r="T37" s="6">
        <v>0</v>
      </c>
      <c r="U37" s="6">
        <v>0</v>
      </c>
      <c r="V37" s="6">
        <v>0</v>
      </c>
      <c r="W37" s="6">
        <v>2</v>
      </c>
      <c r="X37" s="6">
        <v>0</v>
      </c>
      <c r="Y37" s="6">
        <v>5</v>
      </c>
      <c r="Z37" s="6">
        <v>0</v>
      </c>
      <c r="AA37" s="6">
        <v>7</v>
      </c>
      <c r="AB37" s="6">
        <v>0</v>
      </c>
      <c r="AC37" s="6">
        <v>69.599999999999994</v>
      </c>
      <c r="AD37" s="6">
        <v>16.2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L37" s="6">
        <v>36</v>
      </c>
      <c r="AM37">
        <f t="shared" si="2"/>
        <v>0</v>
      </c>
      <c r="AN37">
        <f t="shared" si="11"/>
        <v>0</v>
      </c>
      <c r="AO37">
        <f t="shared" si="11"/>
        <v>0</v>
      </c>
      <c r="AP37">
        <f t="shared" si="11"/>
        <v>0</v>
      </c>
      <c r="AQ37">
        <f t="shared" si="11"/>
        <v>0</v>
      </c>
      <c r="AR37">
        <f t="shared" si="11"/>
        <v>8</v>
      </c>
      <c r="AS37">
        <f t="shared" si="3"/>
        <v>0</v>
      </c>
      <c r="AT37">
        <f t="shared" si="11"/>
        <v>0</v>
      </c>
      <c r="AU37">
        <f t="shared" si="10"/>
        <v>52.3</v>
      </c>
      <c r="AV37">
        <f t="shared" si="10"/>
        <v>0</v>
      </c>
      <c r="AW37">
        <f t="shared" si="10"/>
        <v>2</v>
      </c>
      <c r="AX37">
        <f t="shared" si="5"/>
        <v>0</v>
      </c>
      <c r="AY37">
        <f t="shared" si="10"/>
        <v>0</v>
      </c>
      <c r="AZ37">
        <f t="shared" si="10"/>
        <v>0</v>
      </c>
      <c r="BA37">
        <f t="shared" si="10"/>
        <v>0</v>
      </c>
      <c r="BB37">
        <f t="shared" si="10"/>
        <v>0</v>
      </c>
      <c r="BC37">
        <f t="shared" si="10"/>
        <v>69.599999999999994</v>
      </c>
      <c r="BD37">
        <f t="shared" si="10"/>
        <v>0</v>
      </c>
      <c r="BE37">
        <f t="shared" si="10"/>
        <v>0</v>
      </c>
      <c r="BF37">
        <f t="shared" si="10"/>
        <v>0</v>
      </c>
      <c r="BG37">
        <f t="shared" si="10"/>
        <v>16.2</v>
      </c>
      <c r="BH37">
        <f t="shared" si="10"/>
        <v>0</v>
      </c>
      <c r="BI37">
        <f t="shared" si="10"/>
        <v>0</v>
      </c>
      <c r="BJ37">
        <f t="shared" si="10"/>
        <v>0</v>
      </c>
      <c r="BK37">
        <f t="shared" si="9"/>
        <v>0</v>
      </c>
      <c r="BL37">
        <f t="shared" si="9"/>
        <v>0</v>
      </c>
      <c r="BM37">
        <f t="shared" si="9"/>
        <v>0</v>
      </c>
      <c r="BN37">
        <f t="shared" si="9"/>
        <v>5</v>
      </c>
      <c r="BO37">
        <f t="shared" si="7"/>
        <v>7</v>
      </c>
      <c r="BP37">
        <f t="shared" si="7"/>
        <v>0</v>
      </c>
      <c r="BQ37">
        <f t="shared" si="7"/>
        <v>0</v>
      </c>
      <c r="BR37">
        <f t="shared" si="7"/>
        <v>2</v>
      </c>
    </row>
    <row r="38" spans="1:70">
      <c r="A38" s="4" t="s">
        <v>857</v>
      </c>
      <c r="B38">
        <v>1</v>
      </c>
      <c r="C38" s="6">
        <v>0</v>
      </c>
      <c r="D38" s="6">
        <v>0</v>
      </c>
      <c r="E38" s="6">
        <v>29.9</v>
      </c>
      <c r="F38" s="6">
        <v>0</v>
      </c>
      <c r="G38" s="6">
        <v>0</v>
      </c>
      <c r="H38" s="6">
        <v>0</v>
      </c>
      <c r="I38" s="6">
        <v>0</v>
      </c>
      <c r="J38" s="6">
        <v>3</v>
      </c>
      <c r="K38" s="6">
        <v>4</v>
      </c>
      <c r="L38" s="6">
        <v>0</v>
      </c>
      <c r="M38" s="6">
        <v>0</v>
      </c>
      <c r="N38" s="6">
        <v>11</v>
      </c>
      <c r="O38" s="6">
        <v>0</v>
      </c>
      <c r="P38" s="6">
        <v>0</v>
      </c>
      <c r="Q38" s="6">
        <v>0</v>
      </c>
      <c r="R38" s="6">
        <v>88.5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2</v>
      </c>
      <c r="Z38" s="6">
        <v>0</v>
      </c>
      <c r="AA38" s="6">
        <v>3</v>
      </c>
      <c r="AB38" s="6">
        <v>6</v>
      </c>
      <c r="AC38" s="6">
        <v>26.1</v>
      </c>
      <c r="AD38" s="6">
        <v>45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L38" s="6">
        <v>37</v>
      </c>
      <c r="AM38">
        <f t="shared" si="2"/>
        <v>0</v>
      </c>
      <c r="AN38">
        <f t="shared" si="11"/>
        <v>0</v>
      </c>
      <c r="AO38">
        <f t="shared" si="11"/>
        <v>0</v>
      </c>
      <c r="AP38">
        <f t="shared" si="11"/>
        <v>0</v>
      </c>
      <c r="AQ38">
        <f t="shared" si="11"/>
        <v>11</v>
      </c>
      <c r="AR38">
        <f t="shared" si="11"/>
        <v>0</v>
      </c>
      <c r="AS38">
        <f t="shared" si="3"/>
        <v>0</v>
      </c>
      <c r="AT38">
        <f t="shared" si="11"/>
        <v>0</v>
      </c>
      <c r="AU38">
        <f t="shared" si="10"/>
        <v>88.5</v>
      </c>
      <c r="AV38">
        <f t="shared" si="10"/>
        <v>0</v>
      </c>
      <c r="AW38">
        <f t="shared" si="10"/>
        <v>4</v>
      </c>
      <c r="AX38">
        <f t="shared" si="5"/>
        <v>3</v>
      </c>
      <c r="AY38">
        <f t="shared" si="10"/>
        <v>0</v>
      </c>
      <c r="AZ38">
        <f t="shared" si="10"/>
        <v>0</v>
      </c>
      <c r="BA38">
        <f t="shared" si="10"/>
        <v>0</v>
      </c>
      <c r="BB38">
        <f t="shared" si="10"/>
        <v>29.9</v>
      </c>
      <c r="BC38">
        <f t="shared" si="10"/>
        <v>26.1</v>
      </c>
      <c r="BD38">
        <f t="shared" si="10"/>
        <v>6</v>
      </c>
      <c r="BE38">
        <f t="shared" si="10"/>
        <v>0</v>
      </c>
      <c r="BF38">
        <f t="shared" si="10"/>
        <v>0</v>
      </c>
      <c r="BG38">
        <f t="shared" si="10"/>
        <v>45</v>
      </c>
      <c r="BH38">
        <f t="shared" si="10"/>
        <v>0</v>
      </c>
      <c r="BI38">
        <f t="shared" si="10"/>
        <v>0</v>
      </c>
      <c r="BJ38">
        <f t="shared" si="10"/>
        <v>0</v>
      </c>
      <c r="BK38">
        <f t="shared" si="9"/>
        <v>0</v>
      </c>
      <c r="BL38">
        <f t="shared" si="9"/>
        <v>0</v>
      </c>
      <c r="BM38">
        <f t="shared" si="9"/>
        <v>0</v>
      </c>
      <c r="BN38">
        <f t="shared" si="9"/>
        <v>2</v>
      </c>
      <c r="BO38">
        <f t="shared" si="7"/>
        <v>3</v>
      </c>
      <c r="BP38">
        <f t="shared" si="7"/>
        <v>0</v>
      </c>
      <c r="BQ38">
        <f t="shared" si="7"/>
        <v>0</v>
      </c>
      <c r="BR38">
        <f t="shared" si="7"/>
        <v>0</v>
      </c>
    </row>
    <row r="39" spans="1:70">
      <c r="A39" s="4" t="s">
        <v>520</v>
      </c>
      <c r="B39">
        <v>1</v>
      </c>
      <c r="C39" s="6">
        <v>0</v>
      </c>
      <c r="D39" s="6">
        <v>0</v>
      </c>
      <c r="E39" s="6">
        <v>33.799999999999997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12</v>
      </c>
      <c r="O39" s="6">
        <v>11</v>
      </c>
      <c r="P39" s="6">
        <v>0</v>
      </c>
      <c r="Q39" s="6">
        <v>17</v>
      </c>
      <c r="R39" s="6">
        <v>59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3</v>
      </c>
      <c r="Y39" s="6">
        <v>2</v>
      </c>
      <c r="Z39" s="6">
        <v>3</v>
      </c>
      <c r="AA39" s="6">
        <v>0</v>
      </c>
      <c r="AB39" s="6">
        <v>0</v>
      </c>
      <c r="AC39" s="6">
        <v>36.799999999999997</v>
      </c>
      <c r="AD39" s="6">
        <v>19.7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L39" s="6">
        <v>38</v>
      </c>
      <c r="AM39">
        <f t="shared" si="2"/>
        <v>0</v>
      </c>
      <c r="AN39">
        <f t="shared" si="11"/>
        <v>0</v>
      </c>
      <c r="AO39">
        <f t="shared" si="11"/>
        <v>0</v>
      </c>
      <c r="AP39">
        <f t="shared" si="11"/>
        <v>0</v>
      </c>
      <c r="AQ39">
        <f t="shared" si="11"/>
        <v>12</v>
      </c>
      <c r="AR39">
        <f t="shared" si="11"/>
        <v>11</v>
      </c>
      <c r="AS39">
        <f t="shared" si="3"/>
        <v>17</v>
      </c>
      <c r="AT39">
        <f t="shared" si="11"/>
        <v>0</v>
      </c>
      <c r="AU39">
        <f t="shared" si="10"/>
        <v>59</v>
      </c>
      <c r="AV39">
        <f t="shared" si="10"/>
        <v>0</v>
      </c>
      <c r="AW39">
        <f t="shared" si="10"/>
        <v>0</v>
      </c>
      <c r="AX39">
        <f t="shared" si="5"/>
        <v>0</v>
      </c>
      <c r="AY39">
        <f t="shared" si="10"/>
        <v>0</v>
      </c>
      <c r="AZ39">
        <f t="shared" si="10"/>
        <v>0</v>
      </c>
      <c r="BA39">
        <f t="shared" si="10"/>
        <v>0</v>
      </c>
      <c r="BB39">
        <f t="shared" si="10"/>
        <v>33.799999999999997</v>
      </c>
      <c r="BC39">
        <f t="shared" si="10"/>
        <v>36.799999999999997</v>
      </c>
      <c r="BD39">
        <f t="shared" si="10"/>
        <v>0</v>
      </c>
      <c r="BE39">
        <f t="shared" si="10"/>
        <v>3</v>
      </c>
      <c r="BF39">
        <f t="shared" si="10"/>
        <v>0</v>
      </c>
      <c r="BG39">
        <f t="shared" si="10"/>
        <v>19.7</v>
      </c>
      <c r="BH39">
        <f t="shared" si="10"/>
        <v>0</v>
      </c>
      <c r="BI39">
        <f t="shared" si="10"/>
        <v>0</v>
      </c>
      <c r="BJ39">
        <f t="shared" si="10"/>
        <v>0</v>
      </c>
      <c r="BK39">
        <f t="shared" si="9"/>
        <v>0</v>
      </c>
      <c r="BL39">
        <f t="shared" si="9"/>
        <v>0</v>
      </c>
      <c r="BM39">
        <f t="shared" si="9"/>
        <v>0</v>
      </c>
      <c r="BN39">
        <f t="shared" si="9"/>
        <v>2</v>
      </c>
      <c r="BO39">
        <f t="shared" si="7"/>
        <v>0</v>
      </c>
      <c r="BP39">
        <f t="shared" si="7"/>
        <v>0</v>
      </c>
      <c r="BQ39">
        <f t="shared" si="7"/>
        <v>3</v>
      </c>
      <c r="BR39">
        <f t="shared" si="7"/>
        <v>0</v>
      </c>
    </row>
    <row r="40" spans="1:70">
      <c r="A40" s="4" t="s">
        <v>858</v>
      </c>
      <c r="B40">
        <v>1</v>
      </c>
      <c r="C40" s="6">
        <v>19.2</v>
      </c>
      <c r="D40" s="6">
        <v>26</v>
      </c>
      <c r="E40" s="6">
        <v>35.799999999999997</v>
      </c>
      <c r="F40" s="6">
        <v>14</v>
      </c>
      <c r="G40" s="6">
        <v>0</v>
      </c>
      <c r="H40" s="6">
        <v>76.2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5</v>
      </c>
      <c r="AI40" s="6">
        <v>10</v>
      </c>
      <c r="AJ40" s="6">
        <v>0</v>
      </c>
      <c r="AL40" s="6">
        <v>39</v>
      </c>
      <c r="AM40">
        <f t="shared" si="2"/>
        <v>0</v>
      </c>
      <c r="AN40">
        <f t="shared" si="11"/>
        <v>0</v>
      </c>
      <c r="AO40">
        <f t="shared" si="11"/>
        <v>0</v>
      </c>
      <c r="AP40">
        <f t="shared" si="11"/>
        <v>0</v>
      </c>
      <c r="AQ40">
        <f t="shared" si="11"/>
        <v>0</v>
      </c>
      <c r="AR40">
        <f t="shared" si="11"/>
        <v>0</v>
      </c>
      <c r="AS40">
        <f t="shared" si="3"/>
        <v>0</v>
      </c>
      <c r="AT40">
        <f t="shared" si="11"/>
        <v>0</v>
      </c>
      <c r="AU40">
        <f t="shared" si="10"/>
        <v>0</v>
      </c>
      <c r="AV40">
        <f t="shared" si="10"/>
        <v>0</v>
      </c>
      <c r="AW40">
        <f t="shared" si="10"/>
        <v>0</v>
      </c>
      <c r="AX40">
        <f t="shared" si="5"/>
        <v>0</v>
      </c>
      <c r="AY40">
        <f t="shared" si="10"/>
        <v>76.2</v>
      </c>
      <c r="AZ40">
        <f t="shared" si="10"/>
        <v>0</v>
      </c>
      <c r="BA40">
        <f t="shared" si="10"/>
        <v>26</v>
      </c>
      <c r="BB40">
        <f t="shared" si="10"/>
        <v>35.799999999999997</v>
      </c>
      <c r="BC40">
        <f t="shared" si="10"/>
        <v>0</v>
      </c>
      <c r="BD40">
        <f t="shared" si="10"/>
        <v>0</v>
      </c>
      <c r="BE40">
        <f t="shared" si="10"/>
        <v>0</v>
      </c>
      <c r="BF40">
        <f t="shared" si="10"/>
        <v>19.2</v>
      </c>
      <c r="BG40">
        <f t="shared" si="10"/>
        <v>0</v>
      </c>
      <c r="BH40">
        <f t="shared" si="10"/>
        <v>0</v>
      </c>
      <c r="BI40">
        <f t="shared" si="10"/>
        <v>0</v>
      </c>
      <c r="BJ40">
        <f t="shared" si="10"/>
        <v>0</v>
      </c>
      <c r="BK40">
        <f t="shared" si="9"/>
        <v>10</v>
      </c>
      <c r="BL40">
        <f t="shared" si="9"/>
        <v>14</v>
      </c>
      <c r="BM40">
        <f t="shared" si="9"/>
        <v>0</v>
      </c>
      <c r="BN40">
        <f t="shared" si="9"/>
        <v>0</v>
      </c>
      <c r="BO40">
        <f t="shared" si="7"/>
        <v>0</v>
      </c>
      <c r="BP40">
        <f t="shared" si="7"/>
        <v>5</v>
      </c>
      <c r="BQ40">
        <f t="shared" si="7"/>
        <v>0</v>
      </c>
      <c r="BR40">
        <f t="shared" si="7"/>
        <v>0</v>
      </c>
    </row>
    <row r="41" spans="1:70">
      <c r="A41" s="4" t="s">
        <v>859</v>
      </c>
      <c r="B41">
        <v>1</v>
      </c>
      <c r="C41" s="6">
        <v>16.600000000000001</v>
      </c>
      <c r="D41" s="6">
        <v>0</v>
      </c>
      <c r="E41" s="6">
        <v>10.3</v>
      </c>
      <c r="F41" s="6">
        <v>2</v>
      </c>
      <c r="G41" s="6">
        <v>0</v>
      </c>
      <c r="H41" s="6">
        <v>10.199999999999999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38</v>
      </c>
      <c r="AF41" s="6">
        <v>30</v>
      </c>
      <c r="AG41" s="6">
        <v>102.6</v>
      </c>
      <c r="AH41" s="6">
        <v>4</v>
      </c>
      <c r="AI41" s="6">
        <v>11</v>
      </c>
      <c r="AJ41" s="6">
        <v>0</v>
      </c>
      <c r="AL41" s="6">
        <v>40</v>
      </c>
      <c r="AM41">
        <f t="shared" si="2"/>
        <v>0</v>
      </c>
      <c r="AN41">
        <f t="shared" si="11"/>
        <v>0</v>
      </c>
      <c r="AO41">
        <f t="shared" si="11"/>
        <v>0</v>
      </c>
      <c r="AP41">
        <f t="shared" si="11"/>
        <v>0</v>
      </c>
      <c r="AQ41">
        <f t="shared" si="11"/>
        <v>0</v>
      </c>
      <c r="AR41">
        <f t="shared" si="11"/>
        <v>0</v>
      </c>
      <c r="AS41">
        <f t="shared" si="3"/>
        <v>0</v>
      </c>
      <c r="AT41">
        <f t="shared" si="11"/>
        <v>0</v>
      </c>
      <c r="AU41">
        <f t="shared" si="10"/>
        <v>0</v>
      </c>
      <c r="AV41">
        <f t="shared" si="10"/>
        <v>0</v>
      </c>
      <c r="AW41">
        <f t="shared" si="10"/>
        <v>0</v>
      </c>
      <c r="AX41">
        <f t="shared" si="5"/>
        <v>0</v>
      </c>
      <c r="AY41">
        <f t="shared" si="10"/>
        <v>10.199999999999999</v>
      </c>
      <c r="AZ41">
        <f t="shared" si="10"/>
        <v>0</v>
      </c>
      <c r="BA41">
        <f t="shared" si="10"/>
        <v>0</v>
      </c>
      <c r="BB41">
        <f t="shared" si="10"/>
        <v>10.3</v>
      </c>
      <c r="BC41">
        <f t="shared" si="10"/>
        <v>0</v>
      </c>
      <c r="BD41">
        <f t="shared" si="10"/>
        <v>0</v>
      </c>
      <c r="BE41">
        <f t="shared" si="10"/>
        <v>0</v>
      </c>
      <c r="BF41">
        <f t="shared" si="10"/>
        <v>16.600000000000001</v>
      </c>
      <c r="BG41">
        <f t="shared" si="10"/>
        <v>0</v>
      </c>
      <c r="BH41">
        <f t="shared" si="10"/>
        <v>102.6</v>
      </c>
      <c r="BI41">
        <f t="shared" si="10"/>
        <v>30</v>
      </c>
      <c r="BJ41">
        <f t="shared" si="10"/>
        <v>38</v>
      </c>
      <c r="BK41">
        <f t="shared" si="9"/>
        <v>11</v>
      </c>
      <c r="BL41">
        <f t="shared" si="9"/>
        <v>2</v>
      </c>
      <c r="BM41">
        <f t="shared" si="9"/>
        <v>0</v>
      </c>
      <c r="BN41">
        <f t="shared" si="9"/>
        <v>0</v>
      </c>
      <c r="BO41">
        <f t="shared" si="7"/>
        <v>0</v>
      </c>
      <c r="BP41">
        <f t="shared" si="7"/>
        <v>4</v>
      </c>
      <c r="BQ41">
        <f t="shared" si="7"/>
        <v>0</v>
      </c>
      <c r="BR41">
        <f t="shared" si="7"/>
        <v>0</v>
      </c>
    </row>
    <row r="42" spans="1:70">
      <c r="A42" s="4" t="s">
        <v>860</v>
      </c>
      <c r="B42">
        <v>1</v>
      </c>
      <c r="C42" s="6">
        <v>0</v>
      </c>
      <c r="D42" s="6">
        <v>0</v>
      </c>
      <c r="E42" s="6">
        <v>29.4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7</v>
      </c>
      <c r="M42" s="6">
        <v>0</v>
      </c>
      <c r="N42" s="6">
        <v>12</v>
      </c>
      <c r="O42" s="6">
        <v>0</v>
      </c>
      <c r="P42" s="6">
        <v>19</v>
      </c>
      <c r="Q42" s="6">
        <v>14</v>
      </c>
      <c r="R42" s="6">
        <v>64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3</v>
      </c>
      <c r="Y42" s="6">
        <v>2</v>
      </c>
      <c r="Z42" s="6">
        <v>0</v>
      </c>
      <c r="AA42" s="6">
        <v>3</v>
      </c>
      <c r="AB42" s="6">
        <v>7</v>
      </c>
      <c r="AC42" s="6">
        <v>31.4</v>
      </c>
      <c r="AD42" s="6">
        <v>21.3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L42" s="6">
        <v>41</v>
      </c>
      <c r="AM42">
        <f t="shared" si="2"/>
        <v>0</v>
      </c>
      <c r="AN42">
        <f t="shared" si="11"/>
        <v>0</v>
      </c>
      <c r="AO42">
        <f t="shared" si="11"/>
        <v>0</v>
      </c>
      <c r="AP42">
        <f t="shared" si="11"/>
        <v>0</v>
      </c>
      <c r="AQ42">
        <f t="shared" si="11"/>
        <v>12</v>
      </c>
      <c r="AR42">
        <f t="shared" si="11"/>
        <v>0</v>
      </c>
      <c r="AS42">
        <f t="shared" si="3"/>
        <v>14</v>
      </c>
      <c r="AT42">
        <f t="shared" si="11"/>
        <v>7</v>
      </c>
      <c r="AU42">
        <f t="shared" si="10"/>
        <v>64</v>
      </c>
      <c r="AV42">
        <f t="shared" si="10"/>
        <v>19</v>
      </c>
      <c r="AW42">
        <f t="shared" si="10"/>
        <v>0</v>
      </c>
      <c r="AX42">
        <f t="shared" si="5"/>
        <v>0</v>
      </c>
      <c r="AY42">
        <f t="shared" si="10"/>
        <v>0</v>
      </c>
      <c r="AZ42">
        <f t="shared" si="10"/>
        <v>0</v>
      </c>
      <c r="BA42">
        <f t="shared" si="10"/>
        <v>0</v>
      </c>
      <c r="BB42">
        <f t="shared" si="10"/>
        <v>29.4</v>
      </c>
      <c r="BC42">
        <f t="shared" si="10"/>
        <v>31.4</v>
      </c>
      <c r="BD42">
        <f t="shared" si="10"/>
        <v>7</v>
      </c>
      <c r="BE42">
        <f t="shared" si="10"/>
        <v>3</v>
      </c>
      <c r="BF42">
        <f t="shared" si="10"/>
        <v>0</v>
      </c>
      <c r="BG42">
        <f t="shared" si="10"/>
        <v>21.3</v>
      </c>
      <c r="BH42">
        <f t="shared" si="10"/>
        <v>0</v>
      </c>
      <c r="BI42">
        <f t="shared" si="10"/>
        <v>0</v>
      </c>
      <c r="BJ42">
        <f t="shared" si="10"/>
        <v>0</v>
      </c>
      <c r="BK42">
        <f t="shared" si="9"/>
        <v>0</v>
      </c>
      <c r="BL42">
        <f t="shared" si="9"/>
        <v>0</v>
      </c>
      <c r="BM42">
        <f t="shared" si="9"/>
        <v>0</v>
      </c>
      <c r="BN42">
        <f t="shared" si="9"/>
        <v>2</v>
      </c>
      <c r="BO42">
        <f t="shared" si="7"/>
        <v>3</v>
      </c>
      <c r="BP42">
        <f t="shared" si="7"/>
        <v>0</v>
      </c>
      <c r="BQ42">
        <f t="shared" si="7"/>
        <v>0</v>
      </c>
      <c r="BR42">
        <f t="shared" si="7"/>
        <v>0</v>
      </c>
    </row>
    <row r="43" spans="1:70">
      <c r="A43" s="4" t="s">
        <v>861</v>
      </c>
      <c r="B43">
        <v>1</v>
      </c>
      <c r="C43" s="6">
        <v>3.1</v>
      </c>
      <c r="D43" s="6">
        <v>30</v>
      </c>
      <c r="E43" s="6">
        <v>39.799999999999997</v>
      </c>
      <c r="F43" s="6">
        <v>14</v>
      </c>
      <c r="G43" s="6">
        <v>13</v>
      </c>
      <c r="H43" s="6">
        <v>52.7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1.1000000000000001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3</v>
      </c>
      <c r="AG43" s="6">
        <v>9</v>
      </c>
      <c r="AH43" s="6">
        <v>5</v>
      </c>
      <c r="AI43" s="6">
        <v>10</v>
      </c>
      <c r="AJ43" s="6">
        <v>0</v>
      </c>
      <c r="AL43" s="6">
        <v>42</v>
      </c>
      <c r="AM43">
        <f t="shared" si="2"/>
        <v>0</v>
      </c>
      <c r="AN43">
        <f t="shared" si="11"/>
        <v>0</v>
      </c>
      <c r="AO43">
        <f t="shared" si="11"/>
        <v>0</v>
      </c>
      <c r="AP43">
        <f t="shared" si="11"/>
        <v>0</v>
      </c>
      <c r="AQ43">
        <f t="shared" si="11"/>
        <v>0</v>
      </c>
      <c r="AR43">
        <f t="shared" si="11"/>
        <v>0</v>
      </c>
      <c r="AS43">
        <f t="shared" si="3"/>
        <v>0</v>
      </c>
      <c r="AT43">
        <f t="shared" si="11"/>
        <v>0</v>
      </c>
      <c r="AU43">
        <f t="shared" si="10"/>
        <v>1.1000000000000001</v>
      </c>
      <c r="AV43">
        <f t="shared" si="10"/>
        <v>0</v>
      </c>
      <c r="AW43">
        <f t="shared" si="10"/>
        <v>0</v>
      </c>
      <c r="AX43">
        <f t="shared" si="5"/>
        <v>0</v>
      </c>
      <c r="AY43">
        <f t="shared" si="10"/>
        <v>52.7</v>
      </c>
      <c r="AZ43">
        <f t="shared" si="10"/>
        <v>13</v>
      </c>
      <c r="BA43">
        <f t="shared" si="10"/>
        <v>30</v>
      </c>
      <c r="BB43">
        <f t="shared" si="10"/>
        <v>39.799999999999997</v>
      </c>
      <c r="BC43">
        <f t="shared" si="10"/>
        <v>0</v>
      </c>
      <c r="BD43">
        <f t="shared" si="10"/>
        <v>0</v>
      </c>
      <c r="BE43">
        <f t="shared" si="10"/>
        <v>0</v>
      </c>
      <c r="BF43">
        <f t="shared" si="10"/>
        <v>3.1</v>
      </c>
      <c r="BG43">
        <f t="shared" si="10"/>
        <v>0</v>
      </c>
      <c r="BH43">
        <f t="shared" si="10"/>
        <v>9</v>
      </c>
      <c r="BI43">
        <f t="shared" si="10"/>
        <v>3</v>
      </c>
      <c r="BJ43">
        <f t="shared" si="10"/>
        <v>0</v>
      </c>
      <c r="BK43">
        <f t="shared" si="9"/>
        <v>10</v>
      </c>
      <c r="BL43">
        <f t="shared" si="9"/>
        <v>14</v>
      </c>
      <c r="BM43">
        <f t="shared" si="9"/>
        <v>0</v>
      </c>
      <c r="BN43">
        <f t="shared" si="9"/>
        <v>0</v>
      </c>
      <c r="BO43">
        <f t="shared" si="7"/>
        <v>0</v>
      </c>
      <c r="BP43">
        <f t="shared" si="7"/>
        <v>5</v>
      </c>
      <c r="BQ43">
        <f t="shared" si="7"/>
        <v>0</v>
      </c>
      <c r="BR43">
        <f t="shared" si="7"/>
        <v>0</v>
      </c>
    </row>
    <row r="44" spans="1:70">
      <c r="A44" s="4" t="s">
        <v>862</v>
      </c>
      <c r="B44">
        <v>1</v>
      </c>
      <c r="C44" s="6">
        <v>1.2</v>
      </c>
      <c r="D44" s="6">
        <v>7</v>
      </c>
      <c r="E44" s="6">
        <v>7.8000000000000007</v>
      </c>
      <c r="F44" s="6">
        <v>0</v>
      </c>
      <c r="G44" s="6">
        <v>0</v>
      </c>
      <c r="H44" s="6">
        <v>44.9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20</v>
      </c>
      <c r="AF44" s="6">
        <v>0</v>
      </c>
      <c r="AG44" s="6">
        <v>65.900000000000006</v>
      </c>
      <c r="AH44" s="6">
        <v>4</v>
      </c>
      <c r="AI44" s="6">
        <v>11</v>
      </c>
      <c r="AJ44" s="6">
        <v>0</v>
      </c>
      <c r="AL44" s="6">
        <v>43</v>
      </c>
      <c r="AM44">
        <f t="shared" si="2"/>
        <v>0</v>
      </c>
      <c r="AN44">
        <f t="shared" si="11"/>
        <v>0</v>
      </c>
      <c r="AO44">
        <f t="shared" si="11"/>
        <v>0</v>
      </c>
      <c r="AP44">
        <f t="shared" si="11"/>
        <v>0</v>
      </c>
      <c r="AQ44">
        <f t="shared" si="11"/>
        <v>0</v>
      </c>
      <c r="AR44">
        <f t="shared" si="11"/>
        <v>0</v>
      </c>
      <c r="AS44">
        <f t="shared" si="3"/>
        <v>0</v>
      </c>
      <c r="AT44">
        <f t="shared" si="11"/>
        <v>0</v>
      </c>
      <c r="AU44">
        <f t="shared" si="10"/>
        <v>0</v>
      </c>
      <c r="AV44">
        <f t="shared" si="10"/>
        <v>0</v>
      </c>
      <c r="AW44">
        <f t="shared" si="10"/>
        <v>0</v>
      </c>
      <c r="AX44">
        <f t="shared" si="5"/>
        <v>0</v>
      </c>
      <c r="AY44">
        <f t="shared" si="10"/>
        <v>44.9</v>
      </c>
      <c r="AZ44">
        <f t="shared" si="10"/>
        <v>0</v>
      </c>
      <c r="BA44">
        <f t="shared" si="10"/>
        <v>7</v>
      </c>
      <c r="BB44">
        <f t="shared" si="10"/>
        <v>7.8000000000000007</v>
      </c>
      <c r="BC44">
        <f t="shared" si="10"/>
        <v>0</v>
      </c>
      <c r="BD44">
        <f t="shared" si="10"/>
        <v>0</v>
      </c>
      <c r="BE44">
        <f t="shared" si="10"/>
        <v>0</v>
      </c>
      <c r="BF44">
        <f t="shared" si="10"/>
        <v>1.2</v>
      </c>
      <c r="BG44">
        <f t="shared" si="10"/>
        <v>0</v>
      </c>
      <c r="BH44">
        <f t="shared" si="10"/>
        <v>65.900000000000006</v>
      </c>
      <c r="BI44">
        <f t="shared" si="10"/>
        <v>0</v>
      </c>
      <c r="BJ44">
        <f t="shared" si="10"/>
        <v>20</v>
      </c>
      <c r="BK44">
        <f t="shared" si="9"/>
        <v>11</v>
      </c>
      <c r="BL44">
        <f t="shared" si="9"/>
        <v>0</v>
      </c>
      <c r="BM44">
        <f t="shared" si="9"/>
        <v>0</v>
      </c>
      <c r="BN44">
        <f t="shared" si="9"/>
        <v>0</v>
      </c>
      <c r="BO44">
        <f t="shared" si="7"/>
        <v>0</v>
      </c>
      <c r="BP44">
        <f t="shared" si="7"/>
        <v>4</v>
      </c>
      <c r="BQ44">
        <f t="shared" si="7"/>
        <v>0</v>
      </c>
      <c r="BR44">
        <f t="shared" si="7"/>
        <v>0</v>
      </c>
    </row>
    <row r="45" spans="1:70">
      <c r="A45" s="4" t="s">
        <v>863</v>
      </c>
      <c r="B45">
        <v>1</v>
      </c>
      <c r="C45" s="6">
        <v>1.2</v>
      </c>
      <c r="D45" s="6">
        <v>0</v>
      </c>
      <c r="E45" s="6">
        <v>5.3</v>
      </c>
      <c r="F45" s="6">
        <v>4</v>
      </c>
      <c r="G45" s="6">
        <v>4</v>
      </c>
      <c r="H45" s="6">
        <v>12.7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119.9</v>
      </c>
      <c r="AH45" s="6">
        <v>0</v>
      </c>
      <c r="AI45" s="6">
        <v>15</v>
      </c>
      <c r="AJ45" s="6">
        <v>0</v>
      </c>
      <c r="AL45" s="6">
        <v>44</v>
      </c>
      <c r="AM45">
        <f t="shared" si="2"/>
        <v>0</v>
      </c>
      <c r="AN45">
        <f t="shared" si="11"/>
        <v>0</v>
      </c>
      <c r="AO45">
        <f t="shared" si="11"/>
        <v>0</v>
      </c>
      <c r="AP45">
        <f t="shared" si="11"/>
        <v>0</v>
      </c>
      <c r="AQ45">
        <f t="shared" si="11"/>
        <v>0</v>
      </c>
      <c r="AR45">
        <f t="shared" si="11"/>
        <v>0</v>
      </c>
      <c r="AS45">
        <f t="shared" si="3"/>
        <v>0</v>
      </c>
      <c r="AT45">
        <f t="shared" si="11"/>
        <v>0</v>
      </c>
      <c r="AU45">
        <f t="shared" si="10"/>
        <v>0</v>
      </c>
      <c r="AV45">
        <f t="shared" si="10"/>
        <v>0</v>
      </c>
      <c r="AW45">
        <f t="shared" si="10"/>
        <v>0</v>
      </c>
      <c r="AX45">
        <f t="shared" si="5"/>
        <v>0</v>
      </c>
      <c r="AY45">
        <f t="shared" si="10"/>
        <v>12.7</v>
      </c>
      <c r="AZ45">
        <f t="shared" si="10"/>
        <v>4</v>
      </c>
      <c r="BA45">
        <f t="shared" si="10"/>
        <v>0</v>
      </c>
      <c r="BB45">
        <f t="shared" si="10"/>
        <v>5.3</v>
      </c>
      <c r="BC45">
        <f t="shared" si="10"/>
        <v>0</v>
      </c>
      <c r="BD45">
        <f t="shared" si="10"/>
        <v>0</v>
      </c>
      <c r="BE45">
        <f t="shared" si="10"/>
        <v>0</v>
      </c>
      <c r="BF45">
        <f t="shared" si="10"/>
        <v>1.2</v>
      </c>
      <c r="BG45">
        <f t="shared" si="10"/>
        <v>0</v>
      </c>
      <c r="BH45">
        <f t="shared" si="10"/>
        <v>119.9</v>
      </c>
      <c r="BI45">
        <f t="shared" si="10"/>
        <v>0</v>
      </c>
      <c r="BJ45">
        <f t="shared" si="10"/>
        <v>0</v>
      </c>
      <c r="BK45">
        <f t="shared" si="9"/>
        <v>15</v>
      </c>
      <c r="BL45">
        <f t="shared" si="9"/>
        <v>4</v>
      </c>
      <c r="BM45">
        <f t="shared" si="9"/>
        <v>0</v>
      </c>
      <c r="BN45">
        <f t="shared" si="9"/>
        <v>0</v>
      </c>
      <c r="BO45">
        <f t="shared" si="7"/>
        <v>0</v>
      </c>
      <c r="BP45">
        <f t="shared" si="7"/>
        <v>0</v>
      </c>
      <c r="BQ45">
        <f t="shared" si="7"/>
        <v>0</v>
      </c>
      <c r="BR45">
        <f t="shared" si="7"/>
        <v>0</v>
      </c>
    </row>
    <row r="46" spans="1:70">
      <c r="A46" s="4" t="s">
        <v>864</v>
      </c>
      <c r="B46">
        <v>1</v>
      </c>
      <c r="C46" s="6">
        <v>0</v>
      </c>
      <c r="D46" s="6">
        <v>0</v>
      </c>
      <c r="E46" s="6">
        <v>43.8</v>
      </c>
      <c r="F46" s="6">
        <v>12</v>
      </c>
      <c r="G46" s="6">
        <v>0</v>
      </c>
      <c r="H46" s="6">
        <v>63.900000000000013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15</v>
      </c>
      <c r="AJ46" s="6">
        <v>0</v>
      </c>
      <c r="AL46" s="6">
        <v>45</v>
      </c>
      <c r="AM46">
        <f t="shared" si="2"/>
        <v>0</v>
      </c>
      <c r="AN46">
        <f t="shared" si="11"/>
        <v>0</v>
      </c>
      <c r="AO46">
        <f t="shared" si="11"/>
        <v>0</v>
      </c>
      <c r="AP46">
        <f t="shared" si="11"/>
        <v>0</v>
      </c>
      <c r="AQ46">
        <f t="shared" si="11"/>
        <v>0</v>
      </c>
      <c r="AR46">
        <f t="shared" si="11"/>
        <v>0</v>
      </c>
      <c r="AS46">
        <f t="shared" si="3"/>
        <v>0</v>
      </c>
      <c r="AT46">
        <f t="shared" si="11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5"/>
        <v>0</v>
      </c>
      <c r="AY46">
        <f t="shared" si="10"/>
        <v>63.900000000000013</v>
      </c>
      <c r="AZ46">
        <f t="shared" si="10"/>
        <v>0</v>
      </c>
      <c r="BA46">
        <f t="shared" si="10"/>
        <v>0</v>
      </c>
      <c r="BB46">
        <f t="shared" si="10"/>
        <v>43.8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ref="BJ46:BR61" si="12">HLOOKUP(BJ$2+2,$C$2:$AJ$85,$AL46,FALSE)</f>
        <v>0</v>
      </c>
      <c r="BK46">
        <f t="shared" si="12"/>
        <v>15</v>
      </c>
      <c r="BL46">
        <f t="shared" si="12"/>
        <v>12</v>
      </c>
      <c r="BM46">
        <f t="shared" si="12"/>
        <v>0</v>
      </c>
      <c r="BN46">
        <f t="shared" si="12"/>
        <v>0</v>
      </c>
      <c r="BO46">
        <f t="shared" si="12"/>
        <v>0</v>
      </c>
      <c r="BP46">
        <f t="shared" si="12"/>
        <v>0</v>
      </c>
      <c r="BQ46">
        <f t="shared" si="12"/>
        <v>0</v>
      </c>
      <c r="BR46">
        <f t="shared" si="12"/>
        <v>0</v>
      </c>
    </row>
    <row r="47" spans="1:70">
      <c r="A47" s="4" t="s">
        <v>865</v>
      </c>
      <c r="B47">
        <v>1</v>
      </c>
      <c r="C47" s="6">
        <v>6.6</v>
      </c>
      <c r="D47" s="6">
        <v>0</v>
      </c>
      <c r="E47" s="6">
        <v>13.3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34</v>
      </c>
      <c r="AE47" s="6">
        <v>13</v>
      </c>
      <c r="AF47" s="6">
        <v>0</v>
      </c>
      <c r="AG47" s="6">
        <v>50.9</v>
      </c>
      <c r="AH47" s="6">
        <v>0</v>
      </c>
      <c r="AI47" s="6">
        <v>15</v>
      </c>
      <c r="AJ47" s="6">
        <v>0</v>
      </c>
      <c r="AL47" s="6">
        <v>46</v>
      </c>
      <c r="AM47">
        <f t="shared" si="2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3"/>
        <v>0</v>
      </c>
      <c r="AT47">
        <f t="shared" si="11"/>
        <v>0</v>
      </c>
      <c r="AU47">
        <f t="shared" ref="AU47:BJ62" si="13">HLOOKUP(AU$2+2,$C$2:$AJ$85,$AL47,FALSE)</f>
        <v>0</v>
      </c>
      <c r="AV47">
        <f t="shared" si="13"/>
        <v>0</v>
      </c>
      <c r="AW47">
        <f t="shared" si="13"/>
        <v>0</v>
      </c>
      <c r="AX47">
        <f t="shared" si="5"/>
        <v>0</v>
      </c>
      <c r="AY47">
        <f t="shared" si="13"/>
        <v>0</v>
      </c>
      <c r="AZ47">
        <f t="shared" si="13"/>
        <v>0</v>
      </c>
      <c r="BA47">
        <f t="shared" si="13"/>
        <v>0</v>
      </c>
      <c r="BB47">
        <f t="shared" si="13"/>
        <v>13.3</v>
      </c>
      <c r="BC47">
        <f t="shared" si="13"/>
        <v>0</v>
      </c>
      <c r="BD47">
        <f t="shared" si="13"/>
        <v>0</v>
      </c>
      <c r="BE47">
        <f t="shared" si="13"/>
        <v>0</v>
      </c>
      <c r="BF47">
        <f t="shared" si="13"/>
        <v>6.6</v>
      </c>
      <c r="BG47">
        <f t="shared" si="13"/>
        <v>34</v>
      </c>
      <c r="BH47">
        <f t="shared" si="13"/>
        <v>50.9</v>
      </c>
      <c r="BI47">
        <f t="shared" si="13"/>
        <v>0</v>
      </c>
      <c r="BJ47">
        <f t="shared" si="13"/>
        <v>13</v>
      </c>
      <c r="BK47">
        <f t="shared" si="12"/>
        <v>15</v>
      </c>
      <c r="BL47">
        <f t="shared" si="12"/>
        <v>0</v>
      </c>
      <c r="BM47">
        <f t="shared" si="12"/>
        <v>0</v>
      </c>
      <c r="BN47">
        <f t="shared" si="12"/>
        <v>0</v>
      </c>
      <c r="BO47">
        <f t="shared" si="12"/>
        <v>0</v>
      </c>
      <c r="BP47">
        <f t="shared" si="12"/>
        <v>0</v>
      </c>
      <c r="BQ47">
        <f t="shared" si="12"/>
        <v>0</v>
      </c>
      <c r="BR47">
        <f t="shared" si="12"/>
        <v>0</v>
      </c>
    </row>
    <row r="48" spans="1:70">
      <c r="A48" s="4" t="s">
        <v>866</v>
      </c>
      <c r="B48">
        <v>1</v>
      </c>
      <c r="C48" s="6">
        <v>0.9</v>
      </c>
      <c r="D48" s="6">
        <v>8</v>
      </c>
      <c r="E48" s="6">
        <v>7.8000000000000007</v>
      </c>
      <c r="F48" s="6">
        <v>16</v>
      </c>
      <c r="G48" s="6">
        <v>16</v>
      </c>
      <c r="H48" s="6">
        <v>66.400000000000006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2</v>
      </c>
      <c r="AB48" s="6">
        <v>5</v>
      </c>
      <c r="AC48" s="6">
        <v>21.7</v>
      </c>
      <c r="AD48" s="6">
        <v>0</v>
      </c>
      <c r="AE48" s="6">
        <v>0</v>
      </c>
      <c r="AF48" s="6">
        <v>0</v>
      </c>
      <c r="AG48" s="6">
        <v>0</v>
      </c>
      <c r="AH48" s="6">
        <v>5</v>
      </c>
      <c r="AI48" s="6">
        <v>10</v>
      </c>
      <c r="AJ48" s="6">
        <v>0</v>
      </c>
      <c r="AL48" s="6">
        <v>47</v>
      </c>
      <c r="AM48">
        <f t="shared" si="2"/>
        <v>0</v>
      </c>
      <c r="AN48">
        <f t="shared" si="2"/>
        <v>0</v>
      </c>
      <c r="AO48">
        <f t="shared" si="2"/>
        <v>0</v>
      </c>
      <c r="AP48">
        <f t="shared" si="2"/>
        <v>0</v>
      </c>
      <c r="AQ48">
        <f t="shared" si="2"/>
        <v>0</v>
      </c>
      <c r="AR48">
        <f t="shared" si="2"/>
        <v>0</v>
      </c>
      <c r="AS48">
        <f t="shared" si="3"/>
        <v>0</v>
      </c>
      <c r="AT48">
        <f t="shared" si="2"/>
        <v>0</v>
      </c>
      <c r="AU48">
        <f t="shared" si="13"/>
        <v>0</v>
      </c>
      <c r="AV48">
        <f t="shared" si="13"/>
        <v>0</v>
      </c>
      <c r="AW48">
        <f t="shared" si="13"/>
        <v>0</v>
      </c>
      <c r="AX48">
        <f t="shared" si="5"/>
        <v>0</v>
      </c>
      <c r="AY48">
        <f t="shared" si="13"/>
        <v>66.400000000000006</v>
      </c>
      <c r="AZ48">
        <f t="shared" si="13"/>
        <v>16</v>
      </c>
      <c r="BA48">
        <f t="shared" si="13"/>
        <v>8</v>
      </c>
      <c r="BB48">
        <f t="shared" si="13"/>
        <v>7.8000000000000007</v>
      </c>
      <c r="BC48">
        <f t="shared" si="13"/>
        <v>21.7</v>
      </c>
      <c r="BD48">
        <f t="shared" si="13"/>
        <v>5</v>
      </c>
      <c r="BE48">
        <f t="shared" si="13"/>
        <v>0</v>
      </c>
      <c r="BF48">
        <f t="shared" si="13"/>
        <v>0.9</v>
      </c>
      <c r="BG48">
        <f t="shared" si="13"/>
        <v>0</v>
      </c>
      <c r="BH48">
        <f t="shared" si="13"/>
        <v>0</v>
      </c>
      <c r="BI48">
        <f t="shared" si="13"/>
        <v>0</v>
      </c>
      <c r="BJ48">
        <f t="shared" si="13"/>
        <v>0</v>
      </c>
      <c r="BK48">
        <f t="shared" si="12"/>
        <v>10</v>
      </c>
      <c r="BL48">
        <f t="shared" si="12"/>
        <v>16</v>
      </c>
      <c r="BM48">
        <f t="shared" si="12"/>
        <v>0</v>
      </c>
      <c r="BN48">
        <f t="shared" si="12"/>
        <v>0</v>
      </c>
      <c r="BO48">
        <f t="shared" si="12"/>
        <v>2</v>
      </c>
      <c r="BP48">
        <f t="shared" si="12"/>
        <v>5</v>
      </c>
      <c r="BQ48">
        <f t="shared" si="12"/>
        <v>0</v>
      </c>
      <c r="BR48">
        <f t="shared" si="12"/>
        <v>0</v>
      </c>
    </row>
    <row r="49" spans="1:70">
      <c r="A49" s="4" t="s">
        <v>867</v>
      </c>
      <c r="B49">
        <v>1</v>
      </c>
      <c r="C49" s="6">
        <v>0</v>
      </c>
      <c r="D49" s="6">
        <v>0</v>
      </c>
      <c r="E49" s="6">
        <v>41.9</v>
      </c>
      <c r="F49" s="6">
        <v>0</v>
      </c>
      <c r="G49" s="6">
        <v>0</v>
      </c>
      <c r="H49" s="6">
        <v>88.8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15</v>
      </c>
      <c r="AJ49" s="6">
        <v>0</v>
      </c>
      <c r="AL49" s="6">
        <v>48</v>
      </c>
      <c r="AM49">
        <f t="shared" ref="AM49:AT58" si="14">HLOOKUP(AM$2,$C$2:$AJ$85,$AL49,FALSE)</f>
        <v>0</v>
      </c>
      <c r="AN49">
        <f t="shared" ref="AN49:AT57" si="15">HLOOKUP(AN$2,$C$2:$AJ$85,$AL49,FALSE)</f>
        <v>0</v>
      </c>
      <c r="AO49">
        <f t="shared" si="15"/>
        <v>0</v>
      </c>
      <c r="AP49">
        <f t="shared" si="15"/>
        <v>0</v>
      </c>
      <c r="AQ49">
        <f t="shared" si="15"/>
        <v>0</v>
      </c>
      <c r="AR49">
        <f t="shared" si="15"/>
        <v>0</v>
      </c>
      <c r="AS49">
        <f t="shared" si="3"/>
        <v>0</v>
      </c>
      <c r="AT49">
        <f t="shared" si="15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5"/>
        <v>0</v>
      </c>
      <c r="AY49">
        <f t="shared" si="13"/>
        <v>88.8</v>
      </c>
      <c r="AZ49">
        <f t="shared" si="13"/>
        <v>0</v>
      </c>
      <c r="BA49">
        <f t="shared" si="13"/>
        <v>0</v>
      </c>
      <c r="BB49">
        <f t="shared" si="13"/>
        <v>41.9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13"/>
        <v>0</v>
      </c>
      <c r="BK49">
        <f t="shared" si="12"/>
        <v>15</v>
      </c>
      <c r="BL49">
        <f t="shared" si="12"/>
        <v>0</v>
      </c>
      <c r="BM49">
        <f t="shared" si="12"/>
        <v>0</v>
      </c>
      <c r="BN49">
        <f t="shared" si="12"/>
        <v>0</v>
      </c>
      <c r="BO49">
        <f t="shared" si="12"/>
        <v>0</v>
      </c>
      <c r="BP49">
        <f t="shared" si="12"/>
        <v>0</v>
      </c>
      <c r="BQ49">
        <f t="shared" si="12"/>
        <v>0</v>
      </c>
      <c r="BR49">
        <f t="shared" si="12"/>
        <v>0</v>
      </c>
    </row>
    <row r="50" spans="1:70">
      <c r="A50" s="4" t="s">
        <v>868</v>
      </c>
      <c r="B50">
        <v>1</v>
      </c>
      <c r="C50" s="6">
        <v>0</v>
      </c>
      <c r="D50" s="6">
        <v>22</v>
      </c>
      <c r="E50" s="6">
        <v>25.4</v>
      </c>
      <c r="F50" s="6">
        <v>0</v>
      </c>
      <c r="G50" s="6">
        <v>0</v>
      </c>
      <c r="H50" s="6">
        <v>20.3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30.5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5</v>
      </c>
      <c r="AI50" s="6">
        <v>10</v>
      </c>
      <c r="AJ50" s="6">
        <v>0</v>
      </c>
      <c r="AL50" s="6">
        <v>49</v>
      </c>
      <c r="AM50">
        <f t="shared" si="14"/>
        <v>30.5</v>
      </c>
      <c r="AN50">
        <f t="shared" si="15"/>
        <v>0</v>
      </c>
      <c r="AO50">
        <f t="shared" si="15"/>
        <v>0</v>
      </c>
      <c r="AP50">
        <f t="shared" si="15"/>
        <v>0</v>
      </c>
      <c r="AQ50">
        <f t="shared" si="15"/>
        <v>0</v>
      </c>
      <c r="AR50">
        <f t="shared" si="15"/>
        <v>0</v>
      </c>
      <c r="AS50">
        <f t="shared" si="3"/>
        <v>0</v>
      </c>
      <c r="AT50">
        <f t="shared" si="15"/>
        <v>0</v>
      </c>
      <c r="AU50">
        <f t="shared" si="13"/>
        <v>0</v>
      </c>
      <c r="AV50">
        <f t="shared" si="13"/>
        <v>0</v>
      </c>
      <c r="AW50">
        <f t="shared" si="13"/>
        <v>0</v>
      </c>
      <c r="AX50">
        <f t="shared" si="5"/>
        <v>0</v>
      </c>
      <c r="AY50">
        <f t="shared" si="13"/>
        <v>20.3</v>
      </c>
      <c r="AZ50">
        <f t="shared" si="13"/>
        <v>0</v>
      </c>
      <c r="BA50">
        <f t="shared" si="13"/>
        <v>22</v>
      </c>
      <c r="BB50">
        <f t="shared" si="13"/>
        <v>25.4</v>
      </c>
      <c r="BC50">
        <f t="shared" si="13"/>
        <v>0</v>
      </c>
      <c r="BD50">
        <f t="shared" si="13"/>
        <v>0</v>
      </c>
      <c r="BE50">
        <f t="shared" si="13"/>
        <v>0</v>
      </c>
      <c r="BF50">
        <f t="shared" si="13"/>
        <v>0</v>
      </c>
      <c r="BG50">
        <f t="shared" si="13"/>
        <v>0</v>
      </c>
      <c r="BH50">
        <f t="shared" si="13"/>
        <v>0</v>
      </c>
      <c r="BI50">
        <f t="shared" si="13"/>
        <v>0</v>
      </c>
      <c r="BJ50">
        <f t="shared" si="13"/>
        <v>0</v>
      </c>
      <c r="BK50">
        <f t="shared" si="12"/>
        <v>10</v>
      </c>
      <c r="BL50">
        <f t="shared" si="12"/>
        <v>0</v>
      </c>
      <c r="BM50">
        <f t="shared" si="12"/>
        <v>0</v>
      </c>
      <c r="BN50">
        <f t="shared" si="12"/>
        <v>0</v>
      </c>
      <c r="BO50">
        <f t="shared" si="12"/>
        <v>0</v>
      </c>
      <c r="BP50">
        <f t="shared" si="12"/>
        <v>5</v>
      </c>
      <c r="BQ50">
        <f t="shared" si="12"/>
        <v>0</v>
      </c>
      <c r="BR50">
        <f t="shared" si="12"/>
        <v>0</v>
      </c>
    </row>
    <row r="51" spans="1:70">
      <c r="A51" s="4" t="s">
        <v>869</v>
      </c>
      <c r="B51">
        <v>1</v>
      </c>
      <c r="C51" s="6">
        <v>0</v>
      </c>
      <c r="D51" s="6">
        <v>20</v>
      </c>
      <c r="E51" s="6">
        <v>26.7</v>
      </c>
      <c r="F51" s="6">
        <v>0</v>
      </c>
      <c r="G51" s="6">
        <v>0</v>
      </c>
      <c r="H51" s="6">
        <v>55.7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5</v>
      </c>
      <c r="AI51" s="6">
        <v>10</v>
      </c>
      <c r="AJ51" s="6">
        <v>0</v>
      </c>
      <c r="AL51" s="6">
        <v>50</v>
      </c>
      <c r="AM51">
        <f t="shared" si="14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3"/>
        <v>0</v>
      </c>
      <c r="AT51">
        <f t="shared" si="15"/>
        <v>0</v>
      </c>
      <c r="AU51">
        <f t="shared" si="13"/>
        <v>0</v>
      </c>
      <c r="AV51">
        <f t="shared" si="13"/>
        <v>0</v>
      </c>
      <c r="AW51">
        <f t="shared" si="13"/>
        <v>0</v>
      </c>
      <c r="AX51">
        <f t="shared" si="5"/>
        <v>0</v>
      </c>
      <c r="AY51">
        <f t="shared" si="13"/>
        <v>55.7</v>
      </c>
      <c r="AZ51">
        <f t="shared" si="13"/>
        <v>0</v>
      </c>
      <c r="BA51">
        <f t="shared" si="13"/>
        <v>20</v>
      </c>
      <c r="BB51">
        <f t="shared" si="13"/>
        <v>26.7</v>
      </c>
      <c r="BC51">
        <f t="shared" si="13"/>
        <v>0</v>
      </c>
      <c r="BD51">
        <f t="shared" si="13"/>
        <v>0</v>
      </c>
      <c r="BE51">
        <f t="shared" si="13"/>
        <v>0</v>
      </c>
      <c r="BF51">
        <f t="shared" si="13"/>
        <v>0</v>
      </c>
      <c r="BG51">
        <f t="shared" si="13"/>
        <v>0</v>
      </c>
      <c r="BH51">
        <f t="shared" si="13"/>
        <v>0</v>
      </c>
      <c r="BI51">
        <f t="shared" si="13"/>
        <v>0</v>
      </c>
      <c r="BJ51">
        <f t="shared" si="13"/>
        <v>0</v>
      </c>
      <c r="BK51">
        <f t="shared" si="12"/>
        <v>10</v>
      </c>
      <c r="BL51">
        <f t="shared" si="12"/>
        <v>0</v>
      </c>
      <c r="BM51">
        <f t="shared" si="12"/>
        <v>0</v>
      </c>
      <c r="BN51">
        <f t="shared" si="12"/>
        <v>0</v>
      </c>
      <c r="BO51">
        <f t="shared" si="12"/>
        <v>0</v>
      </c>
      <c r="BP51">
        <f t="shared" si="12"/>
        <v>5</v>
      </c>
      <c r="BQ51">
        <f t="shared" si="12"/>
        <v>0</v>
      </c>
      <c r="BR51">
        <f t="shared" si="12"/>
        <v>0</v>
      </c>
    </row>
    <row r="52" spans="1:70">
      <c r="A52" s="4" t="s">
        <v>870</v>
      </c>
      <c r="B52">
        <v>1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7.9</v>
      </c>
      <c r="S52" s="6">
        <v>0</v>
      </c>
      <c r="T52" s="6">
        <v>6</v>
      </c>
      <c r="U52" s="6">
        <v>0</v>
      </c>
      <c r="V52" s="6">
        <v>14.7</v>
      </c>
      <c r="W52" s="6">
        <v>0</v>
      </c>
      <c r="X52" s="6">
        <v>3</v>
      </c>
      <c r="Y52" s="6">
        <v>3</v>
      </c>
      <c r="Z52" s="6">
        <v>4</v>
      </c>
      <c r="AA52" s="6">
        <v>4</v>
      </c>
      <c r="AB52" s="6">
        <v>7</v>
      </c>
      <c r="AC52" s="6">
        <v>29.9</v>
      </c>
      <c r="AD52" s="6">
        <v>11.5</v>
      </c>
      <c r="AE52" s="6">
        <v>6</v>
      </c>
      <c r="AF52" s="6">
        <v>0</v>
      </c>
      <c r="AG52" s="6">
        <v>17.8</v>
      </c>
      <c r="AH52" s="6">
        <v>0</v>
      </c>
      <c r="AI52" s="6">
        <v>0</v>
      </c>
      <c r="AJ52" s="6">
        <v>0</v>
      </c>
      <c r="AL52" s="6">
        <v>51</v>
      </c>
      <c r="AM52">
        <f t="shared" si="14"/>
        <v>14.7</v>
      </c>
      <c r="AN52">
        <f t="shared" si="15"/>
        <v>0</v>
      </c>
      <c r="AO52">
        <f t="shared" si="15"/>
        <v>6</v>
      </c>
      <c r="AP52">
        <f t="shared" si="15"/>
        <v>0</v>
      </c>
      <c r="AQ52">
        <f t="shared" si="15"/>
        <v>0</v>
      </c>
      <c r="AR52">
        <f t="shared" si="15"/>
        <v>0</v>
      </c>
      <c r="AS52">
        <f t="shared" si="3"/>
        <v>0</v>
      </c>
      <c r="AT52">
        <f t="shared" si="15"/>
        <v>0</v>
      </c>
      <c r="AU52">
        <f t="shared" si="13"/>
        <v>7.9</v>
      </c>
      <c r="AV52">
        <f t="shared" si="13"/>
        <v>0</v>
      </c>
      <c r="AW52">
        <f t="shared" si="13"/>
        <v>0</v>
      </c>
      <c r="AX52">
        <f t="shared" si="5"/>
        <v>0</v>
      </c>
      <c r="AY52">
        <f t="shared" si="13"/>
        <v>0</v>
      </c>
      <c r="AZ52">
        <f t="shared" si="13"/>
        <v>0</v>
      </c>
      <c r="BA52">
        <f t="shared" si="13"/>
        <v>0</v>
      </c>
      <c r="BB52">
        <f t="shared" si="13"/>
        <v>0</v>
      </c>
      <c r="BC52">
        <f t="shared" si="13"/>
        <v>29.9</v>
      </c>
      <c r="BD52">
        <f t="shared" si="13"/>
        <v>7</v>
      </c>
      <c r="BE52">
        <f t="shared" si="13"/>
        <v>3</v>
      </c>
      <c r="BF52">
        <f t="shared" si="13"/>
        <v>0</v>
      </c>
      <c r="BG52">
        <f t="shared" si="13"/>
        <v>11.5</v>
      </c>
      <c r="BH52">
        <f t="shared" si="13"/>
        <v>17.8</v>
      </c>
      <c r="BI52">
        <f t="shared" si="13"/>
        <v>0</v>
      </c>
      <c r="BJ52">
        <f t="shared" si="13"/>
        <v>6</v>
      </c>
      <c r="BK52">
        <f t="shared" si="12"/>
        <v>0</v>
      </c>
      <c r="BL52">
        <f t="shared" si="12"/>
        <v>0</v>
      </c>
      <c r="BM52">
        <f t="shared" si="12"/>
        <v>0</v>
      </c>
      <c r="BN52">
        <f t="shared" si="12"/>
        <v>3</v>
      </c>
      <c r="BO52">
        <f t="shared" si="12"/>
        <v>4</v>
      </c>
      <c r="BP52">
        <f t="shared" si="12"/>
        <v>0</v>
      </c>
      <c r="BQ52">
        <f t="shared" si="12"/>
        <v>4</v>
      </c>
      <c r="BR52">
        <f t="shared" si="12"/>
        <v>0</v>
      </c>
    </row>
    <row r="53" spans="1:70">
      <c r="A53" s="4" t="s">
        <v>871</v>
      </c>
      <c r="B53">
        <v>1</v>
      </c>
      <c r="C53" s="6">
        <v>11.4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8</v>
      </c>
      <c r="Y53" s="6">
        <v>0</v>
      </c>
      <c r="Z53" s="6">
        <v>0</v>
      </c>
      <c r="AA53" s="6">
        <v>10</v>
      </c>
      <c r="AB53" s="6">
        <v>0</v>
      </c>
      <c r="AC53" s="6">
        <v>110.3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2.8</v>
      </c>
      <c r="AL53" s="6">
        <v>52</v>
      </c>
      <c r="AM53">
        <f t="shared" si="14"/>
        <v>0</v>
      </c>
      <c r="AN53">
        <f t="shared" si="15"/>
        <v>0</v>
      </c>
      <c r="AO53">
        <f t="shared" si="15"/>
        <v>0</v>
      </c>
      <c r="AP53">
        <f t="shared" si="15"/>
        <v>0</v>
      </c>
      <c r="AQ53">
        <f t="shared" si="15"/>
        <v>0</v>
      </c>
      <c r="AR53">
        <f t="shared" si="15"/>
        <v>0</v>
      </c>
      <c r="AS53">
        <f t="shared" si="3"/>
        <v>0</v>
      </c>
      <c r="AT53">
        <f t="shared" si="15"/>
        <v>0</v>
      </c>
      <c r="AU53">
        <f t="shared" si="13"/>
        <v>0</v>
      </c>
      <c r="AV53">
        <f t="shared" si="13"/>
        <v>0</v>
      </c>
      <c r="AW53">
        <f t="shared" si="13"/>
        <v>0</v>
      </c>
      <c r="AX53">
        <f t="shared" si="5"/>
        <v>0</v>
      </c>
      <c r="AY53">
        <f t="shared" si="13"/>
        <v>0</v>
      </c>
      <c r="AZ53">
        <f t="shared" si="13"/>
        <v>0</v>
      </c>
      <c r="BA53">
        <f t="shared" si="13"/>
        <v>0</v>
      </c>
      <c r="BB53">
        <f t="shared" si="13"/>
        <v>0</v>
      </c>
      <c r="BC53">
        <f t="shared" si="13"/>
        <v>110.3</v>
      </c>
      <c r="BD53">
        <f t="shared" si="13"/>
        <v>0</v>
      </c>
      <c r="BE53">
        <f t="shared" si="13"/>
        <v>8</v>
      </c>
      <c r="BF53">
        <f t="shared" si="13"/>
        <v>11.4</v>
      </c>
      <c r="BG53">
        <f t="shared" si="13"/>
        <v>0</v>
      </c>
      <c r="BH53">
        <f t="shared" si="13"/>
        <v>0</v>
      </c>
      <c r="BI53">
        <f t="shared" si="13"/>
        <v>0</v>
      </c>
      <c r="BJ53">
        <f t="shared" si="13"/>
        <v>0</v>
      </c>
      <c r="BK53">
        <f t="shared" si="12"/>
        <v>0</v>
      </c>
      <c r="BL53">
        <f t="shared" si="12"/>
        <v>0</v>
      </c>
      <c r="BM53">
        <f t="shared" si="12"/>
        <v>2.8</v>
      </c>
      <c r="BN53">
        <f t="shared" si="12"/>
        <v>0</v>
      </c>
      <c r="BO53">
        <f t="shared" si="12"/>
        <v>10</v>
      </c>
      <c r="BP53">
        <f t="shared" si="12"/>
        <v>0</v>
      </c>
      <c r="BQ53">
        <f t="shared" si="12"/>
        <v>0</v>
      </c>
      <c r="BR53">
        <f t="shared" si="12"/>
        <v>0</v>
      </c>
    </row>
    <row r="54" spans="1:70">
      <c r="A54" s="4" t="s">
        <v>872</v>
      </c>
      <c r="B54">
        <v>1</v>
      </c>
      <c r="C54" s="6">
        <v>0</v>
      </c>
      <c r="D54" s="6">
        <v>0</v>
      </c>
      <c r="E54" s="6">
        <v>0</v>
      </c>
      <c r="F54" s="6">
        <v>2</v>
      </c>
      <c r="G54" s="6">
        <v>0</v>
      </c>
      <c r="H54" s="6">
        <v>11.9</v>
      </c>
      <c r="I54" s="6">
        <v>0</v>
      </c>
      <c r="J54" s="6">
        <v>0</v>
      </c>
      <c r="K54" s="6">
        <v>3</v>
      </c>
      <c r="L54" s="6">
        <v>0</v>
      </c>
      <c r="M54" s="6">
        <v>0</v>
      </c>
      <c r="N54" s="6">
        <v>0</v>
      </c>
      <c r="O54" s="6">
        <v>0</v>
      </c>
      <c r="P54" s="6">
        <v>11</v>
      </c>
      <c r="Q54" s="6">
        <v>11</v>
      </c>
      <c r="R54" s="6">
        <v>55.099999999999987</v>
      </c>
      <c r="S54" s="6">
        <v>0</v>
      </c>
      <c r="T54" s="6">
        <v>9</v>
      </c>
      <c r="U54" s="6">
        <v>0</v>
      </c>
      <c r="V54" s="6">
        <v>11.3</v>
      </c>
      <c r="W54" s="6">
        <v>0</v>
      </c>
      <c r="X54" s="6">
        <v>2</v>
      </c>
      <c r="Y54" s="6">
        <v>0</v>
      </c>
      <c r="Z54" s="6">
        <v>0</v>
      </c>
      <c r="AA54" s="6">
        <v>4</v>
      </c>
      <c r="AB54" s="6">
        <v>0</v>
      </c>
      <c r="AC54" s="6">
        <v>37.9</v>
      </c>
      <c r="AD54" s="6">
        <v>17.600000000000001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L54" s="6">
        <v>53</v>
      </c>
      <c r="AM54">
        <f t="shared" si="14"/>
        <v>11.3</v>
      </c>
      <c r="AN54">
        <f t="shared" si="15"/>
        <v>0</v>
      </c>
      <c r="AO54">
        <f t="shared" si="15"/>
        <v>9</v>
      </c>
      <c r="AP54">
        <f t="shared" si="15"/>
        <v>0</v>
      </c>
      <c r="AQ54">
        <f t="shared" si="15"/>
        <v>0</v>
      </c>
      <c r="AR54">
        <f t="shared" si="15"/>
        <v>0</v>
      </c>
      <c r="AS54">
        <f t="shared" si="3"/>
        <v>11</v>
      </c>
      <c r="AT54">
        <f t="shared" si="15"/>
        <v>0</v>
      </c>
      <c r="AU54">
        <f t="shared" si="13"/>
        <v>55.099999999999987</v>
      </c>
      <c r="AV54">
        <f t="shared" si="13"/>
        <v>11</v>
      </c>
      <c r="AW54">
        <f t="shared" si="13"/>
        <v>3</v>
      </c>
      <c r="AX54">
        <f t="shared" si="5"/>
        <v>0</v>
      </c>
      <c r="AY54">
        <f t="shared" si="13"/>
        <v>11.9</v>
      </c>
      <c r="AZ54">
        <f t="shared" si="13"/>
        <v>0</v>
      </c>
      <c r="BA54">
        <f t="shared" si="13"/>
        <v>0</v>
      </c>
      <c r="BB54">
        <f t="shared" si="13"/>
        <v>0</v>
      </c>
      <c r="BC54">
        <f t="shared" si="13"/>
        <v>37.9</v>
      </c>
      <c r="BD54">
        <f t="shared" si="13"/>
        <v>0</v>
      </c>
      <c r="BE54">
        <f t="shared" si="13"/>
        <v>2</v>
      </c>
      <c r="BF54">
        <f t="shared" si="13"/>
        <v>0</v>
      </c>
      <c r="BG54">
        <f t="shared" si="13"/>
        <v>17.600000000000001</v>
      </c>
      <c r="BH54">
        <f t="shared" si="13"/>
        <v>0</v>
      </c>
      <c r="BI54">
        <f t="shared" si="13"/>
        <v>0</v>
      </c>
      <c r="BJ54">
        <f t="shared" si="13"/>
        <v>0</v>
      </c>
      <c r="BK54">
        <f t="shared" si="12"/>
        <v>0</v>
      </c>
      <c r="BL54">
        <f t="shared" si="12"/>
        <v>2</v>
      </c>
      <c r="BM54">
        <f t="shared" si="12"/>
        <v>0</v>
      </c>
      <c r="BN54">
        <f t="shared" si="12"/>
        <v>0</v>
      </c>
      <c r="BO54">
        <f t="shared" si="12"/>
        <v>4</v>
      </c>
      <c r="BP54">
        <f t="shared" si="12"/>
        <v>0</v>
      </c>
      <c r="BQ54">
        <f t="shared" si="12"/>
        <v>0</v>
      </c>
      <c r="BR54">
        <f t="shared" si="12"/>
        <v>0</v>
      </c>
    </row>
    <row r="55" spans="1:70">
      <c r="A55" s="4" t="s">
        <v>873</v>
      </c>
      <c r="B55">
        <v>1</v>
      </c>
      <c r="C55" s="6">
        <v>0</v>
      </c>
      <c r="D55" s="6">
        <v>22</v>
      </c>
      <c r="E55" s="6">
        <v>22.7</v>
      </c>
      <c r="F55" s="6">
        <v>13</v>
      </c>
      <c r="G55" s="6">
        <v>0</v>
      </c>
      <c r="H55" s="6">
        <v>56.8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15</v>
      </c>
      <c r="AJ55" s="6">
        <v>0</v>
      </c>
      <c r="AL55" s="6">
        <v>54</v>
      </c>
      <c r="AM55">
        <f t="shared" si="14"/>
        <v>0</v>
      </c>
      <c r="AN55">
        <f t="shared" si="15"/>
        <v>0</v>
      </c>
      <c r="AO55">
        <f t="shared" si="15"/>
        <v>0</v>
      </c>
      <c r="AP55">
        <f t="shared" si="15"/>
        <v>0</v>
      </c>
      <c r="AQ55">
        <f t="shared" si="15"/>
        <v>0</v>
      </c>
      <c r="AR55">
        <f t="shared" si="15"/>
        <v>0</v>
      </c>
      <c r="AS55">
        <f t="shared" si="3"/>
        <v>0</v>
      </c>
      <c r="AT55">
        <f t="shared" si="15"/>
        <v>0</v>
      </c>
      <c r="AU55">
        <f t="shared" si="13"/>
        <v>0</v>
      </c>
      <c r="AV55">
        <f t="shared" si="13"/>
        <v>0</v>
      </c>
      <c r="AW55">
        <f t="shared" si="13"/>
        <v>0</v>
      </c>
      <c r="AX55">
        <f t="shared" si="5"/>
        <v>0</v>
      </c>
      <c r="AY55">
        <f t="shared" si="13"/>
        <v>56.8</v>
      </c>
      <c r="AZ55">
        <f t="shared" si="13"/>
        <v>0</v>
      </c>
      <c r="BA55">
        <f t="shared" si="13"/>
        <v>22</v>
      </c>
      <c r="BB55">
        <f t="shared" si="13"/>
        <v>22.7</v>
      </c>
      <c r="BC55">
        <f t="shared" si="13"/>
        <v>0</v>
      </c>
      <c r="BD55">
        <f t="shared" si="13"/>
        <v>0</v>
      </c>
      <c r="BE55">
        <f t="shared" si="13"/>
        <v>0</v>
      </c>
      <c r="BF55">
        <f t="shared" si="13"/>
        <v>0</v>
      </c>
      <c r="BG55">
        <f t="shared" si="13"/>
        <v>0</v>
      </c>
      <c r="BH55">
        <f t="shared" si="13"/>
        <v>0</v>
      </c>
      <c r="BI55">
        <f t="shared" si="13"/>
        <v>0</v>
      </c>
      <c r="BJ55">
        <f t="shared" si="13"/>
        <v>0</v>
      </c>
      <c r="BK55">
        <f t="shared" si="12"/>
        <v>15</v>
      </c>
      <c r="BL55">
        <f t="shared" si="12"/>
        <v>13</v>
      </c>
      <c r="BM55">
        <f t="shared" si="12"/>
        <v>0</v>
      </c>
      <c r="BN55">
        <f t="shared" si="12"/>
        <v>0</v>
      </c>
      <c r="BO55">
        <f t="shared" si="12"/>
        <v>0</v>
      </c>
      <c r="BP55">
        <f t="shared" si="12"/>
        <v>0</v>
      </c>
      <c r="BQ55">
        <f t="shared" si="12"/>
        <v>0</v>
      </c>
      <c r="BR55">
        <f t="shared" si="12"/>
        <v>0</v>
      </c>
    </row>
    <row r="56" spans="1:70">
      <c r="A56" s="4" t="s">
        <v>874</v>
      </c>
      <c r="B56">
        <v>1</v>
      </c>
      <c r="C56" s="6">
        <v>0</v>
      </c>
      <c r="D56" s="6">
        <v>20</v>
      </c>
      <c r="E56" s="6">
        <v>23.4</v>
      </c>
      <c r="F56" s="6">
        <v>0</v>
      </c>
      <c r="G56" s="6">
        <v>16</v>
      </c>
      <c r="H56" s="6">
        <v>63.3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5</v>
      </c>
      <c r="AI56" s="6">
        <v>10</v>
      </c>
      <c r="AJ56" s="6">
        <v>0</v>
      </c>
      <c r="AL56" s="6">
        <v>55</v>
      </c>
      <c r="AM56">
        <f t="shared" si="14"/>
        <v>0</v>
      </c>
      <c r="AN56">
        <f t="shared" si="15"/>
        <v>0</v>
      </c>
      <c r="AO56">
        <f t="shared" si="15"/>
        <v>0</v>
      </c>
      <c r="AP56">
        <f t="shared" si="15"/>
        <v>0</v>
      </c>
      <c r="AQ56">
        <f t="shared" si="15"/>
        <v>0</v>
      </c>
      <c r="AR56">
        <f t="shared" si="15"/>
        <v>0</v>
      </c>
      <c r="AS56">
        <f t="shared" si="3"/>
        <v>0</v>
      </c>
      <c r="AT56">
        <f t="shared" si="15"/>
        <v>0</v>
      </c>
      <c r="AU56">
        <f t="shared" si="13"/>
        <v>0</v>
      </c>
      <c r="AV56">
        <f t="shared" si="13"/>
        <v>0</v>
      </c>
      <c r="AW56">
        <f t="shared" si="13"/>
        <v>0</v>
      </c>
      <c r="AX56">
        <f t="shared" si="5"/>
        <v>0</v>
      </c>
      <c r="AY56">
        <f t="shared" si="13"/>
        <v>63.3</v>
      </c>
      <c r="AZ56">
        <f t="shared" si="13"/>
        <v>16</v>
      </c>
      <c r="BA56">
        <f t="shared" si="13"/>
        <v>20</v>
      </c>
      <c r="BB56">
        <f t="shared" si="13"/>
        <v>23.4</v>
      </c>
      <c r="BC56">
        <f t="shared" si="13"/>
        <v>0</v>
      </c>
      <c r="BD56">
        <f t="shared" si="13"/>
        <v>0</v>
      </c>
      <c r="BE56">
        <f t="shared" si="13"/>
        <v>0</v>
      </c>
      <c r="BF56">
        <f t="shared" si="13"/>
        <v>0</v>
      </c>
      <c r="BG56">
        <f t="shared" si="13"/>
        <v>0</v>
      </c>
      <c r="BH56">
        <f t="shared" si="13"/>
        <v>0</v>
      </c>
      <c r="BI56">
        <f t="shared" si="13"/>
        <v>0</v>
      </c>
      <c r="BJ56">
        <f t="shared" si="13"/>
        <v>0</v>
      </c>
      <c r="BK56">
        <f t="shared" si="12"/>
        <v>10</v>
      </c>
      <c r="BL56">
        <f t="shared" si="12"/>
        <v>0</v>
      </c>
      <c r="BM56">
        <f t="shared" si="12"/>
        <v>0</v>
      </c>
      <c r="BN56">
        <f t="shared" si="12"/>
        <v>0</v>
      </c>
      <c r="BO56">
        <f t="shared" si="12"/>
        <v>0</v>
      </c>
      <c r="BP56">
        <f t="shared" si="12"/>
        <v>5</v>
      </c>
      <c r="BQ56">
        <f t="shared" si="12"/>
        <v>0</v>
      </c>
      <c r="BR56">
        <f t="shared" si="12"/>
        <v>0</v>
      </c>
    </row>
    <row r="57" spans="1:70">
      <c r="A57" s="4" t="s">
        <v>875</v>
      </c>
      <c r="B57">
        <v>1</v>
      </c>
      <c r="C57" s="6">
        <v>0</v>
      </c>
      <c r="D57" s="6">
        <v>0</v>
      </c>
      <c r="E57" s="6">
        <v>43.3</v>
      </c>
      <c r="F57" s="6">
        <v>14</v>
      </c>
      <c r="G57" s="6">
        <v>0</v>
      </c>
      <c r="H57" s="6">
        <v>65.5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15</v>
      </c>
      <c r="AJ57" s="6">
        <v>0</v>
      </c>
      <c r="AL57" s="6">
        <v>56</v>
      </c>
      <c r="AM57">
        <f t="shared" si="14"/>
        <v>0</v>
      </c>
      <c r="AN57">
        <f t="shared" si="15"/>
        <v>0</v>
      </c>
      <c r="AO57">
        <f t="shared" si="15"/>
        <v>0</v>
      </c>
      <c r="AP57">
        <f t="shared" si="15"/>
        <v>0</v>
      </c>
      <c r="AQ57">
        <f t="shared" si="15"/>
        <v>0</v>
      </c>
      <c r="AR57">
        <f t="shared" si="15"/>
        <v>0</v>
      </c>
      <c r="AS57">
        <f t="shared" si="3"/>
        <v>0</v>
      </c>
      <c r="AT57">
        <f t="shared" si="15"/>
        <v>0</v>
      </c>
      <c r="AU57">
        <f t="shared" si="13"/>
        <v>0</v>
      </c>
      <c r="AV57">
        <f t="shared" si="13"/>
        <v>0</v>
      </c>
      <c r="AW57">
        <f t="shared" si="13"/>
        <v>0</v>
      </c>
      <c r="AX57">
        <f t="shared" si="5"/>
        <v>0</v>
      </c>
      <c r="AY57">
        <f t="shared" si="13"/>
        <v>65.5</v>
      </c>
      <c r="AZ57">
        <f t="shared" si="13"/>
        <v>0</v>
      </c>
      <c r="BA57">
        <f t="shared" si="13"/>
        <v>0</v>
      </c>
      <c r="BB57">
        <f t="shared" si="13"/>
        <v>43.3</v>
      </c>
      <c r="BC57">
        <f t="shared" si="13"/>
        <v>0</v>
      </c>
      <c r="BD57">
        <f t="shared" si="13"/>
        <v>0</v>
      </c>
      <c r="BE57">
        <f t="shared" si="13"/>
        <v>0</v>
      </c>
      <c r="BF57">
        <f t="shared" si="13"/>
        <v>0</v>
      </c>
      <c r="BG57">
        <f t="shared" si="13"/>
        <v>0</v>
      </c>
      <c r="BH57">
        <f t="shared" si="13"/>
        <v>0</v>
      </c>
      <c r="BI57">
        <f t="shared" si="13"/>
        <v>0</v>
      </c>
      <c r="BJ57">
        <f t="shared" si="13"/>
        <v>0</v>
      </c>
      <c r="BK57">
        <f t="shared" si="12"/>
        <v>15</v>
      </c>
      <c r="BL57">
        <f t="shared" si="12"/>
        <v>14</v>
      </c>
      <c r="BM57">
        <f t="shared" si="12"/>
        <v>0</v>
      </c>
      <c r="BN57">
        <f t="shared" si="12"/>
        <v>0</v>
      </c>
      <c r="BO57">
        <f t="shared" si="12"/>
        <v>0</v>
      </c>
      <c r="BP57">
        <f t="shared" si="12"/>
        <v>0</v>
      </c>
      <c r="BQ57">
        <f t="shared" si="12"/>
        <v>0</v>
      </c>
      <c r="BR57">
        <f t="shared" si="12"/>
        <v>0</v>
      </c>
    </row>
    <row r="58" spans="1:70">
      <c r="A58" s="4" t="s">
        <v>876</v>
      </c>
      <c r="B58">
        <v>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2</v>
      </c>
      <c r="N58" s="6">
        <v>0</v>
      </c>
      <c r="O58" s="6">
        <v>0</v>
      </c>
      <c r="P58" s="6">
        <v>5</v>
      </c>
      <c r="Q58" s="6">
        <v>4</v>
      </c>
      <c r="R58" s="6">
        <v>18.5</v>
      </c>
      <c r="S58" s="6">
        <v>0</v>
      </c>
      <c r="T58" s="6">
        <v>0</v>
      </c>
      <c r="U58" s="6">
        <v>17</v>
      </c>
      <c r="V58" s="6">
        <v>38.9</v>
      </c>
      <c r="W58" s="6">
        <v>0</v>
      </c>
      <c r="X58" s="6">
        <v>3</v>
      </c>
      <c r="Y58" s="6">
        <v>0</v>
      </c>
      <c r="Z58" s="6">
        <v>0</v>
      </c>
      <c r="AA58" s="6">
        <v>3</v>
      </c>
      <c r="AB58" s="6">
        <v>0</v>
      </c>
      <c r="AC58" s="6">
        <v>31.3</v>
      </c>
      <c r="AD58" s="6">
        <v>13.6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L58" s="6">
        <v>57</v>
      </c>
      <c r="AM58">
        <f t="shared" si="14"/>
        <v>38.9</v>
      </c>
      <c r="AN58">
        <f t="shared" si="14"/>
        <v>0</v>
      </c>
      <c r="AO58">
        <f t="shared" si="14"/>
        <v>0</v>
      </c>
      <c r="AP58">
        <f t="shared" si="14"/>
        <v>17</v>
      </c>
      <c r="AQ58">
        <f t="shared" si="14"/>
        <v>0</v>
      </c>
      <c r="AR58">
        <f t="shared" si="14"/>
        <v>0</v>
      </c>
      <c r="AS58">
        <f t="shared" si="3"/>
        <v>6</v>
      </c>
      <c r="AT58">
        <f t="shared" si="14"/>
        <v>0</v>
      </c>
      <c r="AU58">
        <f t="shared" si="13"/>
        <v>18.5</v>
      </c>
      <c r="AV58">
        <f t="shared" si="13"/>
        <v>5</v>
      </c>
      <c r="AW58">
        <f t="shared" si="13"/>
        <v>0</v>
      </c>
      <c r="AX58">
        <f t="shared" si="5"/>
        <v>0</v>
      </c>
      <c r="AY58">
        <f t="shared" si="13"/>
        <v>0</v>
      </c>
      <c r="AZ58">
        <f t="shared" si="13"/>
        <v>0</v>
      </c>
      <c r="BA58">
        <f t="shared" si="13"/>
        <v>0</v>
      </c>
      <c r="BB58">
        <f t="shared" si="13"/>
        <v>0</v>
      </c>
      <c r="BC58">
        <f t="shared" si="13"/>
        <v>31.3</v>
      </c>
      <c r="BD58">
        <f t="shared" si="13"/>
        <v>0</v>
      </c>
      <c r="BE58">
        <f t="shared" si="13"/>
        <v>3</v>
      </c>
      <c r="BF58">
        <f t="shared" si="13"/>
        <v>0</v>
      </c>
      <c r="BG58">
        <f t="shared" si="13"/>
        <v>13.6</v>
      </c>
      <c r="BH58">
        <f t="shared" si="13"/>
        <v>0</v>
      </c>
      <c r="BI58">
        <f t="shared" si="13"/>
        <v>0</v>
      </c>
      <c r="BJ58">
        <f t="shared" si="13"/>
        <v>0</v>
      </c>
      <c r="BK58">
        <f t="shared" si="12"/>
        <v>0</v>
      </c>
      <c r="BL58">
        <f t="shared" si="12"/>
        <v>0</v>
      </c>
      <c r="BM58">
        <f t="shared" si="12"/>
        <v>0</v>
      </c>
      <c r="BN58">
        <f t="shared" si="12"/>
        <v>0</v>
      </c>
      <c r="BO58">
        <f t="shared" si="12"/>
        <v>3</v>
      </c>
      <c r="BP58">
        <f t="shared" si="12"/>
        <v>0</v>
      </c>
      <c r="BQ58">
        <f t="shared" si="12"/>
        <v>0</v>
      </c>
      <c r="BR58">
        <f t="shared" si="12"/>
        <v>0</v>
      </c>
    </row>
    <row r="59" spans="1:70">
      <c r="A59" s="4" t="s">
        <v>877</v>
      </c>
      <c r="B59">
        <v>1</v>
      </c>
      <c r="C59" s="6">
        <v>12.1</v>
      </c>
      <c r="D59" s="6">
        <v>0</v>
      </c>
      <c r="E59" s="6">
        <v>0</v>
      </c>
      <c r="F59" s="6">
        <v>21</v>
      </c>
      <c r="G59" s="6">
        <v>0</v>
      </c>
      <c r="H59" s="6">
        <v>120.5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3.6</v>
      </c>
      <c r="AL59" s="6">
        <v>58</v>
      </c>
      <c r="AM59">
        <f t="shared" ref="AM59:AT67" si="16">HLOOKUP(AM$2,$C$2:$AJ$85,$AL59,FALSE)</f>
        <v>0</v>
      </c>
      <c r="AN59">
        <f t="shared" si="16"/>
        <v>0</v>
      </c>
      <c r="AO59">
        <f t="shared" si="16"/>
        <v>0</v>
      </c>
      <c r="AP59">
        <f t="shared" si="16"/>
        <v>0</v>
      </c>
      <c r="AQ59">
        <f t="shared" si="16"/>
        <v>0</v>
      </c>
      <c r="AR59">
        <f t="shared" si="16"/>
        <v>0</v>
      </c>
      <c r="AS59">
        <f t="shared" si="3"/>
        <v>0</v>
      </c>
      <c r="AT59">
        <f t="shared" si="16"/>
        <v>0</v>
      </c>
      <c r="AU59">
        <f t="shared" si="13"/>
        <v>0</v>
      </c>
      <c r="AV59">
        <f t="shared" si="13"/>
        <v>0</v>
      </c>
      <c r="AW59">
        <f t="shared" si="13"/>
        <v>0</v>
      </c>
      <c r="AX59">
        <f t="shared" si="5"/>
        <v>0</v>
      </c>
      <c r="AY59">
        <f t="shared" si="13"/>
        <v>120.5</v>
      </c>
      <c r="AZ59">
        <f t="shared" si="13"/>
        <v>0</v>
      </c>
      <c r="BA59">
        <f t="shared" si="13"/>
        <v>0</v>
      </c>
      <c r="BB59">
        <f t="shared" si="13"/>
        <v>0</v>
      </c>
      <c r="BC59">
        <f t="shared" si="13"/>
        <v>0</v>
      </c>
      <c r="BD59">
        <f t="shared" si="13"/>
        <v>0</v>
      </c>
      <c r="BE59">
        <f t="shared" si="13"/>
        <v>0</v>
      </c>
      <c r="BF59">
        <f t="shared" si="13"/>
        <v>12.1</v>
      </c>
      <c r="BG59">
        <f t="shared" si="13"/>
        <v>0</v>
      </c>
      <c r="BH59">
        <f t="shared" si="13"/>
        <v>0</v>
      </c>
      <c r="BI59">
        <f t="shared" si="13"/>
        <v>0</v>
      </c>
      <c r="BJ59">
        <f t="shared" si="13"/>
        <v>0</v>
      </c>
      <c r="BK59">
        <f t="shared" si="12"/>
        <v>0</v>
      </c>
      <c r="BL59">
        <f t="shared" si="12"/>
        <v>21</v>
      </c>
      <c r="BM59">
        <f t="shared" si="12"/>
        <v>3.6</v>
      </c>
      <c r="BN59">
        <f t="shared" si="12"/>
        <v>0</v>
      </c>
      <c r="BO59">
        <f t="shared" si="12"/>
        <v>0</v>
      </c>
      <c r="BP59">
        <f t="shared" si="12"/>
        <v>0</v>
      </c>
      <c r="BQ59">
        <f t="shared" si="12"/>
        <v>0</v>
      </c>
      <c r="BR59">
        <f t="shared" si="12"/>
        <v>0</v>
      </c>
    </row>
    <row r="60" spans="1:70">
      <c r="A60" s="4" t="s">
        <v>878</v>
      </c>
      <c r="B60">
        <v>1</v>
      </c>
      <c r="C60" s="6">
        <v>14.5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2</v>
      </c>
      <c r="K60" s="6">
        <v>4</v>
      </c>
      <c r="L60" s="6">
        <v>0</v>
      </c>
      <c r="M60" s="6">
        <v>7</v>
      </c>
      <c r="N60" s="6">
        <v>0</v>
      </c>
      <c r="O60" s="6">
        <v>0</v>
      </c>
      <c r="P60" s="6">
        <v>0</v>
      </c>
      <c r="Q60" s="6">
        <v>15</v>
      </c>
      <c r="R60" s="6">
        <v>68.2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4</v>
      </c>
      <c r="AB60" s="6">
        <v>0</v>
      </c>
      <c r="AC60" s="6">
        <v>38.9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0.9</v>
      </c>
      <c r="AJ60" s="6">
        <v>0</v>
      </c>
      <c r="AL60" s="6">
        <v>59</v>
      </c>
      <c r="AM60">
        <f t="shared" si="16"/>
        <v>0</v>
      </c>
      <c r="AN60">
        <f t="shared" ref="AN60:AT67" si="17">HLOOKUP(AN$2,$C$2:$AJ$85,$AL60,FALSE)</f>
        <v>0</v>
      </c>
      <c r="AO60">
        <f t="shared" si="17"/>
        <v>0</v>
      </c>
      <c r="AP60">
        <f t="shared" si="17"/>
        <v>0</v>
      </c>
      <c r="AQ60">
        <f t="shared" si="17"/>
        <v>0</v>
      </c>
      <c r="AR60">
        <f t="shared" si="17"/>
        <v>0</v>
      </c>
      <c r="AS60">
        <f t="shared" si="3"/>
        <v>22</v>
      </c>
      <c r="AT60">
        <f t="shared" si="17"/>
        <v>0</v>
      </c>
      <c r="AU60">
        <f t="shared" si="13"/>
        <v>68.2</v>
      </c>
      <c r="AV60">
        <f t="shared" si="13"/>
        <v>0</v>
      </c>
      <c r="AW60">
        <f t="shared" si="13"/>
        <v>4</v>
      </c>
      <c r="AX60">
        <f t="shared" si="5"/>
        <v>2</v>
      </c>
      <c r="AY60">
        <f t="shared" si="13"/>
        <v>0</v>
      </c>
      <c r="AZ60">
        <f t="shared" si="13"/>
        <v>0</v>
      </c>
      <c r="BA60">
        <f t="shared" si="13"/>
        <v>0</v>
      </c>
      <c r="BB60">
        <f t="shared" si="13"/>
        <v>0</v>
      </c>
      <c r="BC60">
        <f t="shared" si="13"/>
        <v>38.9</v>
      </c>
      <c r="BD60">
        <f t="shared" si="13"/>
        <v>0</v>
      </c>
      <c r="BE60">
        <f t="shared" si="13"/>
        <v>0</v>
      </c>
      <c r="BF60">
        <f t="shared" si="13"/>
        <v>14.5</v>
      </c>
      <c r="BG60">
        <f t="shared" si="13"/>
        <v>0</v>
      </c>
      <c r="BH60">
        <f t="shared" si="13"/>
        <v>0</v>
      </c>
      <c r="BI60">
        <f t="shared" si="13"/>
        <v>0</v>
      </c>
      <c r="BJ60">
        <f t="shared" si="13"/>
        <v>0</v>
      </c>
      <c r="BK60">
        <f t="shared" si="12"/>
        <v>0.9</v>
      </c>
      <c r="BL60">
        <f t="shared" si="12"/>
        <v>0</v>
      </c>
      <c r="BM60">
        <f t="shared" si="12"/>
        <v>0</v>
      </c>
      <c r="BN60">
        <f t="shared" si="12"/>
        <v>0</v>
      </c>
      <c r="BO60">
        <f t="shared" si="12"/>
        <v>4</v>
      </c>
      <c r="BP60">
        <f t="shared" si="12"/>
        <v>0</v>
      </c>
      <c r="BQ60">
        <f t="shared" si="12"/>
        <v>0</v>
      </c>
      <c r="BR60">
        <f t="shared" si="12"/>
        <v>0</v>
      </c>
    </row>
    <row r="61" spans="1:70">
      <c r="A61" s="4" t="s">
        <v>879</v>
      </c>
      <c r="B61">
        <v>1</v>
      </c>
      <c r="C61" s="6">
        <v>14.5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3</v>
      </c>
      <c r="K61" s="6">
        <v>0</v>
      </c>
      <c r="L61" s="6">
        <v>0</v>
      </c>
      <c r="M61" s="6">
        <v>8</v>
      </c>
      <c r="N61" s="6">
        <v>8</v>
      </c>
      <c r="O61" s="6">
        <v>0</v>
      </c>
      <c r="P61" s="6">
        <v>11</v>
      </c>
      <c r="Q61" s="6">
        <v>0</v>
      </c>
      <c r="R61" s="6">
        <v>66.3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3</v>
      </c>
      <c r="AA61" s="6">
        <v>0</v>
      </c>
      <c r="AB61" s="6">
        <v>0</v>
      </c>
      <c r="AC61" s="6">
        <v>39.9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1</v>
      </c>
      <c r="AJ61" s="6">
        <v>0</v>
      </c>
      <c r="AL61" s="6">
        <v>60</v>
      </c>
      <c r="AM61">
        <f t="shared" si="16"/>
        <v>0</v>
      </c>
      <c r="AN61">
        <f t="shared" si="17"/>
        <v>0</v>
      </c>
      <c r="AO61">
        <f t="shared" si="17"/>
        <v>0</v>
      </c>
      <c r="AP61">
        <f t="shared" si="17"/>
        <v>0</v>
      </c>
      <c r="AQ61">
        <f t="shared" si="17"/>
        <v>8</v>
      </c>
      <c r="AR61">
        <f t="shared" si="17"/>
        <v>0</v>
      </c>
      <c r="AS61">
        <f t="shared" si="3"/>
        <v>8</v>
      </c>
      <c r="AT61">
        <f t="shared" si="17"/>
        <v>0</v>
      </c>
      <c r="AU61">
        <f t="shared" si="13"/>
        <v>66.3</v>
      </c>
      <c r="AV61">
        <f t="shared" si="13"/>
        <v>11</v>
      </c>
      <c r="AW61">
        <f t="shared" si="13"/>
        <v>0</v>
      </c>
      <c r="AX61">
        <f t="shared" si="5"/>
        <v>3</v>
      </c>
      <c r="AY61">
        <f t="shared" si="13"/>
        <v>0</v>
      </c>
      <c r="AZ61">
        <f t="shared" si="13"/>
        <v>0</v>
      </c>
      <c r="BA61">
        <f t="shared" si="13"/>
        <v>0</v>
      </c>
      <c r="BB61">
        <f t="shared" si="13"/>
        <v>0</v>
      </c>
      <c r="BC61">
        <f t="shared" si="13"/>
        <v>39.9</v>
      </c>
      <c r="BD61">
        <f t="shared" si="13"/>
        <v>0</v>
      </c>
      <c r="BE61">
        <f t="shared" si="13"/>
        <v>0</v>
      </c>
      <c r="BF61">
        <f t="shared" si="13"/>
        <v>14.5</v>
      </c>
      <c r="BG61">
        <f t="shared" si="13"/>
        <v>0</v>
      </c>
      <c r="BH61">
        <f t="shared" si="13"/>
        <v>0</v>
      </c>
      <c r="BI61">
        <f t="shared" si="13"/>
        <v>0</v>
      </c>
      <c r="BJ61">
        <f t="shared" si="13"/>
        <v>0</v>
      </c>
      <c r="BK61">
        <f t="shared" si="12"/>
        <v>1</v>
      </c>
      <c r="BL61">
        <f t="shared" si="12"/>
        <v>0</v>
      </c>
      <c r="BM61">
        <f t="shared" si="12"/>
        <v>0</v>
      </c>
      <c r="BN61">
        <f t="shared" si="12"/>
        <v>0</v>
      </c>
      <c r="BO61">
        <f t="shared" si="12"/>
        <v>0</v>
      </c>
      <c r="BP61">
        <f t="shared" si="12"/>
        <v>0</v>
      </c>
      <c r="BQ61">
        <f t="shared" si="12"/>
        <v>3</v>
      </c>
      <c r="BR61">
        <f t="shared" si="12"/>
        <v>0</v>
      </c>
    </row>
    <row r="62" spans="1:70">
      <c r="A62" s="4" t="s">
        <v>880</v>
      </c>
      <c r="B62">
        <v>1</v>
      </c>
      <c r="C62" s="6">
        <v>2.6</v>
      </c>
      <c r="D62" s="6">
        <v>0</v>
      </c>
      <c r="E62" s="6">
        <v>0</v>
      </c>
      <c r="F62" s="6">
        <v>0</v>
      </c>
      <c r="G62" s="6">
        <v>19</v>
      </c>
      <c r="H62" s="6">
        <v>69.400000000000006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8.1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4</v>
      </c>
      <c r="AB62" s="6">
        <v>0</v>
      </c>
      <c r="AC62" s="6">
        <v>43.1</v>
      </c>
      <c r="AD62" s="6">
        <v>13.3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L62" s="6">
        <v>61</v>
      </c>
      <c r="AM62">
        <f t="shared" si="16"/>
        <v>0</v>
      </c>
      <c r="AN62">
        <f t="shared" si="17"/>
        <v>0</v>
      </c>
      <c r="AO62">
        <f t="shared" si="17"/>
        <v>0</v>
      </c>
      <c r="AP62">
        <f t="shared" si="17"/>
        <v>0</v>
      </c>
      <c r="AQ62">
        <f t="shared" si="17"/>
        <v>0</v>
      </c>
      <c r="AR62">
        <f t="shared" si="17"/>
        <v>0</v>
      </c>
      <c r="AS62">
        <f t="shared" si="3"/>
        <v>0</v>
      </c>
      <c r="AT62">
        <f t="shared" si="17"/>
        <v>0</v>
      </c>
      <c r="AU62">
        <f t="shared" si="13"/>
        <v>8.1</v>
      </c>
      <c r="AV62">
        <f t="shared" si="13"/>
        <v>0</v>
      </c>
      <c r="AW62">
        <f t="shared" si="13"/>
        <v>0</v>
      </c>
      <c r="AX62">
        <f t="shared" si="5"/>
        <v>0</v>
      </c>
      <c r="AY62">
        <f t="shared" si="13"/>
        <v>69.400000000000006</v>
      </c>
      <c r="AZ62">
        <f t="shared" si="13"/>
        <v>19</v>
      </c>
      <c r="BA62">
        <f t="shared" si="13"/>
        <v>0</v>
      </c>
      <c r="BB62">
        <f t="shared" si="13"/>
        <v>0</v>
      </c>
      <c r="BC62">
        <f t="shared" si="13"/>
        <v>43.1</v>
      </c>
      <c r="BD62">
        <f t="shared" si="13"/>
        <v>0</v>
      </c>
      <c r="BE62">
        <f t="shared" si="13"/>
        <v>0</v>
      </c>
      <c r="BF62">
        <f t="shared" si="13"/>
        <v>2.6</v>
      </c>
      <c r="BG62">
        <f t="shared" si="13"/>
        <v>13.3</v>
      </c>
      <c r="BH62">
        <f t="shared" si="13"/>
        <v>0</v>
      </c>
      <c r="BI62">
        <f t="shared" si="13"/>
        <v>0</v>
      </c>
      <c r="BJ62">
        <f t="shared" ref="BJ62:BR77" si="18">HLOOKUP(BJ$2+2,$C$2:$AJ$85,$AL62,FALSE)</f>
        <v>0</v>
      </c>
      <c r="BK62">
        <f t="shared" si="18"/>
        <v>0</v>
      </c>
      <c r="BL62">
        <f t="shared" si="18"/>
        <v>0</v>
      </c>
      <c r="BM62">
        <f t="shared" si="18"/>
        <v>0</v>
      </c>
      <c r="BN62">
        <f t="shared" si="18"/>
        <v>0</v>
      </c>
      <c r="BO62">
        <f t="shared" si="18"/>
        <v>4</v>
      </c>
      <c r="BP62">
        <f t="shared" si="18"/>
        <v>0</v>
      </c>
      <c r="BQ62">
        <f t="shared" si="18"/>
        <v>0</v>
      </c>
      <c r="BR62">
        <f t="shared" si="18"/>
        <v>0</v>
      </c>
    </row>
    <row r="63" spans="1:70">
      <c r="A63" s="4" t="s">
        <v>881</v>
      </c>
      <c r="B63">
        <v>1</v>
      </c>
      <c r="C63" s="6">
        <v>14.8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3</v>
      </c>
      <c r="K63" s="6">
        <v>4</v>
      </c>
      <c r="L63" s="6">
        <v>0</v>
      </c>
      <c r="M63" s="6">
        <v>0</v>
      </c>
      <c r="N63" s="6">
        <v>9</v>
      </c>
      <c r="O63" s="6">
        <v>12</v>
      </c>
      <c r="P63" s="6">
        <v>0</v>
      </c>
      <c r="Q63" s="6">
        <v>0</v>
      </c>
      <c r="R63" s="6">
        <v>68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3</v>
      </c>
      <c r="Y63" s="6">
        <v>0</v>
      </c>
      <c r="Z63" s="6">
        <v>0</v>
      </c>
      <c r="AA63" s="6">
        <v>0</v>
      </c>
      <c r="AB63" s="6">
        <v>7</v>
      </c>
      <c r="AC63" s="6">
        <v>32.799999999999997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0.6</v>
      </c>
      <c r="AJ63" s="6">
        <v>0</v>
      </c>
      <c r="AL63" s="6">
        <v>62</v>
      </c>
      <c r="AM63">
        <f t="shared" si="16"/>
        <v>0</v>
      </c>
      <c r="AN63">
        <f t="shared" si="17"/>
        <v>0</v>
      </c>
      <c r="AO63">
        <f t="shared" si="17"/>
        <v>0</v>
      </c>
      <c r="AP63">
        <f t="shared" si="17"/>
        <v>0</v>
      </c>
      <c r="AQ63">
        <f t="shared" si="17"/>
        <v>9</v>
      </c>
      <c r="AR63">
        <f t="shared" si="17"/>
        <v>12</v>
      </c>
      <c r="AS63">
        <f t="shared" si="3"/>
        <v>0</v>
      </c>
      <c r="AT63">
        <f t="shared" si="17"/>
        <v>0</v>
      </c>
      <c r="AU63">
        <f t="shared" ref="AU63:BJ78" si="19">HLOOKUP(AU$2+2,$C$2:$AJ$85,$AL63,FALSE)</f>
        <v>68</v>
      </c>
      <c r="AV63">
        <f t="shared" si="19"/>
        <v>0</v>
      </c>
      <c r="AW63">
        <f t="shared" si="19"/>
        <v>4</v>
      </c>
      <c r="AX63">
        <f t="shared" si="5"/>
        <v>3</v>
      </c>
      <c r="AY63">
        <f t="shared" si="19"/>
        <v>0</v>
      </c>
      <c r="AZ63">
        <f t="shared" si="19"/>
        <v>0</v>
      </c>
      <c r="BA63">
        <f t="shared" si="19"/>
        <v>0</v>
      </c>
      <c r="BB63">
        <f t="shared" si="19"/>
        <v>0</v>
      </c>
      <c r="BC63">
        <f t="shared" si="19"/>
        <v>32.799999999999997</v>
      </c>
      <c r="BD63">
        <f t="shared" si="19"/>
        <v>7</v>
      </c>
      <c r="BE63">
        <f t="shared" si="19"/>
        <v>3</v>
      </c>
      <c r="BF63">
        <f t="shared" si="19"/>
        <v>14.8</v>
      </c>
      <c r="BG63">
        <f t="shared" si="19"/>
        <v>0</v>
      </c>
      <c r="BH63">
        <f t="shared" si="19"/>
        <v>0</v>
      </c>
      <c r="BI63">
        <f t="shared" si="19"/>
        <v>0</v>
      </c>
      <c r="BJ63">
        <f t="shared" si="19"/>
        <v>0</v>
      </c>
      <c r="BK63">
        <f t="shared" si="18"/>
        <v>0.6</v>
      </c>
      <c r="BL63">
        <f t="shared" si="18"/>
        <v>0</v>
      </c>
      <c r="BM63">
        <f t="shared" si="18"/>
        <v>0</v>
      </c>
      <c r="BN63">
        <f t="shared" si="18"/>
        <v>0</v>
      </c>
      <c r="BO63">
        <f t="shared" si="18"/>
        <v>0</v>
      </c>
      <c r="BP63">
        <f t="shared" si="18"/>
        <v>0</v>
      </c>
      <c r="BQ63">
        <f t="shared" si="18"/>
        <v>0</v>
      </c>
      <c r="BR63">
        <f t="shared" si="18"/>
        <v>0</v>
      </c>
    </row>
    <row r="64" spans="1:70">
      <c r="A64" s="4" t="s">
        <v>882</v>
      </c>
      <c r="B64">
        <v>1</v>
      </c>
      <c r="C64" s="6">
        <v>0</v>
      </c>
      <c r="D64" s="6">
        <v>22</v>
      </c>
      <c r="E64" s="6">
        <v>23.5</v>
      </c>
      <c r="F64" s="6">
        <v>0</v>
      </c>
      <c r="G64" s="6">
        <v>0</v>
      </c>
      <c r="H64" s="6">
        <v>64.5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5</v>
      </c>
      <c r="AI64" s="6">
        <v>10</v>
      </c>
      <c r="AJ64" s="6">
        <v>0</v>
      </c>
      <c r="AL64" s="6">
        <v>63</v>
      </c>
      <c r="AM64">
        <f t="shared" si="16"/>
        <v>0</v>
      </c>
      <c r="AN64">
        <f t="shared" si="17"/>
        <v>0</v>
      </c>
      <c r="AO64">
        <f t="shared" si="17"/>
        <v>0</v>
      </c>
      <c r="AP64">
        <f t="shared" si="17"/>
        <v>0</v>
      </c>
      <c r="AQ64">
        <f t="shared" si="17"/>
        <v>0</v>
      </c>
      <c r="AR64">
        <f t="shared" si="17"/>
        <v>0</v>
      </c>
      <c r="AS64">
        <f t="shared" si="3"/>
        <v>0</v>
      </c>
      <c r="AT64">
        <f t="shared" si="17"/>
        <v>0</v>
      </c>
      <c r="AU64">
        <f t="shared" si="19"/>
        <v>0</v>
      </c>
      <c r="AV64">
        <f t="shared" si="19"/>
        <v>0</v>
      </c>
      <c r="AW64">
        <f t="shared" si="19"/>
        <v>0</v>
      </c>
      <c r="AX64">
        <f t="shared" si="5"/>
        <v>0</v>
      </c>
      <c r="AY64">
        <f t="shared" si="19"/>
        <v>64.5</v>
      </c>
      <c r="AZ64">
        <f t="shared" si="19"/>
        <v>0</v>
      </c>
      <c r="BA64">
        <f t="shared" si="19"/>
        <v>22</v>
      </c>
      <c r="BB64">
        <f t="shared" si="19"/>
        <v>23.5</v>
      </c>
      <c r="BC64">
        <f t="shared" si="19"/>
        <v>0</v>
      </c>
      <c r="BD64">
        <f t="shared" si="19"/>
        <v>0</v>
      </c>
      <c r="BE64">
        <f t="shared" si="19"/>
        <v>0</v>
      </c>
      <c r="BF64">
        <f t="shared" si="19"/>
        <v>0</v>
      </c>
      <c r="BG64">
        <f t="shared" si="19"/>
        <v>0</v>
      </c>
      <c r="BH64">
        <f t="shared" si="19"/>
        <v>0</v>
      </c>
      <c r="BI64">
        <f t="shared" si="19"/>
        <v>0</v>
      </c>
      <c r="BJ64">
        <f t="shared" si="19"/>
        <v>0</v>
      </c>
      <c r="BK64">
        <f t="shared" si="18"/>
        <v>10</v>
      </c>
      <c r="BL64">
        <f t="shared" si="18"/>
        <v>0</v>
      </c>
      <c r="BM64">
        <f t="shared" si="18"/>
        <v>0</v>
      </c>
      <c r="BN64">
        <f t="shared" si="18"/>
        <v>0</v>
      </c>
      <c r="BO64">
        <f t="shared" si="18"/>
        <v>0</v>
      </c>
      <c r="BP64">
        <f t="shared" si="18"/>
        <v>5</v>
      </c>
      <c r="BQ64">
        <f t="shared" si="18"/>
        <v>0</v>
      </c>
      <c r="BR64">
        <f t="shared" si="18"/>
        <v>0</v>
      </c>
    </row>
    <row r="65" spans="1:70">
      <c r="A65" s="4" t="s">
        <v>883</v>
      </c>
      <c r="B65">
        <v>1</v>
      </c>
      <c r="C65" s="6">
        <v>0</v>
      </c>
      <c r="D65" s="6">
        <v>10</v>
      </c>
      <c r="E65" s="6">
        <v>12.3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87</v>
      </c>
      <c r="AE65" s="6">
        <v>0</v>
      </c>
      <c r="AF65" s="6">
        <v>0</v>
      </c>
      <c r="AG65" s="6">
        <v>0</v>
      </c>
      <c r="AH65" s="6">
        <v>0</v>
      </c>
      <c r="AI65" s="6">
        <v>15</v>
      </c>
      <c r="AJ65" s="6">
        <v>0</v>
      </c>
      <c r="AL65" s="6">
        <v>64</v>
      </c>
      <c r="AM65">
        <f t="shared" si="16"/>
        <v>0</v>
      </c>
      <c r="AN65">
        <f t="shared" si="17"/>
        <v>0</v>
      </c>
      <c r="AO65">
        <f t="shared" si="17"/>
        <v>0</v>
      </c>
      <c r="AP65">
        <f t="shared" si="17"/>
        <v>0</v>
      </c>
      <c r="AQ65">
        <f t="shared" si="17"/>
        <v>0</v>
      </c>
      <c r="AR65">
        <f t="shared" si="17"/>
        <v>0</v>
      </c>
      <c r="AS65">
        <f t="shared" si="3"/>
        <v>0</v>
      </c>
      <c r="AT65">
        <f t="shared" si="17"/>
        <v>0</v>
      </c>
      <c r="AU65">
        <f t="shared" si="19"/>
        <v>0</v>
      </c>
      <c r="AV65">
        <f t="shared" si="19"/>
        <v>0</v>
      </c>
      <c r="AW65">
        <f t="shared" si="19"/>
        <v>0</v>
      </c>
      <c r="AX65">
        <f t="shared" si="5"/>
        <v>0</v>
      </c>
      <c r="AY65">
        <f t="shared" si="19"/>
        <v>0</v>
      </c>
      <c r="AZ65">
        <f t="shared" si="19"/>
        <v>0</v>
      </c>
      <c r="BA65">
        <f t="shared" si="19"/>
        <v>10</v>
      </c>
      <c r="BB65">
        <f t="shared" si="19"/>
        <v>12.3</v>
      </c>
      <c r="BC65">
        <f t="shared" si="19"/>
        <v>0</v>
      </c>
      <c r="BD65">
        <f t="shared" si="19"/>
        <v>0</v>
      </c>
      <c r="BE65">
        <f t="shared" si="19"/>
        <v>0</v>
      </c>
      <c r="BF65">
        <f t="shared" si="19"/>
        <v>0</v>
      </c>
      <c r="BG65">
        <f t="shared" si="19"/>
        <v>87</v>
      </c>
      <c r="BH65">
        <f t="shared" si="19"/>
        <v>0</v>
      </c>
      <c r="BI65">
        <f t="shared" si="19"/>
        <v>0</v>
      </c>
      <c r="BJ65">
        <f t="shared" si="19"/>
        <v>0</v>
      </c>
      <c r="BK65">
        <f t="shared" si="18"/>
        <v>15</v>
      </c>
      <c r="BL65">
        <f t="shared" si="18"/>
        <v>0</v>
      </c>
      <c r="BM65">
        <f t="shared" si="18"/>
        <v>0</v>
      </c>
      <c r="BN65">
        <f t="shared" si="18"/>
        <v>0</v>
      </c>
      <c r="BO65">
        <f t="shared" si="18"/>
        <v>0</v>
      </c>
      <c r="BP65">
        <f t="shared" si="18"/>
        <v>0</v>
      </c>
      <c r="BQ65">
        <f t="shared" si="18"/>
        <v>0</v>
      </c>
      <c r="BR65">
        <f t="shared" si="18"/>
        <v>0</v>
      </c>
    </row>
    <row r="66" spans="1:70">
      <c r="A66" s="4" t="s">
        <v>884</v>
      </c>
      <c r="B66">
        <v>1</v>
      </c>
      <c r="C66" s="6">
        <v>1.5</v>
      </c>
      <c r="D66" s="6">
        <v>18</v>
      </c>
      <c r="E66" s="6">
        <v>19.7</v>
      </c>
      <c r="F66" s="6">
        <v>0</v>
      </c>
      <c r="G66" s="6">
        <v>22</v>
      </c>
      <c r="H66" s="6">
        <v>89.3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15</v>
      </c>
      <c r="AJ66" s="6">
        <v>0</v>
      </c>
      <c r="AL66" s="6">
        <v>65</v>
      </c>
      <c r="AM66">
        <f t="shared" si="16"/>
        <v>0</v>
      </c>
      <c r="AN66">
        <f t="shared" si="17"/>
        <v>0</v>
      </c>
      <c r="AO66">
        <f t="shared" si="17"/>
        <v>0</v>
      </c>
      <c r="AP66">
        <f t="shared" si="17"/>
        <v>0</v>
      </c>
      <c r="AQ66">
        <f t="shared" si="17"/>
        <v>0</v>
      </c>
      <c r="AR66">
        <f t="shared" si="17"/>
        <v>0</v>
      </c>
      <c r="AS66">
        <f t="shared" si="3"/>
        <v>0</v>
      </c>
      <c r="AT66">
        <f t="shared" si="17"/>
        <v>0</v>
      </c>
      <c r="AU66">
        <f t="shared" si="19"/>
        <v>0</v>
      </c>
      <c r="AV66">
        <f t="shared" si="19"/>
        <v>0</v>
      </c>
      <c r="AW66">
        <f t="shared" si="19"/>
        <v>0</v>
      </c>
      <c r="AX66">
        <f t="shared" si="5"/>
        <v>0</v>
      </c>
      <c r="AY66">
        <f t="shared" si="19"/>
        <v>89.3</v>
      </c>
      <c r="AZ66">
        <f t="shared" si="19"/>
        <v>22</v>
      </c>
      <c r="BA66">
        <f t="shared" si="19"/>
        <v>18</v>
      </c>
      <c r="BB66">
        <f t="shared" si="19"/>
        <v>19.7</v>
      </c>
      <c r="BC66">
        <f t="shared" si="19"/>
        <v>0</v>
      </c>
      <c r="BD66">
        <f t="shared" si="19"/>
        <v>0</v>
      </c>
      <c r="BE66">
        <f t="shared" si="19"/>
        <v>0</v>
      </c>
      <c r="BF66">
        <f t="shared" si="19"/>
        <v>1.5</v>
      </c>
      <c r="BG66">
        <f t="shared" si="19"/>
        <v>0</v>
      </c>
      <c r="BH66">
        <f t="shared" si="19"/>
        <v>0</v>
      </c>
      <c r="BI66">
        <f t="shared" si="19"/>
        <v>0</v>
      </c>
      <c r="BJ66">
        <f t="shared" si="19"/>
        <v>0</v>
      </c>
      <c r="BK66">
        <f t="shared" si="18"/>
        <v>15</v>
      </c>
      <c r="BL66">
        <f t="shared" si="18"/>
        <v>0</v>
      </c>
      <c r="BM66">
        <f t="shared" si="18"/>
        <v>0</v>
      </c>
      <c r="BN66">
        <f t="shared" si="18"/>
        <v>0</v>
      </c>
      <c r="BO66">
        <f t="shared" si="18"/>
        <v>0</v>
      </c>
      <c r="BP66">
        <f t="shared" si="18"/>
        <v>0</v>
      </c>
      <c r="BQ66">
        <f t="shared" si="18"/>
        <v>0</v>
      </c>
      <c r="BR66">
        <f t="shared" si="18"/>
        <v>0</v>
      </c>
    </row>
    <row r="67" spans="1:70">
      <c r="A67" s="4" t="s">
        <v>885</v>
      </c>
      <c r="B67">
        <v>1</v>
      </c>
      <c r="C67" s="6">
        <v>38.200000000000003</v>
      </c>
      <c r="D67" s="6">
        <v>4</v>
      </c>
      <c r="E67" s="6">
        <v>4.1999999999999993</v>
      </c>
      <c r="F67" s="6">
        <v>23</v>
      </c>
      <c r="G67" s="6">
        <v>23</v>
      </c>
      <c r="H67" s="6">
        <v>98.4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5</v>
      </c>
      <c r="AI67" s="6">
        <v>10</v>
      </c>
      <c r="AJ67" s="6">
        <v>0</v>
      </c>
      <c r="AL67" s="6">
        <v>66</v>
      </c>
      <c r="AM67">
        <f t="shared" si="16"/>
        <v>0</v>
      </c>
      <c r="AN67">
        <f t="shared" si="17"/>
        <v>0</v>
      </c>
      <c r="AO67">
        <f t="shared" si="17"/>
        <v>0</v>
      </c>
      <c r="AP67">
        <f t="shared" si="17"/>
        <v>0</v>
      </c>
      <c r="AQ67">
        <f t="shared" si="17"/>
        <v>0</v>
      </c>
      <c r="AR67">
        <f t="shared" si="17"/>
        <v>0</v>
      </c>
      <c r="AS67">
        <f t="shared" si="3"/>
        <v>0</v>
      </c>
      <c r="AT67">
        <f t="shared" si="17"/>
        <v>0</v>
      </c>
      <c r="AU67">
        <f t="shared" si="19"/>
        <v>0</v>
      </c>
      <c r="AV67">
        <f t="shared" si="19"/>
        <v>0</v>
      </c>
      <c r="AW67">
        <f t="shared" si="19"/>
        <v>0</v>
      </c>
      <c r="AX67">
        <f t="shared" si="5"/>
        <v>0</v>
      </c>
      <c r="AY67">
        <f t="shared" si="19"/>
        <v>98.4</v>
      </c>
      <c r="AZ67">
        <f t="shared" si="19"/>
        <v>23</v>
      </c>
      <c r="BA67">
        <f t="shared" si="19"/>
        <v>4</v>
      </c>
      <c r="BB67">
        <f t="shared" si="19"/>
        <v>4.1999999999999993</v>
      </c>
      <c r="BC67">
        <f t="shared" si="19"/>
        <v>0</v>
      </c>
      <c r="BD67">
        <f t="shared" si="19"/>
        <v>0</v>
      </c>
      <c r="BE67">
        <f t="shared" si="19"/>
        <v>0</v>
      </c>
      <c r="BF67">
        <f t="shared" si="19"/>
        <v>38.200000000000003</v>
      </c>
      <c r="BG67">
        <f t="shared" si="19"/>
        <v>0</v>
      </c>
      <c r="BH67">
        <f t="shared" si="19"/>
        <v>0</v>
      </c>
      <c r="BI67">
        <f t="shared" si="19"/>
        <v>0</v>
      </c>
      <c r="BJ67">
        <f t="shared" si="19"/>
        <v>0</v>
      </c>
      <c r="BK67">
        <f t="shared" si="18"/>
        <v>10</v>
      </c>
      <c r="BL67">
        <f t="shared" si="18"/>
        <v>23</v>
      </c>
      <c r="BM67">
        <f t="shared" si="18"/>
        <v>0</v>
      </c>
      <c r="BN67">
        <f t="shared" si="18"/>
        <v>0</v>
      </c>
      <c r="BO67">
        <f t="shared" si="18"/>
        <v>0</v>
      </c>
      <c r="BP67">
        <f t="shared" si="18"/>
        <v>5</v>
      </c>
      <c r="BQ67">
        <f t="shared" si="18"/>
        <v>0</v>
      </c>
      <c r="BR67">
        <f t="shared" si="18"/>
        <v>0</v>
      </c>
    </row>
    <row r="68" spans="1:70">
      <c r="A68" s="4" t="s">
        <v>886</v>
      </c>
      <c r="B68">
        <v>1</v>
      </c>
      <c r="C68" s="6">
        <v>38</v>
      </c>
      <c r="D68" s="6">
        <v>4</v>
      </c>
      <c r="E68" s="6">
        <v>4.3000000000000007</v>
      </c>
      <c r="F68" s="6">
        <v>30</v>
      </c>
      <c r="G68" s="6">
        <v>28</v>
      </c>
      <c r="H68" s="6">
        <v>86.4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15</v>
      </c>
      <c r="AJ68" s="6">
        <v>0</v>
      </c>
      <c r="AL68" s="6">
        <v>67</v>
      </c>
      <c r="AM68">
        <f t="shared" ref="AM68:AT85" si="20">HLOOKUP(AM$2,$C$2:$AJ$85,$AL68,FALSE)</f>
        <v>0</v>
      </c>
      <c r="AN68">
        <f t="shared" si="20"/>
        <v>0</v>
      </c>
      <c r="AO68">
        <f t="shared" si="20"/>
        <v>0</v>
      </c>
      <c r="AP68">
        <f t="shared" si="20"/>
        <v>0</v>
      </c>
      <c r="AQ68">
        <f t="shared" si="20"/>
        <v>0</v>
      </c>
      <c r="AR68">
        <f t="shared" si="20"/>
        <v>0</v>
      </c>
      <c r="AS68">
        <f t="shared" ref="AS68:AS85" si="21">HLOOKUP(AS$2,$C$2:$AJ$85,$AL68,FALSE)+HLOOKUP(8,$C$2:$AJ$85,$AL68,FALSE)</f>
        <v>0</v>
      </c>
      <c r="AT68">
        <f t="shared" si="20"/>
        <v>0</v>
      </c>
      <c r="AU68">
        <f t="shared" si="19"/>
        <v>0</v>
      </c>
      <c r="AV68">
        <f t="shared" si="19"/>
        <v>0</v>
      </c>
      <c r="AW68">
        <f t="shared" si="19"/>
        <v>0</v>
      </c>
      <c r="AX68">
        <f t="shared" ref="AX68:AX85" si="22">HLOOKUP(AX$2+2,$C$2:$AJ$85,$AL68,FALSE)+HLOOKUP(9,$C$2:$AJ$85,$AL68,FALSE)</f>
        <v>0</v>
      </c>
      <c r="AY68">
        <f t="shared" si="19"/>
        <v>86.4</v>
      </c>
      <c r="AZ68">
        <f t="shared" si="19"/>
        <v>28</v>
      </c>
      <c r="BA68">
        <f t="shared" si="19"/>
        <v>4</v>
      </c>
      <c r="BB68">
        <f t="shared" si="19"/>
        <v>4.3000000000000007</v>
      </c>
      <c r="BC68">
        <f t="shared" si="19"/>
        <v>0</v>
      </c>
      <c r="BD68">
        <f t="shared" si="19"/>
        <v>0</v>
      </c>
      <c r="BE68">
        <f t="shared" si="19"/>
        <v>0</v>
      </c>
      <c r="BF68">
        <f t="shared" si="19"/>
        <v>38</v>
      </c>
      <c r="BG68">
        <f t="shared" si="19"/>
        <v>0</v>
      </c>
      <c r="BH68">
        <f t="shared" si="19"/>
        <v>0</v>
      </c>
      <c r="BI68">
        <f t="shared" si="19"/>
        <v>0</v>
      </c>
      <c r="BJ68">
        <f t="shared" si="19"/>
        <v>0</v>
      </c>
      <c r="BK68">
        <f t="shared" si="18"/>
        <v>15</v>
      </c>
      <c r="BL68">
        <f t="shared" si="18"/>
        <v>30</v>
      </c>
      <c r="BM68">
        <f t="shared" si="18"/>
        <v>0</v>
      </c>
      <c r="BN68">
        <f t="shared" si="18"/>
        <v>0</v>
      </c>
      <c r="BO68">
        <f t="shared" si="18"/>
        <v>0</v>
      </c>
      <c r="BP68">
        <f t="shared" si="18"/>
        <v>0</v>
      </c>
      <c r="BQ68">
        <f t="shared" si="18"/>
        <v>0</v>
      </c>
      <c r="BR68">
        <f t="shared" si="18"/>
        <v>0</v>
      </c>
    </row>
    <row r="69" spans="1:70">
      <c r="A69" s="4" t="s">
        <v>887</v>
      </c>
      <c r="B69">
        <v>1</v>
      </c>
      <c r="C69" s="6">
        <v>0</v>
      </c>
      <c r="D69" s="6">
        <v>0</v>
      </c>
      <c r="E69" s="6">
        <v>17.5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97.8</v>
      </c>
      <c r="AH69" s="6">
        <v>5</v>
      </c>
      <c r="AI69" s="6">
        <v>10</v>
      </c>
      <c r="AJ69" s="6">
        <v>0</v>
      </c>
      <c r="AL69" s="6">
        <v>68</v>
      </c>
      <c r="AM69">
        <f t="shared" si="20"/>
        <v>0</v>
      </c>
      <c r="AN69">
        <f t="shared" ref="AN69:AT77" si="23">HLOOKUP(AN$2,$C$2:$AJ$85,$AL69,FALSE)</f>
        <v>0</v>
      </c>
      <c r="AO69">
        <f t="shared" si="23"/>
        <v>0</v>
      </c>
      <c r="AP69">
        <f t="shared" si="23"/>
        <v>0</v>
      </c>
      <c r="AQ69">
        <f t="shared" si="23"/>
        <v>0</v>
      </c>
      <c r="AR69">
        <f t="shared" si="23"/>
        <v>0</v>
      </c>
      <c r="AS69">
        <f t="shared" si="21"/>
        <v>0</v>
      </c>
      <c r="AT69">
        <f t="shared" si="23"/>
        <v>0</v>
      </c>
      <c r="AU69">
        <f t="shared" si="19"/>
        <v>0</v>
      </c>
      <c r="AV69">
        <f t="shared" si="19"/>
        <v>0</v>
      </c>
      <c r="AW69">
        <f t="shared" si="19"/>
        <v>0</v>
      </c>
      <c r="AX69">
        <f t="shared" si="22"/>
        <v>0</v>
      </c>
      <c r="AY69">
        <f t="shared" si="19"/>
        <v>0</v>
      </c>
      <c r="AZ69">
        <f t="shared" si="19"/>
        <v>0</v>
      </c>
      <c r="BA69">
        <f t="shared" si="19"/>
        <v>0</v>
      </c>
      <c r="BB69">
        <f t="shared" si="19"/>
        <v>17.5</v>
      </c>
      <c r="BC69">
        <f t="shared" si="19"/>
        <v>0</v>
      </c>
      <c r="BD69">
        <f t="shared" si="19"/>
        <v>0</v>
      </c>
      <c r="BE69">
        <f t="shared" si="19"/>
        <v>0</v>
      </c>
      <c r="BF69">
        <f t="shared" si="19"/>
        <v>0</v>
      </c>
      <c r="BG69">
        <f t="shared" si="19"/>
        <v>0</v>
      </c>
      <c r="BH69">
        <f t="shared" si="19"/>
        <v>97.8</v>
      </c>
      <c r="BI69">
        <f t="shared" si="19"/>
        <v>0</v>
      </c>
      <c r="BJ69">
        <f t="shared" si="19"/>
        <v>0</v>
      </c>
      <c r="BK69">
        <f t="shared" si="18"/>
        <v>10</v>
      </c>
      <c r="BL69">
        <f t="shared" si="18"/>
        <v>0</v>
      </c>
      <c r="BM69">
        <f t="shared" si="18"/>
        <v>0</v>
      </c>
      <c r="BN69">
        <f t="shared" si="18"/>
        <v>0</v>
      </c>
      <c r="BO69">
        <f t="shared" si="18"/>
        <v>0</v>
      </c>
      <c r="BP69">
        <f t="shared" si="18"/>
        <v>5</v>
      </c>
      <c r="BQ69">
        <f t="shared" si="18"/>
        <v>0</v>
      </c>
      <c r="BR69">
        <f t="shared" si="18"/>
        <v>0</v>
      </c>
    </row>
    <row r="70" spans="1:70">
      <c r="A70" s="4" t="s">
        <v>791</v>
      </c>
      <c r="B70">
        <v>1</v>
      </c>
      <c r="C70" s="6">
        <v>15.6</v>
      </c>
      <c r="D70" s="6">
        <v>0</v>
      </c>
      <c r="E70" s="6">
        <v>33.6</v>
      </c>
      <c r="F70" s="6">
        <v>0</v>
      </c>
      <c r="G70" s="6">
        <v>0</v>
      </c>
      <c r="H70" s="6">
        <v>56.1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3</v>
      </c>
      <c r="P70" s="6">
        <v>0</v>
      </c>
      <c r="Q70" s="6">
        <v>3</v>
      </c>
      <c r="R70" s="6">
        <v>11.9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15</v>
      </c>
      <c r="AJ70" s="6">
        <v>0</v>
      </c>
      <c r="AL70" s="6">
        <v>69</v>
      </c>
      <c r="AM70">
        <f t="shared" si="20"/>
        <v>0</v>
      </c>
      <c r="AN70">
        <f t="shared" si="23"/>
        <v>0</v>
      </c>
      <c r="AO70">
        <f t="shared" si="23"/>
        <v>0</v>
      </c>
      <c r="AP70">
        <f t="shared" si="23"/>
        <v>0</v>
      </c>
      <c r="AQ70">
        <f t="shared" si="23"/>
        <v>0</v>
      </c>
      <c r="AR70">
        <f t="shared" si="23"/>
        <v>3</v>
      </c>
      <c r="AS70">
        <f t="shared" si="21"/>
        <v>3</v>
      </c>
      <c r="AT70">
        <f t="shared" si="23"/>
        <v>0</v>
      </c>
      <c r="AU70">
        <f t="shared" si="19"/>
        <v>11.9</v>
      </c>
      <c r="AV70">
        <f t="shared" si="19"/>
        <v>0</v>
      </c>
      <c r="AW70">
        <f t="shared" si="19"/>
        <v>0</v>
      </c>
      <c r="AX70">
        <f t="shared" si="22"/>
        <v>0</v>
      </c>
      <c r="AY70">
        <f t="shared" si="19"/>
        <v>56.1</v>
      </c>
      <c r="AZ70">
        <f t="shared" si="19"/>
        <v>0</v>
      </c>
      <c r="BA70">
        <f t="shared" si="19"/>
        <v>0</v>
      </c>
      <c r="BB70">
        <f t="shared" si="19"/>
        <v>33.6</v>
      </c>
      <c r="BC70">
        <f t="shared" si="19"/>
        <v>0</v>
      </c>
      <c r="BD70">
        <f t="shared" si="19"/>
        <v>0</v>
      </c>
      <c r="BE70">
        <f t="shared" si="19"/>
        <v>0</v>
      </c>
      <c r="BF70">
        <f t="shared" si="19"/>
        <v>15.6</v>
      </c>
      <c r="BG70">
        <f t="shared" si="19"/>
        <v>0</v>
      </c>
      <c r="BH70">
        <f t="shared" si="19"/>
        <v>0</v>
      </c>
      <c r="BI70">
        <f t="shared" si="19"/>
        <v>0</v>
      </c>
      <c r="BJ70">
        <f t="shared" si="19"/>
        <v>0</v>
      </c>
      <c r="BK70">
        <f t="shared" si="18"/>
        <v>15</v>
      </c>
      <c r="BL70">
        <f t="shared" si="18"/>
        <v>0</v>
      </c>
      <c r="BM70">
        <f t="shared" si="18"/>
        <v>0</v>
      </c>
      <c r="BN70">
        <f t="shared" si="18"/>
        <v>0</v>
      </c>
      <c r="BO70">
        <f t="shared" si="18"/>
        <v>0</v>
      </c>
      <c r="BP70">
        <f t="shared" si="18"/>
        <v>0</v>
      </c>
      <c r="BQ70">
        <f t="shared" si="18"/>
        <v>0</v>
      </c>
      <c r="BR70">
        <f t="shared" si="18"/>
        <v>0</v>
      </c>
    </row>
    <row r="71" spans="1:70">
      <c r="A71" s="4" t="s">
        <v>888</v>
      </c>
      <c r="B71">
        <v>1</v>
      </c>
      <c r="C71" s="6">
        <v>3.3</v>
      </c>
      <c r="D71" s="6">
        <v>0</v>
      </c>
      <c r="E71" s="6">
        <v>0</v>
      </c>
      <c r="F71" s="6">
        <v>7</v>
      </c>
      <c r="G71" s="6">
        <v>7</v>
      </c>
      <c r="H71" s="6">
        <v>28.1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122.3</v>
      </c>
      <c r="AH71" s="6">
        <v>0</v>
      </c>
      <c r="AI71" s="6">
        <v>15</v>
      </c>
      <c r="AJ71" s="6">
        <v>0</v>
      </c>
      <c r="AL71" s="6">
        <v>70</v>
      </c>
      <c r="AM71">
        <f t="shared" si="20"/>
        <v>0</v>
      </c>
      <c r="AN71">
        <f t="shared" si="23"/>
        <v>0</v>
      </c>
      <c r="AO71">
        <f t="shared" si="23"/>
        <v>0</v>
      </c>
      <c r="AP71">
        <f t="shared" si="23"/>
        <v>0</v>
      </c>
      <c r="AQ71">
        <f t="shared" si="23"/>
        <v>0</v>
      </c>
      <c r="AR71">
        <f t="shared" si="23"/>
        <v>0</v>
      </c>
      <c r="AS71">
        <f t="shared" si="21"/>
        <v>0</v>
      </c>
      <c r="AT71">
        <f t="shared" si="23"/>
        <v>0</v>
      </c>
      <c r="AU71">
        <f t="shared" si="19"/>
        <v>0</v>
      </c>
      <c r="AV71">
        <f t="shared" si="19"/>
        <v>0</v>
      </c>
      <c r="AW71">
        <f t="shared" si="19"/>
        <v>0</v>
      </c>
      <c r="AX71">
        <f t="shared" si="22"/>
        <v>0</v>
      </c>
      <c r="AY71">
        <f t="shared" si="19"/>
        <v>28.1</v>
      </c>
      <c r="AZ71">
        <f t="shared" si="19"/>
        <v>7</v>
      </c>
      <c r="BA71">
        <f t="shared" si="19"/>
        <v>0</v>
      </c>
      <c r="BB71">
        <f t="shared" si="19"/>
        <v>0</v>
      </c>
      <c r="BC71">
        <f t="shared" si="19"/>
        <v>0</v>
      </c>
      <c r="BD71">
        <f t="shared" si="19"/>
        <v>0</v>
      </c>
      <c r="BE71">
        <f t="shared" si="19"/>
        <v>0</v>
      </c>
      <c r="BF71">
        <f t="shared" si="19"/>
        <v>3.3</v>
      </c>
      <c r="BG71">
        <f t="shared" si="19"/>
        <v>0</v>
      </c>
      <c r="BH71">
        <f t="shared" si="19"/>
        <v>122.3</v>
      </c>
      <c r="BI71">
        <f t="shared" si="19"/>
        <v>0</v>
      </c>
      <c r="BJ71">
        <f t="shared" si="19"/>
        <v>0</v>
      </c>
      <c r="BK71">
        <f t="shared" si="18"/>
        <v>15</v>
      </c>
      <c r="BL71">
        <f t="shared" si="18"/>
        <v>7</v>
      </c>
      <c r="BM71">
        <f t="shared" si="18"/>
        <v>0</v>
      </c>
      <c r="BN71">
        <f t="shared" si="18"/>
        <v>0</v>
      </c>
      <c r="BO71">
        <f t="shared" si="18"/>
        <v>0</v>
      </c>
      <c r="BP71">
        <f t="shared" si="18"/>
        <v>0</v>
      </c>
      <c r="BQ71">
        <f t="shared" si="18"/>
        <v>0</v>
      </c>
      <c r="BR71">
        <f t="shared" si="18"/>
        <v>0</v>
      </c>
    </row>
    <row r="72" spans="1:70">
      <c r="A72" s="4" t="s">
        <v>889</v>
      </c>
      <c r="B72">
        <v>1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24.3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2.4</v>
      </c>
      <c r="AE72" s="6">
        <v>0</v>
      </c>
      <c r="AF72" s="6">
        <v>33</v>
      </c>
      <c r="AG72" s="6">
        <v>99.5</v>
      </c>
      <c r="AH72" s="6">
        <v>0</v>
      </c>
      <c r="AI72" s="6">
        <v>15</v>
      </c>
      <c r="AJ72" s="6">
        <v>0</v>
      </c>
      <c r="AL72" s="6">
        <v>71</v>
      </c>
      <c r="AM72">
        <f t="shared" si="20"/>
        <v>0</v>
      </c>
      <c r="AN72">
        <f t="shared" si="23"/>
        <v>0</v>
      </c>
      <c r="AO72">
        <f t="shared" si="23"/>
        <v>0</v>
      </c>
      <c r="AP72">
        <f t="shared" si="23"/>
        <v>0</v>
      </c>
      <c r="AQ72">
        <f t="shared" si="23"/>
        <v>0</v>
      </c>
      <c r="AR72">
        <f t="shared" si="23"/>
        <v>0</v>
      </c>
      <c r="AS72">
        <f t="shared" si="21"/>
        <v>0</v>
      </c>
      <c r="AT72">
        <f t="shared" si="23"/>
        <v>0</v>
      </c>
      <c r="AU72">
        <f t="shared" si="19"/>
        <v>0</v>
      </c>
      <c r="AV72">
        <f t="shared" si="19"/>
        <v>0</v>
      </c>
      <c r="AW72">
        <f t="shared" si="19"/>
        <v>0</v>
      </c>
      <c r="AX72">
        <f t="shared" si="22"/>
        <v>0</v>
      </c>
      <c r="AY72">
        <f t="shared" si="19"/>
        <v>24.3</v>
      </c>
      <c r="AZ72">
        <f t="shared" si="19"/>
        <v>0</v>
      </c>
      <c r="BA72">
        <f t="shared" si="19"/>
        <v>0</v>
      </c>
      <c r="BB72">
        <f t="shared" si="19"/>
        <v>0</v>
      </c>
      <c r="BC72">
        <f t="shared" si="19"/>
        <v>0</v>
      </c>
      <c r="BD72">
        <f t="shared" si="19"/>
        <v>0</v>
      </c>
      <c r="BE72">
        <f t="shared" si="19"/>
        <v>0</v>
      </c>
      <c r="BF72">
        <f t="shared" si="19"/>
        <v>0</v>
      </c>
      <c r="BG72">
        <f t="shared" si="19"/>
        <v>2.4</v>
      </c>
      <c r="BH72">
        <f t="shared" si="19"/>
        <v>99.5</v>
      </c>
      <c r="BI72">
        <f t="shared" si="19"/>
        <v>33</v>
      </c>
      <c r="BJ72">
        <f t="shared" si="19"/>
        <v>0</v>
      </c>
      <c r="BK72">
        <f t="shared" si="18"/>
        <v>15</v>
      </c>
      <c r="BL72">
        <f t="shared" si="18"/>
        <v>0</v>
      </c>
      <c r="BM72">
        <f t="shared" si="18"/>
        <v>0</v>
      </c>
      <c r="BN72">
        <f t="shared" si="18"/>
        <v>0</v>
      </c>
      <c r="BO72">
        <f t="shared" si="18"/>
        <v>0</v>
      </c>
      <c r="BP72">
        <f t="shared" si="18"/>
        <v>0</v>
      </c>
      <c r="BQ72">
        <f t="shared" si="18"/>
        <v>0</v>
      </c>
      <c r="BR72">
        <f t="shared" si="18"/>
        <v>0</v>
      </c>
    </row>
    <row r="73" spans="1:70">
      <c r="A73" s="4" t="s">
        <v>890</v>
      </c>
      <c r="B73">
        <v>1</v>
      </c>
      <c r="C73" s="6">
        <v>0</v>
      </c>
      <c r="D73" s="6">
        <v>0</v>
      </c>
      <c r="E73" s="6">
        <v>37.700000000000003</v>
      </c>
      <c r="F73" s="6">
        <v>10</v>
      </c>
      <c r="G73" s="6">
        <v>0</v>
      </c>
      <c r="H73" s="6">
        <v>58.400000000000013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9.6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12.9</v>
      </c>
      <c r="AJ73" s="6">
        <v>0</v>
      </c>
      <c r="AL73" s="6">
        <v>72</v>
      </c>
      <c r="AM73">
        <f t="shared" si="20"/>
        <v>0</v>
      </c>
      <c r="AN73">
        <f t="shared" si="23"/>
        <v>0</v>
      </c>
      <c r="AO73">
        <f t="shared" si="23"/>
        <v>0</v>
      </c>
      <c r="AP73">
        <f t="shared" si="23"/>
        <v>0</v>
      </c>
      <c r="AQ73">
        <f t="shared" si="23"/>
        <v>0</v>
      </c>
      <c r="AR73">
        <f t="shared" si="23"/>
        <v>0</v>
      </c>
      <c r="AS73">
        <f t="shared" si="21"/>
        <v>0</v>
      </c>
      <c r="AT73">
        <f t="shared" si="23"/>
        <v>0</v>
      </c>
      <c r="AU73">
        <f t="shared" si="19"/>
        <v>0</v>
      </c>
      <c r="AV73">
        <f t="shared" si="19"/>
        <v>0</v>
      </c>
      <c r="AW73">
        <f t="shared" si="19"/>
        <v>0</v>
      </c>
      <c r="AX73">
        <f t="shared" si="22"/>
        <v>0</v>
      </c>
      <c r="AY73">
        <f t="shared" si="19"/>
        <v>58.400000000000013</v>
      </c>
      <c r="AZ73">
        <f t="shared" si="19"/>
        <v>0</v>
      </c>
      <c r="BA73">
        <f t="shared" si="19"/>
        <v>0</v>
      </c>
      <c r="BB73">
        <f t="shared" si="19"/>
        <v>37.700000000000003</v>
      </c>
      <c r="BC73">
        <f t="shared" si="19"/>
        <v>9.6</v>
      </c>
      <c r="BD73">
        <f t="shared" si="19"/>
        <v>0</v>
      </c>
      <c r="BE73">
        <f t="shared" si="19"/>
        <v>0</v>
      </c>
      <c r="BF73">
        <f t="shared" si="19"/>
        <v>0</v>
      </c>
      <c r="BG73">
        <f t="shared" si="19"/>
        <v>0</v>
      </c>
      <c r="BH73">
        <f t="shared" si="19"/>
        <v>0</v>
      </c>
      <c r="BI73">
        <f t="shared" si="19"/>
        <v>0</v>
      </c>
      <c r="BJ73">
        <f t="shared" si="19"/>
        <v>0</v>
      </c>
      <c r="BK73">
        <f t="shared" si="18"/>
        <v>12.9</v>
      </c>
      <c r="BL73">
        <f t="shared" si="18"/>
        <v>10</v>
      </c>
      <c r="BM73">
        <f t="shared" si="18"/>
        <v>0</v>
      </c>
      <c r="BN73">
        <f t="shared" si="18"/>
        <v>0</v>
      </c>
      <c r="BO73">
        <f t="shared" si="18"/>
        <v>0</v>
      </c>
      <c r="BP73">
        <f t="shared" si="18"/>
        <v>0</v>
      </c>
      <c r="BQ73">
        <f t="shared" si="18"/>
        <v>0</v>
      </c>
      <c r="BR73">
        <f t="shared" si="18"/>
        <v>0</v>
      </c>
    </row>
    <row r="74" spans="1:70">
      <c r="A74" s="4" t="s">
        <v>891</v>
      </c>
      <c r="B74">
        <v>1</v>
      </c>
      <c r="C74" s="6">
        <v>0</v>
      </c>
      <c r="D74" s="6">
        <v>14</v>
      </c>
      <c r="E74" s="6">
        <v>18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16</v>
      </c>
      <c r="V74" s="6">
        <v>35.700000000000003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19.600000000000001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11.5</v>
      </c>
      <c r="AJ74" s="6">
        <v>0</v>
      </c>
      <c r="AL74" s="6">
        <v>73</v>
      </c>
      <c r="AM74">
        <f t="shared" si="20"/>
        <v>35.700000000000003</v>
      </c>
      <c r="AN74">
        <f t="shared" si="23"/>
        <v>0</v>
      </c>
      <c r="AO74">
        <f t="shared" si="23"/>
        <v>0</v>
      </c>
      <c r="AP74">
        <f t="shared" si="23"/>
        <v>16</v>
      </c>
      <c r="AQ74">
        <f t="shared" si="23"/>
        <v>0</v>
      </c>
      <c r="AR74">
        <f t="shared" si="23"/>
        <v>0</v>
      </c>
      <c r="AS74">
        <f t="shared" si="21"/>
        <v>0</v>
      </c>
      <c r="AT74">
        <f t="shared" si="23"/>
        <v>0</v>
      </c>
      <c r="AU74">
        <f t="shared" si="19"/>
        <v>0</v>
      </c>
      <c r="AV74">
        <f t="shared" si="19"/>
        <v>0</v>
      </c>
      <c r="AW74">
        <f t="shared" si="19"/>
        <v>0</v>
      </c>
      <c r="AX74">
        <f t="shared" si="22"/>
        <v>0</v>
      </c>
      <c r="AY74">
        <f t="shared" si="19"/>
        <v>0</v>
      </c>
      <c r="AZ74">
        <f t="shared" si="19"/>
        <v>0</v>
      </c>
      <c r="BA74">
        <f t="shared" si="19"/>
        <v>14</v>
      </c>
      <c r="BB74">
        <f t="shared" si="19"/>
        <v>18</v>
      </c>
      <c r="BC74">
        <f t="shared" si="19"/>
        <v>19.600000000000001</v>
      </c>
      <c r="BD74">
        <f t="shared" si="19"/>
        <v>0</v>
      </c>
      <c r="BE74">
        <f t="shared" si="19"/>
        <v>0</v>
      </c>
      <c r="BF74">
        <f t="shared" si="19"/>
        <v>0</v>
      </c>
      <c r="BG74">
        <f t="shared" si="19"/>
        <v>0</v>
      </c>
      <c r="BH74">
        <f t="shared" si="19"/>
        <v>0</v>
      </c>
      <c r="BI74">
        <f t="shared" si="19"/>
        <v>0</v>
      </c>
      <c r="BJ74">
        <f t="shared" si="19"/>
        <v>0</v>
      </c>
      <c r="BK74">
        <f t="shared" si="18"/>
        <v>11.5</v>
      </c>
      <c r="BL74">
        <f t="shared" si="18"/>
        <v>0</v>
      </c>
      <c r="BM74">
        <f t="shared" si="18"/>
        <v>0</v>
      </c>
      <c r="BN74">
        <f t="shared" si="18"/>
        <v>0</v>
      </c>
      <c r="BO74">
        <f t="shared" si="18"/>
        <v>0</v>
      </c>
      <c r="BP74">
        <f t="shared" si="18"/>
        <v>0</v>
      </c>
      <c r="BQ74">
        <f t="shared" si="18"/>
        <v>0</v>
      </c>
      <c r="BR74">
        <f t="shared" si="18"/>
        <v>0</v>
      </c>
    </row>
    <row r="75" spans="1:70">
      <c r="A75" s="4" t="s">
        <v>892</v>
      </c>
      <c r="B75">
        <v>1</v>
      </c>
      <c r="C75" s="6">
        <v>0</v>
      </c>
      <c r="D75" s="6">
        <v>5</v>
      </c>
      <c r="E75" s="6">
        <v>7.1</v>
      </c>
      <c r="F75" s="6">
        <v>0</v>
      </c>
      <c r="G75" s="6">
        <v>0</v>
      </c>
      <c r="H75" s="6">
        <v>3.4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4</v>
      </c>
      <c r="T75" s="6">
        <v>0</v>
      </c>
      <c r="U75" s="6">
        <v>0</v>
      </c>
      <c r="V75" s="6">
        <v>39.9</v>
      </c>
      <c r="W75" s="6">
        <v>0</v>
      </c>
      <c r="X75" s="6">
        <v>2</v>
      </c>
      <c r="Y75" s="6">
        <v>2</v>
      </c>
      <c r="Z75" s="6">
        <v>0</v>
      </c>
      <c r="AA75" s="6">
        <v>0</v>
      </c>
      <c r="AB75" s="6">
        <v>0</v>
      </c>
      <c r="AC75" s="6">
        <v>39.799999999999997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11.5</v>
      </c>
      <c r="AJ75" s="6">
        <v>0</v>
      </c>
      <c r="AL75" s="6">
        <v>74</v>
      </c>
      <c r="AM75">
        <f t="shared" si="20"/>
        <v>39.9</v>
      </c>
      <c r="AN75">
        <f t="shared" si="23"/>
        <v>4</v>
      </c>
      <c r="AO75">
        <f t="shared" si="23"/>
        <v>0</v>
      </c>
      <c r="AP75">
        <f t="shared" si="23"/>
        <v>0</v>
      </c>
      <c r="AQ75">
        <f t="shared" si="23"/>
        <v>0</v>
      </c>
      <c r="AR75">
        <f t="shared" si="23"/>
        <v>0</v>
      </c>
      <c r="AS75">
        <f t="shared" si="21"/>
        <v>0</v>
      </c>
      <c r="AT75">
        <f t="shared" si="23"/>
        <v>0</v>
      </c>
      <c r="AU75">
        <f t="shared" si="19"/>
        <v>0</v>
      </c>
      <c r="AV75">
        <f t="shared" si="19"/>
        <v>0</v>
      </c>
      <c r="AW75">
        <f t="shared" si="19"/>
        <v>0</v>
      </c>
      <c r="AX75">
        <f t="shared" si="22"/>
        <v>0</v>
      </c>
      <c r="AY75">
        <f t="shared" si="19"/>
        <v>3.4</v>
      </c>
      <c r="AZ75">
        <f t="shared" si="19"/>
        <v>0</v>
      </c>
      <c r="BA75">
        <f t="shared" si="19"/>
        <v>5</v>
      </c>
      <c r="BB75">
        <f t="shared" si="19"/>
        <v>7.1</v>
      </c>
      <c r="BC75">
        <f t="shared" si="19"/>
        <v>39.799999999999997</v>
      </c>
      <c r="BD75">
        <f t="shared" si="19"/>
        <v>0</v>
      </c>
      <c r="BE75">
        <f t="shared" si="19"/>
        <v>2</v>
      </c>
      <c r="BF75">
        <f t="shared" si="19"/>
        <v>0</v>
      </c>
      <c r="BG75">
        <f t="shared" si="19"/>
        <v>0</v>
      </c>
      <c r="BH75">
        <f t="shared" si="19"/>
        <v>0</v>
      </c>
      <c r="BI75">
        <f t="shared" si="19"/>
        <v>0</v>
      </c>
      <c r="BJ75">
        <f t="shared" si="19"/>
        <v>0</v>
      </c>
      <c r="BK75">
        <f t="shared" si="18"/>
        <v>11.5</v>
      </c>
      <c r="BL75">
        <f t="shared" si="18"/>
        <v>0</v>
      </c>
      <c r="BM75">
        <f t="shared" si="18"/>
        <v>0</v>
      </c>
      <c r="BN75">
        <f t="shared" si="18"/>
        <v>2</v>
      </c>
      <c r="BO75">
        <f t="shared" si="18"/>
        <v>0</v>
      </c>
      <c r="BP75">
        <f t="shared" si="18"/>
        <v>0</v>
      </c>
      <c r="BQ75">
        <f t="shared" si="18"/>
        <v>0</v>
      </c>
      <c r="BR75">
        <f t="shared" si="18"/>
        <v>0</v>
      </c>
    </row>
    <row r="76" spans="1:70">
      <c r="A76" s="4" t="s">
        <v>893</v>
      </c>
      <c r="B76">
        <v>1</v>
      </c>
      <c r="C76" s="6">
        <v>0</v>
      </c>
      <c r="D76" s="6">
        <v>0</v>
      </c>
      <c r="E76" s="6">
        <v>37.700000000000003</v>
      </c>
      <c r="F76" s="6">
        <v>0</v>
      </c>
      <c r="G76" s="6">
        <v>13</v>
      </c>
      <c r="H76" s="6">
        <v>55.400000000000013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9.6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12.9</v>
      </c>
      <c r="AJ76" s="6">
        <v>0</v>
      </c>
      <c r="AL76" s="6">
        <v>75</v>
      </c>
      <c r="AM76">
        <f t="shared" si="20"/>
        <v>0</v>
      </c>
      <c r="AN76">
        <f t="shared" si="23"/>
        <v>0</v>
      </c>
      <c r="AO76">
        <f t="shared" si="23"/>
        <v>0</v>
      </c>
      <c r="AP76">
        <f t="shared" si="23"/>
        <v>0</v>
      </c>
      <c r="AQ76">
        <f t="shared" si="23"/>
        <v>0</v>
      </c>
      <c r="AR76">
        <f t="shared" si="23"/>
        <v>0</v>
      </c>
      <c r="AS76">
        <f t="shared" si="21"/>
        <v>0</v>
      </c>
      <c r="AT76">
        <f t="shared" si="23"/>
        <v>0</v>
      </c>
      <c r="AU76">
        <f t="shared" si="19"/>
        <v>0</v>
      </c>
      <c r="AV76">
        <f t="shared" si="19"/>
        <v>0</v>
      </c>
      <c r="AW76">
        <f t="shared" si="19"/>
        <v>0</v>
      </c>
      <c r="AX76">
        <f t="shared" si="22"/>
        <v>0</v>
      </c>
      <c r="AY76">
        <f t="shared" si="19"/>
        <v>55.400000000000013</v>
      </c>
      <c r="AZ76">
        <f t="shared" si="19"/>
        <v>13</v>
      </c>
      <c r="BA76">
        <f t="shared" si="19"/>
        <v>0</v>
      </c>
      <c r="BB76">
        <f t="shared" si="19"/>
        <v>37.700000000000003</v>
      </c>
      <c r="BC76">
        <f t="shared" si="19"/>
        <v>9.6</v>
      </c>
      <c r="BD76">
        <f t="shared" si="19"/>
        <v>0</v>
      </c>
      <c r="BE76">
        <f t="shared" si="19"/>
        <v>0</v>
      </c>
      <c r="BF76">
        <f t="shared" si="19"/>
        <v>0</v>
      </c>
      <c r="BG76">
        <f t="shared" si="19"/>
        <v>0</v>
      </c>
      <c r="BH76">
        <f t="shared" si="19"/>
        <v>0</v>
      </c>
      <c r="BI76">
        <f t="shared" si="19"/>
        <v>0</v>
      </c>
      <c r="BJ76">
        <f t="shared" si="19"/>
        <v>0</v>
      </c>
      <c r="BK76">
        <f t="shared" si="18"/>
        <v>12.9</v>
      </c>
      <c r="BL76">
        <f t="shared" si="18"/>
        <v>0</v>
      </c>
      <c r="BM76">
        <f t="shared" si="18"/>
        <v>0</v>
      </c>
      <c r="BN76">
        <f t="shared" si="18"/>
        <v>0</v>
      </c>
      <c r="BO76">
        <f t="shared" si="18"/>
        <v>0</v>
      </c>
      <c r="BP76">
        <f t="shared" si="18"/>
        <v>0</v>
      </c>
      <c r="BQ76">
        <f t="shared" si="18"/>
        <v>0</v>
      </c>
      <c r="BR76">
        <f t="shared" si="18"/>
        <v>0</v>
      </c>
    </row>
    <row r="77" spans="1:70">
      <c r="A77" s="4" t="s">
        <v>894</v>
      </c>
      <c r="B77">
        <v>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2</v>
      </c>
      <c r="M77" s="6">
        <v>0</v>
      </c>
      <c r="N77" s="6">
        <v>6</v>
      </c>
      <c r="O77" s="6">
        <v>6</v>
      </c>
      <c r="P77" s="6">
        <v>5</v>
      </c>
      <c r="Q77" s="6">
        <v>0</v>
      </c>
      <c r="R77" s="6">
        <v>27.3</v>
      </c>
      <c r="S77" s="6">
        <v>4</v>
      </c>
      <c r="T77" s="6">
        <v>13</v>
      </c>
      <c r="U77" s="6">
        <v>0</v>
      </c>
      <c r="V77" s="6">
        <v>24.7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15.2</v>
      </c>
      <c r="AD77" s="6">
        <v>11.5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L77" s="6">
        <v>76</v>
      </c>
      <c r="AM77">
        <f t="shared" si="20"/>
        <v>24.7</v>
      </c>
      <c r="AN77">
        <f t="shared" si="23"/>
        <v>4</v>
      </c>
      <c r="AO77">
        <f t="shared" si="23"/>
        <v>13</v>
      </c>
      <c r="AP77">
        <f t="shared" si="23"/>
        <v>0</v>
      </c>
      <c r="AQ77">
        <f t="shared" si="23"/>
        <v>6</v>
      </c>
      <c r="AR77">
        <f t="shared" si="23"/>
        <v>6</v>
      </c>
      <c r="AS77">
        <f t="shared" si="21"/>
        <v>0</v>
      </c>
      <c r="AT77">
        <f t="shared" si="23"/>
        <v>2</v>
      </c>
      <c r="AU77">
        <f t="shared" si="19"/>
        <v>27.3</v>
      </c>
      <c r="AV77">
        <f t="shared" si="19"/>
        <v>5</v>
      </c>
      <c r="AW77">
        <f t="shared" si="19"/>
        <v>0</v>
      </c>
      <c r="AX77">
        <f t="shared" si="22"/>
        <v>0</v>
      </c>
      <c r="AY77">
        <f t="shared" si="19"/>
        <v>0</v>
      </c>
      <c r="AZ77">
        <f t="shared" si="19"/>
        <v>0</v>
      </c>
      <c r="BA77">
        <f t="shared" si="19"/>
        <v>0</v>
      </c>
      <c r="BB77">
        <f t="shared" si="19"/>
        <v>0</v>
      </c>
      <c r="BC77">
        <f t="shared" si="19"/>
        <v>15.2</v>
      </c>
      <c r="BD77">
        <f t="shared" si="19"/>
        <v>0</v>
      </c>
      <c r="BE77">
        <f t="shared" si="19"/>
        <v>0</v>
      </c>
      <c r="BF77">
        <f t="shared" si="19"/>
        <v>0</v>
      </c>
      <c r="BG77">
        <f t="shared" si="19"/>
        <v>11.5</v>
      </c>
      <c r="BH77">
        <f t="shared" si="19"/>
        <v>0</v>
      </c>
      <c r="BI77">
        <f t="shared" si="19"/>
        <v>0</v>
      </c>
      <c r="BJ77">
        <f t="shared" si="19"/>
        <v>0</v>
      </c>
      <c r="BK77">
        <f t="shared" si="18"/>
        <v>0</v>
      </c>
      <c r="BL77">
        <f t="shared" si="18"/>
        <v>0</v>
      </c>
      <c r="BM77">
        <f t="shared" si="18"/>
        <v>0</v>
      </c>
      <c r="BN77">
        <f t="shared" si="18"/>
        <v>0</v>
      </c>
      <c r="BO77">
        <f t="shared" si="18"/>
        <v>0</v>
      </c>
      <c r="BP77">
        <f t="shared" si="18"/>
        <v>0</v>
      </c>
      <c r="BQ77">
        <f t="shared" si="18"/>
        <v>0</v>
      </c>
      <c r="BR77">
        <f t="shared" si="18"/>
        <v>0</v>
      </c>
    </row>
    <row r="78" spans="1:70">
      <c r="A78" s="4" t="s">
        <v>602</v>
      </c>
      <c r="B78">
        <v>1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3</v>
      </c>
      <c r="N78" s="6">
        <v>0</v>
      </c>
      <c r="O78" s="6">
        <v>0</v>
      </c>
      <c r="P78" s="6">
        <v>0</v>
      </c>
      <c r="Q78" s="6">
        <v>6</v>
      </c>
      <c r="R78" s="6">
        <v>26.1</v>
      </c>
      <c r="S78" s="6">
        <v>0</v>
      </c>
      <c r="T78" s="6">
        <v>0</v>
      </c>
      <c r="U78" s="6">
        <v>20</v>
      </c>
      <c r="V78" s="6">
        <v>41.1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8.1999999999999993</v>
      </c>
      <c r="AD78" s="6">
        <v>11.6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L78" s="6">
        <v>77</v>
      </c>
      <c r="AM78">
        <f t="shared" si="20"/>
        <v>41.1</v>
      </c>
      <c r="AN78">
        <f t="shared" ref="AN78:AT85" si="24">HLOOKUP(AN$2,$C$2:$AJ$85,$AL78,FALSE)</f>
        <v>0</v>
      </c>
      <c r="AO78">
        <f t="shared" si="24"/>
        <v>0</v>
      </c>
      <c r="AP78">
        <f t="shared" si="24"/>
        <v>20</v>
      </c>
      <c r="AQ78">
        <f t="shared" si="24"/>
        <v>0</v>
      </c>
      <c r="AR78">
        <f t="shared" si="24"/>
        <v>0</v>
      </c>
      <c r="AS78">
        <f t="shared" si="21"/>
        <v>9</v>
      </c>
      <c r="AT78">
        <f t="shared" si="24"/>
        <v>0</v>
      </c>
      <c r="AU78">
        <f t="shared" si="19"/>
        <v>26.1</v>
      </c>
      <c r="AV78">
        <f t="shared" si="19"/>
        <v>0</v>
      </c>
      <c r="AW78">
        <f t="shared" si="19"/>
        <v>0</v>
      </c>
      <c r="AX78">
        <f t="shared" si="22"/>
        <v>0</v>
      </c>
      <c r="AY78">
        <f t="shared" si="19"/>
        <v>0</v>
      </c>
      <c r="AZ78">
        <f t="shared" si="19"/>
        <v>0</v>
      </c>
      <c r="BA78">
        <f t="shared" si="19"/>
        <v>0</v>
      </c>
      <c r="BB78">
        <f t="shared" si="19"/>
        <v>0</v>
      </c>
      <c r="BC78">
        <f t="shared" si="19"/>
        <v>8.1999999999999993</v>
      </c>
      <c r="BD78">
        <f t="shared" si="19"/>
        <v>0</v>
      </c>
      <c r="BE78">
        <f t="shared" si="19"/>
        <v>0</v>
      </c>
      <c r="BF78">
        <f t="shared" si="19"/>
        <v>0</v>
      </c>
      <c r="BG78">
        <f t="shared" si="19"/>
        <v>11.6</v>
      </c>
      <c r="BH78">
        <f t="shared" si="19"/>
        <v>0</v>
      </c>
      <c r="BI78">
        <f t="shared" si="19"/>
        <v>0</v>
      </c>
      <c r="BJ78">
        <f t="shared" ref="BJ78:BR85" si="25">HLOOKUP(BJ$2+2,$C$2:$AJ$85,$AL78,FALSE)</f>
        <v>0</v>
      </c>
      <c r="BK78">
        <f t="shared" si="25"/>
        <v>0</v>
      </c>
      <c r="BL78">
        <f t="shared" si="25"/>
        <v>0</v>
      </c>
      <c r="BM78">
        <f t="shared" si="25"/>
        <v>0</v>
      </c>
      <c r="BN78">
        <f t="shared" si="25"/>
        <v>0</v>
      </c>
      <c r="BO78">
        <f t="shared" si="25"/>
        <v>0</v>
      </c>
      <c r="BP78">
        <f t="shared" si="25"/>
        <v>0</v>
      </c>
      <c r="BQ78">
        <f t="shared" si="25"/>
        <v>0</v>
      </c>
      <c r="BR78">
        <f t="shared" si="25"/>
        <v>0</v>
      </c>
    </row>
    <row r="79" spans="1:70">
      <c r="A79" s="4" t="s">
        <v>895</v>
      </c>
      <c r="B79">
        <v>1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3</v>
      </c>
      <c r="O79" s="6">
        <v>0</v>
      </c>
      <c r="P79" s="6">
        <v>5</v>
      </c>
      <c r="Q79" s="6">
        <v>0</v>
      </c>
      <c r="R79" s="6">
        <v>26</v>
      </c>
      <c r="S79" s="6">
        <v>4</v>
      </c>
      <c r="T79" s="6">
        <v>0</v>
      </c>
      <c r="U79" s="6">
        <v>14</v>
      </c>
      <c r="V79" s="6">
        <v>22.5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28.9</v>
      </c>
      <c r="AD79" s="6">
        <v>11.5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L79" s="6">
        <v>78</v>
      </c>
      <c r="AM79">
        <f t="shared" si="20"/>
        <v>22.5</v>
      </c>
      <c r="AN79">
        <f t="shared" si="24"/>
        <v>4</v>
      </c>
      <c r="AO79">
        <f t="shared" si="24"/>
        <v>0</v>
      </c>
      <c r="AP79">
        <f t="shared" si="24"/>
        <v>14</v>
      </c>
      <c r="AQ79">
        <f t="shared" si="24"/>
        <v>3</v>
      </c>
      <c r="AR79">
        <f t="shared" si="24"/>
        <v>0</v>
      </c>
      <c r="AS79">
        <f t="shared" si="21"/>
        <v>0</v>
      </c>
      <c r="AT79">
        <f t="shared" si="24"/>
        <v>0</v>
      </c>
      <c r="AU79">
        <f t="shared" ref="AU79:BJ85" si="26">HLOOKUP(AU$2+2,$C$2:$AJ$85,$AL79,FALSE)</f>
        <v>26</v>
      </c>
      <c r="AV79">
        <f t="shared" si="26"/>
        <v>5</v>
      </c>
      <c r="AW79">
        <f t="shared" si="26"/>
        <v>0</v>
      </c>
      <c r="AX79">
        <f t="shared" si="22"/>
        <v>0</v>
      </c>
      <c r="AY79">
        <f t="shared" si="26"/>
        <v>0</v>
      </c>
      <c r="AZ79">
        <f t="shared" si="26"/>
        <v>0</v>
      </c>
      <c r="BA79">
        <f t="shared" si="26"/>
        <v>0</v>
      </c>
      <c r="BB79">
        <f t="shared" si="26"/>
        <v>0</v>
      </c>
      <c r="BC79">
        <f t="shared" si="26"/>
        <v>28.9</v>
      </c>
      <c r="BD79">
        <f t="shared" si="26"/>
        <v>0</v>
      </c>
      <c r="BE79">
        <f t="shared" si="26"/>
        <v>0</v>
      </c>
      <c r="BF79">
        <f t="shared" si="26"/>
        <v>0</v>
      </c>
      <c r="BG79">
        <f t="shared" si="26"/>
        <v>11.5</v>
      </c>
      <c r="BH79">
        <f t="shared" si="26"/>
        <v>0</v>
      </c>
      <c r="BI79">
        <f t="shared" si="26"/>
        <v>0</v>
      </c>
      <c r="BJ79">
        <f t="shared" si="26"/>
        <v>0</v>
      </c>
      <c r="BK79">
        <f t="shared" si="25"/>
        <v>0</v>
      </c>
      <c r="BL79">
        <f t="shared" si="25"/>
        <v>0</v>
      </c>
      <c r="BM79">
        <f t="shared" si="25"/>
        <v>0</v>
      </c>
      <c r="BN79">
        <f t="shared" si="25"/>
        <v>0</v>
      </c>
      <c r="BO79">
        <f t="shared" si="25"/>
        <v>0</v>
      </c>
      <c r="BP79">
        <f t="shared" si="25"/>
        <v>0</v>
      </c>
      <c r="BQ79">
        <f t="shared" si="25"/>
        <v>0</v>
      </c>
      <c r="BR79">
        <f t="shared" si="25"/>
        <v>0</v>
      </c>
    </row>
    <row r="80" spans="1:70">
      <c r="A80" s="4" t="s">
        <v>686</v>
      </c>
      <c r="B80">
        <v>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2</v>
      </c>
      <c r="M80" s="6">
        <v>3</v>
      </c>
      <c r="N80" s="6">
        <v>3</v>
      </c>
      <c r="O80" s="6">
        <v>0</v>
      </c>
      <c r="P80" s="6">
        <v>5</v>
      </c>
      <c r="Q80" s="6">
        <v>4</v>
      </c>
      <c r="R80" s="6">
        <v>17</v>
      </c>
      <c r="S80" s="6">
        <v>0</v>
      </c>
      <c r="T80" s="6">
        <v>0</v>
      </c>
      <c r="U80" s="6">
        <v>13</v>
      </c>
      <c r="V80" s="6">
        <v>27.5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28.9</v>
      </c>
      <c r="AD80" s="6">
        <v>11.5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L80" s="6">
        <v>79</v>
      </c>
      <c r="AM80">
        <f t="shared" si="20"/>
        <v>27.5</v>
      </c>
      <c r="AN80">
        <f t="shared" si="24"/>
        <v>0</v>
      </c>
      <c r="AO80">
        <f t="shared" si="24"/>
        <v>0</v>
      </c>
      <c r="AP80">
        <f t="shared" si="24"/>
        <v>13</v>
      </c>
      <c r="AQ80">
        <f t="shared" si="24"/>
        <v>3</v>
      </c>
      <c r="AR80">
        <f t="shared" si="24"/>
        <v>0</v>
      </c>
      <c r="AS80">
        <f t="shared" si="21"/>
        <v>7</v>
      </c>
      <c r="AT80">
        <f t="shared" si="24"/>
        <v>2</v>
      </c>
      <c r="AU80">
        <f t="shared" si="26"/>
        <v>17</v>
      </c>
      <c r="AV80">
        <f t="shared" si="26"/>
        <v>5</v>
      </c>
      <c r="AW80">
        <f t="shared" si="26"/>
        <v>0</v>
      </c>
      <c r="AX80">
        <f t="shared" si="22"/>
        <v>0</v>
      </c>
      <c r="AY80">
        <f t="shared" si="26"/>
        <v>0</v>
      </c>
      <c r="AZ80">
        <f t="shared" si="26"/>
        <v>0</v>
      </c>
      <c r="BA80">
        <f t="shared" si="26"/>
        <v>0</v>
      </c>
      <c r="BB80">
        <f t="shared" si="26"/>
        <v>0</v>
      </c>
      <c r="BC80">
        <f t="shared" si="26"/>
        <v>28.9</v>
      </c>
      <c r="BD80">
        <f t="shared" si="26"/>
        <v>0</v>
      </c>
      <c r="BE80">
        <f t="shared" si="26"/>
        <v>0</v>
      </c>
      <c r="BF80">
        <f t="shared" si="26"/>
        <v>0</v>
      </c>
      <c r="BG80">
        <f t="shared" si="26"/>
        <v>11.5</v>
      </c>
      <c r="BH80">
        <f t="shared" si="26"/>
        <v>0</v>
      </c>
      <c r="BI80">
        <f t="shared" si="26"/>
        <v>0</v>
      </c>
      <c r="BJ80">
        <f t="shared" si="26"/>
        <v>0</v>
      </c>
      <c r="BK80">
        <f t="shared" si="25"/>
        <v>0</v>
      </c>
      <c r="BL80">
        <f t="shared" si="25"/>
        <v>0</v>
      </c>
      <c r="BM80">
        <f t="shared" si="25"/>
        <v>0</v>
      </c>
      <c r="BN80">
        <f t="shared" si="25"/>
        <v>0</v>
      </c>
      <c r="BO80">
        <f t="shared" si="25"/>
        <v>0</v>
      </c>
      <c r="BP80">
        <f t="shared" si="25"/>
        <v>0</v>
      </c>
      <c r="BQ80">
        <f t="shared" si="25"/>
        <v>0</v>
      </c>
      <c r="BR80">
        <f t="shared" si="25"/>
        <v>0</v>
      </c>
    </row>
    <row r="81" spans="1:70">
      <c r="A81" s="4" t="s">
        <v>896</v>
      </c>
      <c r="B81">
        <v>1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3</v>
      </c>
      <c r="R81" s="6">
        <v>12.5</v>
      </c>
      <c r="S81" s="6">
        <v>4</v>
      </c>
      <c r="T81" s="6">
        <v>0</v>
      </c>
      <c r="U81" s="6">
        <v>0</v>
      </c>
      <c r="V81" s="6">
        <v>34.799999999999997</v>
      </c>
      <c r="W81" s="6">
        <v>0</v>
      </c>
      <c r="X81" s="6">
        <v>3</v>
      </c>
      <c r="Y81" s="6">
        <v>0</v>
      </c>
      <c r="Z81" s="6">
        <v>0</v>
      </c>
      <c r="AA81" s="6">
        <v>4</v>
      </c>
      <c r="AB81" s="6">
        <v>0</v>
      </c>
      <c r="AC81" s="6">
        <v>42.4</v>
      </c>
      <c r="AD81" s="6">
        <v>11.5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L81" s="6">
        <v>80</v>
      </c>
      <c r="AM81">
        <f t="shared" si="20"/>
        <v>34.799999999999997</v>
      </c>
      <c r="AN81">
        <f t="shared" si="24"/>
        <v>4</v>
      </c>
      <c r="AO81">
        <f t="shared" si="24"/>
        <v>0</v>
      </c>
      <c r="AP81">
        <f t="shared" si="24"/>
        <v>0</v>
      </c>
      <c r="AQ81">
        <f t="shared" si="24"/>
        <v>0</v>
      </c>
      <c r="AR81">
        <f t="shared" si="24"/>
        <v>0</v>
      </c>
      <c r="AS81">
        <f t="shared" si="21"/>
        <v>3</v>
      </c>
      <c r="AT81">
        <f t="shared" si="24"/>
        <v>0</v>
      </c>
      <c r="AU81">
        <f t="shared" si="26"/>
        <v>12.5</v>
      </c>
      <c r="AV81">
        <f t="shared" si="26"/>
        <v>0</v>
      </c>
      <c r="AW81">
        <f t="shared" si="26"/>
        <v>0</v>
      </c>
      <c r="AX81">
        <f t="shared" si="22"/>
        <v>0</v>
      </c>
      <c r="AY81">
        <f t="shared" si="26"/>
        <v>0</v>
      </c>
      <c r="AZ81">
        <f t="shared" si="26"/>
        <v>0</v>
      </c>
      <c r="BA81">
        <f t="shared" si="26"/>
        <v>0</v>
      </c>
      <c r="BB81">
        <f t="shared" si="26"/>
        <v>0</v>
      </c>
      <c r="BC81">
        <f t="shared" si="26"/>
        <v>42.4</v>
      </c>
      <c r="BD81">
        <f t="shared" si="26"/>
        <v>0</v>
      </c>
      <c r="BE81">
        <f t="shared" si="26"/>
        <v>3</v>
      </c>
      <c r="BF81">
        <f t="shared" si="26"/>
        <v>0</v>
      </c>
      <c r="BG81">
        <f t="shared" si="26"/>
        <v>11.5</v>
      </c>
      <c r="BH81">
        <f t="shared" si="26"/>
        <v>0</v>
      </c>
      <c r="BI81">
        <f t="shared" si="26"/>
        <v>0</v>
      </c>
      <c r="BJ81">
        <f t="shared" si="26"/>
        <v>0</v>
      </c>
      <c r="BK81">
        <f t="shared" si="25"/>
        <v>0</v>
      </c>
      <c r="BL81">
        <f t="shared" si="25"/>
        <v>0</v>
      </c>
      <c r="BM81">
        <f t="shared" si="25"/>
        <v>0</v>
      </c>
      <c r="BN81">
        <f t="shared" si="25"/>
        <v>0</v>
      </c>
      <c r="BO81">
        <f t="shared" si="25"/>
        <v>4</v>
      </c>
      <c r="BP81">
        <f t="shared" si="25"/>
        <v>0</v>
      </c>
      <c r="BQ81">
        <f t="shared" si="25"/>
        <v>0</v>
      </c>
      <c r="BR81">
        <f t="shared" si="25"/>
        <v>0</v>
      </c>
    </row>
    <row r="82" spans="1:70">
      <c r="A82" s="4" t="s">
        <v>897</v>
      </c>
      <c r="B82">
        <v>1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2</v>
      </c>
      <c r="U82" s="6">
        <v>0</v>
      </c>
      <c r="V82" s="6">
        <v>4</v>
      </c>
      <c r="W82" s="6">
        <v>3</v>
      </c>
      <c r="X82" s="6">
        <v>5</v>
      </c>
      <c r="Y82" s="6">
        <v>5</v>
      </c>
      <c r="Z82" s="6">
        <v>7</v>
      </c>
      <c r="AA82" s="6">
        <v>0</v>
      </c>
      <c r="AB82" s="6">
        <v>14</v>
      </c>
      <c r="AC82" s="6">
        <v>63.3</v>
      </c>
      <c r="AD82" s="6">
        <v>11.5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L82" s="6">
        <v>81</v>
      </c>
      <c r="AM82">
        <f t="shared" si="20"/>
        <v>4</v>
      </c>
      <c r="AN82">
        <f t="shared" si="24"/>
        <v>0</v>
      </c>
      <c r="AO82">
        <f t="shared" si="24"/>
        <v>2</v>
      </c>
      <c r="AP82">
        <f t="shared" si="24"/>
        <v>0</v>
      </c>
      <c r="AQ82">
        <f t="shared" si="24"/>
        <v>0</v>
      </c>
      <c r="AR82">
        <f t="shared" si="24"/>
        <v>0</v>
      </c>
      <c r="AS82">
        <f t="shared" si="21"/>
        <v>0</v>
      </c>
      <c r="AT82">
        <f t="shared" si="24"/>
        <v>0</v>
      </c>
      <c r="AU82">
        <f t="shared" si="26"/>
        <v>0</v>
      </c>
      <c r="AV82">
        <f t="shared" si="26"/>
        <v>0</v>
      </c>
      <c r="AW82">
        <f t="shared" si="26"/>
        <v>0</v>
      </c>
      <c r="AX82">
        <f t="shared" si="22"/>
        <v>0</v>
      </c>
      <c r="AY82">
        <f t="shared" si="26"/>
        <v>0</v>
      </c>
      <c r="AZ82">
        <f t="shared" si="26"/>
        <v>0</v>
      </c>
      <c r="BA82">
        <f t="shared" si="26"/>
        <v>0</v>
      </c>
      <c r="BB82">
        <f t="shared" si="26"/>
        <v>0</v>
      </c>
      <c r="BC82">
        <f t="shared" si="26"/>
        <v>63.3</v>
      </c>
      <c r="BD82">
        <f t="shared" si="26"/>
        <v>14</v>
      </c>
      <c r="BE82">
        <f t="shared" si="26"/>
        <v>5</v>
      </c>
      <c r="BF82">
        <f t="shared" si="26"/>
        <v>0</v>
      </c>
      <c r="BG82">
        <f t="shared" si="26"/>
        <v>11.5</v>
      </c>
      <c r="BH82">
        <f t="shared" si="26"/>
        <v>0</v>
      </c>
      <c r="BI82">
        <f t="shared" si="26"/>
        <v>0</v>
      </c>
      <c r="BJ82">
        <f t="shared" si="26"/>
        <v>0</v>
      </c>
      <c r="BK82">
        <f t="shared" si="25"/>
        <v>0</v>
      </c>
      <c r="BL82">
        <f t="shared" si="25"/>
        <v>0</v>
      </c>
      <c r="BM82">
        <f t="shared" si="25"/>
        <v>0</v>
      </c>
      <c r="BN82">
        <f t="shared" si="25"/>
        <v>5</v>
      </c>
      <c r="BO82">
        <f t="shared" si="25"/>
        <v>0</v>
      </c>
      <c r="BP82">
        <f t="shared" si="25"/>
        <v>0</v>
      </c>
      <c r="BQ82">
        <f t="shared" si="25"/>
        <v>7</v>
      </c>
      <c r="BR82">
        <f t="shared" si="25"/>
        <v>3</v>
      </c>
    </row>
    <row r="83" spans="1:70">
      <c r="A83" s="4" t="s">
        <v>898</v>
      </c>
      <c r="B83">
        <v>1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6</v>
      </c>
      <c r="W83" s="6">
        <v>3</v>
      </c>
      <c r="X83" s="6">
        <v>5</v>
      </c>
      <c r="Y83" s="6">
        <v>5</v>
      </c>
      <c r="Z83" s="6">
        <v>6</v>
      </c>
      <c r="AA83" s="6">
        <v>6</v>
      </c>
      <c r="AB83" s="6">
        <v>13</v>
      </c>
      <c r="AC83" s="6">
        <v>59.3</v>
      </c>
      <c r="AD83" s="6">
        <v>11.5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L83" s="6">
        <v>82</v>
      </c>
      <c r="AM83">
        <f t="shared" si="20"/>
        <v>6</v>
      </c>
      <c r="AN83">
        <f t="shared" si="24"/>
        <v>0</v>
      </c>
      <c r="AO83">
        <f t="shared" si="24"/>
        <v>0</v>
      </c>
      <c r="AP83">
        <f t="shared" si="24"/>
        <v>0</v>
      </c>
      <c r="AQ83">
        <f t="shared" si="24"/>
        <v>0</v>
      </c>
      <c r="AR83">
        <f t="shared" si="24"/>
        <v>0</v>
      </c>
      <c r="AS83">
        <f t="shared" si="21"/>
        <v>0</v>
      </c>
      <c r="AT83">
        <f t="shared" si="24"/>
        <v>0</v>
      </c>
      <c r="AU83">
        <f t="shared" si="26"/>
        <v>0</v>
      </c>
      <c r="AV83">
        <f t="shared" si="26"/>
        <v>0</v>
      </c>
      <c r="AW83">
        <f t="shared" si="26"/>
        <v>0</v>
      </c>
      <c r="AX83">
        <f t="shared" si="22"/>
        <v>0</v>
      </c>
      <c r="AY83">
        <f t="shared" si="26"/>
        <v>0</v>
      </c>
      <c r="AZ83">
        <f t="shared" si="26"/>
        <v>0</v>
      </c>
      <c r="BA83">
        <f t="shared" si="26"/>
        <v>0</v>
      </c>
      <c r="BB83">
        <f t="shared" si="26"/>
        <v>0</v>
      </c>
      <c r="BC83">
        <f t="shared" si="26"/>
        <v>59.3</v>
      </c>
      <c r="BD83">
        <f t="shared" si="26"/>
        <v>13</v>
      </c>
      <c r="BE83">
        <f t="shared" si="26"/>
        <v>5</v>
      </c>
      <c r="BF83">
        <f t="shared" si="26"/>
        <v>0</v>
      </c>
      <c r="BG83">
        <f t="shared" si="26"/>
        <v>11.5</v>
      </c>
      <c r="BH83">
        <f t="shared" si="26"/>
        <v>0</v>
      </c>
      <c r="BI83">
        <f t="shared" si="26"/>
        <v>0</v>
      </c>
      <c r="BJ83">
        <f t="shared" si="26"/>
        <v>0</v>
      </c>
      <c r="BK83">
        <f t="shared" si="25"/>
        <v>0</v>
      </c>
      <c r="BL83">
        <f t="shared" si="25"/>
        <v>0</v>
      </c>
      <c r="BM83">
        <f t="shared" si="25"/>
        <v>0</v>
      </c>
      <c r="BN83">
        <f t="shared" si="25"/>
        <v>5</v>
      </c>
      <c r="BO83">
        <f t="shared" si="25"/>
        <v>6</v>
      </c>
      <c r="BP83">
        <f t="shared" si="25"/>
        <v>0</v>
      </c>
      <c r="BQ83">
        <f t="shared" si="25"/>
        <v>6</v>
      </c>
      <c r="BR83">
        <f t="shared" si="25"/>
        <v>3</v>
      </c>
    </row>
    <row r="84" spans="1:70">
      <c r="A84" s="4" t="s">
        <v>899</v>
      </c>
      <c r="B84">
        <v>1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2</v>
      </c>
      <c r="V84" s="6">
        <v>4</v>
      </c>
      <c r="W84" s="6">
        <v>0</v>
      </c>
      <c r="X84" s="6">
        <v>0</v>
      </c>
      <c r="Y84" s="6">
        <v>6</v>
      </c>
      <c r="Z84" s="6">
        <v>6</v>
      </c>
      <c r="AA84" s="6">
        <v>0</v>
      </c>
      <c r="AB84" s="6">
        <v>0</v>
      </c>
      <c r="AC84" s="6">
        <v>85.3</v>
      </c>
      <c r="AD84" s="6">
        <v>11.5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L84" s="6">
        <v>83</v>
      </c>
      <c r="AM84">
        <f t="shared" si="20"/>
        <v>4</v>
      </c>
      <c r="AN84">
        <f t="shared" si="24"/>
        <v>0</v>
      </c>
      <c r="AO84">
        <f t="shared" si="24"/>
        <v>0</v>
      </c>
      <c r="AP84">
        <f t="shared" si="24"/>
        <v>2</v>
      </c>
      <c r="AQ84">
        <f t="shared" si="24"/>
        <v>0</v>
      </c>
      <c r="AR84">
        <f t="shared" si="24"/>
        <v>0</v>
      </c>
      <c r="AS84">
        <f t="shared" si="21"/>
        <v>0</v>
      </c>
      <c r="AT84">
        <f t="shared" si="24"/>
        <v>0</v>
      </c>
      <c r="AU84">
        <f t="shared" si="26"/>
        <v>0</v>
      </c>
      <c r="AV84">
        <f t="shared" si="26"/>
        <v>0</v>
      </c>
      <c r="AW84">
        <f t="shared" si="26"/>
        <v>0</v>
      </c>
      <c r="AX84">
        <f t="shared" si="22"/>
        <v>0</v>
      </c>
      <c r="AY84">
        <f t="shared" si="26"/>
        <v>0</v>
      </c>
      <c r="AZ84">
        <f t="shared" si="26"/>
        <v>0</v>
      </c>
      <c r="BA84">
        <f t="shared" si="26"/>
        <v>0</v>
      </c>
      <c r="BB84">
        <f t="shared" si="26"/>
        <v>0</v>
      </c>
      <c r="BC84">
        <f t="shared" si="26"/>
        <v>85.3</v>
      </c>
      <c r="BD84">
        <f t="shared" si="26"/>
        <v>0</v>
      </c>
      <c r="BE84">
        <f t="shared" si="26"/>
        <v>0</v>
      </c>
      <c r="BF84">
        <f t="shared" si="26"/>
        <v>0</v>
      </c>
      <c r="BG84">
        <f t="shared" si="26"/>
        <v>11.5</v>
      </c>
      <c r="BH84">
        <f t="shared" si="26"/>
        <v>0</v>
      </c>
      <c r="BI84">
        <f t="shared" si="26"/>
        <v>0</v>
      </c>
      <c r="BJ84">
        <f t="shared" si="26"/>
        <v>0</v>
      </c>
      <c r="BK84">
        <f t="shared" si="25"/>
        <v>0</v>
      </c>
      <c r="BL84">
        <f t="shared" si="25"/>
        <v>0</v>
      </c>
      <c r="BM84">
        <f t="shared" si="25"/>
        <v>0</v>
      </c>
      <c r="BN84">
        <f t="shared" si="25"/>
        <v>6</v>
      </c>
      <c r="BO84">
        <f t="shared" si="25"/>
        <v>0</v>
      </c>
      <c r="BP84">
        <f t="shared" si="25"/>
        <v>0</v>
      </c>
      <c r="BQ84">
        <f t="shared" si="25"/>
        <v>6</v>
      </c>
      <c r="BR84">
        <f t="shared" si="25"/>
        <v>0</v>
      </c>
    </row>
    <row r="85" spans="1:70">
      <c r="A85" s="4" t="s">
        <v>482</v>
      </c>
      <c r="B85">
        <v>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6</v>
      </c>
      <c r="W85" s="6">
        <v>0</v>
      </c>
      <c r="X85" s="6">
        <v>5</v>
      </c>
      <c r="Y85" s="6">
        <v>0</v>
      </c>
      <c r="Z85" s="6">
        <v>6</v>
      </c>
      <c r="AA85" s="6">
        <v>0</v>
      </c>
      <c r="AB85" s="6">
        <v>15</v>
      </c>
      <c r="AC85" s="6">
        <v>71.3</v>
      </c>
      <c r="AD85" s="6">
        <v>11.5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L85" s="6">
        <v>84</v>
      </c>
      <c r="AM85">
        <f t="shared" si="20"/>
        <v>6</v>
      </c>
      <c r="AN85">
        <f t="shared" si="24"/>
        <v>0</v>
      </c>
      <c r="AO85">
        <f t="shared" si="24"/>
        <v>0</v>
      </c>
      <c r="AP85">
        <f t="shared" si="24"/>
        <v>0</v>
      </c>
      <c r="AQ85">
        <f t="shared" si="24"/>
        <v>0</v>
      </c>
      <c r="AR85">
        <f t="shared" si="24"/>
        <v>0</v>
      </c>
      <c r="AS85">
        <f t="shared" si="21"/>
        <v>0</v>
      </c>
      <c r="AT85">
        <f t="shared" si="24"/>
        <v>0</v>
      </c>
      <c r="AU85">
        <f t="shared" si="26"/>
        <v>0</v>
      </c>
      <c r="AV85">
        <f t="shared" si="26"/>
        <v>0</v>
      </c>
      <c r="AW85">
        <f t="shared" si="26"/>
        <v>0</v>
      </c>
      <c r="AX85">
        <f t="shared" si="22"/>
        <v>0</v>
      </c>
      <c r="AY85">
        <f t="shared" si="26"/>
        <v>0</v>
      </c>
      <c r="AZ85">
        <f t="shared" si="26"/>
        <v>0</v>
      </c>
      <c r="BA85">
        <f t="shared" si="26"/>
        <v>0</v>
      </c>
      <c r="BB85">
        <f t="shared" si="26"/>
        <v>0</v>
      </c>
      <c r="BC85">
        <f t="shared" si="26"/>
        <v>71.3</v>
      </c>
      <c r="BD85">
        <f t="shared" si="26"/>
        <v>15</v>
      </c>
      <c r="BE85">
        <f t="shared" si="26"/>
        <v>5</v>
      </c>
      <c r="BF85">
        <f t="shared" si="26"/>
        <v>0</v>
      </c>
      <c r="BG85">
        <f t="shared" si="26"/>
        <v>11.5</v>
      </c>
      <c r="BH85">
        <f t="shared" si="26"/>
        <v>0</v>
      </c>
      <c r="BI85">
        <f t="shared" si="26"/>
        <v>0</v>
      </c>
      <c r="BJ85">
        <f t="shared" si="26"/>
        <v>0</v>
      </c>
      <c r="BK85">
        <f t="shared" si="25"/>
        <v>0</v>
      </c>
      <c r="BL85">
        <f t="shared" si="25"/>
        <v>0</v>
      </c>
      <c r="BM85">
        <f t="shared" si="25"/>
        <v>0</v>
      </c>
      <c r="BN85">
        <f t="shared" si="25"/>
        <v>0</v>
      </c>
      <c r="BO85">
        <f t="shared" si="25"/>
        <v>0</v>
      </c>
      <c r="BP85">
        <f t="shared" si="25"/>
        <v>0</v>
      </c>
      <c r="BQ85">
        <f t="shared" si="25"/>
        <v>6</v>
      </c>
      <c r="BR85">
        <f t="shared" si="25"/>
        <v>0</v>
      </c>
    </row>
  </sheetData>
  <mergeCells count="2">
    <mergeCell ref="C1:AJ1"/>
    <mergeCell ref="AM1:BR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E16F-97EA-4A2A-BD74-AB809DC3A731}">
  <sheetPr>
    <tabColor rgb="FFFFC000"/>
  </sheetPr>
  <dimension ref="A1:DQ111"/>
  <sheetViews>
    <sheetView topLeftCell="CO1" workbookViewId="0">
      <selection activeCell="BF1" sqref="BF1:DQ2"/>
    </sheetView>
  </sheetViews>
  <sheetFormatPr defaultRowHeight="15"/>
  <cols>
    <col min="2" max="2" width="13.5703125" bestFit="1" customWidth="1"/>
  </cols>
  <sheetData>
    <row r="1" spans="1:121">
      <c r="A1" s="4"/>
      <c r="C1" s="64" t="s">
        <v>986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8" t="s">
        <v>987</v>
      </c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F1" s="65" t="s">
        <v>825</v>
      </c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7"/>
      <c r="CL1" s="69" t="s">
        <v>900</v>
      </c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1"/>
    </row>
    <row r="2" spans="1:121">
      <c r="A2" s="4"/>
      <c r="B2" s="4" t="s">
        <v>827</v>
      </c>
      <c r="C2" s="30">
        <v>21</v>
      </c>
      <c r="D2" s="30">
        <v>16</v>
      </c>
      <c r="E2" s="30">
        <v>17</v>
      </c>
      <c r="F2" s="30">
        <v>27</v>
      </c>
      <c r="G2" s="30">
        <v>15</v>
      </c>
      <c r="H2" s="30">
        <v>14</v>
      </c>
      <c r="I2" s="30">
        <v>13</v>
      </c>
      <c r="J2" s="30">
        <v>9</v>
      </c>
      <c r="K2" s="30">
        <v>12</v>
      </c>
      <c r="L2" s="30">
        <v>7</v>
      </c>
      <c r="M2" s="30">
        <v>8</v>
      </c>
      <c r="N2" s="30">
        <v>4</v>
      </c>
      <c r="O2" s="30">
        <v>5</v>
      </c>
      <c r="P2" s="30">
        <v>11</v>
      </c>
      <c r="Q2" s="30">
        <v>6</v>
      </c>
      <c r="R2" s="30">
        <v>10</v>
      </c>
      <c r="S2" s="30">
        <v>1</v>
      </c>
      <c r="T2" s="30">
        <v>2</v>
      </c>
      <c r="U2" s="30">
        <v>3</v>
      </c>
      <c r="V2" s="30">
        <v>0</v>
      </c>
      <c r="W2" s="30">
        <v>33</v>
      </c>
      <c r="X2" s="30">
        <v>20</v>
      </c>
      <c r="Y2" s="30">
        <v>29</v>
      </c>
      <c r="Z2" s="30">
        <v>32</v>
      </c>
      <c r="AA2" s="30">
        <v>30</v>
      </c>
      <c r="AB2" s="30">
        <v>19</v>
      </c>
      <c r="AC2" s="30">
        <v>18</v>
      </c>
      <c r="AD2" s="30">
        <v>22</v>
      </c>
      <c r="AE2" s="30">
        <v>25</v>
      </c>
      <c r="AF2" s="30">
        <v>24</v>
      </c>
      <c r="AG2" s="30">
        <v>23</v>
      </c>
      <c r="AH2" s="30">
        <v>31</v>
      </c>
      <c r="AI2" s="30">
        <v>26</v>
      </c>
      <c r="AJ2" s="30">
        <v>28</v>
      </c>
      <c r="AK2" s="31">
        <v>14</v>
      </c>
      <c r="AL2" s="31">
        <v>18</v>
      </c>
      <c r="AM2" s="31">
        <v>29</v>
      </c>
      <c r="AN2" s="31">
        <v>20</v>
      </c>
      <c r="AO2" s="31">
        <v>17</v>
      </c>
      <c r="AP2" s="31">
        <v>0</v>
      </c>
      <c r="AQ2" s="31">
        <v>1</v>
      </c>
      <c r="AR2" s="31">
        <v>2</v>
      </c>
      <c r="AS2" s="31">
        <v>4</v>
      </c>
      <c r="AT2" s="31">
        <v>5</v>
      </c>
      <c r="AU2" s="31">
        <v>7</v>
      </c>
      <c r="AV2" s="31">
        <v>9</v>
      </c>
      <c r="AW2" s="31">
        <v>11</v>
      </c>
      <c r="AX2" s="31">
        <v>24</v>
      </c>
      <c r="AY2" s="31">
        <v>23</v>
      </c>
      <c r="AZ2" s="31">
        <v>25</v>
      </c>
      <c r="BA2" s="31">
        <v>28</v>
      </c>
      <c r="BB2" s="31">
        <v>22</v>
      </c>
      <c r="BC2" s="31">
        <v>16</v>
      </c>
      <c r="BF2" s="42">
        <v>0</v>
      </c>
      <c r="BG2" s="42">
        <v>1</v>
      </c>
      <c r="BH2" s="42">
        <v>2</v>
      </c>
      <c r="BI2" s="42">
        <v>3</v>
      </c>
      <c r="BJ2" s="42">
        <v>4</v>
      </c>
      <c r="BK2" s="42">
        <v>5</v>
      </c>
      <c r="BL2" s="42">
        <v>6</v>
      </c>
      <c r="BM2" s="42">
        <v>7</v>
      </c>
      <c r="BN2" s="42">
        <v>8</v>
      </c>
      <c r="BO2" s="42">
        <v>9</v>
      </c>
      <c r="BP2" s="42">
        <v>10</v>
      </c>
      <c r="BQ2" s="42">
        <v>11</v>
      </c>
      <c r="BR2" s="42">
        <v>12</v>
      </c>
      <c r="BS2" s="42">
        <v>13</v>
      </c>
      <c r="BT2" s="42">
        <v>14</v>
      </c>
      <c r="BU2" s="42">
        <v>15</v>
      </c>
      <c r="BV2" s="42">
        <v>16</v>
      </c>
      <c r="BW2" s="42">
        <v>17</v>
      </c>
      <c r="BX2" s="42">
        <v>18</v>
      </c>
      <c r="BY2" s="42">
        <v>19</v>
      </c>
      <c r="BZ2" s="42">
        <v>20</v>
      </c>
      <c r="CA2" s="42">
        <v>21</v>
      </c>
      <c r="CB2" s="42">
        <v>22</v>
      </c>
      <c r="CC2" s="42">
        <v>23</v>
      </c>
      <c r="CD2" s="42">
        <v>24</v>
      </c>
      <c r="CE2" s="42">
        <v>25</v>
      </c>
      <c r="CF2" s="42">
        <v>26</v>
      </c>
      <c r="CG2" s="42">
        <v>27</v>
      </c>
      <c r="CH2" s="42">
        <v>28</v>
      </c>
      <c r="CI2" s="42">
        <v>29</v>
      </c>
      <c r="CJ2" s="42">
        <v>30</v>
      </c>
      <c r="CK2" s="42">
        <v>31</v>
      </c>
      <c r="CL2" s="45">
        <v>0</v>
      </c>
      <c r="CM2" s="45">
        <v>1</v>
      </c>
      <c r="CN2" s="45">
        <v>2</v>
      </c>
      <c r="CO2" s="45">
        <v>3</v>
      </c>
      <c r="CP2" s="45">
        <v>4</v>
      </c>
      <c r="CQ2" s="45">
        <v>5</v>
      </c>
      <c r="CR2" s="45">
        <v>6</v>
      </c>
      <c r="CS2" s="45">
        <v>7</v>
      </c>
      <c r="CT2" s="45">
        <v>8</v>
      </c>
      <c r="CU2" s="45">
        <v>9</v>
      </c>
      <c r="CV2" s="45">
        <v>10</v>
      </c>
      <c r="CW2" s="45">
        <v>11</v>
      </c>
      <c r="CX2" s="45">
        <v>12</v>
      </c>
      <c r="CY2" s="45">
        <v>13</v>
      </c>
      <c r="CZ2" s="45">
        <v>14</v>
      </c>
      <c r="DA2" s="45">
        <v>15</v>
      </c>
      <c r="DB2" s="45">
        <v>16</v>
      </c>
      <c r="DC2" s="45">
        <v>17</v>
      </c>
      <c r="DD2" s="45">
        <v>18</v>
      </c>
      <c r="DE2" s="45">
        <v>19</v>
      </c>
      <c r="DF2" s="45">
        <v>20</v>
      </c>
      <c r="DG2" s="45">
        <v>21</v>
      </c>
      <c r="DH2" s="45">
        <v>22</v>
      </c>
      <c r="DI2" s="45">
        <v>23</v>
      </c>
      <c r="DJ2" s="45">
        <v>24</v>
      </c>
      <c r="DK2" s="45">
        <v>25</v>
      </c>
      <c r="DL2" s="45">
        <v>26</v>
      </c>
      <c r="DM2" s="45">
        <v>27</v>
      </c>
      <c r="DN2" s="45">
        <v>28</v>
      </c>
      <c r="DO2" s="45">
        <v>29</v>
      </c>
      <c r="DP2" s="45">
        <v>30</v>
      </c>
      <c r="DQ2" s="45">
        <v>31</v>
      </c>
    </row>
    <row r="3" spans="1:121">
      <c r="A3" s="4" t="s">
        <v>828</v>
      </c>
      <c r="B3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2</v>
      </c>
      <c r="M3" s="6">
        <v>0</v>
      </c>
      <c r="N3" s="6">
        <v>4</v>
      </c>
      <c r="O3" s="6">
        <v>6</v>
      </c>
      <c r="P3" s="6">
        <v>0</v>
      </c>
      <c r="Q3" s="6">
        <v>7</v>
      </c>
      <c r="R3" s="6">
        <v>29</v>
      </c>
      <c r="S3" s="6">
        <v>0</v>
      </c>
      <c r="T3" s="6">
        <v>16</v>
      </c>
      <c r="U3" s="6">
        <v>0</v>
      </c>
      <c r="V3" s="6">
        <v>32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8</v>
      </c>
      <c r="AD3" s="6">
        <v>11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E3" s="46">
        <v>2</v>
      </c>
      <c r="BF3" s="6">
        <f>HLOOKUP(BF$2,$C$2:$AJ$85,$BE3,FALSE)</f>
        <v>32</v>
      </c>
      <c r="BG3" s="6">
        <f t="shared" ref="BG3:BM11" si="0">HLOOKUP(BG$2,$C$2:$AJ$85,$BE3,FALSE)</f>
        <v>0</v>
      </c>
      <c r="BH3" s="6">
        <f t="shared" si="0"/>
        <v>16</v>
      </c>
      <c r="BI3" s="6">
        <f t="shared" si="0"/>
        <v>0</v>
      </c>
      <c r="BJ3" s="6">
        <f t="shared" si="0"/>
        <v>4</v>
      </c>
      <c r="BK3" s="6">
        <f t="shared" si="0"/>
        <v>6</v>
      </c>
      <c r="BL3" s="6">
        <f>HLOOKUP(BL$2,$C$2:$AJ$85,$BE3,FALSE)+HLOOKUP(8,$C$2:$AJ$85,$BE3,FALSE)</f>
        <v>7</v>
      </c>
      <c r="BM3" s="6">
        <f t="shared" si="0"/>
        <v>2</v>
      </c>
      <c r="BN3" s="6">
        <f>HLOOKUP(BN$2+2,$C$2:$AJ$85,$BE3,FALSE)</f>
        <v>29</v>
      </c>
      <c r="BO3" s="6">
        <f t="shared" ref="BO3:CK14" si="1">HLOOKUP(BO$2+2,$C$2:$AJ$85,$BE3,FALSE)</f>
        <v>0</v>
      </c>
      <c r="BP3" s="6">
        <f t="shared" si="1"/>
        <v>0</v>
      </c>
      <c r="BQ3" s="6">
        <f>HLOOKUP(BQ$2+2,$C$2:$AJ$85,$BE3,FALSE)+HLOOKUP(9,$C$2:$AJ$85,$BE3,FALSE)</f>
        <v>0</v>
      </c>
      <c r="BR3" s="6">
        <f t="shared" si="1"/>
        <v>0</v>
      </c>
      <c r="BS3" s="6">
        <f t="shared" si="1"/>
        <v>0</v>
      </c>
      <c r="BT3" s="6">
        <f t="shared" si="1"/>
        <v>0</v>
      </c>
      <c r="BU3" s="6">
        <f t="shared" si="1"/>
        <v>0</v>
      </c>
      <c r="BV3" s="6">
        <f t="shared" si="1"/>
        <v>8</v>
      </c>
      <c r="BW3" s="6">
        <f t="shared" si="1"/>
        <v>0</v>
      </c>
      <c r="BX3" s="6">
        <f t="shared" si="1"/>
        <v>0</v>
      </c>
      <c r="BY3" s="6">
        <f t="shared" si="1"/>
        <v>0</v>
      </c>
      <c r="BZ3" s="6">
        <f t="shared" si="1"/>
        <v>11</v>
      </c>
      <c r="CA3" s="6">
        <f t="shared" si="1"/>
        <v>0</v>
      </c>
      <c r="CB3" s="6">
        <f t="shared" si="1"/>
        <v>0</v>
      </c>
      <c r="CC3" s="6">
        <f t="shared" si="1"/>
        <v>0</v>
      </c>
      <c r="CD3" s="6">
        <f t="shared" si="1"/>
        <v>0</v>
      </c>
      <c r="CE3" s="6">
        <f t="shared" si="1"/>
        <v>0</v>
      </c>
      <c r="CF3" s="6">
        <f t="shared" si="1"/>
        <v>0</v>
      </c>
      <c r="CG3" s="6">
        <f t="shared" si="1"/>
        <v>0</v>
      </c>
      <c r="CH3" s="6">
        <f t="shared" si="1"/>
        <v>0</v>
      </c>
      <c r="CI3" s="6">
        <f t="shared" si="1"/>
        <v>0</v>
      </c>
      <c r="CJ3" s="6">
        <f t="shared" si="1"/>
        <v>0</v>
      </c>
      <c r="CK3" s="6">
        <f t="shared" si="1"/>
        <v>0</v>
      </c>
      <c r="CL3" s="47">
        <f t="shared" ref="CL3:CO18" si="2">IFERROR(HLOOKUP(CL$2,$AK$2:$BC$85,$BE3,FALSE),0)</f>
        <v>0</v>
      </c>
      <c r="CM3" s="47">
        <f t="shared" si="2"/>
        <v>0</v>
      </c>
      <c r="CN3" s="47">
        <f t="shared" si="2"/>
        <v>0</v>
      </c>
      <c r="CO3" s="47">
        <f>IFERROR(HLOOKUP(CO$2,$AK$2:$BC$85,$BE3,FALSE),0)</f>
        <v>0</v>
      </c>
      <c r="CP3" s="47">
        <f t="shared" ref="CP3:CS18" si="3">IFERROR(HLOOKUP(CP$2,$AK$2:$BC$85,$BE3,FALSE),0)</f>
        <v>0</v>
      </c>
      <c r="CQ3" s="47">
        <f t="shared" si="3"/>
        <v>0</v>
      </c>
      <c r="CR3" s="47">
        <f>IFERROR(HLOOKUP(CR$2,$AK$2:$BC$85,$BE3,FALSE),0)+IFERROR(HLOOKUP(8,$AK$2:$BC$85,$BE3,FALSE),0)</f>
        <v>0</v>
      </c>
      <c r="CS3" s="47">
        <f t="shared" si="3"/>
        <v>0</v>
      </c>
      <c r="CT3" s="47">
        <f>IFERROR(HLOOKUP(CT$2+2,$AK$2:$BC$85,$BE3,FALSE),0)</f>
        <v>0</v>
      </c>
      <c r="CU3" s="47">
        <f t="shared" ref="CU3:CV18" si="4">IFERROR(HLOOKUP(CU$2+2,$AK$2:$BC$85,$BE3,FALSE),0)</f>
        <v>0</v>
      </c>
      <c r="CV3" s="47">
        <f t="shared" si="4"/>
        <v>0</v>
      </c>
      <c r="CW3" s="47">
        <f>IFERROR(HLOOKUP(CW$2+2,$AK$2:$BC$85,$BE3,FALSE),0)+IFERROR(HLOOKUP(9,$AK$2:$BC$85,$BE3,FALSE),0)</f>
        <v>0</v>
      </c>
      <c r="CX3" s="47">
        <f>IFERROR(HLOOKUP(CX$2+2,$AK$2:$BC$85,$BE3,FALSE),0)</f>
        <v>0</v>
      </c>
      <c r="CY3" s="47">
        <f t="shared" ref="CY3:DQ16" si="5">IFERROR(HLOOKUP(CY$2+2,$AK$2:$BC$85,$BE3,FALSE),0)</f>
        <v>0</v>
      </c>
      <c r="CZ3" s="47">
        <f t="shared" si="5"/>
        <v>0</v>
      </c>
      <c r="DA3" s="47">
        <f t="shared" si="5"/>
        <v>0</v>
      </c>
      <c r="DB3" s="47">
        <f t="shared" si="5"/>
        <v>0</v>
      </c>
      <c r="DC3" s="47">
        <f t="shared" si="5"/>
        <v>0</v>
      </c>
      <c r="DD3" s="47">
        <f t="shared" si="5"/>
        <v>0</v>
      </c>
      <c r="DE3" s="47">
        <f t="shared" si="5"/>
        <v>0</v>
      </c>
      <c r="DF3" s="47">
        <f t="shared" si="5"/>
        <v>0</v>
      </c>
      <c r="DG3" s="47">
        <f t="shared" si="5"/>
        <v>0</v>
      </c>
      <c r="DH3" s="47">
        <f t="shared" si="5"/>
        <v>0</v>
      </c>
      <c r="DI3" s="47">
        <f t="shared" si="5"/>
        <v>0</v>
      </c>
      <c r="DJ3" s="47">
        <f t="shared" si="5"/>
        <v>0</v>
      </c>
      <c r="DK3" s="47">
        <f t="shared" si="5"/>
        <v>0</v>
      </c>
      <c r="DL3" s="47">
        <f t="shared" si="5"/>
        <v>0</v>
      </c>
      <c r="DM3" s="47">
        <f t="shared" si="5"/>
        <v>0</v>
      </c>
      <c r="DN3" s="47">
        <f t="shared" si="5"/>
        <v>0</v>
      </c>
      <c r="DO3" s="47">
        <f t="shared" si="5"/>
        <v>0</v>
      </c>
      <c r="DP3" s="47">
        <f t="shared" si="5"/>
        <v>0</v>
      </c>
      <c r="DQ3" s="47">
        <f t="shared" si="5"/>
        <v>0</v>
      </c>
    </row>
    <row r="4" spans="1:121">
      <c r="A4" s="4" t="s">
        <v>829</v>
      </c>
      <c r="B4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4</v>
      </c>
      <c r="N4" s="6">
        <v>4</v>
      </c>
      <c r="O4" s="6">
        <v>5</v>
      </c>
      <c r="P4" s="6">
        <v>7</v>
      </c>
      <c r="Q4" s="6">
        <v>0</v>
      </c>
      <c r="R4" s="6">
        <v>28</v>
      </c>
      <c r="S4" s="6">
        <v>5</v>
      </c>
      <c r="T4" s="6">
        <v>13</v>
      </c>
      <c r="U4" s="6">
        <v>9</v>
      </c>
      <c r="V4" s="6">
        <v>21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8</v>
      </c>
      <c r="AD4" s="6">
        <v>11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E4" s="46">
        <v>3</v>
      </c>
      <c r="BF4" s="6">
        <f t="shared" ref="BF4:BM67" si="6">HLOOKUP(BF$2,$C$2:$AJ$85,$BE4,FALSE)</f>
        <v>21</v>
      </c>
      <c r="BG4" s="6">
        <f t="shared" si="6"/>
        <v>5</v>
      </c>
      <c r="BH4" s="6">
        <f t="shared" si="6"/>
        <v>13</v>
      </c>
      <c r="BI4" s="6">
        <f t="shared" si="6"/>
        <v>9</v>
      </c>
      <c r="BJ4" s="6">
        <f t="shared" si="6"/>
        <v>4</v>
      </c>
      <c r="BK4" s="6">
        <f t="shared" si="6"/>
        <v>5</v>
      </c>
      <c r="BL4" s="6">
        <f t="shared" ref="BL4:BL67" si="7">HLOOKUP(BL$2,$C$2:$AJ$85,$BE4,FALSE)+HLOOKUP(8,$C$2:$AJ$85,$BE4,FALSE)</f>
        <v>4</v>
      </c>
      <c r="BM4" s="6">
        <f t="shared" si="6"/>
        <v>0</v>
      </c>
      <c r="BN4" s="6">
        <f t="shared" ref="BN4:CC30" si="8">HLOOKUP(BN$2+2,$C$2:$AJ$85,$BE4,FALSE)</f>
        <v>28</v>
      </c>
      <c r="BO4" s="6">
        <f t="shared" si="1"/>
        <v>7</v>
      </c>
      <c r="BP4" s="6">
        <f t="shared" si="1"/>
        <v>0</v>
      </c>
      <c r="BQ4" s="6">
        <f t="shared" ref="BQ4:BQ67" si="9">HLOOKUP(BQ$2+2,$C$2:$AJ$85,$BE4,FALSE)+HLOOKUP(9,$C$2:$AJ$85,$BE4,FALSE)</f>
        <v>0</v>
      </c>
      <c r="BR4" s="6">
        <f t="shared" si="1"/>
        <v>0</v>
      </c>
      <c r="BS4" s="6">
        <f t="shared" si="1"/>
        <v>0</v>
      </c>
      <c r="BT4" s="6">
        <f t="shared" si="1"/>
        <v>0</v>
      </c>
      <c r="BU4" s="6">
        <f t="shared" si="1"/>
        <v>0</v>
      </c>
      <c r="BV4" s="6">
        <f t="shared" si="1"/>
        <v>8</v>
      </c>
      <c r="BW4" s="6">
        <f t="shared" si="1"/>
        <v>0</v>
      </c>
      <c r="BX4" s="6">
        <f t="shared" si="1"/>
        <v>0</v>
      </c>
      <c r="BY4" s="6">
        <f t="shared" si="1"/>
        <v>0</v>
      </c>
      <c r="BZ4" s="6">
        <f t="shared" si="1"/>
        <v>11</v>
      </c>
      <c r="CA4" s="6">
        <f t="shared" si="1"/>
        <v>0</v>
      </c>
      <c r="CB4" s="6">
        <f t="shared" si="1"/>
        <v>0</v>
      </c>
      <c r="CC4" s="6">
        <f t="shared" si="1"/>
        <v>0</v>
      </c>
      <c r="CD4" s="6">
        <f t="shared" si="1"/>
        <v>0</v>
      </c>
      <c r="CE4" s="6">
        <f t="shared" si="1"/>
        <v>0</v>
      </c>
      <c r="CF4" s="6">
        <f t="shared" si="1"/>
        <v>0</v>
      </c>
      <c r="CG4" s="6">
        <f t="shared" si="1"/>
        <v>0</v>
      </c>
      <c r="CH4" s="6">
        <f t="shared" si="1"/>
        <v>0</v>
      </c>
      <c r="CI4" s="6">
        <f t="shared" si="1"/>
        <v>0</v>
      </c>
      <c r="CJ4" s="6">
        <f t="shared" si="1"/>
        <v>0</v>
      </c>
      <c r="CK4" s="6">
        <f t="shared" si="1"/>
        <v>0</v>
      </c>
      <c r="CL4" s="47">
        <f t="shared" si="2"/>
        <v>0</v>
      </c>
      <c r="CM4" s="47">
        <f t="shared" si="2"/>
        <v>0</v>
      </c>
      <c r="CN4" s="47">
        <f t="shared" si="2"/>
        <v>0</v>
      </c>
      <c r="CO4" s="47">
        <f t="shared" si="2"/>
        <v>0</v>
      </c>
      <c r="CP4" s="47">
        <f t="shared" si="3"/>
        <v>0</v>
      </c>
      <c r="CQ4" s="47">
        <f t="shared" si="3"/>
        <v>0</v>
      </c>
      <c r="CR4" s="47">
        <f t="shared" ref="CR4:CR67" si="10">IFERROR(HLOOKUP(CR$2,$AK$2:$BC$85,$BE4,FALSE),0)+IFERROR(HLOOKUP(8,$AK$2:$BC$85,$BE4,FALSE),0)</f>
        <v>0</v>
      </c>
      <c r="CS4" s="47">
        <f t="shared" si="3"/>
        <v>0</v>
      </c>
      <c r="CT4" s="47">
        <f t="shared" ref="CT4:CV35" si="11">IFERROR(HLOOKUP(CT$2+2,$AK$2:$BC$85,$BE4,FALSE),0)</f>
        <v>0</v>
      </c>
      <c r="CU4" s="47">
        <f t="shared" si="4"/>
        <v>0</v>
      </c>
      <c r="CV4" s="47">
        <f t="shared" si="4"/>
        <v>0</v>
      </c>
      <c r="CW4" s="47">
        <f t="shared" ref="CW4:CW67" si="12">IFERROR(HLOOKUP(CW$2+2,$AK$2:$BC$85,$BE4,FALSE),0)+IFERROR(HLOOKUP(9,$AK$2:$BC$85,$BE4,FALSE),0)</f>
        <v>0</v>
      </c>
      <c r="CX4" s="47">
        <f t="shared" ref="CX4:DM32" si="13">IFERROR(HLOOKUP(CX$2+2,$AK$2:$BC$85,$BE4,FALSE),0)</f>
        <v>0</v>
      </c>
      <c r="CY4" s="47">
        <f t="shared" si="5"/>
        <v>0</v>
      </c>
      <c r="CZ4" s="47">
        <f t="shared" si="5"/>
        <v>0</v>
      </c>
      <c r="DA4" s="47">
        <f t="shared" si="5"/>
        <v>0</v>
      </c>
      <c r="DB4" s="47">
        <f t="shared" si="5"/>
        <v>0</v>
      </c>
      <c r="DC4" s="47">
        <f t="shared" si="5"/>
        <v>0</v>
      </c>
      <c r="DD4" s="47">
        <f t="shared" si="5"/>
        <v>0</v>
      </c>
      <c r="DE4" s="47">
        <f t="shared" si="5"/>
        <v>0</v>
      </c>
      <c r="DF4" s="47">
        <f t="shared" si="5"/>
        <v>0</v>
      </c>
      <c r="DG4" s="47">
        <f t="shared" si="5"/>
        <v>0</v>
      </c>
      <c r="DH4" s="47">
        <f t="shared" si="5"/>
        <v>0</v>
      </c>
      <c r="DI4" s="47">
        <f t="shared" si="5"/>
        <v>0</v>
      </c>
      <c r="DJ4" s="47">
        <f t="shared" si="5"/>
        <v>0</v>
      </c>
      <c r="DK4" s="47">
        <f t="shared" si="5"/>
        <v>0</v>
      </c>
      <c r="DL4" s="47">
        <f t="shared" si="5"/>
        <v>0</v>
      </c>
      <c r="DM4" s="47">
        <f t="shared" si="5"/>
        <v>0</v>
      </c>
      <c r="DN4" s="47">
        <f t="shared" si="5"/>
        <v>0</v>
      </c>
      <c r="DO4" s="47">
        <f t="shared" si="5"/>
        <v>0</v>
      </c>
      <c r="DP4" s="47">
        <f t="shared" si="5"/>
        <v>0</v>
      </c>
      <c r="DQ4" s="47">
        <f t="shared" si="5"/>
        <v>0</v>
      </c>
    </row>
    <row r="5" spans="1:121">
      <c r="A5" s="4" t="s">
        <v>830</v>
      </c>
      <c r="B5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5</v>
      </c>
      <c r="P5" s="6">
        <v>4</v>
      </c>
      <c r="Q5" s="6">
        <v>5</v>
      </c>
      <c r="R5" s="6">
        <v>22</v>
      </c>
      <c r="S5" s="6">
        <v>4</v>
      </c>
      <c r="T5" s="6">
        <v>11</v>
      </c>
      <c r="U5" s="6">
        <v>7</v>
      </c>
      <c r="V5" s="6">
        <v>17</v>
      </c>
      <c r="W5" s="6">
        <v>0</v>
      </c>
      <c r="X5" s="6">
        <v>0</v>
      </c>
      <c r="Y5" s="6">
        <v>0</v>
      </c>
      <c r="Z5" s="6">
        <v>2</v>
      </c>
      <c r="AA5" s="6">
        <v>0</v>
      </c>
      <c r="AB5" s="6">
        <v>6</v>
      </c>
      <c r="AC5" s="6">
        <v>19</v>
      </c>
      <c r="AD5" s="6">
        <v>11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E5" s="46">
        <v>4</v>
      </c>
      <c r="BF5" s="6">
        <f t="shared" si="6"/>
        <v>17</v>
      </c>
      <c r="BG5" s="6">
        <f t="shared" si="0"/>
        <v>4</v>
      </c>
      <c r="BH5" s="6">
        <f t="shared" si="0"/>
        <v>11</v>
      </c>
      <c r="BI5" s="6">
        <f t="shared" si="0"/>
        <v>7</v>
      </c>
      <c r="BJ5" s="6">
        <f t="shared" si="0"/>
        <v>0</v>
      </c>
      <c r="BK5" s="6">
        <f t="shared" si="0"/>
        <v>5</v>
      </c>
      <c r="BL5" s="6">
        <f t="shared" si="7"/>
        <v>5</v>
      </c>
      <c r="BM5" s="6">
        <f t="shared" si="0"/>
        <v>0</v>
      </c>
      <c r="BN5" s="6">
        <f t="shared" si="8"/>
        <v>22</v>
      </c>
      <c r="BO5" s="6">
        <f t="shared" si="1"/>
        <v>4</v>
      </c>
      <c r="BP5" s="6">
        <f t="shared" si="1"/>
        <v>0</v>
      </c>
      <c r="BQ5" s="6">
        <f t="shared" si="9"/>
        <v>0</v>
      </c>
      <c r="BR5" s="6">
        <f t="shared" si="1"/>
        <v>0</v>
      </c>
      <c r="BS5" s="6">
        <f t="shared" si="1"/>
        <v>0</v>
      </c>
      <c r="BT5" s="6">
        <f t="shared" si="1"/>
        <v>0</v>
      </c>
      <c r="BU5" s="6">
        <f t="shared" si="1"/>
        <v>0</v>
      </c>
      <c r="BV5" s="6">
        <f t="shared" si="1"/>
        <v>19</v>
      </c>
      <c r="BW5" s="6">
        <f t="shared" si="1"/>
        <v>6</v>
      </c>
      <c r="BX5" s="6">
        <f t="shared" si="1"/>
        <v>0</v>
      </c>
      <c r="BY5" s="6">
        <f t="shared" si="1"/>
        <v>0</v>
      </c>
      <c r="BZ5" s="6">
        <f t="shared" si="1"/>
        <v>11</v>
      </c>
      <c r="CA5" s="6">
        <f t="shared" si="1"/>
        <v>0</v>
      </c>
      <c r="CB5" s="6">
        <f t="shared" si="1"/>
        <v>0</v>
      </c>
      <c r="CC5" s="6">
        <f t="shared" si="1"/>
        <v>0</v>
      </c>
      <c r="CD5" s="6">
        <f t="shared" si="1"/>
        <v>0</v>
      </c>
      <c r="CE5" s="6">
        <f t="shared" si="1"/>
        <v>0</v>
      </c>
      <c r="CF5" s="6">
        <f t="shared" si="1"/>
        <v>0</v>
      </c>
      <c r="CG5" s="6">
        <f t="shared" si="1"/>
        <v>0</v>
      </c>
      <c r="CH5" s="6">
        <f t="shared" si="1"/>
        <v>0</v>
      </c>
      <c r="CI5" s="6">
        <f t="shared" si="1"/>
        <v>0</v>
      </c>
      <c r="CJ5" s="6">
        <f t="shared" si="1"/>
        <v>2</v>
      </c>
      <c r="CK5" s="6">
        <f t="shared" si="1"/>
        <v>0</v>
      </c>
      <c r="CL5" s="47">
        <f t="shared" si="2"/>
        <v>0</v>
      </c>
      <c r="CM5" s="47">
        <f t="shared" si="2"/>
        <v>0</v>
      </c>
      <c r="CN5" s="47">
        <f t="shared" si="2"/>
        <v>0</v>
      </c>
      <c r="CO5" s="47">
        <f t="shared" si="2"/>
        <v>0</v>
      </c>
      <c r="CP5" s="47">
        <f t="shared" si="3"/>
        <v>0</v>
      </c>
      <c r="CQ5" s="47">
        <f t="shared" si="3"/>
        <v>0</v>
      </c>
      <c r="CR5" s="47">
        <f t="shared" si="10"/>
        <v>0</v>
      </c>
      <c r="CS5" s="47">
        <f t="shared" si="3"/>
        <v>0</v>
      </c>
      <c r="CT5" s="47">
        <f t="shared" si="11"/>
        <v>0</v>
      </c>
      <c r="CU5" s="47">
        <f t="shared" si="4"/>
        <v>0</v>
      </c>
      <c r="CV5" s="47">
        <f t="shared" si="4"/>
        <v>0</v>
      </c>
      <c r="CW5" s="47">
        <f t="shared" si="12"/>
        <v>0</v>
      </c>
      <c r="CX5" s="47">
        <f t="shared" si="13"/>
        <v>0</v>
      </c>
      <c r="CY5" s="47">
        <f t="shared" si="5"/>
        <v>0</v>
      </c>
      <c r="CZ5" s="47">
        <f t="shared" si="5"/>
        <v>0</v>
      </c>
      <c r="DA5" s="47">
        <f t="shared" si="5"/>
        <v>0</v>
      </c>
      <c r="DB5" s="47">
        <f t="shared" si="5"/>
        <v>0</v>
      </c>
      <c r="DC5" s="47">
        <f t="shared" si="5"/>
        <v>0</v>
      </c>
      <c r="DD5" s="47">
        <f t="shared" si="5"/>
        <v>0</v>
      </c>
      <c r="DE5" s="47">
        <f t="shared" si="5"/>
        <v>0</v>
      </c>
      <c r="DF5" s="47">
        <f t="shared" si="5"/>
        <v>0</v>
      </c>
      <c r="DG5" s="47">
        <f t="shared" si="5"/>
        <v>0</v>
      </c>
      <c r="DH5" s="47">
        <f t="shared" si="5"/>
        <v>0</v>
      </c>
      <c r="DI5" s="47">
        <f t="shared" si="5"/>
        <v>0</v>
      </c>
      <c r="DJ5" s="47">
        <f t="shared" si="5"/>
        <v>0</v>
      </c>
      <c r="DK5" s="47">
        <f t="shared" si="5"/>
        <v>0</v>
      </c>
      <c r="DL5" s="47">
        <f t="shared" si="5"/>
        <v>0</v>
      </c>
      <c r="DM5" s="47">
        <f t="shared" si="5"/>
        <v>0</v>
      </c>
      <c r="DN5" s="47">
        <f t="shared" si="5"/>
        <v>0</v>
      </c>
      <c r="DO5" s="47">
        <f t="shared" si="5"/>
        <v>0</v>
      </c>
      <c r="DP5" s="47">
        <f t="shared" si="5"/>
        <v>0</v>
      </c>
      <c r="DQ5" s="47">
        <f t="shared" si="5"/>
        <v>0</v>
      </c>
    </row>
    <row r="6" spans="1:121">
      <c r="A6" s="4" t="s">
        <v>831</v>
      </c>
      <c r="B6">
        <v>1</v>
      </c>
      <c r="C6" s="6">
        <v>5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7</v>
      </c>
      <c r="N6" s="6">
        <v>9</v>
      </c>
      <c r="O6" s="6">
        <v>0</v>
      </c>
      <c r="P6" s="6">
        <v>0</v>
      </c>
      <c r="Q6" s="6">
        <v>0</v>
      </c>
      <c r="R6" s="6">
        <v>72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3</v>
      </c>
      <c r="AA6" s="6">
        <v>4</v>
      </c>
      <c r="AB6" s="6">
        <v>0</v>
      </c>
      <c r="AC6" s="6">
        <v>41</v>
      </c>
      <c r="AD6" s="6">
        <v>10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E6" s="46">
        <v>5</v>
      </c>
      <c r="BF6" s="6">
        <f t="shared" si="6"/>
        <v>0</v>
      </c>
      <c r="BG6" s="6">
        <f t="shared" si="0"/>
        <v>0</v>
      </c>
      <c r="BH6" s="6">
        <f t="shared" si="0"/>
        <v>0</v>
      </c>
      <c r="BI6" s="6">
        <f t="shared" si="0"/>
        <v>0</v>
      </c>
      <c r="BJ6" s="6">
        <f t="shared" si="0"/>
        <v>9</v>
      </c>
      <c r="BK6" s="6">
        <f t="shared" si="0"/>
        <v>0</v>
      </c>
      <c r="BL6" s="6">
        <f t="shared" si="7"/>
        <v>7</v>
      </c>
      <c r="BM6" s="6">
        <f t="shared" si="0"/>
        <v>0</v>
      </c>
      <c r="BN6" s="6">
        <f t="shared" si="8"/>
        <v>72</v>
      </c>
      <c r="BO6" s="6">
        <f t="shared" si="1"/>
        <v>0</v>
      </c>
      <c r="BP6" s="6">
        <f t="shared" si="1"/>
        <v>0</v>
      </c>
      <c r="BQ6" s="6">
        <f t="shared" si="9"/>
        <v>0</v>
      </c>
      <c r="BR6" s="6">
        <f t="shared" si="1"/>
        <v>0</v>
      </c>
      <c r="BS6" s="6">
        <f t="shared" si="1"/>
        <v>0</v>
      </c>
      <c r="BT6" s="6">
        <f t="shared" si="1"/>
        <v>0</v>
      </c>
      <c r="BU6" s="6">
        <f t="shared" si="1"/>
        <v>0</v>
      </c>
      <c r="BV6" s="6">
        <f t="shared" si="1"/>
        <v>41</v>
      </c>
      <c r="BW6" s="6">
        <f t="shared" si="1"/>
        <v>0</v>
      </c>
      <c r="BX6" s="6">
        <f t="shared" si="1"/>
        <v>0</v>
      </c>
      <c r="BY6" s="6">
        <f t="shared" si="1"/>
        <v>5</v>
      </c>
      <c r="BZ6" s="6">
        <f t="shared" si="1"/>
        <v>10</v>
      </c>
      <c r="CA6" s="6">
        <f t="shared" si="1"/>
        <v>0</v>
      </c>
      <c r="CB6" s="6">
        <f t="shared" si="1"/>
        <v>0</v>
      </c>
      <c r="CC6" s="6">
        <f t="shared" si="1"/>
        <v>0</v>
      </c>
      <c r="CD6" s="6">
        <f t="shared" si="1"/>
        <v>0</v>
      </c>
      <c r="CE6" s="6">
        <f t="shared" si="1"/>
        <v>0</v>
      </c>
      <c r="CF6" s="6">
        <f t="shared" si="1"/>
        <v>0</v>
      </c>
      <c r="CG6" s="6">
        <f t="shared" si="1"/>
        <v>0</v>
      </c>
      <c r="CH6" s="6">
        <f t="shared" si="1"/>
        <v>4</v>
      </c>
      <c r="CI6" s="6">
        <f t="shared" si="1"/>
        <v>0</v>
      </c>
      <c r="CJ6" s="6">
        <f t="shared" si="1"/>
        <v>3</v>
      </c>
      <c r="CK6" s="6">
        <f t="shared" si="1"/>
        <v>0</v>
      </c>
      <c r="CL6" s="47">
        <f t="shared" si="2"/>
        <v>0</v>
      </c>
      <c r="CM6" s="47">
        <f t="shared" si="2"/>
        <v>0</v>
      </c>
      <c r="CN6" s="47">
        <f t="shared" si="2"/>
        <v>0</v>
      </c>
      <c r="CO6" s="47">
        <f t="shared" si="2"/>
        <v>0</v>
      </c>
      <c r="CP6" s="47">
        <f t="shared" si="3"/>
        <v>0</v>
      </c>
      <c r="CQ6" s="47">
        <f t="shared" si="3"/>
        <v>0</v>
      </c>
      <c r="CR6" s="47">
        <f t="shared" si="10"/>
        <v>0</v>
      </c>
      <c r="CS6" s="47">
        <f t="shared" si="3"/>
        <v>0</v>
      </c>
      <c r="CT6" s="47">
        <f t="shared" si="11"/>
        <v>0</v>
      </c>
      <c r="CU6" s="47">
        <f t="shared" si="4"/>
        <v>0</v>
      </c>
      <c r="CV6" s="47">
        <f t="shared" si="4"/>
        <v>0</v>
      </c>
      <c r="CW6" s="47">
        <f t="shared" si="12"/>
        <v>0</v>
      </c>
      <c r="CX6" s="47">
        <f t="shared" si="13"/>
        <v>0</v>
      </c>
      <c r="CY6" s="47">
        <f t="shared" si="5"/>
        <v>0</v>
      </c>
      <c r="CZ6" s="47">
        <f t="shared" si="5"/>
        <v>0</v>
      </c>
      <c r="DA6" s="47">
        <f t="shared" si="5"/>
        <v>0</v>
      </c>
      <c r="DB6" s="47">
        <f t="shared" si="5"/>
        <v>0</v>
      </c>
      <c r="DC6" s="47">
        <f t="shared" si="5"/>
        <v>0</v>
      </c>
      <c r="DD6" s="47">
        <f t="shared" si="5"/>
        <v>0</v>
      </c>
      <c r="DE6" s="47">
        <f t="shared" si="5"/>
        <v>0</v>
      </c>
      <c r="DF6" s="47">
        <f t="shared" si="5"/>
        <v>0</v>
      </c>
      <c r="DG6" s="47">
        <f t="shared" si="5"/>
        <v>0</v>
      </c>
      <c r="DH6" s="47">
        <f t="shared" si="5"/>
        <v>0</v>
      </c>
      <c r="DI6" s="47">
        <f t="shared" si="5"/>
        <v>0</v>
      </c>
      <c r="DJ6" s="47">
        <f t="shared" si="5"/>
        <v>0</v>
      </c>
      <c r="DK6" s="47">
        <f t="shared" si="5"/>
        <v>0</v>
      </c>
      <c r="DL6" s="47">
        <f t="shared" si="5"/>
        <v>0</v>
      </c>
      <c r="DM6" s="47">
        <f t="shared" si="5"/>
        <v>0</v>
      </c>
      <c r="DN6" s="47">
        <f t="shared" si="5"/>
        <v>0</v>
      </c>
      <c r="DO6" s="47">
        <f t="shared" si="5"/>
        <v>0</v>
      </c>
      <c r="DP6" s="47">
        <f t="shared" si="5"/>
        <v>0</v>
      </c>
      <c r="DQ6" s="47">
        <f t="shared" si="5"/>
        <v>0</v>
      </c>
    </row>
    <row r="7" spans="1:121">
      <c r="A7" s="4" t="s">
        <v>832</v>
      </c>
      <c r="B7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3</v>
      </c>
      <c r="M7" s="6">
        <v>5</v>
      </c>
      <c r="N7" s="6">
        <v>5</v>
      </c>
      <c r="O7" s="6">
        <v>7</v>
      </c>
      <c r="P7" s="6">
        <v>0</v>
      </c>
      <c r="Q7" s="6">
        <v>8</v>
      </c>
      <c r="R7" s="6">
        <v>38</v>
      </c>
      <c r="S7" s="6">
        <v>0</v>
      </c>
      <c r="T7" s="6">
        <v>13</v>
      </c>
      <c r="U7" s="6">
        <v>0</v>
      </c>
      <c r="V7" s="6">
        <v>31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21</v>
      </c>
      <c r="AD7" s="6">
        <v>15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E7" s="46">
        <v>6</v>
      </c>
      <c r="BF7" s="6">
        <f t="shared" si="6"/>
        <v>31</v>
      </c>
      <c r="BG7" s="6">
        <f t="shared" si="0"/>
        <v>0</v>
      </c>
      <c r="BH7" s="6">
        <f t="shared" si="0"/>
        <v>13</v>
      </c>
      <c r="BI7" s="6">
        <f t="shared" si="0"/>
        <v>0</v>
      </c>
      <c r="BJ7" s="6">
        <f t="shared" si="0"/>
        <v>5</v>
      </c>
      <c r="BK7" s="6">
        <f t="shared" si="0"/>
        <v>7</v>
      </c>
      <c r="BL7" s="6">
        <f t="shared" si="7"/>
        <v>13</v>
      </c>
      <c r="BM7" s="6">
        <f t="shared" si="0"/>
        <v>3</v>
      </c>
      <c r="BN7" s="6">
        <f t="shared" si="8"/>
        <v>38</v>
      </c>
      <c r="BO7" s="6">
        <f t="shared" si="1"/>
        <v>0</v>
      </c>
      <c r="BP7" s="6">
        <f t="shared" si="1"/>
        <v>0</v>
      </c>
      <c r="BQ7" s="6">
        <f t="shared" si="9"/>
        <v>0</v>
      </c>
      <c r="BR7" s="6">
        <f t="shared" si="1"/>
        <v>0</v>
      </c>
      <c r="BS7" s="6">
        <f t="shared" si="1"/>
        <v>0</v>
      </c>
      <c r="BT7" s="6">
        <f t="shared" si="1"/>
        <v>0</v>
      </c>
      <c r="BU7" s="6">
        <f t="shared" si="1"/>
        <v>0</v>
      </c>
      <c r="BV7" s="6">
        <f t="shared" si="1"/>
        <v>21</v>
      </c>
      <c r="BW7" s="6">
        <f t="shared" si="1"/>
        <v>0</v>
      </c>
      <c r="BX7" s="6">
        <f t="shared" si="1"/>
        <v>0</v>
      </c>
      <c r="BY7" s="6">
        <f t="shared" si="1"/>
        <v>0</v>
      </c>
      <c r="BZ7" s="6">
        <f t="shared" si="1"/>
        <v>15</v>
      </c>
      <c r="CA7" s="6">
        <f t="shared" si="1"/>
        <v>0</v>
      </c>
      <c r="CB7" s="6">
        <f t="shared" si="1"/>
        <v>0</v>
      </c>
      <c r="CC7" s="6">
        <f t="shared" si="1"/>
        <v>0</v>
      </c>
      <c r="CD7" s="6">
        <f t="shared" si="1"/>
        <v>0</v>
      </c>
      <c r="CE7" s="6">
        <f t="shared" si="1"/>
        <v>0</v>
      </c>
      <c r="CF7" s="6">
        <f t="shared" si="1"/>
        <v>0</v>
      </c>
      <c r="CG7" s="6">
        <f t="shared" si="1"/>
        <v>0</v>
      </c>
      <c r="CH7" s="6">
        <f t="shared" si="1"/>
        <v>0</v>
      </c>
      <c r="CI7" s="6">
        <f t="shared" si="1"/>
        <v>0</v>
      </c>
      <c r="CJ7" s="6">
        <f t="shared" si="1"/>
        <v>0</v>
      </c>
      <c r="CK7" s="6">
        <f t="shared" si="1"/>
        <v>0</v>
      </c>
      <c r="CL7" s="47">
        <f t="shared" si="2"/>
        <v>0</v>
      </c>
      <c r="CM7" s="47">
        <f t="shared" si="2"/>
        <v>0</v>
      </c>
      <c r="CN7" s="47">
        <f t="shared" si="2"/>
        <v>0</v>
      </c>
      <c r="CO7" s="47">
        <f t="shared" si="2"/>
        <v>0</v>
      </c>
      <c r="CP7" s="47">
        <f t="shared" si="3"/>
        <v>0</v>
      </c>
      <c r="CQ7" s="47">
        <f t="shared" si="3"/>
        <v>0</v>
      </c>
      <c r="CR7" s="47">
        <f t="shared" si="10"/>
        <v>0</v>
      </c>
      <c r="CS7" s="47">
        <f t="shared" si="3"/>
        <v>0</v>
      </c>
      <c r="CT7" s="47">
        <f t="shared" si="11"/>
        <v>0</v>
      </c>
      <c r="CU7" s="47">
        <f t="shared" si="4"/>
        <v>0</v>
      </c>
      <c r="CV7" s="47">
        <f t="shared" si="4"/>
        <v>0</v>
      </c>
      <c r="CW7" s="47">
        <f t="shared" si="12"/>
        <v>0</v>
      </c>
      <c r="CX7" s="47">
        <f t="shared" si="13"/>
        <v>0</v>
      </c>
      <c r="CY7" s="47">
        <f t="shared" si="5"/>
        <v>0</v>
      </c>
      <c r="CZ7" s="47">
        <f t="shared" si="5"/>
        <v>0</v>
      </c>
      <c r="DA7" s="47">
        <f t="shared" si="5"/>
        <v>0</v>
      </c>
      <c r="DB7" s="47">
        <f t="shared" si="5"/>
        <v>0</v>
      </c>
      <c r="DC7" s="47">
        <f t="shared" si="5"/>
        <v>0</v>
      </c>
      <c r="DD7" s="47">
        <f t="shared" si="5"/>
        <v>0</v>
      </c>
      <c r="DE7" s="47">
        <f t="shared" si="5"/>
        <v>0</v>
      </c>
      <c r="DF7" s="47">
        <f t="shared" si="5"/>
        <v>0</v>
      </c>
      <c r="DG7" s="47">
        <f t="shared" si="5"/>
        <v>0</v>
      </c>
      <c r="DH7" s="47">
        <f t="shared" si="5"/>
        <v>0</v>
      </c>
      <c r="DI7" s="47">
        <f t="shared" si="5"/>
        <v>0</v>
      </c>
      <c r="DJ7" s="47">
        <f t="shared" si="5"/>
        <v>0</v>
      </c>
      <c r="DK7" s="47">
        <f t="shared" si="5"/>
        <v>0</v>
      </c>
      <c r="DL7" s="47">
        <f t="shared" si="5"/>
        <v>0</v>
      </c>
      <c r="DM7" s="47">
        <f t="shared" si="5"/>
        <v>0</v>
      </c>
      <c r="DN7" s="47">
        <f t="shared" si="5"/>
        <v>0</v>
      </c>
      <c r="DO7" s="47">
        <f t="shared" si="5"/>
        <v>0</v>
      </c>
      <c r="DP7" s="47">
        <f t="shared" si="5"/>
        <v>0</v>
      </c>
      <c r="DQ7" s="47">
        <f t="shared" si="5"/>
        <v>0</v>
      </c>
    </row>
    <row r="8" spans="1:121">
      <c r="A8" s="4" t="s">
        <v>833</v>
      </c>
      <c r="B8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4</v>
      </c>
      <c r="P8" s="6">
        <v>0</v>
      </c>
      <c r="Q8" s="6">
        <v>0</v>
      </c>
      <c r="R8" s="6">
        <v>30</v>
      </c>
      <c r="S8" s="6">
        <v>0</v>
      </c>
      <c r="T8" s="6">
        <v>12</v>
      </c>
      <c r="U8" s="6">
        <v>10</v>
      </c>
      <c r="V8" s="6">
        <v>19</v>
      </c>
      <c r="W8" s="6">
        <v>0</v>
      </c>
      <c r="X8" s="6">
        <v>0</v>
      </c>
      <c r="Y8" s="6">
        <v>0</v>
      </c>
      <c r="Z8" s="6">
        <v>0</v>
      </c>
      <c r="AA8" s="6">
        <v>2</v>
      </c>
      <c r="AB8" s="6">
        <v>0</v>
      </c>
      <c r="AC8" s="6">
        <v>27</v>
      </c>
      <c r="AD8" s="6">
        <v>11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E8" s="46">
        <v>7</v>
      </c>
      <c r="BF8" s="6">
        <f t="shared" si="6"/>
        <v>19</v>
      </c>
      <c r="BG8" s="6">
        <f t="shared" si="0"/>
        <v>0</v>
      </c>
      <c r="BH8" s="6">
        <f t="shared" si="0"/>
        <v>12</v>
      </c>
      <c r="BI8" s="6">
        <f t="shared" si="0"/>
        <v>10</v>
      </c>
      <c r="BJ8" s="6">
        <f t="shared" si="0"/>
        <v>0</v>
      </c>
      <c r="BK8" s="6">
        <f t="shared" si="0"/>
        <v>4</v>
      </c>
      <c r="BL8" s="6">
        <f t="shared" si="7"/>
        <v>0</v>
      </c>
      <c r="BM8" s="6">
        <f t="shared" si="0"/>
        <v>0</v>
      </c>
      <c r="BN8" s="6">
        <f t="shared" si="8"/>
        <v>30</v>
      </c>
      <c r="BO8" s="6">
        <f t="shared" si="1"/>
        <v>0</v>
      </c>
      <c r="BP8" s="6">
        <f t="shared" si="1"/>
        <v>0</v>
      </c>
      <c r="BQ8" s="6">
        <f t="shared" si="9"/>
        <v>0</v>
      </c>
      <c r="BR8" s="6">
        <f t="shared" si="1"/>
        <v>0</v>
      </c>
      <c r="BS8" s="6">
        <f t="shared" si="1"/>
        <v>0</v>
      </c>
      <c r="BT8" s="6">
        <f t="shared" si="1"/>
        <v>0</v>
      </c>
      <c r="BU8" s="6">
        <f t="shared" si="1"/>
        <v>0</v>
      </c>
      <c r="BV8" s="6">
        <f t="shared" si="1"/>
        <v>27</v>
      </c>
      <c r="BW8" s="6">
        <f t="shared" si="1"/>
        <v>0</v>
      </c>
      <c r="BX8" s="6">
        <f t="shared" si="1"/>
        <v>0</v>
      </c>
      <c r="BY8" s="6">
        <f t="shared" si="1"/>
        <v>0</v>
      </c>
      <c r="BZ8" s="6">
        <f t="shared" si="1"/>
        <v>11</v>
      </c>
      <c r="CA8" s="6">
        <f t="shared" si="1"/>
        <v>0</v>
      </c>
      <c r="CB8" s="6">
        <f t="shared" si="1"/>
        <v>0</v>
      </c>
      <c r="CC8" s="6">
        <f t="shared" si="1"/>
        <v>0</v>
      </c>
      <c r="CD8" s="6">
        <f t="shared" si="1"/>
        <v>0</v>
      </c>
      <c r="CE8" s="6">
        <f t="shared" si="1"/>
        <v>0</v>
      </c>
      <c r="CF8" s="6">
        <f t="shared" si="1"/>
        <v>0</v>
      </c>
      <c r="CG8" s="6">
        <f t="shared" si="1"/>
        <v>0</v>
      </c>
      <c r="CH8" s="6">
        <f t="shared" si="1"/>
        <v>2</v>
      </c>
      <c r="CI8" s="6">
        <f t="shared" si="1"/>
        <v>0</v>
      </c>
      <c r="CJ8" s="6">
        <f t="shared" si="1"/>
        <v>0</v>
      </c>
      <c r="CK8" s="6">
        <f t="shared" si="1"/>
        <v>0</v>
      </c>
      <c r="CL8" s="47">
        <f t="shared" si="2"/>
        <v>0</v>
      </c>
      <c r="CM8" s="47">
        <f t="shared" si="2"/>
        <v>0</v>
      </c>
      <c r="CN8" s="47">
        <f t="shared" si="2"/>
        <v>0</v>
      </c>
      <c r="CO8" s="47">
        <f t="shared" si="2"/>
        <v>0</v>
      </c>
      <c r="CP8" s="47">
        <f t="shared" si="3"/>
        <v>0</v>
      </c>
      <c r="CQ8" s="47">
        <f t="shared" si="3"/>
        <v>0</v>
      </c>
      <c r="CR8" s="47">
        <f t="shared" si="10"/>
        <v>0</v>
      </c>
      <c r="CS8" s="47">
        <f t="shared" si="3"/>
        <v>0</v>
      </c>
      <c r="CT8" s="47">
        <f t="shared" si="11"/>
        <v>0</v>
      </c>
      <c r="CU8" s="47">
        <f t="shared" si="4"/>
        <v>0</v>
      </c>
      <c r="CV8" s="47">
        <f t="shared" si="4"/>
        <v>0</v>
      </c>
      <c r="CW8" s="47">
        <f t="shared" si="12"/>
        <v>0</v>
      </c>
      <c r="CX8" s="47">
        <f t="shared" si="13"/>
        <v>0</v>
      </c>
      <c r="CY8" s="47">
        <f t="shared" si="5"/>
        <v>0</v>
      </c>
      <c r="CZ8" s="47">
        <f t="shared" si="5"/>
        <v>0</v>
      </c>
      <c r="DA8" s="47">
        <f t="shared" si="5"/>
        <v>0</v>
      </c>
      <c r="DB8" s="47">
        <f t="shared" si="5"/>
        <v>0</v>
      </c>
      <c r="DC8" s="47">
        <f t="shared" si="5"/>
        <v>0</v>
      </c>
      <c r="DD8" s="47">
        <f t="shared" si="5"/>
        <v>0</v>
      </c>
      <c r="DE8" s="47">
        <f t="shared" si="5"/>
        <v>0</v>
      </c>
      <c r="DF8" s="47">
        <f t="shared" si="5"/>
        <v>0</v>
      </c>
      <c r="DG8" s="47">
        <f t="shared" si="5"/>
        <v>0</v>
      </c>
      <c r="DH8" s="47">
        <f t="shared" si="5"/>
        <v>0</v>
      </c>
      <c r="DI8" s="47">
        <f t="shared" si="5"/>
        <v>0</v>
      </c>
      <c r="DJ8" s="47">
        <f t="shared" si="5"/>
        <v>0</v>
      </c>
      <c r="DK8" s="47">
        <f t="shared" si="5"/>
        <v>0</v>
      </c>
      <c r="DL8" s="47">
        <f t="shared" si="5"/>
        <v>0</v>
      </c>
      <c r="DM8" s="47">
        <f t="shared" si="5"/>
        <v>0</v>
      </c>
      <c r="DN8" s="47">
        <f t="shared" si="5"/>
        <v>0</v>
      </c>
      <c r="DO8" s="47">
        <f t="shared" si="5"/>
        <v>0</v>
      </c>
      <c r="DP8" s="47">
        <f t="shared" si="5"/>
        <v>0</v>
      </c>
      <c r="DQ8" s="47">
        <f t="shared" si="5"/>
        <v>0</v>
      </c>
    </row>
    <row r="9" spans="1:121">
      <c r="A9" s="4" t="s">
        <v>598</v>
      </c>
      <c r="B9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2</v>
      </c>
      <c r="M9" s="6">
        <v>0</v>
      </c>
      <c r="N9" s="6">
        <v>0</v>
      </c>
      <c r="O9" s="6">
        <v>6</v>
      </c>
      <c r="P9" s="6">
        <v>0</v>
      </c>
      <c r="Q9" s="6">
        <v>7</v>
      </c>
      <c r="R9" s="6">
        <v>27</v>
      </c>
      <c r="S9" s="6">
        <v>0</v>
      </c>
      <c r="T9" s="6">
        <v>0</v>
      </c>
      <c r="U9" s="6">
        <v>0</v>
      </c>
      <c r="V9" s="6">
        <v>12</v>
      </c>
      <c r="W9" s="6">
        <v>0</v>
      </c>
      <c r="X9" s="6">
        <v>0</v>
      </c>
      <c r="Y9" s="6">
        <v>0</v>
      </c>
      <c r="Z9" s="6">
        <v>4</v>
      </c>
      <c r="AA9" s="6">
        <v>4</v>
      </c>
      <c r="AB9" s="6">
        <v>0</v>
      </c>
      <c r="AC9" s="6">
        <v>50</v>
      </c>
      <c r="AD9" s="6">
        <v>12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E9" s="46">
        <v>8</v>
      </c>
      <c r="BF9" s="6">
        <f t="shared" si="6"/>
        <v>12</v>
      </c>
      <c r="BG9" s="6">
        <f t="shared" si="0"/>
        <v>0</v>
      </c>
      <c r="BH9" s="6">
        <f t="shared" si="0"/>
        <v>0</v>
      </c>
      <c r="BI9" s="6">
        <f t="shared" si="0"/>
        <v>0</v>
      </c>
      <c r="BJ9" s="6">
        <f t="shared" si="0"/>
        <v>0</v>
      </c>
      <c r="BK9" s="6">
        <f t="shared" si="0"/>
        <v>6</v>
      </c>
      <c r="BL9" s="6">
        <f t="shared" si="7"/>
        <v>7</v>
      </c>
      <c r="BM9" s="6">
        <f t="shared" si="0"/>
        <v>2</v>
      </c>
      <c r="BN9" s="6">
        <f t="shared" si="8"/>
        <v>27</v>
      </c>
      <c r="BO9" s="6">
        <f t="shared" si="1"/>
        <v>0</v>
      </c>
      <c r="BP9" s="6">
        <f t="shared" si="1"/>
        <v>0</v>
      </c>
      <c r="BQ9" s="6">
        <f t="shared" si="9"/>
        <v>0</v>
      </c>
      <c r="BR9" s="6">
        <f t="shared" si="1"/>
        <v>0</v>
      </c>
      <c r="BS9" s="6">
        <f t="shared" si="1"/>
        <v>0</v>
      </c>
      <c r="BT9" s="6">
        <f t="shared" si="1"/>
        <v>0</v>
      </c>
      <c r="BU9" s="6">
        <f t="shared" si="1"/>
        <v>0</v>
      </c>
      <c r="BV9" s="6">
        <f t="shared" si="1"/>
        <v>50</v>
      </c>
      <c r="BW9" s="6">
        <f t="shared" si="1"/>
        <v>0</v>
      </c>
      <c r="BX9" s="6">
        <f t="shared" si="1"/>
        <v>0</v>
      </c>
      <c r="BY9" s="6">
        <f t="shared" si="1"/>
        <v>0</v>
      </c>
      <c r="BZ9" s="6">
        <f t="shared" si="1"/>
        <v>12</v>
      </c>
      <c r="CA9" s="6">
        <f t="shared" si="1"/>
        <v>0</v>
      </c>
      <c r="CB9" s="6">
        <f t="shared" si="1"/>
        <v>0</v>
      </c>
      <c r="CC9" s="6">
        <f t="shared" si="1"/>
        <v>0</v>
      </c>
      <c r="CD9" s="6">
        <f t="shared" si="1"/>
        <v>0</v>
      </c>
      <c r="CE9" s="6">
        <f t="shared" si="1"/>
        <v>0</v>
      </c>
      <c r="CF9" s="6">
        <f t="shared" si="1"/>
        <v>0</v>
      </c>
      <c r="CG9" s="6">
        <f t="shared" si="1"/>
        <v>0</v>
      </c>
      <c r="CH9" s="6">
        <f t="shared" si="1"/>
        <v>4</v>
      </c>
      <c r="CI9" s="6">
        <f t="shared" si="1"/>
        <v>0</v>
      </c>
      <c r="CJ9" s="6">
        <f t="shared" si="1"/>
        <v>4</v>
      </c>
      <c r="CK9" s="6">
        <f t="shared" si="1"/>
        <v>0</v>
      </c>
      <c r="CL9" s="47">
        <f t="shared" si="2"/>
        <v>0</v>
      </c>
      <c r="CM9" s="47">
        <f t="shared" si="2"/>
        <v>0</v>
      </c>
      <c r="CN9" s="47">
        <f t="shared" si="2"/>
        <v>0</v>
      </c>
      <c r="CO9" s="47">
        <f t="shared" si="2"/>
        <v>0</v>
      </c>
      <c r="CP9" s="47">
        <f t="shared" si="3"/>
        <v>0</v>
      </c>
      <c r="CQ9" s="47">
        <f t="shared" si="3"/>
        <v>0</v>
      </c>
      <c r="CR9" s="47">
        <f t="shared" si="10"/>
        <v>0</v>
      </c>
      <c r="CS9" s="47">
        <f t="shared" si="3"/>
        <v>0</v>
      </c>
      <c r="CT9" s="47">
        <f t="shared" si="11"/>
        <v>0</v>
      </c>
      <c r="CU9" s="47">
        <f t="shared" si="4"/>
        <v>0</v>
      </c>
      <c r="CV9" s="47">
        <f t="shared" si="4"/>
        <v>0</v>
      </c>
      <c r="CW9" s="47">
        <f t="shared" si="12"/>
        <v>0</v>
      </c>
      <c r="CX9" s="47">
        <f t="shared" si="13"/>
        <v>0</v>
      </c>
      <c r="CY9" s="47">
        <f t="shared" si="5"/>
        <v>0</v>
      </c>
      <c r="CZ9" s="47">
        <f t="shared" si="5"/>
        <v>0</v>
      </c>
      <c r="DA9" s="47">
        <f t="shared" si="5"/>
        <v>0</v>
      </c>
      <c r="DB9" s="47">
        <f t="shared" si="5"/>
        <v>0</v>
      </c>
      <c r="DC9" s="47">
        <f t="shared" si="5"/>
        <v>0</v>
      </c>
      <c r="DD9" s="47">
        <f t="shared" si="5"/>
        <v>0</v>
      </c>
      <c r="DE9" s="47">
        <f t="shared" si="5"/>
        <v>0</v>
      </c>
      <c r="DF9" s="47">
        <f t="shared" si="5"/>
        <v>0</v>
      </c>
      <c r="DG9" s="47">
        <f t="shared" si="5"/>
        <v>0</v>
      </c>
      <c r="DH9" s="47">
        <f t="shared" si="5"/>
        <v>0</v>
      </c>
      <c r="DI9" s="47">
        <f t="shared" si="5"/>
        <v>0</v>
      </c>
      <c r="DJ9" s="47">
        <f t="shared" si="5"/>
        <v>0</v>
      </c>
      <c r="DK9" s="47">
        <f t="shared" si="5"/>
        <v>0</v>
      </c>
      <c r="DL9" s="47">
        <f t="shared" si="5"/>
        <v>0</v>
      </c>
      <c r="DM9" s="47">
        <f t="shared" si="5"/>
        <v>0</v>
      </c>
      <c r="DN9" s="47">
        <f t="shared" si="5"/>
        <v>0</v>
      </c>
      <c r="DO9" s="47">
        <f t="shared" si="5"/>
        <v>0</v>
      </c>
      <c r="DP9" s="47">
        <f t="shared" si="5"/>
        <v>0</v>
      </c>
      <c r="DQ9" s="47">
        <f t="shared" si="5"/>
        <v>0</v>
      </c>
    </row>
    <row r="10" spans="1:121">
      <c r="A10" s="4" t="s">
        <v>659</v>
      </c>
      <c r="B10">
        <v>2</v>
      </c>
      <c r="C10" s="6">
        <v>4</v>
      </c>
      <c r="D10" s="6">
        <v>6</v>
      </c>
      <c r="E10" s="6">
        <v>7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3</v>
      </c>
      <c r="N10" s="6">
        <v>0</v>
      </c>
      <c r="O10" s="6">
        <v>0</v>
      </c>
      <c r="P10" s="6">
        <v>0</v>
      </c>
      <c r="Q10" s="6">
        <v>5</v>
      </c>
      <c r="R10" s="6">
        <v>23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6</v>
      </c>
      <c r="AB10" s="6">
        <v>0</v>
      </c>
      <c r="AC10" s="6">
        <v>35</v>
      </c>
      <c r="AD10" s="6">
        <v>0</v>
      </c>
      <c r="AE10" s="6">
        <v>0</v>
      </c>
      <c r="AF10" s="6">
        <v>0</v>
      </c>
      <c r="AG10" s="6">
        <v>11</v>
      </c>
      <c r="AH10" s="6">
        <v>0</v>
      </c>
      <c r="AI10" s="6">
        <v>15</v>
      </c>
      <c r="AJ10" s="6">
        <v>0</v>
      </c>
      <c r="AK10" s="26">
        <v>0</v>
      </c>
      <c r="AL10" s="26">
        <v>27</v>
      </c>
      <c r="AM10" s="26">
        <v>4</v>
      </c>
      <c r="AN10" s="26">
        <v>4</v>
      </c>
      <c r="AO10" s="26">
        <v>5</v>
      </c>
      <c r="AP10" s="26">
        <v>0</v>
      </c>
      <c r="AQ10" s="26">
        <v>0</v>
      </c>
      <c r="AR10" s="26">
        <v>0</v>
      </c>
      <c r="AS10" s="26">
        <v>4</v>
      </c>
      <c r="AT10" s="26">
        <v>0</v>
      </c>
      <c r="AU10" s="26">
        <v>0</v>
      </c>
      <c r="AV10" s="26">
        <v>0</v>
      </c>
      <c r="AW10" s="26">
        <v>6</v>
      </c>
      <c r="AX10" s="26">
        <v>5</v>
      </c>
      <c r="AY10" s="26">
        <v>9</v>
      </c>
      <c r="AZ10" s="26">
        <v>7</v>
      </c>
      <c r="BA10" s="26">
        <v>0</v>
      </c>
      <c r="BB10" s="26">
        <v>0</v>
      </c>
      <c r="BC10" s="26">
        <v>5</v>
      </c>
      <c r="BE10" s="46">
        <v>9</v>
      </c>
      <c r="BF10" s="6">
        <f t="shared" si="6"/>
        <v>0</v>
      </c>
      <c r="BG10" s="6">
        <f t="shared" si="0"/>
        <v>0</v>
      </c>
      <c r="BH10" s="6">
        <f t="shared" si="0"/>
        <v>0</v>
      </c>
      <c r="BI10" s="6">
        <f t="shared" si="0"/>
        <v>0</v>
      </c>
      <c r="BJ10" s="6">
        <f t="shared" si="0"/>
        <v>0</v>
      </c>
      <c r="BK10" s="6">
        <f t="shared" si="0"/>
        <v>0</v>
      </c>
      <c r="BL10" s="6">
        <f t="shared" si="7"/>
        <v>8</v>
      </c>
      <c r="BM10" s="6">
        <f t="shared" si="0"/>
        <v>0</v>
      </c>
      <c r="BN10" s="6">
        <f t="shared" si="8"/>
        <v>23</v>
      </c>
      <c r="BO10" s="6">
        <f t="shared" si="1"/>
        <v>0</v>
      </c>
      <c r="BP10" s="6">
        <f t="shared" si="1"/>
        <v>0</v>
      </c>
      <c r="BQ10" s="6">
        <f t="shared" si="9"/>
        <v>0</v>
      </c>
      <c r="BR10" s="6">
        <f t="shared" si="1"/>
        <v>0</v>
      </c>
      <c r="BS10" s="6">
        <f t="shared" si="1"/>
        <v>0</v>
      </c>
      <c r="BT10" s="6">
        <f t="shared" si="1"/>
        <v>6</v>
      </c>
      <c r="BU10" s="6">
        <f t="shared" si="1"/>
        <v>7</v>
      </c>
      <c r="BV10" s="6">
        <f t="shared" si="1"/>
        <v>35</v>
      </c>
      <c r="BW10" s="6">
        <f t="shared" si="1"/>
        <v>0</v>
      </c>
      <c r="BX10" s="6">
        <f t="shared" si="1"/>
        <v>0</v>
      </c>
      <c r="BY10" s="6">
        <f t="shared" si="1"/>
        <v>4</v>
      </c>
      <c r="BZ10" s="6">
        <f t="shared" si="1"/>
        <v>0</v>
      </c>
      <c r="CA10" s="6">
        <f t="shared" si="1"/>
        <v>11</v>
      </c>
      <c r="CB10" s="6">
        <f t="shared" si="1"/>
        <v>0</v>
      </c>
      <c r="CC10" s="6">
        <f t="shared" si="1"/>
        <v>0</v>
      </c>
      <c r="CD10" s="6">
        <f t="shared" si="1"/>
        <v>15</v>
      </c>
      <c r="CE10" s="6">
        <f t="shared" si="1"/>
        <v>0</v>
      </c>
      <c r="CF10" s="6">
        <f t="shared" si="1"/>
        <v>0</v>
      </c>
      <c r="CG10" s="6">
        <f t="shared" si="1"/>
        <v>0</v>
      </c>
      <c r="CH10" s="6">
        <f t="shared" si="1"/>
        <v>6</v>
      </c>
      <c r="CI10" s="6">
        <f t="shared" si="1"/>
        <v>0</v>
      </c>
      <c r="CJ10" s="6">
        <f t="shared" si="1"/>
        <v>0</v>
      </c>
      <c r="CK10" s="6">
        <f t="shared" si="1"/>
        <v>0</v>
      </c>
      <c r="CL10" s="47">
        <f t="shared" si="2"/>
        <v>0</v>
      </c>
      <c r="CM10" s="47">
        <f t="shared" si="2"/>
        <v>0</v>
      </c>
      <c r="CN10" s="47">
        <f t="shared" si="2"/>
        <v>0</v>
      </c>
      <c r="CO10" s="47">
        <f t="shared" si="2"/>
        <v>0</v>
      </c>
      <c r="CP10" s="47">
        <f t="shared" si="3"/>
        <v>4</v>
      </c>
      <c r="CQ10" s="47">
        <f t="shared" si="3"/>
        <v>0</v>
      </c>
      <c r="CR10" s="47">
        <f t="shared" si="10"/>
        <v>0</v>
      </c>
      <c r="CS10" s="47">
        <f t="shared" si="3"/>
        <v>0</v>
      </c>
      <c r="CT10" s="47">
        <f t="shared" si="11"/>
        <v>0</v>
      </c>
      <c r="CU10" s="47">
        <f t="shared" si="4"/>
        <v>6</v>
      </c>
      <c r="CV10" s="47">
        <f t="shared" si="4"/>
        <v>0</v>
      </c>
      <c r="CW10" s="47">
        <f t="shared" si="12"/>
        <v>0</v>
      </c>
      <c r="CX10" s="47">
        <f t="shared" si="13"/>
        <v>0</v>
      </c>
      <c r="CY10" s="47">
        <f t="shared" si="5"/>
        <v>0</v>
      </c>
      <c r="CZ10" s="47">
        <f t="shared" si="5"/>
        <v>5</v>
      </c>
      <c r="DA10" s="47">
        <f t="shared" si="5"/>
        <v>5</v>
      </c>
      <c r="DB10" s="47">
        <f t="shared" si="5"/>
        <v>27</v>
      </c>
      <c r="DC10" s="47">
        <f t="shared" si="5"/>
        <v>0</v>
      </c>
      <c r="DD10" s="47">
        <f t="shared" si="5"/>
        <v>4</v>
      </c>
      <c r="DE10" s="47">
        <f t="shared" si="5"/>
        <v>0</v>
      </c>
      <c r="DF10" s="47">
        <f t="shared" si="5"/>
        <v>0</v>
      </c>
      <c r="DG10" s="47">
        <f t="shared" si="5"/>
        <v>9</v>
      </c>
      <c r="DH10" s="47">
        <f t="shared" si="5"/>
        <v>5</v>
      </c>
      <c r="DI10" s="47">
        <f t="shared" si="5"/>
        <v>7</v>
      </c>
      <c r="DJ10" s="47">
        <f t="shared" si="5"/>
        <v>0</v>
      </c>
      <c r="DK10" s="47">
        <f t="shared" si="5"/>
        <v>0</v>
      </c>
      <c r="DL10" s="47">
        <f t="shared" si="5"/>
        <v>0</v>
      </c>
      <c r="DM10" s="47">
        <f t="shared" si="5"/>
        <v>4</v>
      </c>
      <c r="DN10" s="47">
        <f t="shared" si="5"/>
        <v>0</v>
      </c>
      <c r="DO10" s="47">
        <f t="shared" si="5"/>
        <v>0</v>
      </c>
      <c r="DP10" s="47">
        <f t="shared" si="5"/>
        <v>0</v>
      </c>
      <c r="DQ10" s="47">
        <f t="shared" si="5"/>
        <v>0</v>
      </c>
    </row>
    <row r="11" spans="1:121">
      <c r="A11" s="4" t="s">
        <v>542</v>
      </c>
      <c r="B11">
        <v>2</v>
      </c>
      <c r="C11" s="6">
        <v>4</v>
      </c>
      <c r="D11" s="6">
        <v>17</v>
      </c>
      <c r="E11" s="6">
        <v>22</v>
      </c>
      <c r="F11" s="6">
        <v>0</v>
      </c>
      <c r="G11" s="6">
        <v>0</v>
      </c>
      <c r="H11" s="6">
        <v>52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3</v>
      </c>
      <c r="AH11" s="6">
        <v>4</v>
      </c>
      <c r="AI11" s="6">
        <v>11</v>
      </c>
      <c r="AJ11" s="6">
        <v>0</v>
      </c>
      <c r="AK11" s="26">
        <v>41</v>
      </c>
      <c r="AL11" s="26">
        <v>0</v>
      </c>
      <c r="AM11" s="26">
        <v>0</v>
      </c>
      <c r="AN11" s="26">
        <v>0</v>
      </c>
      <c r="AO11" s="26">
        <v>17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3</v>
      </c>
      <c r="AZ11" s="26">
        <v>0</v>
      </c>
      <c r="BA11" s="26">
        <v>0</v>
      </c>
      <c r="BB11" s="26">
        <v>0</v>
      </c>
      <c r="BC11" s="26">
        <v>13</v>
      </c>
      <c r="BE11" s="46">
        <v>10</v>
      </c>
      <c r="BF11" s="6">
        <f t="shared" si="6"/>
        <v>0</v>
      </c>
      <c r="BG11" s="6">
        <f t="shared" si="0"/>
        <v>0</v>
      </c>
      <c r="BH11" s="6">
        <f t="shared" si="0"/>
        <v>0</v>
      </c>
      <c r="BI11" s="6">
        <f t="shared" si="0"/>
        <v>0</v>
      </c>
      <c r="BJ11" s="6">
        <f t="shared" si="0"/>
        <v>0</v>
      </c>
      <c r="BK11" s="6">
        <f t="shared" si="0"/>
        <v>0</v>
      </c>
      <c r="BL11" s="6">
        <f t="shared" si="7"/>
        <v>0</v>
      </c>
      <c r="BM11" s="6">
        <f t="shared" si="0"/>
        <v>0</v>
      </c>
      <c r="BN11" s="6">
        <f t="shared" si="8"/>
        <v>0</v>
      </c>
      <c r="BO11" s="6">
        <f t="shared" si="1"/>
        <v>0</v>
      </c>
      <c r="BP11" s="6">
        <f t="shared" si="1"/>
        <v>0</v>
      </c>
      <c r="BQ11" s="6">
        <f t="shared" si="9"/>
        <v>0</v>
      </c>
      <c r="BR11" s="6">
        <f t="shared" si="1"/>
        <v>52</v>
      </c>
      <c r="BS11" s="6">
        <f t="shared" si="1"/>
        <v>0</v>
      </c>
      <c r="BT11" s="6">
        <f t="shared" si="1"/>
        <v>17</v>
      </c>
      <c r="BU11" s="6">
        <f t="shared" si="1"/>
        <v>22</v>
      </c>
      <c r="BV11" s="6">
        <f t="shared" si="1"/>
        <v>0</v>
      </c>
      <c r="BW11" s="6">
        <f t="shared" si="1"/>
        <v>0</v>
      </c>
      <c r="BX11" s="6">
        <f t="shared" si="1"/>
        <v>0</v>
      </c>
      <c r="BY11" s="6">
        <f t="shared" si="1"/>
        <v>4</v>
      </c>
      <c r="BZ11" s="6">
        <f t="shared" si="1"/>
        <v>0</v>
      </c>
      <c r="CA11" s="6">
        <f t="shared" si="1"/>
        <v>3</v>
      </c>
      <c r="CB11" s="6">
        <f t="shared" si="1"/>
        <v>0</v>
      </c>
      <c r="CC11" s="6">
        <f t="shared" si="1"/>
        <v>0</v>
      </c>
      <c r="CD11" s="6">
        <f t="shared" si="1"/>
        <v>11</v>
      </c>
      <c r="CE11" s="6">
        <f t="shared" si="1"/>
        <v>0</v>
      </c>
      <c r="CF11" s="6">
        <f t="shared" si="1"/>
        <v>0</v>
      </c>
      <c r="CG11" s="6">
        <f t="shared" si="1"/>
        <v>0</v>
      </c>
      <c r="CH11" s="6">
        <f t="shared" si="1"/>
        <v>0</v>
      </c>
      <c r="CI11" s="6">
        <f t="shared" si="1"/>
        <v>4</v>
      </c>
      <c r="CJ11" s="6">
        <f t="shared" si="1"/>
        <v>0</v>
      </c>
      <c r="CK11" s="6">
        <f t="shared" si="1"/>
        <v>0</v>
      </c>
      <c r="CL11" s="47">
        <f t="shared" si="2"/>
        <v>0</v>
      </c>
      <c r="CM11" s="47">
        <f t="shared" si="2"/>
        <v>0</v>
      </c>
      <c r="CN11" s="47">
        <f t="shared" si="2"/>
        <v>0</v>
      </c>
      <c r="CO11" s="47">
        <f t="shared" si="2"/>
        <v>0</v>
      </c>
      <c r="CP11" s="47">
        <f t="shared" si="3"/>
        <v>0</v>
      </c>
      <c r="CQ11" s="47">
        <f t="shared" si="3"/>
        <v>0</v>
      </c>
      <c r="CR11" s="47">
        <f t="shared" si="10"/>
        <v>0</v>
      </c>
      <c r="CS11" s="47">
        <f t="shared" si="3"/>
        <v>0</v>
      </c>
      <c r="CT11" s="47">
        <f t="shared" si="11"/>
        <v>0</v>
      </c>
      <c r="CU11" s="47">
        <f t="shared" si="4"/>
        <v>0</v>
      </c>
      <c r="CV11" s="47">
        <f t="shared" si="4"/>
        <v>0</v>
      </c>
      <c r="CW11" s="47">
        <f t="shared" si="12"/>
        <v>0</v>
      </c>
      <c r="CX11" s="47">
        <f t="shared" si="13"/>
        <v>41</v>
      </c>
      <c r="CY11" s="47">
        <f t="shared" si="5"/>
        <v>0</v>
      </c>
      <c r="CZ11" s="47">
        <f t="shared" si="5"/>
        <v>13</v>
      </c>
      <c r="DA11" s="47">
        <f t="shared" si="5"/>
        <v>17</v>
      </c>
      <c r="DB11" s="47">
        <f t="shared" si="5"/>
        <v>0</v>
      </c>
      <c r="DC11" s="47">
        <f t="shared" si="5"/>
        <v>0</v>
      </c>
      <c r="DD11" s="47">
        <f t="shared" si="5"/>
        <v>0</v>
      </c>
      <c r="DE11" s="47">
        <f t="shared" si="5"/>
        <v>0</v>
      </c>
      <c r="DF11" s="47">
        <f t="shared" si="5"/>
        <v>0</v>
      </c>
      <c r="DG11" s="47">
        <f t="shared" si="5"/>
        <v>3</v>
      </c>
      <c r="DH11" s="47">
        <f t="shared" si="5"/>
        <v>0</v>
      </c>
      <c r="DI11" s="47">
        <f t="shared" si="5"/>
        <v>0</v>
      </c>
      <c r="DJ11" s="47">
        <f t="shared" si="5"/>
        <v>0</v>
      </c>
      <c r="DK11" s="47">
        <f t="shared" si="5"/>
        <v>0</v>
      </c>
      <c r="DL11" s="47">
        <f t="shared" si="5"/>
        <v>0</v>
      </c>
      <c r="DM11" s="47">
        <f t="shared" si="5"/>
        <v>0</v>
      </c>
      <c r="DN11" s="47">
        <f t="shared" si="5"/>
        <v>0</v>
      </c>
      <c r="DO11" s="47">
        <f t="shared" si="5"/>
        <v>0</v>
      </c>
      <c r="DP11" s="47">
        <f t="shared" si="5"/>
        <v>0</v>
      </c>
      <c r="DQ11" s="47">
        <f t="shared" si="5"/>
        <v>0</v>
      </c>
    </row>
    <row r="12" spans="1:121">
      <c r="A12" s="4" t="s">
        <v>834</v>
      </c>
      <c r="B12">
        <v>2</v>
      </c>
      <c r="C12" s="6">
        <v>10</v>
      </c>
      <c r="D12" s="6">
        <v>0</v>
      </c>
      <c r="E12" s="6">
        <v>31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63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9</v>
      </c>
      <c r="AJ12" s="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38</v>
      </c>
      <c r="AP12" s="26">
        <v>0</v>
      </c>
      <c r="AQ12" s="26">
        <v>0</v>
      </c>
      <c r="AR12" s="26">
        <v>0</v>
      </c>
      <c r="AS12" s="26">
        <v>10</v>
      </c>
      <c r="AT12" s="26">
        <v>10</v>
      </c>
      <c r="AU12" s="26">
        <v>5</v>
      </c>
      <c r="AV12" s="26">
        <v>3</v>
      </c>
      <c r="AW12" s="26">
        <v>10</v>
      </c>
      <c r="AX12" s="26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0</v>
      </c>
      <c r="BE12" s="46">
        <v>11</v>
      </c>
      <c r="BF12" s="6">
        <f t="shared" si="6"/>
        <v>0</v>
      </c>
      <c r="BG12" s="6">
        <f t="shared" ref="BG12:BM19" si="14">HLOOKUP(BG$2,$C$2:$AJ$85,$BE12,FALSE)</f>
        <v>0</v>
      </c>
      <c r="BH12" s="6">
        <f t="shared" si="14"/>
        <v>0</v>
      </c>
      <c r="BI12" s="6">
        <f t="shared" si="14"/>
        <v>0</v>
      </c>
      <c r="BJ12" s="6">
        <f t="shared" si="14"/>
        <v>0</v>
      </c>
      <c r="BK12" s="6">
        <f t="shared" si="14"/>
        <v>0</v>
      </c>
      <c r="BL12" s="6">
        <f t="shared" si="7"/>
        <v>0</v>
      </c>
      <c r="BM12" s="6">
        <f t="shared" si="14"/>
        <v>0</v>
      </c>
      <c r="BN12" s="6">
        <f t="shared" si="8"/>
        <v>63</v>
      </c>
      <c r="BO12" s="6">
        <f t="shared" si="1"/>
        <v>0</v>
      </c>
      <c r="BP12" s="6">
        <f t="shared" si="1"/>
        <v>0</v>
      </c>
      <c r="BQ12" s="6">
        <f t="shared" si="9"/>
        <v>0</v>
      </c>
      <c r="BR12" s="6">
        <f t="shared" si="1"/>
        <v>0</v>
      </c>
      <c r="BS12" s="6">
        <f t="shared" si="1"/>
        <v>0</v>
      </c>
      <c r="BT12" s="6">
        <f t="shared" si="1"/>
        <v>0</v>
      </c>
      <c r="BU12" s="6">
        <f t="shared" si="1"/>
        <v>31</v>
      </c>
      <c r="BV12" s="6">
        <f t="shared" si="1"/>
        <v>0</v>
      </c>
      <c r="BW12" s="6">
        <f t="shared" si="1"/>
        <v>0</v>
      </c>
      <c r="BX12" s="6">
        <f t="shared" si="1"/>
        <v>0</v>
      </c>
      <c r="BY12" s="6">
        <f t="shared" si="1"/>
        <v>10</v>
      </c>
      <c r="BZ12" s="6">
        <f t="shared" si="1"/>
        <v>0</v>
      </c>
      <c r="CA12" s="6">
        <f t="shared" si="1"/>
        <v>0</v>
      </c>
      <c r="CB12" s="6">
        <f t="shared" si="1"/>
        <v>0</v>
      </c>
      <c r="CC12" s="6">
        <f t="shared" si="1"/>
        <v>0</v>
      </c>
      <c r="CD12" s="6">
        <f t="shared" si="1"/>
        <v>9</v>
      </c>
      <c r="CE12" s="6">
        <f t="shared" si="1"/>
        <v>0</v>
      </c>
      <c r="CF12" s="6">
        <f t="shared" si="1"/>
        <v>0</v>
      </c>
      <c r="CG12" s="6">
        <f t="shared" si="1"/>
        <v>0</v>
      </c>
      <c r="CH12" s="6">
        <f t="shared" si="1"/>
        <v>0</v>
      </c>
      <c r="CI12" s="6">
        <f t="shared" si="1"/>
        <v>0</v>
      </c>
      <c r="CJ12" s="6">
        <f t="shared" si="1"/>
        <v>0</v>
      </c>
      <c r="CK12" s="6">
        <f t="shared" si="1"/>
        <v>0</v>
      </c>
      <c r="CL12" s="47">
        <f t="shared" si="2"/>
        <v>0</v>
      </c>
      <c r="CM12" s="47">
        <f t="shared" si="2"/>
        <v>0</v>
      </c>
      <c r="CN12" s="47">
        <f t="shared" si="2"/>
        <v>0</v>
      </c>
      <c r="CO12" s="47">
        <f t="shared" si="2"/>
        <v>0</v>
      </c>
      <c r="CP12" s="47">
        <f t="shared" si="3"/>
        <v>10</v>
      </c>
      <c r="CQ12" s="47">
        <f t="shared" si="3"/>
        <v>10</v>
      </c>
      <c r="CR12" s="47">
        <f t="shared" si="10"/>
        <v>0</v>
      </c>
      <c r="CS12" s="47">
        <f t="shared" si="3"/>
        <v>5</v>
      </c>
      <c r="CT12" s="47">
        <f t="shared" si="11"/>
        <v>0</v>
      </c>
      <c r="CU12" s="47">
        <f t="shared" si="4"/>
        <v>10</v>
      </c>
      <c r="CV12" s="47">
        <f t="shared" si="4"/>
        <v>0</v>
      </c>
      <c r="CW12" s="47">
        <f t="shared" si="12"/>
        <v>3</v>
      </c>
      <c r="CX12" s="47">
        <f t="shared" si="13"/>
        <v>0</v>
      </c>
      <c r="CY12" s="47">
        <f t="shared" si="5"/>
        <v>0</v>
      </c>
      <c r="CZ12" s="47">
        <f t="shared" si="5"/>
        <v>0</v>
      </c>
      <c r="DA12" s="47">
        <f t="shared" si="5"/>
        <v>38</v>
      </c>
      <c r="DB12" s="47">
        <f t="shared" si="5"/>
        <v>0</v>
      </c>
      <c r="DC12" s="47">
        <f t="shared" si="5"/>
        <v>0</v>
      </c>
      <c r="DD12" s="47">
        <f t="shared" si="5"/>
        <v>0</v>
      </c>
      <c r="DE12" s="47">
        <f t="shared" si="5"/>
        <v>0</v>
      </c>
      <c r="DF12" s="47">
        <f t="shared" si="5"/>
        <v>0</v>
      </c>
      <c r="DG12" s="47">
        <f t="shared" si="5"/>
        <v>0</v>
      </c>
      <c r="DH12" s="47">
        <f t="shared" si="5"/>
        <v>0</v>
      </c>
      <c r="DI12" s="47">
        <f t="shared" si="5"/>
        <v>0</v>
      </c>
      <c r="DJ12" s="47">
        <f t="shared" si="5"/>
        <v>0</v>
      </c>
      <c r="DK12" s="47">
        <f t="shared" si="5"/>
        <v>0</v>
      </c>
      <c r="DL12" s="47">
        <f t="shared" si="5"/>
        <v>0</v>
      </c>
      <c r="DM12" s="47">
        <f t="shared" si="5"/>
        <v>0</v>
      </c>
      <c r="DN12" s="47">
        <f t="shared" si="5"/>
        <v>0</v>
      </c>
      <c r="DO12" s="47">
        <f t="shared" si="5"/>
        <v>0</v>
      </c>
      <c r="DP12" s="47">
        <f t="shared" si="5"/>
        <v>0</v>
      </c>
      <c r="DQ12" s="47">
        <f t="shared" si="5"/>
        <v>0</v>
      </c>
    </row>
    <row r="13" spans="1:121">
      <c r="A13" s="4" t="s">
        <v>705</v>
      </c>
      <c r="B13">
        <v>1</v>
      </c>
      <c r="C13" s="6">
        <v>25</v>
      </c>
      <c r="D13" s="6">
        <v>29</v>
      </c>
      <c r="E13" s="6">
        <v>40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44</v>
      </c>
      <c r="AE13" s="6">
        <v>0</v>
      </c>
      <c r="AF13" s="6">
        <v>4</v>
      </c>
      <c r="AG13" s="6">
        <v>12</v>
      </c>
      <c r="AH13" s="6">
        <v>0</v>
      </c>
      <c r="AI13" s="6">
        <v>15</v>
      </c>
      <c r="AJ13" s="6">
        <v>0</v>
      </c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E13" s="46">
        <v>12</v>
      </c>
      <c r="BF13" s="6">
        <f t="shared" si="6"/>
        <v>0</v>
      </c>
      <c r="BG13" s="6">
        <f t="shared" si="14"/>
        <v>0</v>
      </c>
      <c r="BH13" s="6">
        <f t="shared" si="14"/>
        <v>0</v>
      </c>
      <c r="BI13" s="6">
        <f t="shared" si="14"/>
        <v>0</v>
      </c>
      <c r="BJ13" s="6">
        <f t="shared" si="14"/>
        <v>0</v>
      </c>
      <c r="BK13" s="6">
        <f t="shared" si="14"/>
        <v>0</v>
      </c>
      <c r="BL13" s="6">
        <f t="shared" si="7"/>
        <v>0</v>
      </c>
      <c r="BM13" s="6">
        <f t="shared" si="14"/>
        <v>0</v>
      </c>
      <c r="BN13" s="6">
        <f t="shared" si="8"/>
        <v>0</v>
      </c>
      <c r="BO13" s="6">
        <f t="shared" si="1"/>
        <v>0</v>
      </c>
      <c r="BP13" s="6">
        <f t="shared" si="1"/>
        <v>0</v>
      </c>
      <c r="BQ13" s="6">
        <f t="shared" si="9"/>
        <v>0</v>
      </c>
      <c r="BR13" s="6">
        <f t="shared" si="1"/>
        <v>0</v>
      </c>
      <c r="BS13" s="6">
        <f t="shared" si="1"/>
        <v>0</v>
      </c>
      <c r="BT13" s="6">
        <f t="shared" si="1"/>
        <v>29</v>
      </c>
      <c r="BU13" s="6">
        <f t="shared" si="1"/>
        <v>40</v>
      </c>
      <c r="BV13" s="6">
        <f t="shared" si="1"/>
        <v>0</v>
      </c>
      <c r="BW13" s="6">
        <f t="shared" si="1"/>
        <v>0</v>
      </c>
      <c r="BX13" s="6">
        <f t="shared" si="1"/>
        <v>0</v>
      </c>
      <c r="BY13" s="6">
        <f t="shared" si="1"/>
        <v>25</v>
      </c>
      <c r="BZ13" s="6">
        <f t="shared" si="1"/>
        <v>44</v>
      </c>
      <c r="CA13" s="6">
        <f t="shared" si="1"/>
        <v>12</v>
      </c>
      <c r="CB13" s="6">
        <f t="shared" si="1"/>
        <v>4</v>
      </c>
      <c r="CC13" s="6">
        <f t="shared" si="1"/>
        <v>0</v>
      </c>
      <c r="CD13" s="6">
        <f t="shared" si="1"/>
        <v>15</v>
      </c>
      <c r="CE13" s="6">
        <f t="shared" si="1"/>
        <v>0</v>
      </c>
      <c r="CF13" s="6">
        <f t="shared" si="1"/>
        <v>0</v>
      </c>
      <c r="CG13" s="6">
        <f t="shared" si="1"/>
        <v>0</v>
      </c>
      <c r="CH13" s="6">
        <f t="shared" si="1"/>
        <v>0</v>
      </c>
      <c r="CI13" s="6">
        <f t="shared" si="1"/>
        <v>0</v>
      </c>
      <c r="CJ13" s="6">
        <f t="shared" si="1"/>
        <v>0</v>
      </c>
      <c r="CK13" s="6">
        <f t="shared" si="1"/>
        <v>0</v>
      </c>
      <c r="CL13" s="47">
        <f t="shared" si="2"/>
        <v>0</v>
      </c>
      <c r="CM13" s="47">
        <f t="shared" si="2"/>
        <v>0</v>
      </c>
      <c r="CN13" s="47">
        <f t="shared" si="2"/>
        <v>0</v>
      </c>
      <c r="CO13" s="47">
        <f t="shared" si="2"/>
        <v>0</v>
      </c>
      <c r="CP13" s="47">
        <f t="shared" si="3"/>
        <v>0</v>
      </c>
      <c r="CQ13" s="47">
        <f t="shared" si="3"/>
        <v>0</v>
      </c>
      <c r="CR13" s="47">
        <f t="shared" si="10"/>
        <v>0</v>
      </c>
      <c r="CS13" s="47">
        <f t="shared" si="3"/>
        <v>0</v>
      </c>
      <c r="CT13" s="47">
        <f t="shared" si="11"/>
        <v>0</v>
      </c>
      <c r="CU13" s="47">
        <f t="shared" si="4"/>
        <v>0</v>
      </c>
      <c r="CV13" s="47">
        <f t="shared" si="4"/>
        <v>0</v>
      </c>
      <c r="CW13" s="47">
        <f t="shared" si="12"/>
        <v>0</v>
      </c>
      <c r="CX13" s="47">
        <f t="shared" si="13"/>
        <v>0</v>
      </c>
      <c r="CY13" s="47">
        <f t="shared" si="5"/>
        <v>0</v>
      </c>
      <c r="CZ13" s="47">
        <f t="shared" si="5"/>
        <v>0</v>
      </c>
      <c r="DA13" s="47">
        <f t="shared" si="5"/>
        <v>0</v>
      </c>
      <c r="DB13" s="47">
        <f t="shared" si="5"/>
        <v>0</v>
      </c>
      <c r="DC13" s="47">
        <f t="shared" si="5"/>
        <v>0</v>
      </c>
      <c r="DD13" s="47">
        <f t="shared" si="5"/>
        <v>0</v>
      </c>
      <c r="DE13" s="47">
        <f t="shared" si="5"/>
        <v>0</v>
      </c>
      <c r="DF13" s="47">
        <f t="shared" si="5"/>
        <v>0</v>
      </c>
      <c r="DG13" s="47">
        <f t="shared" si="5"/>
        <v>0</v>
      </c>
      <c r="DH13" s="47">
        <f t="shared" si="5"/>
        <v>0</v>
      </c>
      <c r="DI13" s="47">
        <f t="shared" si="5"/>
        <v>0</v>
      </c>
      <c r="DJ13" s="47">
        <f t="shared" si="5"/>
        <v>0</v>
      </c>
      <c r="DK13" s="47">
        <f t="shared" si="5"/>
        <v>0</v>
      </c>
      <c r="DL13" s="47">
        <f t="shared" si="5"/>
        <v>0</v>
      </c>
      <c r="DM13" s="47">
        <f t="shared" si="5"/>
        <v>0</v>
      </c>
      <c r="DN13" s="47">
        <f t="shared" si="5"/>
        <v>0</v>
      </c>
      <c r="DO13" s="47">
        <f t="shared" si="5"/>
        <v>0</v>
      </c>
      <c r="DP13" s="47">
        <f t="shared" si="5"/>
        <v>0</v>
      </c>
      <c r="DQ13" s="47">
        <f t="shared" si="5"/>
        <v>0</v>
      </c>
    </row>
    <row r="14" spans="1:121">
      <c r="A14" s="4" t="s">
        <v>835</v>
      </c>
      <c r="B14">
        <v>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22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38</v>
      </c>
      <c r="W14" s="6">
        <v>0</v>
      </c>
      <c r="X14" s="6">
        <v>5</v>
      </c>
      <c r="Y14" s="6">
        <v>0</v>
      </c>
      <c r="Z14" s="6">
        <v>6</v>
      </c>
      <c r="AA14" s="6">
        <v>0</v>
      </c>
      <c r="AB14" s="6">
        <v>18</v>
      </c>
      <c r="AC14" s="6">
        <v>64</v>
      </c>
      <c r="AD14" s="6">
        <v>9</v>
      </c>
      <c r="AE14" s="6">
        <v>0</v>
      </c>
      <c r="AF14" s="6">
        <v>0</v>
      </c>
      <c r="AG14" s="6">
        <v>0</v>
      </c>
      <c r="AH14" s="6">
        <v>0</v>
      </c>
      <c r="AI14" s="6">
        <v>8</v>
      </c>
      <c r="AJ14" s="6">
        <v>0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E14" s="46">
        <v>13</v>
      </c>
      <c r="BF14" s="6">
        <f t="shared" si="6"/>
        <v>38</v>
      </c>
      <c r="BG14" s="6">
        <f t="shared" si="14"/>
        <v>0</v>
      </c>
      <c r="BH14" s="6">
        <f t="shared" si="14"/>
        <v>0</v>
      </c>
      <c r="BI14" s="6">
        <f t="shared" si="14"/>
        <v>0</v>
      </c>
      <c r="BJ14" s="6">
        <f t="shared" si="14"/>
        <v>0</v>
      </c>
      <c r="BK14" s="6">
        <f t="shared" si="14"/>
        <v>0</v>
      </c>
      <c r="BL14" s="6">
        <f t="shared" si="7"/>
        <v>0</v>
      </c>
      <c r="BM14" s="6">
        <f t="shared" si="14"/>
        <v>0</v>
      </c>
      <c r="BN14" s="6">
        <f t="shared" si="8"/>
        <v>0</v>
      </c>
      <c r="BO14" s="6">
        <f t="shared" si="1"/>
        <v>0</v>
      </c>
      <c r="BP14" s="6">
        <f t="shared" si="1"/>
        <v>0</v>
      </c>
      <c r="BQ14" s="6">
        <f t="shared" si="9"/>
        <v>0</v>
      </c>
      <c r="BR14" s="6">
        <f t="shared" ref="BR14:CF29" si="15">HLOOKUP(BR$2+2,$C$2:$AJ$85,$BE14,FALSE)</f>
        <v>22</v>
      </c>
      <c r="BS14" s="6">
        <f t="shared" si="15"/>
        <v>0</v>
      </c>
      <c r="BT14" s="6">
        <f t="shared" si="15"/>
        <v>0</v>
      </c>
      <c r="BU14" s="6">
        <f t="shared" si="15"/>
        <v>0</v>
      </c>
      <c r="BV14" s="6">
        <f t="shared" si="15"/>
        <v>64</v>
      </c>
      <c r="BW14" s="6">
        <f t="shared" si="15"/>
        <v>18</v>
      </c>
      <c r="BX14" s="6">
        <f t="shared" si="15"/>
        <v>5</v>
      </c>
      <c r="BY14" s="6">
        <f t="shared" si="15"/>
        <v>0</v>
      </c>
      <c r="BZ14" s="6">
        <f t="shared" si="15"/>
        <v>9</v>
      </c>
      <c r="CA14" s="6">
        <f t="shared" si="15"/>
        <v>0</v>
      </c>
      <c r="CB14" s="6">
        <f t="shared" si="15"/>
        <v>0</v>
      </c>
      <c r="CC14" s="6">
        <f t="shared" si="15"/>
        <v>0</v>
      </c>
      <c r="CD14" s="6">
        <f t="shared" si="15"/>
        <v>8</v>
      </c>
      <c r="CE14" s="6">
        <f t="shared" si="15"/>
        <v>0</v>
      </c>
      <c r="CF14" s="6">
        <f t="shared" si="15"/>
        <v>0</v>
      </c>
      <c r="CG14" s="6">
        <f t="shared" ref="CG14:CK45" si="16">HLOOKUP(CG$2+2,$C$2:$AJ$85,$BE14,FALSE)</f>
        <v>0</v>
      </c>
      <c r="CH14" s="6">
        <f t="shared" si="16"/>
        <v>0</v>
      </c>
      <c r="CI14" s="6">
        <f t="shared" si="16"/>
        <v>0</v>
      </c>
      <c r="CJ14" s="6">
        <f t="shared" si="16"/>
        <v>6</v>
      </c>
      <c r="CK14" s="6">
        <f t="shared" si="16"/>
        <v>0</v>
      </c>
      <c r="CL14" s="47">
        <f t="shared" si="2"/>
        <v>0</v>
      </c>
      <c r="CM14" s="47">
        <f t="shared" si="2"/>
        <v>0</v>
      </c>
      <c r="CN14" s="47">
        <f t="shared" si="2"/>
        <v>0</v>
      </c>
      <c r="CO14" s="47">
        <f t="shared" si="2"/>
        <v>0</v>
      </c>
      <c r="CP14" s="47">
        <f t="shared" si="3"/>
        <v>0</v>
      </c>
      <c r="CQ14" s="47">
        <f t="shared" si="3"/>
        <v>0</v>
      </c>
      <c r="CR14" s="47">
        <f t="shared" si="10"/>
        <v>0</v>
      </c>
      <c r="CS14" s="47">
        <f t="shared" si="3"/>
        <v>0</v>
      </c>
      <c r="CT14" s="47">
        <f t="shared" si="11"/>
        <v>0</v>
      </c>
      <c r="CU14" s="47">
        <f t="shared" si="4"/>
        <v>0</v>
      </c>
      <c r="CV14" s="47">
        <f t="shared" si="4"/>
        <v>0</v>
      </c>
      <c r="CW14" s="47">
        <f t="shared" si="12"/>
        <v>0</v>
      </c>
      <c r="CX14" s="47">
        <f t="shared" si="13"/>
        <v>0</v>
      </c>
      <c r="CY14" s="47">
        <f t="shared" si="5"/>
        <v>0</v>
      </c>
      <c r="CZ14" s="47">
        <f t="shared" si="5"/>
        <v>0</v>
      </c>
      <c r="DA14" s="47">
        <f t="shared" si="5"/>
        <v>0</v>
      </c>
      <c r="DB14" s="47">
        <f t="shared" si="5"/>
        <v>0</v>
      </c>
      <c r="DC14" s="47">
        <f t="shared" si="5"/>
        <v>0</v>
      </c>
      <c r="DD14" s="47">
        <f t="shared" si="5"/>
        <v>0</v>
      </c>
      <c r="DE14" s="47">
        <f t="shared" si="5"/>
        <v>0</v>
      </c>
      <c r="DF14" s="47">
        <f t="shared" si="5"/>
        <v>0</v>
      </c>
      <c r="DG14" s="47">
        <f t="shared" si="5"/>
        <v>0</v>
      </c>
      <c r="DH14" s="47">
        <f t="shared" si="5"/>
        <v>0</v>
      </c>
      <c r="DI14" s="47">
        <f t="shared" si="5"/>
        <v>0</v>
      </c>
      <c r="DJ14" s="47">
        <f t="shared" si="5"/>
        <v>0</v>
      </c>
      <c r="DK14" s="47">
        <f t="shared" si="5"/>
        <v>0</v>
      </c>
      <c r="DL14" s="47">
        <f t="shared" si="5"/>
        <v>0</v>
      </c>
      <c r="DM14" s="47">
        <f t="shared" si="5"/>
        <v>0</v>
      </c>
      <c r="DN14" s="47">
        <f t="shared" si="5"/>
        <v>0</v>
      </c>
      <c r="DO14" s="47">
        <f t="shared" si="5"/>
        <v>0</v>
      </c>
      <c r="DP14" s="47">
        <f t="shared" si="5"/>
        <v>0</v>
      </c>
      <c r="DQ14" s="47">
        <f t="shared" si="5"/>
        <v>0</v>
      </c>
    </row>
    <row r="15" spans="1:121">
      <c r="A15" s="4" t="s">
        <v>836</v>
      </c>
      <c r="B15">
        <v>1</v>
      </c>
      <c r="C15" s="6">
        <v>1</v>
      </c>
      <c r="D15" s="6">
        <v>0</v>
      </c>
      <c r="E15" s="6">
        <v>77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4</v>
      </c>
      <c r="M15" s="6">
        <v>4</v>
      </c>
      <c r="N15" s="6">
        <v>0</v>
      </c>
      <c r="O15" s="6">
        <v>0</v>
      </c>
      <c r="P15" s="6">
        <v>0</v>
      </c>
      <c r="Q15" s="6">
        <v>0</v>
      </c>
      <c r="R15" s="6">
        <v>48</v>
      </c>
      <c r="S15" s="6">
        <v>0</v>
      </c>
      <c r="T15" s="6">
        <v>0</v>
      </c>
      <c r="U15" s="6">
        <v>0</v>
      </c>
      <c r="V15" s="6">
        <v>14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5</v>
      </c>
      <c r="AI15" s="6">
        <v>10</v>
      </c>
      <c r="AJ15" s="6">
        <v>0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E15" s="46">
        <v>14</v>
      </c>
      <c r="BF15" s="6">
        <f t="shared" si="6"/>
        <v>14</v>
      </c>
      <c r="BG15" s="6">
        <f t="shared" si="14"/>
        <v>0</v>
      </c>
      <c r="BH15" s="6">
        <f t="shared" si="14"/>
        <v>0</v>
      </c>
      <c r="BI15" s="6">
        <f t="shared" si="14"/>
        <v>0</v>
      </c>
      <c r="BJ15" s="6">
        <f t="shared" si="14"/>
        <v>0</v>
      </c>
      <c r="BK15" s="6">
        <f t="shared" si="14"/>
        <v>0</v>
      </c>
      <c r="BL15" s="6">
        <f t="shared" si="7"/>
        <v>4</v>
      </c>
      <c r="BM15" s="6">
        <f t="shared" si="14"/>
        <v>4</v>
      </c>
      <c r="BN15" s="6">
        <f t="shared" si="8"/>
        <v>48</v>
      </c>
      <c r="BO15" s="6">
        <f t="shared" si="8"/>
        <v>0</v>
      </c>
      <c r="BP15" s="6">
        <f t="shared" si="8"/>
        <v>0</v>
      </c>
      <c r="BQ15" s="6">
        <f t="shared" si="9"/>
        <v>0</v>
      </c>
      <c r="BR15" s="6">
        <f t="shared" si="8"/>
        <v>0</v>
      </c>
      <c r="BS15" s="6">
        <f t="shared" si="8"/>
        <v>0</v>
      </c>
      <c r="BT15" s="6">
        <f t="shared" si="8"/>
        <v>0</v>
      </c>
      <c r="BU15" s="6">
        <f t="shared" si="8"/>
        <v>77</v>
      </c>
      <c r="BV15" s="6">
        <f t="shared" si="8"/>
        <v>0</v>
      </c>
      <c r="BW15" s="6">
        <f t="shared" si="8"/>
        <v>0</v>
      </c>
      <c r="BX15" s="6">
        <f t="shared" si="8"/>
        <v>0</v>
      </c>
      <c r="BY15" s="6">
        <f t="shared" si="8"/>
        <v>1</v>
      </c>
      <c r="BZ15" s="6">
        <f t="shared" si="8"/>
        <v>0</v>
      </c>
      <c r="CA15" s="6">
        <f t="shared" si="8"/>
        <v>0</v>
      </c>
      <c r="CB15" s="6">
        <f t="shared" si="8"/>
        <v>0</v>
      </c>
      <c r="CC15" s="6">
        <f t="shared" si="8"/>
        <v>0</v>
      </c>
      <c r="CD15" s="6">
        <f t="shared" si="15"/>
        <v>10</v>
      </c>
      <c r="CE15" s="6">
        <f t="shared" si="15"/>
        <v>0</v>
      </c>
      <c r="CF15" s="6">
        <f t="shared" si="15"/>
        <v>0</v>
      </c>
      <c r="CG15" s="6">
        <f t="shared" si="16"/>
        <v>0</v>
      </c>
      <c r="CH15" s="6">
        <f t="shared" si="16"/>
        <v>0</v>
      </c>
      <c r="CI15" s="6">
        <f t="shared" si="16"/>
        <v>5</v>
      </c>
      <c r="CJ15" s="6">
        <f t="shared" si="16"/>
        <v>0</v>
      </c>
      <c r="CK15" s="6">
        <f t="shared" si="16"/>
        <v>0</v>
      </c>
      <c r="CL15" s="47">
        <f t="shared" si="2"/>
        <v>0</v>
      </c>
      <c r="CM15" s="47">
        <f t="shared" si="2"/>
        <v>0</v>
      </c>
      <c r="CN15" s="47">
        <f t="shared" si="2"/>
        <v>0</v>
      </c>
      <c r="CO15" s="47">
        <f t="shared" si="2"/>
        <v>0</v>
      </c>
      <c r="CP15" s="47">
        <f t="shared" si="3"/>
        <v>0</v>
      </c>
      <c r="CQ15" s="47">
        <f t="shared" si="3"/>
        <v>0</v>
      </c>
      <c r="CR15" s="47">
        <f t="shared" si="10"/>
        <v>0</v>
      </c>
      <c r="CS15" s="47">
        <f t="shared" si="3"/>
        <v>0</v>
      </c>
      <c r="CT15" s="47">
        <f t="shared" si="11"/>
        <v>0</v>
      </c>
      <c r="CU15" s="47">
        <f t="shared" si="4"/>
        <v>0</v>
      </c>
      <c r="CV15" s="47">
        <f t="shared" si="4"/>
        <v>0</v>
      </c>
      <c r="CW15" s="47">
        <f t="shared" si="12"/>
        <v>0</v>
      </c>
      <c r="CX15" s="47">
        <f t="shared" si="13"/>
        <v>0</v>
      </c>
      <c r="CY15" s="47">
        <f t="shared" si="5"/>
        <v>0</v>
      </c>
      <c r="CZ15" s="47">
        <f t="shared" si="5"/>
        <v>0</v>
      </c>
      <c r="DA15" s="47">
        <f t="shared" si="5"/>
        <v>0</v>
      </c>
      <c r="DB15" s="47">
        <f t="shared" si="5"/>
        <v>0</v>
      </c>
      <c r="DC15" s="47">
        <f t="shared" si="5"/>
        <v>0</v>
      </c>
      <c r="DD15" s="47">
        <f t="shared" si="5"/>
        <v>0</v>
      </c>
      <c r="DE15" s="47">
        <f t="shared" si="5"/>
        <v>0</v>
      </c>
      <c r="DF15" s="47">
        <f t="shared" si="5"/>
        <v>0</v>
      </c>
      <c r="DG15" s="47">
        <f t="shared" si="5"/>
        <v>0</v>
      </c>
      <c r="DH15" s="47">
        <f t="shared" si="5"/>
        <v>0</v>
      </c>
      <c r="DI15" s="47">
        <f t="shared" si="5"/>
        <v>0</v>
      </c>
      <c r="DJ15" s="47">
        <f t="shared" si="5"/>
        <v>0</v>
      </c>
      <c r="DK15" s="47">
        <f t="shared" si="5"/>
        <v>0</v>
      </c>
      <c r="DL15" s="47">
        <f t="shared" si="5"/>
        <v>0</v>
      </c>
      <c r="DM15" s="47">
        <f t="shared" si="5"/>
        <v>0</v>
      </c>
      <c r="DN15" s="47">
        <f t="shared" si="5"/>
        <v>0</v>
      </c>
      <c r="DO15" s="47">
        <f t="shared" si="5"/>
        <v>0</v>
      </c>
      <c r="DP15" s="47">
        <f t="shared" si="5"/>
        <v>0</v>
      </c>
      <c r="DQ15" s="47">
        <f t="shared" si="5"/>
        <v>0</v>
      </c>
    </row>
    <row r="16" spans="1:121">
      <c r="A16" s="4" t="s">
        <v>837</v>
      </c>
      <c r="B16">
        <v>2</v>
      </c>
      <c r="C16" s="6">
        <v>4</v>
      </c>
      <c r="D16" s="6">
        <v>15</v>
      </c>
      <c r="E16" s="6">
        <v>19</v>
      </c>
      <c r="F16" s="6">
        <v>0</v>
      </c>
      <c r="G16" s="6">
        <v>21</v>
      </c>
      <c r="H16" s="6">
        <v>35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3</v>
      </c>
      <c r="AH16" s="6">
        <v>0</v>
      </c>
      <c r="AI16" s="6">
        <v>15</v>
      </c>
      <c r="AJ16" s="6">
        <v>0</v>
      </c>
      <c r="AK16" s="26">
        <v>37</v>
      </c>
      <c r="AL16" s="26">
        <v>0</v>
      </c>
      <c r="AM16" s="26">
        <v>0</v>
      </c>
      <c r="AN16" s="26">
        <v>0</v>
      </c>
      <c r="AO16" s="26">
        <v>19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3</v>
      </c>
      <c r="AZ16" s="26">
        <v>0</v>
      </c>
      <c r="BA16" s="26">
        <v>0</v>
      </c>
      <c r="BB16" s="26">
        <v>0</v>
      </c>
      <c r="BC16" s="26">
        <v>16</v>
      </c>
      <c r="BE16" s="46">
        <v>15</v>
      </c>
      <c r="BF16" s="6">
        <f t="shared" si="6"/>
        <v>0</v>
      </c>
      <c r="BG16" s="6">
        <f t="shared" si="14"/>
        <v>0</v>
      </c>
      <c r="BH16" s="6">
        <f t="shared" si="14"/>
        <v>0</v>
      </c>
      <c r="BI16" s="6">
        <f t="shared" si="14"/>
        <v>0</v>
      </c>
      <c r="BJ16" s="6">
        <f t="shared" si="14"/>
        <v>0</v>
      </c>
      <c r="BK16" s="6">
        <f t="shared" si="14"/>
        <v>0</v>
      </c>
      <c r="BL16" s="6">
        <f t="shared" si="7"/>
        <v>0</v>
      </c>
      <c r="BM16" s="6">
        <f t="shared" si="14"/>
        <v>0</v>
      </c>
      <c r="BN16" s="6">
        <f t="shared" si="8"/>
        <v>0</v>
      </c>
      <c r="BO16" s="6">
        <f t="shared" si="8"/>
        <v>0</v>
      </c>
      <c r="BP16" s="6">
        <f t="shared" si="8"/>
        <v>0</v>
      </c>
      <c r="BQ16" s="6">
        <f t="shared" si="9"/>
        <v>0</v>
      </c>
      <c r="BR16" s="6">
        <f t="shared" si="8"/>
        <v>35</v>
      </c>
      <c r="BS16" s="6">
        <f t="shared" si="8"/>
        <v>21</v>
      </c>
      <c r="BT16" s="6">
        <f t="shared" si="8"/>
        <v>15</v>
      </c>
      <c r="BU16" s="6">
        <f t="shared" si="8"/>
        <v>19</v>
      </c>
      <c r="BV16" s="6">
        <f t="shared" si="8"/>
        <v>0</v>
      </c>
      <c r="BW16" s="6">
        <f t="shared" si="8"/>
        <v>0</v>
      </c>
      <c r="BX16" s="6">
        <f t="shared" si="8"/>
        <v>0</v>
      </c>
      <c r="BY16" s="6">
        <f t="shared" si="8"/>
        <v>4</v>
      </c>
      <c r="BZ16" s="6">
        <f t="shared" si="8"/>
        <v>0</v>
      </c>
      <c r="CA16" s="6">
        <f t="shared" si="8"/>
        <v>3</v>
      </c>
      <c r="CB16" s="6">
        <f t="shared" si="8"/>
        <v>0</v>
      </c>
      <c r="CC16" s="6">
        <f t="shared" si="8"/>
        <v>0</v>
      </c>
      <c r="CD16" s="6">
        <f t="shared" si="15"/>
        <v>15</v>
      </c>
      <c r="CE16" s="6">
        <f t="shared" si="15"/>
        <v>0</v>
      </c>
      <c r="CF16" s="6">
        <f t="shared" si="15"/>
        <v>0</v>
      </c>
      <c r="CG16" s="6">
        <f t="shared" si="16"/>
        <v>0</v>
      </c>
      <c r="CH16" s="6">
        <f t="shared" si="16"/>
        <v>0</v>
      </c>
      <c r="CI16" s="6">
        <f t="shared" si="16"/>
        <v>0</v>
      </c>
      <c r="CJ16" s="6">
        <f t="shared" si="16"/>
        <v>0</v>
      </c>
      <c r="CK16" s="6">
        <f t="shared" si="16"/>
        <v>0</v>
      </c>
      <c r="CL16" s="47">
        <f t="shared" si="2"/>
        <v>0</v>
      </c>
      <c r="CM16" s="47">
        <f t="shared" si="2"/>
        <v>0</v>
      </c>
      <c r="CN16" s="47">
        <f t="shared" si="2"/>
        <v>0</v>
      </c>
      <c r="CO16" s="47">
        <f t="shared" si="2"/>
        <v>0</v>
      </c>
      <c r="CP16" s="47">
        <f t="shared" si="3"/>
        <v>0</v>
      </c>
      <c r="CQ16" s="47">
        <f t="shared" si="3"/>
        <v>0</v>
      </c>
      <c r="CR16" s="47">
        <f t="shared" si="10"/>
        <v>0</v>
      </c>
      <c r="CS16" s="47">
        <f t="shared" si="3"/>
        <v>0</v>
      </c>
      <c r="CT16" s="47">
        <f t="shared" si="11"/>
        <v>0</v>
      </c>
      <c r="CU16" s="47">
        <f t="shared" si="4"/>
        <v>0</v>
      </c>
      <c r="CV16" s="47">
        <f t="shared" si="4"/>
        <v>0</v>
      </c>
      <c r="CW16" s="47">
        <f t="shared" si="12"/>
        <v>0</v>
      </c>
      <c r="CX16" s="47">
        <f t="shared" si="13"/>
        <v>37</v>
      </c>
      <c r="CY16" s="47">
        <f t="shared" si="5"/>
        <v>0</v>
      </c>
      <c r="CZ16" s="47">
        <f t="shared" si="5"/>
        <v>16</v>
      </c>
      <c r="DA16" s="47">
        <f t="shared" si="5"/>
        <v>19</v>
      </c>
      <c r="DB16" s="47">
        <f t="shared" si="5"/>
        <v>0</v>
      </c>
      <c r="DC16" s="47">
        <f t="shared" si="5"/>
        <v>0</v>
      </c>
      <c r="DD16" s="47">
        <f t="shared" si="5"/>
        <v>0</v>
      </c>
      <c r="DE16" s="47">
        <f t="shared" si="5"/>
        <v>0</v>
      </c>
      <c r="DF16" s="47">
        <f t="shared" si="5"/>
        <v>0</v>
      </c>
      <c r="DG16" s="47">
        <f t="shared" ref="DG16:DQ47" si="17">IFERROR(HLOOKUP(DG$2+2,$AK$2:$BC$85,$BE16,FALSE),0)</f>
        <v>3</v>
      </c>
      <c r="DH16" s="47">
        <f t="shared" si="17"/>
        <v>0</v>
      </c>
      <c r="DI16" s="47">
        <f t="shared" si="17"/>
        <v>0</v>
      </c>
      <c r="DJ16" s="47">
        <f t="shared" si="17"/>
        <v>0</v>
      </c>
      <c r="DK16" s="47">
        <f t="shared" si="17"/>
        <v>0</v>
      </c>
      <c r="DL16" s="47">
        <f t="shared" si="17"/>
        <v>0</v>
      </c>
      <c r="DM16" s="47">
        <f t="shared" si="17"/>
        <v>0</v>
      </c>
      <c r="DN16" s="47">
        <f t="shared" si="17"/>
        <v>0</v>
      </c>
      <c r="DO16" s="47">
        <f t="shared" si="17"/>
        <v>0</v>
      </c>
      <c r="DP16" s="47">
        <f t="shared" si="17"/>
        <v>0</v>
      </c>
      <c r="DQ16" s="47">
        <f t="shared" si="17"/>
        <v>0</v>
      </c>
    </row>
    <row r="17" spans="1:121">
      <c r="A17" s="4" t="s">
        <v>838</v>
      </c>
      <c r="B17">
        <v>1</v>
      </c>
      <c r="C17" s="6">
        <v>2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3</v>
      </c>
      <c r="M17" s="6">
        <v>4</v>
      </c>
      <c r="N17" s="6">
        <v>0</v>
      </c>
      <c r="O17" s="6">
        <v>0</v>
      </c>
      <c r="P17" s="6">
        <v>6</v>
      </c>
      <c r="Q17" s="6">
        <v>6</v>
      </c>
      <c r="R17" s="6">
        <v>27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3</v>
      </c>
      <c r="Y17" s="6">
        <v>3</v>
      </c>
      <c r="Z17" s="6">
        <v>4</v>
      </c>
      <c r="AA17" s="6">
        <v>4</v>
      </c>
      <c r="AB17" s="6">
        <v>0</v>
      </c>
      <c r="AC17" s="6">
        <v>44</v>
      </c>
      <c r="AD17" s="6">
        <v>10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E17" s="46">
        <v>16</v>
      </c>
      <c r="BF17" s="6">
        <f t="shared" si="6"/>
        <v>0</v>
      </c>
      <c r="BG17" s="6">
        <f t="shared" si="14"/>
        <v>0</v>
      </c>
      <c r="BH17" s="6">
        <f t="shared" si="14"/>
        <v>0</v>
      </c>
      <c r="BI17" s="6">
        <f t="shared" si="14"/>
        <v>0</v>
      </c>
      <c r="BJ17" s="6">
        <f t="shared" si="14"/>
        <v>0</v>
      </c>
      <c r="BK17" s="6">
        <f t="shared" si="14"/>
        <v>0</v>
      </c>
      <c r="BL17" s="6">
        <f t="shared" si="7"/>
        <v>10</v>
      </c>
      <c r="BM17" s="6">
        <f t="shared" si="14"/>
        <v>3</v>
      </c>
      <c r="BN17" s="6">
        <f t="shared" si="8"/>
        <v>27</v>
      </c>
      <c r="BO17" s="6">
        <f t="shared" si="8"/>
        <v>6</v>
      </c>
      <c r="BP17" s="6">
        <f t="shared" si="8"/>
        <v>0</v>
      </c>
      <c r="BQ17" s="6">
        <f t="shared" si="9"/>
        <v>0</v>
      </c>
      <c r="BR17" s="6">
        <f t="shared" si="8"/>
        <v>0</v>
      </c>
      <c r="BS17" s="6">
        <f t="shared" si="8"/>
        <v>0</v>
      </c>
      <c r="BT17" s="6">
        <f t="shared" si="8"/>
        <v>0</v>
      </c>
      <c r="BU17" s="6">
        <f t="shared" si="8"/>
        <v>0</v>
      </c>
      <c r="BV17" s="6">
        <f t="shared" si="8"/>
        <v>44</v>
      </c>
      <c r="BW17" s="6">
        <f t="shared" si="8"/>
        <v>0</v>
      </c>
      <c r="BX17" s="6">
        <f t="shared" si="8"/>
        <v>3</v>
      </c>
      <c r="BY17" s="6">
        <f t="shared" si="8"/>
        <v>2</v>
      </c>
      <c r="BZ17" s="6">
        <f t="shared" si="8"/>
        <v>10</v>
      </c>
      <c r="CA17" s="6">
        <f t="shared" si="8"/>
        <v>0</v>
      </c>
      <c r="CB17" s="6">
        <f t="shared" si="8"/>
        <v>0</v>
      </c>
      <c r="CC17" s="6">
        <f t="shared" si="8"/>
        <v>0</v>
      </c>
      <c r="CD17" s="6">
        <f t="shared" si="15"/>
        <v>0</v>
      </c>
      <c r="CE17" s="6">
        <f t="shared" si="15"/>
        <v>0</v>
      </c>
      <c r="CF17" s="6">
        <f t="shared" si="15"/>
        <v>0</v>
      </c>
      <c r="CG17" s="6">
        <f t="shared" si="16"/>
        <v>3</v>
      </c>
      <c r="CH17" s="6">
        <f t="shared" si="16"/>
        <v>4</v>
      </c>
      <c r="CI17" s="6">
        <f t="shared" si="16"/>
        <v>0</v>
      </c>
      <c r="CJ17" s="6">
        <f t="shared" si="16"/>
        <v>4</v>
      </c>
      <c r="CK17" s="6">
        <f t="shared" si="16"/>
        <v>0</v>
      </c>
      <c r="CL17" s="47">
        <f t="shared" si="2"/>
        <v>0</v>
      </c>
      <c r="CM17" s="47">
        <f t="shared" si="2"/>
        <v>0</v>
      </c>
      <c r="CN17" s="47">
        <f t="shared" si="2"/>
        <v>0</v>
      </c>
      <c r="CO17" s="47">
        <f t="shared" si="2"/>
        <v>0</v>
      </c>
      <c r="CP17" s="47">
        <f t="shared" si="3"/>
        <v>0</v>
      </c>
      <c r="CQ17" s="47">
        <f t="shared" si="3"/>
        <v>0</v>
      </c>
      <c r="CR17" s="47">
        <f t="shared" si="10"/>
        <v>0</v>
      </c>
      <c r="CS17" s="47">
        <f t="shared" si="3"/>
        <v>0</v>
      </c>
      <c r="CT17" s="47">
        <f t="shared" si="11"/>
        <v>0</v>
      </c>
      <c r="CU17" s="47">
        <f t="shared" si="4"/>
        <v>0</v>
      </c>
      <c r="CV17" s="47">
        <f t="shared" si="4"/>
        <v>0</v>
      </c>
      <c r="CW17" s="47">
        <f t="shared" si="12"/>
        <v>0</v>
      </c>
      <c r="CX17" s="47">
        <f t="shared" si="13"/>
        <v>0</v>
      </c>
      <c r="CY17" s="47">
        <f t="shared" si="13"/>
        <v>0</v>
      </c>
      <c r="CZ17" s="47">
        <f t="shared" si="13"/>
        <v>0</v>
      </c>
      <c r="DA17" s="47">
        <f t="shared" si="13"/>
        <v>0</v>
      </c>
      <c r="DB17" s="47">
        <f t="shared" si="13"/>
        <v>0</v>
      </c>
      <c r="DC17" s="47">
        <f t="shared" si="13"/>
        <v>0</v>
      </c>
      <c r="DD17" s="47">
        <f t="shared" si="13"/>
        <v>0</v>
      </c>
      <c r="DE17" s="47">
        <f t="shared" si="13"/>
        <v>0</v>
      </c>
      <c r="DF17" s="47">
        <f t="shared" si="13"/>
        <v>0</v>
      </c>
      <c r="DG17" s="47">
        <f t="shared" si="13"/>
        <v>0</v>
      </c>
      <c r="DH17" s="47">
        <f t="shared" si="13"/>
        <v>0</v>
      </c>
      <c r="DI17" s="47">
        <f t="shared" si="13"/>
        <v>0</v>
      </c>
      <c r="DJ17" s="47">
        <f t="shared" si="13"/>
        <v>0</v>
      </c>
      <c r="DK17" s="47">
        <f t="shared" si="13"/>
        <v>0</v>
      </c>
      <c r="DL17" s="47">
        <f t="shared" si="13"/>
        <v>0</v>
      </c>
      <c r="DM17" s="47">
        <f t="shared" si="13"/>
        <v>0</v>
      </c>
      <c r="DN17" s="47">
        <f t="shared" si="17"/>
        <v>0</v>
      </c>
      <c r="DO17" s="47">
        <f t="shared" si="17"/>
        <v>0</v>
      </c>
      <c r="DP17" s="47">
        <f t="shared" si="17"/>
        <v>0</v>
      </c>
      <c r="DQ17" s="47">
        <f t="shared" si="17"/>
        <v>0</v>
      </c>
    </row>
    <row r="18" spans="1:121">
      <c r="A18" s="4" t="s">
        <v>839</v>
      </c>
      <c r="B18">
        <v>1</v>
      </c>
      <c r="C18" s="6">
        <v>8</v>
      </c>
      <c r="D18" s="6">
        <v>19</v>
      </c>
      <c r="E18" s="6">
        <v>22</v>
      </c>
      <c r="F18" s="6">
        <v>0</v>
      </c>
      <c r="G18" s="6">
        <v>0</v>
      </c>
      <c r="H18" s="6">
        <v>0</v>
      </c>
      <c r="I18" s="6">
        <v>0</v>
      </c>
      <c r="J18" s="6">
        <v>2</v>
      </c>
      <c r="K18" s="6">
        <v>3</v>
      </c>
      <c r="L18" s="6">
        <v>0</v>
      </c>
      <c r="M18" s="6">
        <v>0</v>
      </c>
      <c r="N18" s="6">
        <v>11</v>
      </c>
      <c r="O18" s="6">
        <v>13</v>
      </c>
      <c r="P18" s="6">
        <v>12</v>
      </c>
      <c r="Q18" s="6">
        <v>10</v>
      </c>
      <c r="R18" s="6">
        <v>53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21</v>
      </c>
      <c r="AE18" s="6">
        <v>0</v>
      </c>
      <c r="AF18" s="6">
        <v>0</v>
      </c>
      <c r="AG18" s="6">
        <v>0</v>
      </c>
      <c r="AH18" s="6">
        <v>0</v>
      </c>
      <c r="AI18" s="6">
        <v>12</v>
      </c>
      <c r="AJ18" s="6">
        <v>0</v>
      </c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E18" s="46">
        <v>17</v>
      </c>
      <c r="BF18" s="6">
        <f t="shared" si="6"/>
        <v>0</v>
      </c>
      <c r="BG18" s="6">
        <f t="shared" si="14"/>
        <v>0</v>
      </c>
      <c r="BH18" s="6">
        <f t="shared" si="14"/>
        <v>0</v>
      </c>
      <c r="BI18" s="6">
        <f t="shared" si="14"/>
        <v>0</v>
      </c>
      <c r="BJ18" s="6">
        <f t="shared" si="14"/>
        <v>11</v>
      </c>
      <c r="BK18" s="6">
        <f t="shared" si="14"/>
        <v>13</v>
      </c>
      <c r="BL18" s="6">
        <f t="shared" si="7"/>
        <v>10</v>
      </c>
      <c r="BM18" s="6">
        <f t="shared" si="14"/>
        <v>0</v>
      </c>
      <c r="BN18" s="6">
        <f t="shared" si="8"/>
        <v>53</v>
      </c>
      <c r="BO18" s="6">
        <f t="shared" si="8"/>
        <v>12</v>
      </c>
      <c r="BP18" s="6">
        <f t="shared" si="8"/>
        <v>3</v>
      </c>
      <c r="BQ18" s="6">
        <f t="shared" si="9"/>
        <v>2</v>
      </c>
      <c r="BR18" s="6">
        <f t="shared" si="8"/>
        <v>0</v>
      </c>
      <c r="BS18" s="6">
        <f t="shared" si="8"/>
        <v>0</v>
      </c>
      <c r="BT18" s="6">
        <f t="shared" si="8"/>
        <v>19</v>
      </c>
      <c r="BU18" s="6">
        <f t="shared" si="8"/>
        <v>22</v>
      </c>
      <c r="BV18" s="6">
        <f t="shared" si="8"/>
        <v>0</v>
      </c>
      <c r="BW18" s="6">
        <f t="shared" si="8"/>
        <v>0</v>
      </c>
      <c r="BX18" s="6">
        <f t="shared" si="8"/>
        <v>0</v>
      </c>
      <c r="BY18" s="6">
        <f t="shared" si="8"/>
        <v>8</v>
      </c>
      <c r="BZ18" s="6">
        <f t="shared" si="8"/>
        <v>21</v>
      </c>
      <c r="CA18" s="6">
        <f t="shared" si="8"/>
        <v>0</v>
      </c>
      <c r="CB18" s="6">
        <f t="shared" si="8"/>
        <v>0</v>
      </c>
      <c r="CC18" s="6">
        <f t="shared" si="8"/>
        <v>0</v>
      </c>
      <c r="CD18" s="6">
        <f t="shared" si="15"/>
        <v>12</v>
      </c>
      <c r="CE18" s="6">
        <f t="shared" si="15"/>
        <v>0</v>
      </c>
      <c r="CF18" s="6">
        <f t="shared" si="15"/>
        <v>0</v>
      </c>
      <c r="CG18" s="6">
        <f t="shared" si="16"/>
        <v>0</v>
      </c>
      <c r="CH18" s="6">
        <f t="shared" si="16"/>
        <v>0</v>
      </c>
      <c r="CI18" s="6">
        <f t="shared" si="16"/>
        <v>0</v>
      </c>
      <c r="CJ18" s="6">
        <f t="shared" si="16"/>
        <v>0</v>
      </c>
      <c r="CK18" s="6">
        <f t="shared" si="16"/>
        <v>0</v>
      </c>
      <c r="CL18" s="47">
        <f t="shared" si="2"/>
        <v>0</v>
      </c>
      <c r="CM18" s="47">
        <f t="shared" si="2"/>
        <v>0</v>
      </c>
      <c r="CN18" s="47">
        <f t="shared" si="2"/>
        <v>0</v>
      </c>
      <c r="CO18" s="47">
        <f t="shared" si="2"/>
        <v>0</v>
      </c>
      <c r="CP18" s="47">
        <f t="shared" si="3"/>
        <v>0</v>
      </c>
      <c r="CQ18" s="47">
        <f t="shared" si="3"/>
        <v>0</v>
      </c>
      <c r="CR18" s="47">
        <f t="shared" si="10"/>
        <v>0</v>
      </c>
      <c r="CS18" s="47">
        <f t="shared" si="3"/>
        <v>0</v>
      </c>
      <c r="CT18" s="47">
        <f t="shared" si="11"/>
        <v>0</v>
      </c>
      <c r="CU18" s="47">
        <f t="shared" si="4"/>
        <v>0</v>
      </c>
      <c r="CV18" s="47">
        <f t="shared" si="4"/>
        <v>0</v>
      </c>
      <c r="CW18" s="47">
        <f t="shared" si="12"/>
        <v>0</v>
      </c>
      <c r="CX18" s="47">
        <f t="shared" si="13"/>
        <v>0</v>
      </c>
      <c r="CY18" s="47">
        <f t="shared" si="13"/>
        <v>0</v>
      </c>
      <c r="CZ18" s="47">
        <f t="shared" si="13"/>
        <v>0</v>
      </c>
      <c r="DA18" s="47">
        <f t="shared" si="13"/>
        <v>0</v>
      </c>
      <c r="DB18" s="47">
        <f t="shared" si="13"/>
        <v>0</v>
      </c>
      <c r="DC18" s="47">
        <f t="shared" si="13"/>
        <v>0</v>
      </c>
      <c r="DD18" s="47">
        <f t="shared" si="13"/>
        <v>0</v>
      </c>
      <c r="DE18" s="47">
        <f t="shared" si="13"/>
        <v>0</v>
      </c>
      <c r="DF18" s="47">
        <f t="shared" si="13"/>
        <v>0</v>
      </c>
      <c r="DG18" s="47">
        <f t="shared" si="13"/>
        <v>0</v>
      </c>
      <c r="DH18" s="47">
        <f t="shared" si="13"/>
        <v>0</v>
      </c>
      <c r="DI18" s="47">
        <f t="shared" si="13"/>
        <v>0</v>
      </c>
      <c r="DJ18" s="47">
        <f t="shared" si="13"/>
        <v>0</v>
      </c>
      <c r="DK18" s="47">
        <f t="shared" si="13"/>
        <v>0</v>
      </c>
      <c r="DL18" s="47">
        <f t="shared" si="13"/>
        <v>0</v>
      </c>
      <c r="DM18" s="47">
        <f t="shared" si="13"/>
        <v>0</v>
      </c>
      <c r="DN18" s="47">
        <f t="shared" si="17"/>
        <v>0</v>
      </c>
      <c r="DO18" s="47">
        <f t="shared" si="17"/>
        <v>0</v>
      </c>
      <c r="DP18" s="47">
        <f t="shared" si="17"/>
        <v>0</v>
      </c>
      <c r="DQ18" s="47">
        <f t="shared" si="17"/>
        <v>0</v>
      </c>
    </row>
    <row r="19" spans="1:121">
      <c r="A19" s="4" t="s">
        <v>840</v>
      </c>
      <c r="B19">
        <v>2</v>
      </c>
      <c r="C19" s="6">
        <v>5</v>
      </c>
      <c r="D19" s="6">
        <v>11</v>
      </c>
      <c r="E19" s="6">
        <v>14</v>
      </c>
      <c r="F19" s="6">
        <v>0</v>
      </c>
      <c r="G19" s="6">
        <v>0</v>
      </c>
      <c r="H19" s="6">
        <v>76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15</v>
      </c>
      <c r="AJ19" s="6">
        <v>0</v>
      </c>
      <c r="AK19" s="26">
        <v>60</v>
      </c>
      <c r="AL19" s="26">
        <v>0</v>
      </c>
      <c r="AM19" s="26">
        <v>0</v>
      </c>
      <c r="AN19" s="26">
        <v>0</v>
      </c>
      <c r="AO19" s="26">
        <v>12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8</v>
      </c>
      <c r="BE19" s="46">
        <v>18</v>
      </c>
      <c r="BF19" s="6">
        <f t="shared" si="6"/>
        <v>0</v>
      </c>
      <c r="BG19" s="6">
        <f t="shared" si="14"/>
        <v>0</v>
      </c>
      <c r="BH19" s="6">
        <f t="shared" si="14"/>
        <v>0</v>
      </c>
      <c r="BI19" s="6">
        <f t="shared" si="14"/>
        <v>0</v>
      </c>
      <c r="BJ19" s="6">
        <f t="shared" si="14"/>
        <v>0</v>
      </c>
      <c r="BK19" s="6">
        <f t="shared" si="14"/>
        <v>0</v>
      </c>
      <c r="BL19" s="6">
        <f t="shared" si="7"/>
        <v>0</v>
      </c>
      <c r="BM19" s="6">
        <f t="shared" si="14"/>
        <v>0</v>
      </c>
      <c r="BN19" s="6">
        <f t="shared" si="8"/>
        <v>0</v>
      </c>
      <c r="BO19" s="6">
        <f t="shared" si="8"/>
        <v>0</v>
      </c>
      <c r="BP19" s="6">
        <f t="shared" si="8"/>
        <v>0</v>
      </c>
      <c r="BQ19" s="6">
        <f t="shared" si="9"/>
        <v>0</v>
      </c>
      <c r="BR19" s="6">
        <f t="shared" si="8"/>
        <v>76</v>
      </c>
      <c r="BS19" s="6">
        <f t="shared" si="8"/>
        <v>0</v>
      </c>
      <c r="BT19" s="6">
        <f t="shared" si="8"/>
        <v>11</v>
      </c>
      <c r="BU19" s="6">
        <f t="shared" si="8"/>
        <v>14</v>
      </c>
      <c r="BV19" s="6">
        <f t="shared" si="8"/>
        <v>0</v>
      </c>
      <c r="BW19" s="6">
        <f t="shared" si="8"/>
        <v>0</v>
      </c>
      <c r="BX19" s="6">
        <f t="shared" si="8"/>
        <v>0</v>
      </c>
      <c r="BY19" s="6">
        <f t="shared" si="8"/>
        <v>5</v>
      </c>
      <c r="BZ19" s="6">
        <f t="shared" si="8"/>
        <v>0</v>
      </c>
      <c r="CA19" s="6">
        <f t="shared" si="8"/>
        <v>0</v>
      </c>
      <c r="CB19" s="6">
        <f t="shared" si="8"/>
        <v>0</v>
      </c>
      <c r="CC19" s="6">
        <f t="shared" si="8"/>
        <v>0</v>
      </c>
      <c r="CD19" s="6">
        <f t="shared" si="15"/>
        <v>15</v>
      </c>
      <c r="CE19" s="6">
        <f t="shared" si="15"/>
        <v>0</v>
      </c>
      <c r="CF19" s="6">
        <f t="shared" si="15"/>
        <v>0</v>
      </c>
      <c r="CG19" s="6">
        <f t="shared" si="16"/>
        <v>0</v>
      </c>
      <c r="CH19" s="6">
        <f t="shared" si="16"/>
        <v>0</v>
      </c>
      <c r="CI19" s="6">
        <f t="shared" si="16"/>
        <v>0</v>
      </c>
      <c r="CJ19" s="6">
        <f t="shared" si="16"/>
        <v>0</v>
      </c>
      <c r="CK19" s="6">
        <f t="shared" si="16"/>
        <v>0</v>
      </c>
      <c r="CL19" s="47">
        <f t="shared" ref="CL19:CN82" si="18">IFERROR(HLOOKUP(CL$2,$AK$2:$BC$85,$BE19,FALSE),0)</f>
        <v>0</v>
      </c>
      <c r="CM19" s="47">
        <f t="shared" si="18"/>
        <v>0</v>
      </c>
      <c r="CN19" s="47">
        <f t="shared" si="18"/>
        <v>0</v>
      </c>
      <c r="CO19" s="47">
        <f t="shared" ref="CO19:CQ50" si="19">IFERROR(HLOOKUP(CO$2,$AK$2:$BC$85,$BE19,FALSE),0)</f>
        <v>0</v>
      </c>
      <c r="CP19" s="47">
        <f t="shared" si="19"/>
        <v>0</v>
      </c>
      <c r="CQ19" s="47">
        <f t="shared" si="19"/>
        <v>0</v>
      </c>
      <c r="CR19" s="47">
        <f t="shared" si="10"/>
        <v>0</v>
      </c>
      <c r="CS19" s="47">
        <f t="shared" ref="CS19:CS55" si="20">IFERROR(HLOOKUP(CS$2,$AK$2:$BC$85,$BE19,FALSE),0)</f>
        <v>0</v>
      </c>
      <c r="CT19" s="47">
        <f t="shared" si="11"/>
        <v>0</v>
      </c>
      <c r="CU19" s="47">
        <f t="shared" si="11"/>
        <v>0</v>
      </c>
      <c r="CV19" s="47">
        <f t="shared" si="11"/>
        <v>0</v>
      </c>
      <c r="CW19" s="47">
        <f t="shared" si="12"/>
        <v>0</v>
      </c>
      <c r="CX19" s="47">
        <f t="shared" si="13"/>
        <v>60</v>
      </c>
      <c r="CY19" s="47">
        <f t="shared" si="13"/>
        <v>0</v>
      </c>
      <c r="CZ19" s="47">
        <f t="shared" si="13"/>
        <v>8</v>
      </c>
      <c r="DA19" s="47">
        <f t="shared" si="13"/>
        <v>12</v>
      </c>
      <c r="DB19" s="47">
        <f t="shared" si="13"/>
        <v>0</v>
      </c>
      <c r="DC19" s="47">
        <f t="shared" si="13"/>
        <v>0</v>
      </c>
      <c r="DD19" s="47">
        <f t="shared" si="13"/>
        <v>0</v>
      </c>
      <c r="DE19" s="47">
        <f t="shared" si="13"/>
        <v>0</v>
      </c>
      <c r="DF19" s="47">
        <f t="shared" si="13"/>
        <v>0</v>
      </c>
      <c r="DG19" s="47">
        <f t="shared" si="13"/>
        <v>0</v>
      </c>
      <c r="DH19" s="47">
        <f t="shared" si="13"/>
        <v>0</v>
      </c>
      <c r="DI19" s="47">
        <f t="shared" si="13"/>
        <v>0</v>
      </c>
      <c r="DJ19" s="47">
        <f t="shared" si="13"/>
        <v>0</v>
      </c>
      <c r="DK19" s="47">
        <f t="shared" si="13"/>
        <v>0</v>
      </c>
      <c r="DL19" s="47">
        <f t="shared" si="13"/>
        <v>0</v>
      </c>
      <c r="DM19" s="47">
        <f t="shared" si="13"/>
        <v>0</v>
      </c>
      <c r="DN19" s="47">
        <f t="shared" si="17"/>
        <v>0</v>
      </c>
      <c r="DO19" s="47">
        <f t="shared" si="17"/>
        <v>0</v>
      </c>
      <c r="DP19" s="47">
        <f t="shared" si="17"/>
        <v>0</v>
      </c>
      <c r="DQ19" s="47">
        <f t="shared" si="17"/>
        <v>0</v>
      </c>
    </row>
    <row r="20" spans="1:121">
      <c r="A20" s="4" t="s">
        <v>841</v>
      </c>
      <c r="B20">
        <v>1</v>
      </c>
      <c r="C20" s="6">
        <v>10</v>
      </c>
      <c r="D20" s="6">
        <v>24</v>
      </c>
      <c r="E20" s="6">
        <v>18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5</v>
      </c>
      <c r="M20" s="6">
        <v>0</v>
      </c>
      <c r="N20" s="6">
        <v>0</v>
      </c>
      <c r="O20" s="6">
        <v>11</v>
      </c>
      <c r="P20" s="6">
        <v>0</v>
      </c>
      <c r="Q20" s="6">
        <v>14</v>
      </c>
      <c r="R20" s="6">
        <v>66</v>
      </c>
      <c r="S20" s="6">
        <v>0</v>
      </c>
      <c r="T20" s="6">
        <v>0</v>
      </c>
      <c r="U20" s="6">
        <v>14</v>
      </c>
      <c r="V20" s="6">
        <v>23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15</v>
      </c>
      <c r="AJ20" s="6">
        <v>0</v>
      </c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E20" s="46">
        <v>19</v>
      </c>
      <c r="BF20" s="6">
        <f t="shared" si="6"/>
        <v>23</v>
      </c>
      <c r="BG20" s="6">
        <f t="shared" ref="BG20:BM28" si="21">HLOOKUP(BG$2,$C$2:$AJ$85,$BE20,FALSE)</f>
        <v>0</v>
      </c>
      <c r="BH20" s="6">
        <f t="shared" si="21"/>
        <v>0</v>
      </c>
      <c r="BI20" s="6">
        <f t="shared" si="21"/>
        <v>14</v>
      </c>
      <c r="BJ20" s="6">
        <f t="shared" si="21"/>
        <v>0</v>
      </c>
      <c r="BK20" s="6">
        <f t="shared" si="21"/>
        <v>11</v>
      </c>
      <c r="BL20" s="6">
        <f t="shared" si="7"/>
        <v>14</v>
      </c>
      <c r="BM20" s="6">
        <f t="shared" si="21"/>
        <v>5</v>
      </c>
      <c r="BN20" s="6">
        <f t="shared" si="8"/>
        <v>66</v>
      </c>
      <c r="BO20" s="6">
        <f t="shared" si="8"/>
        <v>0</v>
      </c>
      <c r="BP20" s="6">
        <f t="shared" si="8"/>
        <v>0</v>
      </c>
      <c r="BQ20" s="6">
        <f t="shared" si="9"/>
        <v>0</v>
      </c>
      <c r="BR20" s="6">
        <f t="shared" si="8"/>
        <v>0</v>
      </c>
      <c r="BS20" s="6">
        <f t="shared" si="8"/>
        <v>0</v>
      </c>
      <c r="BT20" s="6">
        <f t="shared" si="8"/>
        <v>24</v>
      </c>
      <c r="BU20" s="6">
        <f t="shared" si="8"/>
        <v>18</v>
      </c>
      <c r="BV20" s="6">
        <f t="shared" si="8"/>
        <v>0</v>
      </c>
      <c r="BW20" s="6">
        <f t="shared" si="8"/>
        <v>0</v>
      </c>
      <c r="BX20" s="6">
        <f t="shared" si="8"/>
        <v>0</v>
      </c>
      <c r="BY20" s="6">
        <f t="shared" si="8"/>
        <v>10</v>
      </c>
      <c r="BZ20" s="6">
        <f t="shared" si="8"/>
        <v>0</v>
      </c>
      <c r="CA20" s="6">
        <f t="shared" si="8"/>
        <v>0</v>
      </c>
      <c r="CB20" s="6">
        <f t="shared" si="8"/>
        <v>0</v>
      </c>
      <c r="CC20" s="6">
        <f t="shared" si="8"/>
        <v>0</v>
      </c>
      <c r="CD20" s="6">
        <f t="shared" si="15"/>
        <v>15</v>
      </c>
      <c r="CE20" s="6">
        <f t="shared" si="15"/>
        <v>0</v>
      </c>
      <c r="CF20" s="6">
        <f t="shared" si="15"/>
        <v>0</v>
      </c>
      <c r="CG20" s="6">
        <f t="shared" si="16"/>
        <v>0</v>
      </c>
      <c r="CH20" s="6">
        <f t="shared" si="16"/>
        <v>0</v>
      </c>
      <c r="CI20" s="6">
        <f t="shared" si="16"/>
        <v>0</v>
      </c>
      <c r="CJ20" s="6">
        <f t="shared" si="16"/>
        <v>0</v>
      </c>
      <c r="CK20" s="6">
        <f t="shared" si="16"/>
        <v>0</v>
      </c>
      <c r="CL20" s="47">
        <f t="shared" si="18"/>
        <v>0</v>
      </c>
      <c r="CM20" s="47">
        <f t="shared" si="18"/>
        <v>0</v>
      </c>
      <c r="CN20" s="47">
        <f t="shared" si="18"/>
        <v>0</v>
      </c>
      <c r="CO20" s="47">
        <f t="shared" si="19"/>
        <v>0</v>
      </c>
      <c r="CP20" s="47">
        <f t="shared" si="19"/>
        <v>0</v>
      </c>
      <c r="CQ20" s="47">
        <f t="shared" si="19"/>
        <v>0</v>
      </c>
      <c r="CR20" s="47">
        <f t="shared" si="10"/>
        <v>0</v>
      </c>
      <c r="CS20" s="47">
        <f t="shared" si="20"/>
        <v>0</v>
      </c>
      <c r="CT20" s="47">
        <f t="shared" si="11"/>
        <v>0</v>
      </c>
      <c r="CU20" s="47">
        <f t="shared" si="11"/>
        <v>0</v>
      </c>
      <c r="CV20" s="47">
        <f t="shared" si="11"/>
        <v>0</v>
      </c>
      <c r="CW20" s="47">
        <f t="shared" si="12"/>
        <v>0</v>
      </c>
      <c r="CX20" s="47">
        <f t="shared" si="13"/>
        <v>0</v>
      </c>
      <c r="CY20" s="47">
        <f t="shared" si="13"/>
        <v>0</v>
      </c>
      <c r="CZ20" s="47">
        <f t="shared" si="13"/>
        <v>0</v>
      </c>
      <c r="DA20" s="47">
        <f t="shared" si="13"/>
        <v>0</v>
      </c>
      <c r="DB20" s="47">
        <f t="shared" si="13"/>
        <v>0</v>
      </c>
      <c r="DC20" s="47">
        <f t="shared" si="13"/>
        <v>0</v>
      </c>
      <c r="DD20" s="47">
        <f t="shared" si="13"/>
        <v>0</v>
      </c>
      <c r="DE20" s="47">
        <f t="shared" si="13"/>
        <v>0</v>
      </c>
      <c r="DF20" s="47">
        <f t="shared" si="13"/>
        <v>0</v>
      </c>
      <c r="DG20" s="47">
        <f t="shared" si="13"/>
        <v>0</v>
      </c>
      <c r="DH20" s="47">
        <f t="shared" si="13"/>
        <v>0</v>
      </c>
      <c r="DI20" s="47">
        <f t="shared" si="13"/>
        <v>0</v>
      </c>
      <c r="DJ20" s="47">
        <f t="shared" si="13"/>
        <v>0</v>
      </c>
      <c r="DK20" s="47">
        <f t="shared" si="13"/>
        <v>0</v>
      </c>
      <c r="DL20" s="47">
        <f t="shared" si="13"/>
        <v>0</v>
      </c>
      <c r="DM20" s="47">
        <f t="shared" si="13"/>
        <v>0</v>
      </c>
      <c r="DN20" s="47">
        <f t="shared" si="17"/>
        <v>0</v>
      </c>
      <c r="DO20" s="47">
        <f t="shared" si="17"/>
        <v>0</v>
      </c>
      <c r="DP20" s="47">
        <f t="shared" si="17"/>
        <v>0</v>
      </c>
      <c r="DQ20" s="47">
        <f t="shared" si="17"/>
        <v>0</v>
      </c>
    </row>
    <row r="21" spans="1:121">
      <c r="A21" s="4" t="s">
        <v>842</v>
      </c>
      <c r="B21">
        <v>1</v>
      </c>
      <c r="C21" s="6">
        <v>17</v>
      </c>
      <c r="D21" s="6">
        <v>18</v>
      </c>
      <c r="E21" s="6">
        <v>23</v>
      </c>
      <c r="F21" s="6">
        <v>0</v>
      </c>
      <c r="G21" s="6">
        <v>0</v>
      </c>
      <c r="H21" s="6">
        <v>0</v>
      </c>
      <c r="I21" s="6">
        <v>0</v>
      </c>
      <c r="J21" s="6">
        <v>3</v>
      </c>
      <c r="K21" s="6">
        <v>4</v>
      </c>
      <c r="L21" s="6">
        <v>0</v>
      </c>
      <c r="M21" s="6">
        <v>0</v>
      </c>
      <c r="N21" s="6">
        <v>13</v>
      </c>
      <c r="O21" s="6">
        <v>0</v>
      </c>
      <c r="P21" s="6">
        <v>0</v>
      </c>
      <c r="Q21" s="6">
        <v>0</v>
      </c>
      <c r="R21" s="6">
        <v>87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15</v>
      </c>
      <c r="AJ21" s="6">
        <v>0</v>
      </c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E21" s="46">
        <v>20</v>
      </c>
      <c r="BF21" s="6">
        <f t="shared" si="6"/>
        <v>0</v>
      </c>
      <c r="BG21" s="6">
        <f t="shared" si="21"/>
        <v>0</v>
      </c>
      <c r="BH21" s="6">
        <f t="shared" si="21"/>
        <v>0</v>
      </c>
      <c r="BI21" s="6">
        <f t="shared" si="21"/>
        <v>0</v>
      </c>
      <c r="BJ21" s="6">
        <f t="shared" si="21"/>
        <v>13</v>
      </c>
      <c r="BK21" s="6">
        <f t="shared" si="21"/>
        <v>0</v>
      </c>
      <c r="BL21" s="6">
        <f t="shared" si="7"/>
        <v>0</v>
      </c>
      <c r="BM21" s="6">
        <f t="shared" si="21"/>
        <v>0</v>
      </c>
      <c r="BN21" s="6">
        <f t="shared" si="8"/>
        <v>87</v>
      </c>
      <c r="BO21" s="6">
        <f t="shared" si="8"/>
        <v>0</v>
      </c>
      <c r="BP21" s="6">
        <f t="shared" si="8"/>
        <v>4</v>
      </c>
      <c r="BQ21" s="6">
        <f t="shared" si="9"/>
        <v>3</v>
      </c>
      <c r="BR21" s="6">
        <f t="shared" si="8"/>
        <v>0</v>
      </c>
      <c r="BS21" s="6">
        <f t="shared" si="8"/>
        <v>0</v>
      </c>
      <c r="BT21" s="6">
        <f t="shared" si="8"/>
        <v>18</v>
      </c>
      <c r="BU21" s="6">
        <f t="shared" si="8"/>
        <v>23</v>
      </c>
      <c r="BV21" s="6">
        <f t="shared" si="8"/>
        <v>0</v>
      </c>
      <c r="BW21" s="6">
        <f t="shared" si="8"/>
        <v>0</v>
      </c>
      <c r="BX21" s="6">
        <f t="shared" si="8"/>
        <v>0</v>
      </c>
      <c r="BY21" s="6">
        <f t="shared" si="8"/>
        <v>17</v>
      </c>
      <c r="BZ21" s="6">
        <f t="shared" si="8"/>
        <v>0</v>
      </c>
      <c r="CA21" s="6">
        <f t="shared" si="8"/>
        <v>0</v>
      </c>
      <c r="CB21" s="6">
        <f t="shared" si="8"/>
        <v>0</v>
      </c>
      <c r="CC21" s="6">
        <f t="shared" si="8"/>
        <v>0</v>
      </c>
      <c r="CD21" s="6">
        <f t="shared" si="15"/>
        <v>15</v>
      </c>
      <c r="CE21" s="6">
        <f t="shared" si="15"/>
        <v>0</v>
      </c>
      <c r="CF21" s="6">
        <f t="shared" si="15"/>
        <v>0</v>
      </c>
      <c r="CG21" s="6">
        <f t="shared" si="16"/>
        <v>0</v>
      </c>
      <c r="CH21" s="6">
        <f t="shared" si="16"/>
        <v>0</v>
      </c>
      <c r="CI21" s="6">
        <f t="shared" si="16"/>
        <v>0</v>
      </c>
      <c r="CJ21" s="6">
        <f t="shared" si="16"/>
        <v>0</v>
      </c>
      <c r="CK21" s="6">
        <f t="shared" si="16"/>
        <v>0</v>
      </c>
      <c r="CL21" s="47">
        <f t="shared" si="18"/>
        <v>0</v>
      </c>
      <c r="CM21" s="47">
        <f t="shared" si="18"/>
        <v>0</v>
      </c>
      <c r="CN21" s="47">
        <f t="shared" si="18"/>
        <v>0</v>
      </c>
      <c r="CO21" s="47">
        <f t="shared" si="19"/>
        <v>0</v>
      </c>
      <c r="CP21" s="47">
        <f t="shared" si="19"/>
        <v>0</v>
      </c>
      <c r="CQ21" s="47">
        <f t="shared" si="19"/>
        <v>0</v>
      </c>
      <c r="CR21" s="47">
        <f t="shared" si="10"/>
        <v>0</v>
      </c>
      <c r="CS21" s="47">
        <f t="shared" si="20"/>
        <v>0</v>
      </c>
      <c r="CT21" s="47">
        <f t="shared" si="11"/>
        <v>0</v>
      </c>
      <c r="CU21" s="47">
        <f t="shared" si="11"/>
        <v>0</v>
      </c>
      <c r="CV21" s="47">
        <f t="shared" si="11"/>
        <v>0</v>
      </c>
      <c r="CW21" s="47">
        <f t="shared" si="12"/>
        <v>0</v>
      </c>
      <c r="CX21" s="47">
        <f t="shared" si="13"/>
        <v>0</v>
      </c>
      <c r="CY21" s="47">
        <f t="shared" si="13"/>
        <v>0</v>
      </c>
      <c r="CZ21" s="47">
        <f t="shared" si="13"/>
        <v>0</v>
      </c>
      <c r="DA21" s="47">
        <f t="shared" si="13"/>
        <v>0</v>
      </c>
      <c r="DB21" s="47">
        <f t="shared" si="13"/>
        <v>0</v>
      </c>
      <c r="DC21" s="47">
        <f t="shared" si="13"/>
        <v>0</v>
      </c>
      <c r="DD21" s="47">
        <f t="shared" si="13"/>
        <v>0</v>
      </c>
      <c r="DE21" s="47">
        <f t="shared" si="13"/>
        <v>0</v>
      </c>
      <c r="DF21" s="47">
        <f t="shared" si="13"/>
        <v>0</v>
      </c>
      <c r="DG21" s="47">
        <f t="shared" si="13"/>
        <v>0</v>
      </c>
      <c r="DH21" s="47">
        <f t="shared" si="13"/>
        <v>0</v>
      </c>
      <c r="DI21" s="47">
        <f t="shared" si="13"/>
        <v>0</v>
      </c>
      <c r="DJ21" s="47">
        <f t="shared" si="13"/>
        <v>0</v>
      </c>
      <c r="DK21" s="47">
        <f t="shared" si="13"/>
        <v>0</v>
      </c>
      <c r="DL21" s="47">
        <f t="shared" si="13"/>
        <v>0</v>
      </c>
      <c r="DM21" s="47">
        <f t="shared" si="13"/>
        <v>0</v>
      </c>
      <c r="DN21" s="47">
        <f t="shared" si="17"/>
        <v>0</v>
      </c>
      <c r="DO21" s="47">
        <f t="shared" si="17"/>
        <v>0</v>
      </c>
      <c r="DP21" s="47">
        <f t="shared" si="17"/>
        <v>0</v>
      </c>
      <c r="DQ21" s="47">
        <f t="shared" si="17"/>
        <v>0</v>
      </c>
    </row>
    <row r="22" spans="1:121">
      <c r="A22" s="4" t="s">
        <v>843</v>
      </c>
      <c r="B22">
        <v>1</v>
      </c>
      <c r="C22" s="6">
        <v>11</v>
      </c>
      <c r="D22" s="6">
        <v>21</v>
      </c>
      <c r="E22" s="6">
        <v>24</v>
      </c>
      <c r="F22" s="6">
        <v>0</v>
      </c>
      <c r="G22" s="6">
        <v>0</v>
      </c>
      <c r="H22" s="6">
        <v>0</v>
      </c>
      <c r="I22" s="6">
        <v>0</v>
      </c>
      <c r="J22" s="6">
        <v>3</v>
      </c>
      <c r="K22" s="6">
        <v>4</v>
      </c>
      <c r="L22" s="6">
        <v>7</v>
      </c>
      <c r="M22" s="6">
        <v>7</v>
      </c>
      <c r="N22" s="6">
        <v>0</v>
      </c>
      <c r="O22" s="6">
        <v>0</v>
      </c>
      <c r="P22" s="6">
        <v>13</v>
      </c>
      <c r="Q22" s="6">
        <v>13</v>
      </c>
      <c r="R22" s="6">
        <v>58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4</v>
      </c>
      <c r="AI22" s="6">
        <v>11</v>
      </c>
      <c r="AJ22" s="6">
        <v>0</v>
      </c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E22" s="46">
        <v>21</v>
      </c>
      <c r="BF22" s="6">
        <f t="shared" si="6"/>
        <v>0</v>
      </c>
      <c r="BG22" s="6">
        <f t="shared" si="21"/>
        <v>0</v>
      </c>
      <c r="BH22" s="6">
        <f t="shared" si="21"/>
        <v>0</v>
      </c>
      <c r="BI22" s="6">
        <f t="shared" si="21"/>
        <v>0</v>
      </c>
      <c r="BJ22" s="6">
        <f t="shared" si="21"/>
        <v>0</v>
      </c>
      <c r="BK22" s="6">
        <f t="shared" si="21"/>
        <v>0</v>
      </c>
      <c r="BL22" s="6">
        <f t="shared" si="7"/>
        <v>20</v>
      </c>
      <c r="BM22" s="6">
        <f t="shared" si="21"/>
        <v>7</v>
      </c>
      <c r="BN22" s="6">
        <f t="shared" si="8"/>
        <v>58</v>
      </c>
      <c r="BO22" s="6">
        <f t="shared" si="8"/>
        <v>13</v>
      </c>
      <c r="BP22" s="6">
        <f t="shared" si="8"/>
        <v>4</v>
      </c>
      <c r="BQ22" s="6">
        <f t="shared" si="9"/>
        <v>3</v>
      </c>
      <c r="BR22" s="6">
        <f t="shared" si="8"/>
        <v>0</v>
      </c>
      <c r="BS22" s="6">
        <f t="shared" si="8"/>
        <v>0</v>
      </c>
      <c r="BT22" s="6">
        <f t="shared" si="8"/>
        <v>21</v>
      </c>
      <c r="BU22" s="6">
        <f t="shared" si="8"/>
        <v>24</v>
      </c>
      <c r="BV22" s="6">
        <f t="shared" si="8"/>
        <v>0</v>
      </c>
      <c r="BW22" s="6">
        <f t="shared" si="8"/>
        <v>0</v>
      </c>
      <c r="BX22" s="6">
        <f t="shared" si="8"/>
        <v>0</v>
      </c>
      <c r="BY22" s="6">
        <f t="shared" si="8"/>
        <v>11</v>
      </c>
      <c r="BZ22" s="6">
        <f t="shared" si="8"/>
        <v>0</v>
      </c>
      <c r="CA22" s="6">
        <f t="shared" si="8"/>
        <v>0</v>
      </c>
      <c r="CB22" s="6">
        <f t="shared" si="8"/>
        <v>0</v>
      </c>
      <c r="CC22" s="6">
        <f t="shared" si="8"/>
        <v>0</v>
      </c>
      <c r="CD22" s="6">
        <f t="shared" si="15"/>
        <v>11</v>
      </c>
      <c r="CE22" s="6">
        <f t="shared" si="15"/>
        <v>0</v>
      </c>
      <c r="CF22" s="6">
        <f t="shared" si="15"/>
        <v>0</v>
      </c>
      <c r="CG22" s="6">
        <f t="shared" si="16"/>
        <v>0</v>
      </c>
      <c r="CH22" s="6">
        <f t="shared" si="16"/>
        <v>0</v>
      </c>
      <c r="CI22" s="6">
        <f t="shared" si="16"/>
        <v>4</v>
      </c>
      <c r="CJ22" s="6">
        <f t="shared" si="16"/>
        <v>0</v>
      </c>
      <c r="CK22" s="6">
        <f t="shared" si="16"/>
        <v>0</v>
      </c>
      <c r="CL22" s="47">
        <f t="shared" si="18"/>
        <v>0</v>
      </c>
      <c r="CM22" s="47">
        <f t="shared" si="18"/>
        <v>0</v>
      </c>
      <c r="CN22" s="47">
        <f t="shared" si="18"/>
        <v>0</v>
      </c>
      <c r="CO22" s="47">
        <f t="shared" si="19"/>
        <v>0</v>
      </c>
      <c r="CP22" s="47">
        <f t="shared" si="19"/>
        <v>0</v>
      </c>
      <c r="CQ22" s="47">
        <f t="shared" si="19"/>
        <v>0</v>
      </c>
      <c r="CR22" s="47">
        <f t="shared" si="10"/>
        <v>0</v>
      </c>
      <c r="CS22" s="47">
        <f t="shared" si="20"/>
        <v>0</v>
      </c>
      <c r="CT22" s="47">
        <f t="shared" si="11"/>
        <v>0</v>
      </c>
      <c r="CU22" s="47">
        <f t="shared" si="11"/>
        <v>0</v>
      </c>
      <c r="CV22" s="47">
        <f t="shared" si="11"/>
        <v>0</v>
      </c>
      <c r="CW22" s="47">
        <f t="shared" si="12"/>
        <v>0</v>
      </c>
      <c r="CX22" s="47">
        <f t="shared" si="13"/>
        <v>0</v>
      </c>
      <c r="CY22" s="47">
        <f t="shared" si="13"/>
        <v>0</v>
      </c>
      <c r="CZ22" s="47">
        <f t="shared" si="13"/>
        <v>0</v>
      </c>
      <c r="DA22" s="47">
        <f t="shared" si="13"/>
        <v>0</v>
      </c>
      <c r="DB22" s="47">
        <f t="shared" si="13"/>
        <v>0</v>
      </c>
      <c r="DC22" s="47">
        <f t="shared" si="13"/>
        <v>0</v>
      </c>
      <c r="DD22" s="47">
        <f t="shared" si="13"/>
        <v>0</v>
      </c>
      <c r="DE22" s="47">
        <f t="shared" si="13"/>
        <v>0</v>
      </c>
      <c r="DF22" s="47">
        <f t="shared" si="13"/>
        <v>0</v>
      </c>
      <c r="DG22" s="47">
        <f t="shared" si="13"/>
        <v>0</v>
      </c>
      <c r="DH22" s="47">
        <f t="shared" si="13"/>
        <v>0</v>
      </c>
      <c r="DI22" s="47">
        <f t="shared" si="13"/>
        <v>0</v>
      </c>
      <c r="DJ22" s="47">
        <f t="shared" si="13"/>
        <v>0</v>
      </c>
      <c r="DK22" s="47">
        <f t="shared" si="13"/>
        <v>0</v>
      </c>
      <c r="DL22" s="47">
        <f t="shared" si="13"/>
        <v>0</v>
      </c>
      <c r="DM22" s="47">
        <f t="shared" si="13"/>
        <v>0</v>
      </c>
      <c r="DN22" s="47">
        <f t="shared" si="17"/>
        <v>0</v>
      </c>
      <c r="DO22" s="47">
        <f t="shared" si="17"/>
        <v>0</v>
      </c>
      <c r="DP22" s="47">
        <f t="shared" si="17"/>
        <v>0</v>
      </c>
      <c r="DQ22" s="47">
        <f t="shared" si="17"/>
        <v>0</v>
      </c>
    </row>
    <row r="23" spans="1:121">
      <c r="A23" s="4" t="s">
        <v>844</v>
      </c>
      <c r="B23">
        <v>1</v>
      </c>
      <c r="C23" s="6">
        <v>9</v>
      </c>
      <c r="D23" s="6">
        <v>24</v>
      </c>
      <c r="E23" s="6">
        <v>23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11</v>
      </c>
      <c r="O23" s="6">
        <v>0</v>
      </c>
      <c r="P23" s="6">
        <v>14</v>
      </c>
      <c r="Q23" s="6">
        <v>0</v>
      </c>
      <c r="R23" s="6">
        <v>82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14</v>
      </c>
      <c r="AJ23" s="6">
        <v>0</v>
      </c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E23" s="46">
        <v>22</v>
      </c>
      <c r="BF23" s="6">
        <f t="shared" si="6"/>
        <v>0</v>
      </c>
      <c r="BG23" s="6">
        <f t="shared" si="21"/>
        <v>0</v>
      </c>
      <c r="BH23" s="6">
        <f t="shared" si="21"/>
        <v>0</v>
      </c>
      <c r="BI23" s="6">
        <f t="shared" si="21"/>
        <v>0</v>
      </c>
      <c r="BJ23" s="6">
        <f t="shared" si="21"/>
        <v>11</v>
      </c>
      <c r="BK23" s="6">
        <f t="shared" si="21"/>
        <v>0</v>
      </c>
      <c r="BL23" s="6">
        <f t="shared" si="7"/>
        <v>0</v>
      </c>
      <c r="BM23" s="6">
        <f t="shared" si="21"/>
        <v>0</v>
      </c>
      <c r="BN23" s="6">
        <f t="shared" si="8"/>
        <v>82</v>
      </c>
      <c r="BO23" s="6">
        <f t="shared" si="8"/>
        <v>14</v>
      </c>
      <c r="BP23" s="6">
        <f t="shared" si="8"/>
        <v>0</v>
      </c>
      <c r="BQ23" s="6">
        <f t="shared" si="9"/>
        <v>0</v>
      </c>
      <c r="BR23" s="6">
        <f t="shared" si="8"/>
        <v>0</v>
      </c>
      <c r="BS23" s="6">
        <f t="shared" si="8"/>
        <v>0</v>
      </c>
      <c r="BT23" s="6">
        <f t="shared" si="8"/>
        <v>24</v>
      </c>
      <c r="BU23" s="6">
        <f t="shared" si="8"/>
        <v>23</v>
      </c>
      <c r="BV23" s="6">
        <f t="shared" si="8"/>
        <v>0</v>
      </c>
      <c r="BW23" s="6">
        <f t="shared" si="8"/>
        <v>0</v>
      </c>
      <c r="BX23" s="6">
        <f t="shared" si="8"/>
        <v>0</v>
      </c>
      <c r="BY23" s="6">
        <f t="shared" si="8"/>
        <v>9</v>
      </c>
      <c r="BZ23" s="6">
        <f t="shared" si="8"/>
        <v>0</v>
      </c>
      <c r="CA23" s="6">
        <f t="shared" si="8"/>
        <v>0</v>
      </c>
      <c r="CB23" s="6">
        <f t="shared" si="8"/>
        <v>0</v>
      </c>
      <c r="CC23" s="6">
        <f t="shared" si="8"/>
        <v>0</v>
      </c>
      <c r="CD23" s="6">
        <f t="shared" si="15"/>
        <v>14</v>
      </c>
      <c r="CE23" s="6">
        <f t="shared" si="15"/>
        <v>0</v>
      </c>
      <c r="CF23" s="6">
        <f t="shared" si="15"/>
        <v>0</v>
      </c>
      <c r="CG23" s="6">
        <f t="shared" si="16"/>
        <v>0</v>
      </c>
      <c r="CH23" s="6">
        <f t="shared" si="16"/>
        <v>0</v>
      </c>
      <c r="CI23" s="6">
        <f t="shared" si="16"/>
        <v>0</v>
      </c>
      <c r="CJ23" s="6">
        <f t="shared" si="16"/>
        <v>0</v>
      </c>
      <c r="CK23" s="6">
        <f t="shared" si="16"/>
        <v>0</v>
      </c>
      <c r="CL23" s="47">
        <f t="shared" si="18"/>
        <v>0</v>
      </c>
      <c r="CM23" s="47">
        <f t="shared" si="18"/>
        <v>0</v>
      </c>
      <c r="CN23" s="47">
        <f t="shared" si="18"/>
        <v>0</v>
      </c>
      <c r="CO23" s="47">
        <f t="shared" si="19"/>
        <v>0</v>
      </c>
      <c r="CP23" s="47">
        <f t="shared" si="19"/>
        <v>0</v>
      </c>
      <c r="CQ23" s="47">
        <f t="shared" si="19"/>
        <v>0</v>
      </c>
      <c r="CR23" s="47">
        <f t="shared" si="10"/>
        <v>0</v>
      </c>
      <c r="CS23" s="47">
        <f t="shared" si="20"/>
        <v>0</v>
      </c>
      <c r="CT23" s="47">
        <f t="shared" si="11"/>
        <v>0</v>
      </c>
      <c r="CU23" s="47">
        <f t="shared" si="11"/>
        <v>0</v>
      </c>
      <c r="CV23" s="47">
        <f t="shared" si="11"/>
        <v>0</v>
      </c>
      <c r="CW23" s="47">
        <f t="shared" si="12"/>
        <v>0</v>
      </c>
      <c r="CX23" s="47">
        <f t="shared" si="13"/>
        <v>0</v>
      </c>
      <c r="CY23" s="47">
        <f t="shared" si="13"/>
        <v>0</v>
      </c>
      <c r="CZ23" s="47">
        <f t="shared" si="13"/>
        <v>0</v>
      </c>
      <c r="DA23" s="47">
        <f t="shared" si="13"/>
        <v>0</v>
      </c>
      <c r="DB23" s="47">
        <f t="shared" si="13"/>
        <v>0</v>
      </c>
      <c r="DC23" s="47">
        <f t="shared" si="13"/>
        <v>0</v>
      </c>
      <c r="DD23" s="47">
        <f t="shared" si="13"/>
        <v>0</v>
      </c>
      <c r="DE23" s="47">
        <f t="shared" si="13"/>
        <v>0</v>
      </c>
      <c r="DF23" s="47">
        <f t="shared" si="13"/>
        <v>0</v>
      </c>
      <c r="DG23" s="47">
        <f t="shared" si="13"/>
        <v>0</v>
      </c>
      <c r="DH23" s="47">
        <f t="shared" si="13"/>
        <v>0</v>
      </c>
      <c r="DI23" s="47">
        <f t="shared" si="13"/>
        <v>0</v>
      </c>
      <c r="DJ23" s="47">
        <f t="shared" si="13"/>
        <v>0</v>
      </c>
      <c r="DK23" s="47">
        <f t="shared" si="13"/>
        <v>0</v>
      </c>
      <c r="DL23" s="47">
        <f t="shared" si="13"/>
        <v>0</v>
      </c>
      <c r="DM23" s="47">
        <f t="shared" si="13"/>
        <v>0</v>
      </c>
      <c r="DN23" s="47">
        <f t="shared" si="17"/>
        <v>0</v>
      </c>
      <c r="DO23" s="47">
        <f t="shared" si="17"/>
        <v>0</v>
      </c>
      <c r="DP23" s="47">
        <f t="shared" si="17"/>
        <v>0</v>
      </c>
      <c r="DQ23" s="47">
        <f t="shared" si="17"/>
        <v>0</v>
      </c>
    </row>
    <row r="24" spans="1:121">
      <c r="A24" s="4" t="s">
        <v>845</v>
      </c>
      <c r="B24">
        <v>1</v>
      </c>
      <c r="C24" s="6">
        <v>0</v>
      </c>
      <c r="D24" s="6">
        <v>0</v>
      </c>
      <c r="E24" s="6">
        <v>41</v>
      </c>
      <c r="F24" s="6">
        <v>0</v>
      </c>
      <c r="G24" s="6">
        <v>0</v>
      </c>
      <c r="H24" s="6">
        <v>32</v>
      </c>
      <c r="I24" s="6">
        <v>0</v>
      </c>
      <c r="J24" s="6">
        <v>0</v>
      </c>
      <c r="K24" s="6">
        <v>0</v>
      </c>
      <c r="L24" s="6">
        <v>0</v>
      </c>
      <c r="M24" s="6">
        <v>4</v>
      </c>
      <c r="N24" s="6">
        <v>0</v>
      </c>
      <c r="O24" s="6">
        <v>0</v>
      </c>
      <c r="P24" s="6">
        <v>0</v>
      </c>
      <c r="Q24" s="6">
        <v>0</v>
      </c>
      <c r="R24" s="6">
        <v>57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45</v>
      </c>
      <c r="AE24" s="6">
        <v>0</v>
      </c>
      <c r="AF24" s="6">
        <v>0</v>
      </c>
      <c r="AG24" s="6">
        <v>0</v>
      </c>
      <c r="AH24" s="6">
        <v>2</v>
      </c>
      <c r="AI24" s="6">
        <v>4</v>
      </c>
      <c r="AJ24" s="6">
        <v>0</v>
      </c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E24" s="46">
        <v>23</v>
      </c>
      <c r="BF24" s="6">
        <f t="shared" si="6"/>
        <v>0</v>
      </c>
      <c r="BG24" s="6">
        <f t="shared" si="21"/>
        <v>0</v>
      </c>
      <c r="BH24" s="6">
        <f t="shared" si="21"/>
        <v>0</v>
      </c>
      <c r="BI24" s="6">
        <f t="shared" si="21"/>
        <v>0</v>
      </c>
      <c r="BJ24" s="6">
        <f t="shared" si="21"/>
        <v>0</v>
      </c>
      <c r="BK24" s="6">
        <f t="shared" si="21"/>
        <v>0</v>
      </c>
      <c r="BL24" s="6">
        <f t="shared" si="7"/>
        <v>4</v>
      </c>
      <c r="BM24" s="6">
        <f t="shared" si="21"/>
        <v>0</v>
      </c>
      <c r="BN24" s="6">
        <f t="shared" si="8"/>
        <v>57</v>
      </c>
      <c r="BO24" s="6">
        <f t="shared" si="8"/>
        <v>0</v>
      </c>
      <c r="BP24" s="6">
        <f t="shared" si="8"/>
        <v>0</v>
      </c>
      <c r="BQ24" s="6">
        <f t="shared" si="9"/>
        <v>0</v>
      </c>
      <c r="BR24" s="6">
        <f t="shared" si="8"/>
        <v>32</v>
      </c>
      <c r="BS24" s="6">
        <f t="shared" si="8"/>
        <v>0</v>
      </c>
      <c r="BT24" s="6">
        <f t="shared" si="8"/>
        <v>0</v>
      </c>
      <c r="BU24" s="6">
        <f t="shared" si="8"/>
        <v>41</v>
      </c>
      <c r="BV24" s="6">
        <f t="shared" si="8"/>
        <v>0</v>
      </c>
      <c r="BW24" s="6">
        <f t="shared" si="8"/>
        <v>0</v>
      </c>
      <c r="BX24" s="6">
        <f t="shared" si="8"/>
        <v>0</v>
      </c>
      <c r="BY24" s="6">
        <f t="shared" si="8"/>
        <v>0</v>
      </c>
      <c r="BZ24" s="6">
        <f t="shared" si="8"/>
        <v>45</v>
      </c>
      <c r="CA24" s="6">
        <f t="shared" si="8"/>
        <v>0</v>
      </c>
      <c r="CB24" s="6">
        <f t="shared" si="8"/>
        <v>0</v>
      </c>
      <c r="CC24" s="6">
        <f t="shared" si="8"/>
        <v>0</v>
      </c>
      <c r="CD24" s="6">
        <f t="shared" si="15"/>
        <v>4</v>
      </c>
      <c r="CE24" s="6">
        <f t="shared" si="15"/>
        <v>0</v>
      </c>
      <c r="CF24" s="6">
        <f t="shared" si="15"/>
        <v>0</v>
      </c>
      <c r="CG24" s="6">
        <f t="shared" si="16"/>
        <v>0</v>
      </c>
      <c r="CH24" s="6">
        <f t="shared" si="16"/>
        <v>0</v>
      </c>
      <c r="CI24" s="6">
        <f t="shared" si="16"/>
        <v>2</v>
      </c>
      <c r="CJ24" s="6">
        <f t="shared" si="16"/>
        <v>0</v>
      </c>
      <c r="CK24" s="6">
        <f t="shared" si="16"/>
        <v>0</v>
      </c>
      <c r="CL24" s="47">
        <f t="shared" si="18"/>
        <v>0</v>
      </c>
      <c r="CM24" s="47">
        <f t="shared" si="18"/>
        <v>0</v>
      </c>
      <c r="CN24" s="47">
        <f t="shared" si="18"/>
        <v>0</v>
      </c>
      <c r="CO24" s="47">
        <f t="shared" si="19"/>
        <v>0</v>
      </c>
      <c r="CP24" s="47">
        <f t="shared" si="19"/>
        <v>0</v>
      </c>
      <c r="CQ24" s="47">
        <f t="shared" si="19"/>
        <v>0</v>
      </c>
      <c r="CR24" s="47">
        <f t="shared" si="10"/>
        <v>0</v>
      </c>
      <c r="CS24" s="47">
        <f t="shared" si="20"/>
        <v>0</v>
      </c>
      <c r="CT24" s="47">
        <f t="shared" si="11"/>
        <v>0</v>
      </c>
      <c r="CU24" s="47">
        <f t="shared" si="11"/>
        <v>0</v>
      </c>
      <c r="CV24" s="47">
        <f t="shared" si="11"/>
        <v>0</v>
      </c>
      <c r="CW24" s="47">
        <f t="shared" si="12"/>
        <v>0</v>
      </c>
      <c r="CX24" s="47">
        <f t="shared" si="13"/>
        <v>0</v>
      </c>
      <c r="CY24" s="47">
        <f t="shared" si="13"/>
        <v>0</v>
      </c>
      <c r="CZ24" s="47">
        <f t="shared" si="13"/>
        <v>0</v>
      </c>
      <c r="DA24" s="47">
        <f t="shared" si="13"/>
        <v>0</v>
      </c>
      <c r="DB24" s="47">
        <f t="shared" si="13"/>
        <v>0</v>
      </c>
      <c r="DC24" s="47">
        <f t="shared" si="13"/>
        <v>0</v>
      </c>
      <c r="DD24" s="47">
        <f t="shared" si="13"/>
        <v>0</v>
      </c>
      <c r="DE24" s="47">
        <f t="shared" si="13"/>
        <v>0</v>
      </c>
      <c r="DF24" s="47">
        <f t="shared" si="13"/>
        <v>0</v>
      </c>
      <c r="DG24" s="47">
        <f t="shared" si="13"/>
        <v>0</v>
      </c>
      <c r="DH24" s="47">
        <f t="shared" si="13"/>
        <v>0</v>
      </c>
      <c r="DI24" s="47">
        <f t="shared" si="13"/>
        <v>0</v>
      </c>
      <c r="DJ24" s="47">
        <f t="shared" si="13"/>
        <v>0</v>
      </c>
      <c r="DK24" s="47">
        <f t="shared" si="13"/>
        <v>0</v>
      </c>
      <c r="DL24" s="47">
        <f t="shared" si="13"/>
        <v>0</v>
      </c>
      <c r="DM24" s="47">
        <f t="shared" si="13"/>
        <v>0</v>
      </c>
      <c r="DN24" s="47">
        <f t="shared" si="17"/>
        <v>0</v>
      </c>
      <c r="DO24" s="47">
        <f t="shared" si="17"/>
        <v>0</v>
      </c>
      <c r="DP24" s="47">
        <f t="shared" si="17"/>
        <v>0</v>
      </c>
      <c r="DQ24" s="47">
        <f t="shared" si="17"/>
        <v>0</v>
      </c>
    </row>
    <row r="25" spans="1:121">
      <c r="A25" s="4" t="s">
        <v>846</v>
      </c>
      <c r="B25">
        <v>2</v>
      </c>
      <c r="C25" s="6">
        <v>0</v>
      </c>
      <c r="D25" s="6">
        <v>11</v>
      </c>
      <c r="E25" s="6">
        <v>11</v>
      </c>
      <c r="F25" s="6">
        <v>2</v>
      </c>
      <c r="G25" s="6">
        <v>0</v>
      </c>
      <c r="H25" s="6">
        <v>7</v>
      </c>
      <c r="I25" s="6">
        <v>0</v>
      </c>
      <c r="J25" s="6">
        <v>0</v>
      </c>
      <c r="K25" s="6">
        <v>0</v>
      </c>
      <c r="L25" s="6">
        <v>0</v>
      </c>
      <c r="M25" s="6">
        <v>2</v>
      </c>
      <c r="N25" s="6">
        <v>0</v>
      </c>
      <c r="O25" s="6">
        <v>0</v>
      </c>
      <c r="P25" s="6">
        <v>0</v>
      </c>
      <c r="Q25" s="6">
        <v>3</v>
      </c>
      <c r="R25" s="6">
        <v>17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73</v>
      </c>
      <c r="AE25" s="6">
        <v>0</v>
      </c>
      <c r="AF25" s="6">
        <v>0</v>
      </c>
      <c r="AG25" s="6">
        <v>0</v>
      </c>
      <c r="AH25" s="6">
        <v>0</v>
      </c>
      <c r="AI25" s="6">
        <v>5</v>
      </c>
      <c r="AJ25" s="6">
        <v>0</v>
      </c>
      <c r="AK25" s="26">
        <v>6</v>
      </c>
      <c r="AL25" s="26">
        <v>0</v>
      </c>
      <c r="AM25" s="26">
        <v>0</v>
      </c>
      <c r="AN25" s="26">
        <v>0</v>
      </c>
      <c r="AO25" s="26">
        <v>8</v>
      </c>
      <c r="AP25" s="26">
        <v>0</v>
      </c>
      <c r="AQ25" s="26">
        <v>0</v>
      </c>
      <c r="AR25" s="26">
        <v>0</v>
      </c>
      <c r="AS25" s="26">
        <v>3</v>
      </c>
      <c r="AT25" s="26">
        <v>4</v>
      </c>
      <c r="AU25" s="26">
        <v>0</v>
      </c>
      <c r="AV25" s="26">
        <v>0</v>
      </c>
      <c r="AW25" s="26">
        <v>4</v>
      </c>
      <c r="AX25" s="26">
        <v>0</v>
      </c>
      <c r="AY25" s="26">
        <v>0</v>
      </c>
      <c r="AZ25" s="26">
        <v>0</v>
      </c>
      <c r="BA25" s="26">
        <v>0</v>
      </c>
      <c r="BB25" s="26">
        <v>54</v>
      </c>
      <c r="BC25" s="26">
        <v>8</v>
      </c>
      <c r="BE25" s="46">
        <v>24</v>
      </c>
      <c r="BF25" s="6">
        <f t="shared" si="6"/>
        <v>0</v>
      </c>
      <c r="BG25" s="6">
        <f t="shared" si="21"/>
        <v>0</v>
      </c>
      <c r="BH25" s="6">
        <f t="shared" si="21"/>
        <v>0</v>
      </c>
      <c r="BI25" s="6">
        <f t="shared" si="21"/>
        <v>0</v>
      </c>
      <c r="BJ25" s="6">
        <f t="shared" si="21"/>
        <v>0</v>
      </c>
      <c r="BK25" s="6">
        <f t="shared" si="21"/>
        <v>0</v>
      </c>
      <c r="BL25" s="6">
        <f t="shared" si="7"/>
        <v>5</v>
      </c>
      <c r="BM25" s="6">
        <f t="shared" si="21"/>
        <v>0</v>
      </c>
      <c r="BN25" s="6">
        <f t="shared" si="8"/>
        <v>17</v>
      </c>
      <c r="BO25" s="6">
        <f t="shared" si="8"/>
        <v>0</v>
      </c>
      <c r="BP25" s="6">
        <f t="shared" si="8"/>
        <v>0</v>
      </c>
      <c r="BQ25" s="6">
        <f t="shared" si="9"/>
        <v>0</v>
      </c>
      <c r="BR25" s="6">
        <f t="shared" si="8"/>
        <v>7</v>
      </c>
      <c r="BS25" s="6">
        <f t="shared" si="8"/>
        <v>0</v>
      </c>
      <c r="BT25" s="6">
        <f t="shared" si="8"/>
        <v>11</v>
      </c>
      <c r="BU25" s="6">
        <f t="shared" si="8"/>
        <v>11</v>
      </c>
      <c r="BV25" s="6">
        <f t="shared" si="8"/>
        <v>0</v>
      </c>
      <c r="BW25" s="6">
        <f t="shared" si="8"/>
        <v>0</v>
      </c>
      <c r="BX25" s="6">
        <f t="shared" si="8"/>
        <v>0</v>
      </c>
      <c r="BY25" s="6">
        <f t="shared" si="8"/>
        <v>0</v>
      </c>
      <c r="BZ25" s="6">
        <f t="shared" si="8"/>
        <v>73</v>
      </c>
      <c r="CA25" s="6">
        <f t="shared" si="8"/>
        <v>0</v>
      </c>
      <c r="CB25" s="6">
        <f t="shared" si="8"/>
        <v>0</v>
      </c>
      <c r="CC25" s="6">
        <f t="shared" si="8"/>
        <v>0</v>
      </c>
      <c r="CD25" s="6">
        <f t="shared" si="15"/>
        <v>5</v>
      </c>
      <c r="CE25" s="6">
        <f t="shared" si="15"/>
        <v>2</v>
      </c>
      <c r="CF25" s="6">
        <f t="shared" si="15"/>
        <v>0</v>
      </c>
      <c r="CG25" s="6">
        <f t="shared" si="16"/>
        <v>0</v>
      </c>
      <c r="CH25" s="6">
        <f t="shared" si="16"/>
        <v>0</v>
      </c>
      <c r="CI25" s="6">
        <f t="shared" si="16"/>
        <v>0</v>
      </c>
      <c r="CJ25" s="6">
        <f t="shared" si="16"/>
        <v>0</v>
      </c>
      <c r="CK25" s="6">
        <f t="shared" si="16"/>
        <v>0</v>
      </c>
      <c r="CL25" s="47">
        <f t="shared" si="18"/>
        <v>0</v>
      </c>
      <c r="CM25" s="47">
        <f t="shared" si="18"/>
        <v>0</v>
      </c>
      <c r="CN25" s="47">
        <f t="shared" si="18"/>
        <v>0</v>
      </c>
      <c r="CO25" s="47">
        <f t="shared" si="19"/>
        <v>0</v>
      </c>
      <c r="CP25" s="47">
        <f t="shared" si="19"/>
        <v>3</v>
      </c>
      <c r="CQ25" s="47">
        <f t="shared" si="19"/>
        <v>4</v>
      </c>
      <c r="CR25" s="47">
        <f t="shared" si="10"/>
        <v>0</v>
      </c>
      <c r="CS25" s="47">
        <f t="shared" si="20"/>
        <v>0</v>
      </c>
      <c r="CT25" s="47">
        <f t="shared" si="11"/>
        <v>0</v>
      </c>
      <c r="CU25" s="47">
        <f t="shared" si="11"/>
        <v>4</v>
      </c>
      <c r="CV25" s="47">
        <f t="shared" si="11"/>
        <v>0</v>
      </c>
      <c r="CW25" s="47">
        <f t="shared" si="12"/>
        <v>0</v>
      </c>
      <c r="CX25" s="47">
        <f t="shared" si="13"/>
        <v>6</v>
      </c>
      <c r="CY25" s="47">
        <f t="shared" si="13"/>
        <v>0</v>
      </c>
      <c r="CZ25" s="47">
        <f t="shared" si="13"/>
        <v>8</v>
      </c>
      <c r="DA25" s="47">
        <f t="shared" si="13"/>
        <v>8</v>
      </c>
      <c r="DB25" s="47">
        <f t="shared" si="13"/>
        <v>0</v>
      </c>
      <c r="DC25" s="47">
        <f t="shared" si="13"/>
        <v>0</v>
      </c>
      <c r="DD25" s="47">
        <f t="shared" si="13"/>
        <v>0</v>
      </c>
      <c r="DE25" s="47">
        <f t="shared" si="13"/>
        <v>0</v>
      </c>
      <c r="DF25" s="47">
        <f t="shared" si="13"/>
        <v>54</v>
      </c>
      <c r="DG25" s="47">
        <f t="shared" si="13"/>
        <v>0</v>
      </c>
      <c r="DH25" s="47">
        <f t="shared" si="13"/>
        <v>0</v>
      </c>
      <c r="DI25" s="47">
        <f t="shared" si="13"/>
        <v>0</v>
      </c>
      <c r="DJ25" s="47">
        <f t="shared" si="13"/>
        <v>0</v>
      </c>
      <c r="DK25" s="47">
        <f t="shared" si="13"/>
        <v>0</v>
      </c>
      <c r="DL25" s="47">
        <f t="shared" si="13"/>
        <v>0</v>
      </c>
      <c r="DM25" s="47">
        <f t="shared" si="13"/>
        <v>0</v>
      </c>
      <c r="DN25" s="47">
        <f t="shared" si="17"/>
        <v>0</v>
      </c>
      <c r="DO25" s="47">
        <f t="shared" si="17"/>
        <v>0</v>
      </c>
      <c r="DP25" s="47">
        <f t="shared" si="17"/>
        <v>0</v>
      </c>
      <c r="DQ25" s="47">
        <f t="shared" si="17"/>
        <v>0</v>
      </c>
    </row>
    <row r="26" spans="1:121">
      <c r="A26" s="4" t="s">
        <v>847</v>
      </c>
      <c r="B26">
        <v>2</v>
      </c>
      <c r="C26" s="6">
        <v>0</v>
      </c>
      <c r="D26" s="6">
        <v>0</v>
      </c>
      <c r="E26" s="6">
        <v>21</v>
      </c>
      <c r="F26" s="6">
        <v>0</v>
      </c>
      <c r="G26" s="6">
        <v>0</v>
      </c>
      <c r="H26" s="6">
        <v>2</v>
      </c>
      <c r="I26" s="6">
        <v>0</v>
      </c>
      <c r="J26" s="6">
        <v>0</v>
      </c>
      <c r="K26" s="6">
        <v>2</v>
      </c>
      <c r="L26" s="6">
        <v>0</v>
      </c>
      <c r="M26" s="6">
        <v>4</v>
      </c>
      <c r="N26" s="6">
        <v>0</v>
      </c>
      <c r="O26" s="6">
        <v>0</v>
      </c>
      <c r="P26" s="6">
        <v>0</v>
      </c>
      <c r="Q26" s="6">
        <v>0</v>
      </c>
      <c r="R26" s="6">
        <v>40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55</v>
      </c>
      <c r="AE26" s="6">
        <v>0</v>
      </c>
      <c r="AF26" s="6">
        <v>0</v>
      </c>
      <c r="AG26" s="6">
        <v>0</v>
      </c>
      <c r="AH26" s="6">
        <v>0</v>
      </c>
      <c r="AI26" s="6">
        <v>6</v>
      </c>
      <c r="AJ26" s="6">
        <v>0</v>
      </c>
      <c r="AK26" s="26">
        <v>1</v>
      </c>
      <c r="AL26" s="26">
        <v>0</v>
      </c>
      <c r="AM26" s="26">
        <v>0</v>
      </c>
      <c r="AN26" s="26">
        <v>0</v>
      </c>
      <c r="AO26" s="26">
        <v>21</v>
      </c>
      <c r="AP26" s="26">
        <v>0</v>
      </c>
      <c r="AQ26" s="26">
        <v>0</v>
      </c>
      <c r="AR26" s="26">
        <v>0</v>
      </c>
      <c r="AS26" s="26">
        <v>6</v>
      </c>
      <c r="AT26" s="26">
        <v>0</v>
      </c>
      <c r="AU26" s="26">
        <v>3</v>
      </c>
      <c r="AV26" s="26">
        <v>0</v>
      </c>
      <c r="AW26" s="26">
        <v>0</v>
      </c>
      <c r="AX26" s="26">
        <v>0</v>
      </c>
      <c r="AY26" s="26">
        <v>0</v>
      </c>
      <c r="AZ26" s="26">
        <v>0</v>
      </c>
      <c r="BA26" s="26">
        <v>0</v>
      </c>
      <c r="BB26" s="26">
        <v>55</v>
      </c>
      <c r="BC26" s="26">
        <v>0</v>
      </c>
      <c r="BE26" s="46">
        <v>25</v>
      </c>
      <c r="BF26" s="6">
        <f t="shared" si="6"/>
        <v>0</v>
      </c>
      <c r="BG26" s="6">
        <f t="shared" si="21"/>
        <v>0</v>
      </c>
      <c r="BH26" s="6">
        <f t="shared" si="21"/>
        <v>0</v>
      </c>
      <c r="BI26" s="6">
        <f t="shared" si="21"/>
        <v>0</v>
      </c>
      <c r="BJ26" s="6">
        <f t="shared" si="21"/>
        <v>0</v>
      </c>
      <c r="BK26" s="6">
        <f t="shared" si="21"/>
        <v>0</v>
      </c>
      <c r="BL26" s="6">
        <f t="shared" si="7"/>
        <v>4</v>
      </c>
      <c r="BM26" s="6">
        <f t="shared" si="21"/>
        <v>0</v>
      </c>
      <c r="BN26" s="6">
        <f t="shared" si="8"/>
        <v>40</v>
      </c>
      <c r="BO26" s="6">
        <f t="shared" si="8"/>
        <v>0</v>
      </c>
      <c r="BP26" s="6">
        <f t="shared" si="8"/>
        <v>2</v>
      </c>
      <c r="BQ26" s="6">
        <f t="shared" si="9"/>
        <v>0</v>
      </c>
      <c r="BR26" s="6">
        <f t="shared" si="8"/>
        <v>2</v>
      </c>
      <c r="BS26" s="6">
        <f t="shared" si="8"/>
        <v>0</v>
      </c>
      <c r="BT26" s="6">
        <f t="shared" si="8"/>
        <v>0</v>
      </c>
      <c r="BU26" s="6">
        <f t="shared" si="8"/>
        <v>21</v>
      </c>
      <c r="BV26" s="6">
        <f t="shared" si="8"/>
        <v>0</v>
      </c>
      <c r="BW26" s="6">
        <f t="shared" si="8"/>
        <v>0</v>
      </c>
      <c r="BX26" s="6">
        <f t="shared" si="8"/>
        <v>0</v>
      </c>
      <c r="BY26" s="6">
        <f t="shared" si="8"/>
        <v>0</v>
      </c>
      <c r="BZ26" s="6">
        <f t="shared" si="8"/>
        <v>55</v>
      </c>
      <c r="CA26" s="6">
        <f t="shared" si="8"/>
        <v>0</v>
      </c>
      <c r="CB26" s="6">
        <f t="shared" si="8"/>
        <v>0</v>
      </c>
      <c r="CC26" s="6">
        <f t="shared" si="8"/>
        <v>0</v>
      </c>
      <c r="CD26" s="6">
        <f t="shared" si="15"/>
        <v>6</v>
      </c>
      <c r="CE26" s="6">
        <f t="shared" si="15"/>
        <v>0</v>
      </c>
      <c r="CF26" s="6">
        <f t="shared" si="15"/>
        <v>0</v>
      </c>
      <c r="CG26" s="6">
        <f t="shared" si="16"/>
        <v>0</v>
      </c>
      <c r="CH26" s="6">
        <f t="shared" si="16"/>
        <v>0</v>
      </c>
      <c r="CI26" s="6">
        <f t="shared" si="16"/>
        <v>0</v>
      </c>
      <c r="CJ26" s="6">
        <f t="shared" si="16"/>
        <v>0</v>
      </c>
      <c r="CK26" s="6">
        <f t="shared" si="16"/>
        <v>0</v>
      </c>
      <c r="CL26" s="47">
        <f t="shared" si="18"/>
        <v>0</v>
      </c>
      <c r="CM26" s="47">
        <f t="shared" si="18"/>
        <v>0</v>
      </c>
      <c r="CN26" s="47">
        <f t="shared" si="18"/>
        <v>0</v>
      </c>
      <c r="CO26" s="47">
        <f t="shared" si="19"/>
        <v>0</v>
      </c>
      <c r="CP26" s="47">
        <f t="shared" si="19"/>
        <v>6</v>
      </c>
      <c r="CQ26" s="47">
        <f t="shared" si="19"/>
        <v>0</v>
      </c>
      <c r="CR26" s="47">
        <f t="shared" si="10"/>
        <v>0</v>
      </c>
      <c r="CS26" s="47">
        <f t="shared" si="20"/>
        <v>3</v>
      </c>
      <c r="CT26" s="47">
        <f t="shared" si="11"/>
        <v>0</v>
      </c>
      <c r="CU26" s="47">
        <f t="shared" si="11"/>
        <v>0</v>
      </c>
      <c r="CV26" s="47">
        <f t="shared" si="11"/>
        <v>0</v>
      </c>
      <c r="CW26" s="47">
        <f t="shared" si="12"/>
        <v>0</v>
      </c>
      <c r="CX26" s="47">
        <f t="shared" si="13"/>
        <v>1</v>
      </c>
      <c r="CY26" s="47">
        <f t="shared" si="13"/>
        <v>0</v>
      </c>
      <c r="CZ26" s="47">
        <f t="shared" si="13"/>
        <v>0</v>
      </c>
      <c r="DA26" s="47">
        <f t="shared" si="13"/>
        <v>21</v>
      </c>
      <c r="DB26" s="47">
        <f t="shared" si="13"/>
        <v>0</v>
      </c>
      <c r="DC26" s="47">
        <f t="shared" si="13"/>
        <v>0</v>
      </c>
      <c r="DD26" s="47">
        <f t="shared" si="13"/>
        <v>0</v>
      </c>
      <c r="DE26" s="47">
        <f t="shared" si="13"/>
        <v>0</v>
      </c>
      <c r="DF26" s="47">
        <f t="shared" si="13"/>
        <v>55</v>
      </c>
      <c r="DG26" s="47">
        <f t="shared" si="13"/>
        <v>0</v>
      </c>
      <c r="DH26" s="47">
        <f t="shared" si="13"/>
        <v>0</v>
      </c>
      <c r="DI26" s="47">
        <f t="shared" si="13"/>
        <v>0</v>
      </c>
      <c r="DJ26" s="47">
        <f t="shared" si="13"/>
        <v>0</v>
      </c>
      <c r="DK26" s="47">
        <f t="shared" si="13"/>
        <v>0</v>
      </c>
      <c r="DL26" s="47">
        <f t="shared" si="13"/>
        <v>0</v>
      </c>
      <c r="DM26" s="47">
        <f t="shared" si="13"/>
        <v>0</v>
      </c>
      <c r="DN26" s="47">
        <f t="shared" si="17"/>
        <v>0</v>
      </c>
      <c r="DO26" s="47">
        <f t="shared" si="17"/>
        <v>0</v>
      </c>
      <c r="DP26" s="47">
        <f t="shared" si="17"/>
        <v>0</v>
      </c>
      <c r="DQ26" s="47">
        <f t="shared" si="17"/>
        <v>0</v>
      </c>
    </row>
    <row r="27" spans="1:121">
      <c r="A27" s="4" t="s">
        <v>848</v>
      </c>
      <c r="B27">
        <v>2</v>
      </c>
      <c r="C27" s="6">
        <v>0</v>
      </c>
      <c r="D27" s="6">
        <v>0</v>
      </c>
      <c r="E27" s="6">
        <v>31</v>
      </c>
      <c r="F27" s="6">
        <v>0</v>
      </c>
      <c r="G27" s="6">
        <v>20</v>
      </c>
      <c r="H27" s="6">
        <v>41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36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26">
        <v>33</v>
      </c>
      <c r="AL27" s="26">
        <v>0</v>
      </c>
      <c r="AM27" s="26">
        <v>0</v>
      </c>
      <c r="AN27" s="26">
        <v>0</v>
      </c>
      <c r="AO27" s="26">
        <v>25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29</v>
      </c>
      <c r="BC27" s="26">
        <v>0</v>
      </c>
      <c r="BE27" s="46">
        <v>26</v>
      </c>
      <c r="BF27" s="6">
        <f t="shared" si="6"/>
        <v>0</v>
      </c>
      <c r="BG27" s="6">
        <f t="shared" si="21"/>
        <v>0</v>
      </c>
      <c r="BH27" s="6">
        <f t="shared" si="21"/>
        <v>0</v>
      </c>
      <c r="BI27" s="6">
        <f t="shared" si="21"/>
        <v>0</v>
      </c>
      <c r="BJ27" s="6">
        <f t="shared" si="21"/>
        <v>0</v>
      </c>
      <c r="BK27" s="6">
        <f t="shared" si="21"/>
        <v>0</v>
      </c>
      <c r="BL27" s="6">
        <f t="shared" si="7"/>
        <v>0</v>
      </c>
      <c r="BM27" s="6">
        <f t="shared" si="21"/>
        <v>0</v>
      </c>
      <c r="BN27" s="6">
        <f t="shared" si="8"/>
        <v>0</v>
      </c>
      <c r="BO27" s="6">
        <f t="shared" si="8"/>
        <v>0</v>
      </c>
      <c r="BP27" s="6">
        <f t="shared" si="8"/>
        <v>0</v>
      </c>
      <c r="BQ27" s="6">
        <f t="shared" si="9"/>
        <v>0</v>
      </c>
      <c r="BR27" s="6">
        <f t="shared" si="8"/>
        <v>41</v>
      </c>
      <c r="BS27" s="6">
        <f t="shared" si="8"/>
        <v>20</v>
      </c>
      <c r="BT27" s="6">
        <f t="shared" si="8"/>
        <v>0</v>
      </c>
      <c r="BU27" s="6">
        <f t="shared" si="8"/>
        <v>31</v>
      </c>
      <c r="BV27" s="6">
        <f t="shared" si="8"/>
        <v>0</v>
      </c>
      <c r="BW27" s="6">
        <f t="shared" si="8"/>
        <v>0</v>
      </c>
      <c r="BX27" s="6">
        <f t="shared" si="8"/>
        <v>0</v>
      </c>
      <c r="BY27" s="6">
        <f t="shared" si="8"/>
        <v>0</v>
      </c>
      <c r="BZ27" s="6">
        <f t="shared" si="8"/>
        <v>36</v>
      </c>
      <c r="CA27" s="6">
        <f t="shared" si="8"/>
        <v>0</v>
      </c>
      <c r="CB27" s="6">
        <f t="shared" si="8"/>
        <v>0</v>
      </c>
      <c r="CC27" s="6">
        <f t="shared" si="8"/>
        <v>0</v>
      </c>
      <c r="CD27" s="6">
        <f t="shared" si="15"/>
        <v>0</v>
      </c>
      <c r="CE27" s="6">
        <f t="shared" si="15"/>
        <v>0</v>
      </c>
      <c r="CF27" s="6">
        <f t="shared" si="15"/>
        <v>0</v>
      </c>
      <c r="CG27" s="6">
        <f t="shared" si="16"/>
        <v>0</v>
      </c>
      <c r="CH27" s="6">
        <f t="shared" si="16"/>
        <v>0</v>
      </c>
      <c r="CI27" s="6">
        <f t="shared" si="16"/>
        <v>0</v>
      </c>
      <c r="CJ27" s="6">
        <f t="shared" si="16"/>
        <v>0</v>
      </c>
      <c r="CK27" s="6">
        <f t="shared" si="16"/>
        <v>0</v>
      </c>
      <c r="CL27" s="47">
        <f t="shared" si="18"/>
        <v>0</v>
      </c>
      <c r="CM27" s="47">
        <f t="shared" si="18"/>
        <v>0</v>
      </c>
      <c r="CN27" s="47">
        <f t="shared" si="18"/>
        <v>0</v>
      </c>
      <c r="CO27" s="47">
        <f t="shared" si="19"/>
        <v>0</v>
      </c>
      <c r="CP27" s="47">
        <f t="shared" si="19"/>
        <v>0</v>
      </c>
      <c r="CQ27" s="47">
        <f t="shared" si="19"/>
        <v>0</v>
      </c>
      <c r="CR27" s="47">
        <f t="shared" si="10"/>
        <v>0</v>
      </c>
      <c r="CS27" s="47">
        <f t="shared" si="20"/>
        <v>0</v>
      </c>
      <c r="CT27" s="47">
        <f t="shared" si="11"/>
        <v>0</v>
      </c>
      <c r="CU27" s="47">
        <f t="shared" si="11"/>
        <v>0</v>
      </c>
      <c r="CV27" s="47">
        <f t="shared" si="11"/>
        <v>0</v>
      </c>
      <c r="CW27" s="47">
        <f t="shared" si="12"/>
        <v>0</v>
      </c>
      <c r="CX27" s="47">
        <f t="shared" si="13"/>
        <v>33</v>
      </c>
      <c r="CY27" s="47">
        <f t="shared" si="13"/>
        <v>0</v>
      </c>
      <c r="CZ27" s="47">
        <f t="shared" si="13"/>
        <v>0</v>
      </c>
      <c r="DA27" s="47">
        <f t="shared" si="13"/>
        <v>25</v>
      </c>
      <c r="DB27" s="47">
        <f t="shared" si="13"/>
        <v>0</v>
      </c>
      <c r="DC27" s="47">
        <f t="shared" si="13"/>
        <v>0</v>
      </c>
      <c r="DD27" s="47">
        <f t="shared" si="13"/>
        <v>0</v>
      </c>
      <c r="DE27" s="47">
        <f t="shared" si="13"/>
        <v>0</v>
      </c>
      <c r="DF27" s="47">
        <f t="shared" si="13"/>
        <v>29</v>
      </c>
      <c r="DG27" s="47">
        <f t="shared" si="13"/>
        <v>0</v>
      </c>
      <c r="DH27" s="47">
        <f t="shared" si="13"/>
        <v>0</v>
      </c>
      <c r="DI27" s="47">
        <f t="shared" si="13"/>
        <v>0</v>
      </c>
      <c r="DJ27" s="47">
        <f t="shared" si="13"/>
        <v>0</v>
      </c>
      <c r="DK27" s="47">
        <f t="shared" si="13"/>
        <v>0</v>
      </c>
      <c r="DL27" s="47">
        <f t="shared" si="13"/>
        <v>0</v>
      </c>
      <c r="DM27" s="47">
        <f t="shared" si="13"/>
        <v>0</v>
      </c>
      <c r="DN27" s="47">
        <f t="shared" si="17"/>
        <v>0</v>
      </c>
      <c r="DO27" s="47">
        <f t="shared" si="17"/>
        <v>0</v>
      </c>
      <c r="DP27" s="47">
        <f t="shared" si="17"/>
        <v>0</v>
      </c>
      <c r="DQ27" s="47">
        <f t="shared" si="17"/>
        <v>0</v>
      </c>
    </row>
    <row r="28" spans="1:121">
      <c r="A28" s="4" t="s">
        <v>849</v>
      </c>
      <c r="B28">
        <v>2</v>
      </c>
      <c r="C28" s="6">
        <v>0</v>
      </c>
      <c r="D28" s="6">
        <v>0</v>
      </c>
      <c r="E28" s="6">
        <v>29</v>
      </c>
      <c r="F28" s="6">
        <v>3</v>
      </c>
      <c r="G28" s="6">
        <v>0</v>
      </c>
      <c r="H28" s="6">
        <v>8</v>
      </c>
      <c r="I28" s="6">
        <v>0</v>
      </c>
      <c r="J28" s="6">
        <v>0</v>
      </c>
      <c r="K28" s="6">
        <v>3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54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25</v>
      </c>
      <c r="AE28" s="6">
        <v>0</v>
      </c>
      <c r="AF28" s="6">
        <v>0</v>
      </c>
      <c r="AG28" s="6">
        <v>0</v>
      </c>
      <c r="AH28" s="6">
        <v>0</v>
      </c>
      <c r="AI28" s="6">
        <v>3</v>
      </c>
      <c r="AJ28" s="6">
        <v>0</v>
      </c>
      <c r="AK28" s="26">
        <v>8</v>
      </c>
      <c r="AL28" s="26">
        <v>0</v>
      </c>
      <c r="AM28" s="26">
        <v>0</v>
      </c>
      <c r="AN28" s="26">
        <v>0</v>
      </c>
      <c r="AO28" s="26">
        <v>31</v>
      </c>
      <c r="AP28" s="26">
        <v>0</v>
      </c>
      <c r="AQ28" s="26">
        <v>0</v>
      </c>
      <c r="AR28" s="26">
        <v>0</v>
      </c>
      <c r="AS28" s="26">
        <v>8</v>
      </c>
      <c r="AT28" s="26">
        <v>0</v>
      </c>
      <c r="AU28" s="26">
        <v>0</v>
      </c>
      <c r="AV28" s="26">
        <v>0</v>
      </c>
      <c r="AW28" s="26">
        <v>10</v>
      </c>
      <c r="AX28" s="26">
        <v>0</v>
      </c>
      <c r="AY28" s="26">
        <v>0</v>
      </c>
      <c r="AZ28" s="26">
        <v>0</v>
      </c>
      <c r="BA28" s="26">
        <v>0</v>
      </c>
      <c r="BB28" s="26">
        <v>26</v>
      </c>
      <c r="BC28" s="26">
        <v>0</v>
      </c>
      <c r="BE28" s="46">
        <v>27</v>
      </c>
      <c r="BF28" s="6">
        <f t="shared" si="6"/>
        <v>0</v>
      </c>
      <c r="BG28" s="6">
        <f t="shared" si="21"/>
        <v>0</v>
      </c>
      <c r="BH28" s="6">
        <f t="shared" si="21"/>
        <v>0</v>
      </c>
      <c r="BI28" s="6">
        <f t="shared" si="21"/>
        <v>0</v>
      </c>
      <c r="BJ28" s="6">
        <f t="shared" si="21"/>
        <v>0</v>
      </c>
      <c r="BK28" s="6">
        <f t="shared" si="21"/>
        <v>0</v>
      </c>
      <c r="BL28" s="6">
        <f t="shared" si="7"/>
        <v>0</v>
      </c>
      <c r="BM28" s="6">
        <f t="shared" ref="BG28:BM36" si="22">HLOOKUP(BM$2,$C$2:$AJ$85,$BE28,FALSE)</f>
        <v>0</v>
      </c>
      <c r="BN28" s="6">
        <f t="shared" si="8"/>
        <v>54</v>
      </c>
      <c r="BO28" s="6">
        <f t="shared" si="8"/>
        <v>0</v>
      </c>
      <c r="BP28" s="6">
        <f t="shared" si="8"/>
        <v>3</v>
      </c>
      <c r="BQ28" s="6">
        <f t="shared" si="9"/>
        <v>0</v>
      </c>
      <c r="BR28" s="6">
        <f t="shared" si="8"/>
        <v>8</v>
      </c>
      <c r="BS28" s="6">
        <f t="shared" si="8"/>
        <v>0</v>
      </c>
      <c r="BT28" s="6">
        <f t="shared" si="8"/>
        <v>0</v>
      </c>
      <c r="BU28" s="6">
        <f t="shared" si="8"/>
        <v>29</v>
      </c>
      <c r="BV28" s="6">
        <f t="shared" si="8"/>
        <v>0</v>
      </c>
      <c r="BW28" s="6">
        <f t="shared" si="8"/>
        <v>0</v>
      </c>
      <c r="BX28" s="6">
        <f t="shared" si="8"/>
        <v>0</v>
      </c>
      <c r="BY28" s="6">
        <f t="shared" si="8"/>
        <v>0</v>
      </c>
      <c r="BZ28" s="6">
        <f t="shared" si="8"/>
        <v>25</v>
      </c>
      <c r="CA28" s="6">
        <f t="shared" si="8"/>
        <v>0</v>
      </c>
      <c r="CB28" s="6">
        <f t="shared" si="8"/>
        <v>0</v>
      </c>
      <c r="CC28" s="6">
        <f t="shared" si="8"/>
        <v>0</v>
      </c>
      <c r="CD28" s="6">
        <f t="shared" si="15"/>
        <v>3</v>
      </c>
      <c r="CE28" s="6">
        <f t="shared" si="15"/>
        <v>3</v>
      </c>
      <c r="CF28" s="6">
        <f t="shared" si="15"/>
        <v>0</v>
      </c>
      <c r="CG28" s="6">
        <f t="shared" si="16"/>
        <v>0</v>
      </c>
      <c r="CH28" s="6">
        <f t="shared" si="16"/>
        <v>0</v>
      </c>
      <c r="CI28" s="6">
        <f t="shared" si="16"/>
        <v>0</v>
      </c>
      <c r="CJ28" s="6">
        <f t="shared" si="16"/>
        <v>0</v>
      </c>
      <c r="CK28" s="6">
        <f t="shared" si="16"/>
        <v>0</v>
      </c>
      <c r="CL28" s="47">
        <f t="shared" si="18"/>
        <v>0</v>
      </c>
      <c r="CM28" s="47">
        <f t="shared" si="18"/>
        <v>0</v>
      </c>
      <c r="CN28" s="47">
        <f t="shared" si="18"/>
        <v>0</v>
      </c>
      <c r="CO28" s="47">
        <f t="shared" si="19"/>
        <v>0</v>
      </c>
      <c r="CP28" s="47">
        <f t="shared" si="19"/>
        <v>8</v>
      </c>
      <c r="CQ28" s="47">
        <f t="shared" si="19"/>
        <v>0</v>
      </c>
      <c r="CR28" s="47">
        <f t="shared" si="10"/>
        <v>0</v>
      </c>
      <c r="CS28" s="47">
        <f t="shared" si="20"/>
        <v>0</v>
      </c>
      <c r="CT28" s="47">
        <f t="shared" si="11"/>
        <v>0</v>
      </c>
      <c r="CU28" s="47">
        <f t="shared" si="11"/>
        <v>10</v>
      </c>
      <c r="CV28" s="47">
        <f t="shared" si="11"/>
        <v>0</v>
      </c>
      <c r="CW28" s="47">
        <f t="shared" si="12"/>
        <v>0</v>
      </c>
      <c r="CX28" s="47">
        <f t="shared" si="13"/>
        <v>8</v>
      </c>
      <c r="CY28" s="47">
        <f t="shared" si="13"/>
        <v>0</v>
      </c>
      <c r="CZ28" s="47">
        <f t="shared" si="13"/>
        <v>0</v>
      </c>
      <c r="DA28" s="47">
        <f t="shared" si="13"/>
        <v>31</v>
      </c>
      <c r="DB28" s="47">
        <f t="shared" si="13"/>
        <v>0</v>
      </c>
      <c r="DC28" s="47">
        <f t="shared" si="13"/>
        <v>0</v>
      </c>
      <c r="DD28" s="47">
        <f t="shared" si="13"/>
        <v>0</v>
      </c>
      <c r="DE28" s="47">
        <f t="shared" si="13"/>
        <v>0</v>
      </c>
      <c r="DF28" s="47">
        <f t="shared" si="13"/>
        <v>26</v>
      </c>
      <c r="DG28" s="47">
        <f t="shared" si="13"/>
        <v>0</v>
      </c>
      <c r="DH28" s="47">
        <f t="shared" si="13"/>
        <v>0</v>
      </c>
      <c r="DI28" s="47">
        <f t="shared" si="13"/>
        <v>0</v>
      </c>
      <c r="DJ28" s="47">
        <f t="shared" si="13"/>
        <v>0</v>
      </c>
      <c r="DK28" s="47">
        <f t="shared" si="13"/>
        <v>0</v>
      </c>
      <c r="DL28" s="47">
        <f t="shared" si="13"/>
        <v>0</v>
      </c>
      <c r="DM28" s="47">
        <f t="shared" si="13"/>
        <v>0</v>
      </c>
      <c r="DN28" s="47">
        <f t="shared" si="17"/>
        <v>0</v>
      </c>
      <c r="DO28" s="47">
        <f t="shared" si="17"/>
        <v>0</v>
      </c>
      <c r="DP28" s="47">
        <f t="shared" si="17"/>
        <v>0</v>
      </c>
      <c r="DQ28" s="47">
        <f t="shared" si="17"/>
        <v>0</v>
      </c>
    </row>
    <row r="29" spans="1:121">
      <c r="A29" s="4" t="s">
        <v>850</v>
      </c>
      <c r="B29">
        <v>2</v>
      </c>
      <c r="C29" s="6">
        <v>0</v>
      </c>
      <c r="D29" s="6">
        <v>0</v>
      </c>
      <c r="E29" s="6">
        <v>38</v>
      </c>
      <c r="F29" s="6">
        <v>0</v>
      </c>
      <c r="G29" s="6">
        <v>0</v>
      </c>
      <c r="H29" s="6">
        <v>58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15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12</v>
      </c>
      <c r="AE29" s="6">
        <v>0</v>
      </c>
      <c r="AF29" s="6">
        <v>0</v>
      </c>
      <c r="AG29" s="6">
        <v>0</v>
      </c>
      <c r="AH29" s="6">
        <v>0</v>
      </c>
      <c r="AI29" s="6">
        <v>2</v>
      </c>
      <c r="AJ29" s="6">
        <v>0</v>
      </c>
      <c r="AK29" s="26">
        <v>45</v>
      </c>
      <c r="AL29" s="26">
        <v>0</v>
      </c>
      <c r="AM29" s="26">
        <v>0</v>
      </c>
      <c r="AN29" s="26">
        <v>0</v>
      </c>
      <c r="AO29" s="26">
        <v>30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0</v>
      </c>
      <c r="AV29" s="26">
        <v>0</v>
      </c>
      <c r="AW29" s="26">
        <v>0</v>
      </c>
      <c r="AX29" s="26">
        <v>0</v>
      </c>
      <c r="AY29" s="26">
        <v>0</v>
      </c>
      <c r="AZ29" s="26">
        <v>0</v>
      </c>
      <c r="BA29" s="26">
        <v>0</v>
      </c>
      <c r="BB29" s="26">
        <v>9</v>
      </c>
      <c r="BC29" s="26">
        <v>0</v>
      </c>
      <c r="BE29" s="46">
        <v>28</v>
      </c>
      <c r="BF29" s="6">
        <f t="shared" si="6"/>
        <v>0</v>
      </c>
      <c r="BG29" s="6">
        <f t="shared" si="22"/>
        <v>0</v>
      </c>
      <c r="BH29" s="6">
        <f t="shared" si="22"/>
        <v>0</v>
      </c>
      <c r="BI29" s="6">
        <f t="shared" si="22"/>
        <v>0</v>
      </c>
      <c r="BJ29" s="6">
        <f t="shared" si="22"/>
        <v>0</v>
      </c>
      <c r="BK29" s="6">
        <f t="shared" si="22"/>
        <v>0</v>
      </c>
      <c r="BL29" s="6">
        <f t="shared" si="7"/>
        <v>0</v>
      </c>
      <c r="BM29" s="6">
        <f t="shared" si="22"/>
        <v>0</v>
      </c>
      <c r="BN29" s="6">
        <f t="shared" si="8"/>
        <v>15</v>
      </c>
      <c r="BO29" s="6">
        <f t="shared" si="8"/>
        <v>0</v>
      </c>
      <c r="BP29" s="6">
        <f t="shared" si="8"/>
        <v>0</v>
      </c>
      <c r="BQ29" s="6">
        <f t="shared" si="9"/>
        <v>0</v>
      </c>
      <c r="BR29" s="6">
        <f t="shared" si="8"/>
        <v>58</v>
      </c>
      <c r="BS29" s="6">
        <f t="shared" si="8"/>
        <v>0</v>
      </c>
      <c r="BT29" s="6">
        <f t="shared" si="8"/>
        <v>0</v>
      </c>
      <c r="BU29" s="6">
        <f t="shared" si="8"/>
        <v>38</v>
      </c>
      <c r="BV29" s="6">
        <f t="shared" si="8"/>
        <v>0</v>
      </c>
      <c r="BW29" s="6">
        <f t="shared" si="8"/>
        <v>0</v>
      </c>
      <c r="BX29" s="6">
        <f t="shared" si="8"/>
        <v>0</v>
      </c>
      <c r="BY29" s="6">
        <f t="shared" si="8"/>
        <v>0</v>
      </c>
      <c r="BZ29" s="6">
        <f t="shared" si="8"/>
        <v>12</v>
      </c>
      <c r="CA29" s="6">
        <f t="shared" si="8"/>
        <v>0</v>
      </c>
      <c r="CB29" s="6">
        <f t="shared" si="8"/>
        <v>0</v>
      </c>
      <c r="CC29" s="6">
        <f t="shared" si="8"/>
        <v>0</v>
      </c>
      <c r="CD29" s="6">
        <f t="shared" si="15"/>
        <v>2</v>
      </c>
      <c r="CE29" s="6">
        <f t="shared" si="15"/>
        <v>0</v>
      </c>
      <c r="CF29" s="6">
        <f t="shared" si="15"/>
        <v>0</v>
      </c>
      <c r="CG29" s="6">
        <f t="shared" si="16"/>
        <v>0</v>
      </c>
      <c r="CH29" s="6">
        <f t="shared" si="16"/>
        <v>0</v>
      </c>
      <c r="CI29" s="6">
        <f t="shared" si="16"/>
        <v>0</v>
      </c>
      <c r="CJ29" s="6">
        <f t="shared" si="16"/>
        <v>0</v>
      </c>
      <c r="CK29" s="6">
        <f t="shared" si="16"/>
        <v>0</v>
      </c>
      <c r="CL29" s="47">
        <f t="shared" si="18"/>
        <v>0</v>
      </c>
      <c r="CM29" s="47">
        <f t="shared" si="18"/>
        <v>0</v>
      </c>
      <c r="CN29" s="47">
        <f t="shared" si="18"/>
        <v>0</v>
      </c>
      <c r="CO29" s="47">
        <f t="shared" si="19"/>
        <v>0</v>
      </c>
      <c r="CP29" s="47">
        <f t="shared" si="19"/>
        <v>0</v>
      </c>
      <c r="CQ29" s="47">
        <f t="shared" si="19"/>
        <v>0</v>
      </c>
      <c r="CR29" s="47">
        <f t="shared" si="10"/>
        <v>0</v>
      </c>
      <c r="CS29" s="47">
        <f t="shared" si="20"/>
        <v>0</v>
      </c>
      <c r="CT29" s="47">
        <f t="shared" si="11"/>
        <v>0</v>
      </c>
      <c r="CU29" s="47">
        <f t="shared" si="11"/>
        <v>0</v>
      </c>
      <c r="CV29" s="47">
        <f t="shared" si="11"/>
        <v>0</v>
      </c>
      <c r="CW29" s="47">
        <f t="shared" si="12"/>
        <v>0</v>
      </c>
      <c r="CX29" s="47">
        <f t="shared" si="13"/>
        <v>45</v>
      </c>
      <c r="CY29" s="47">
        <f t="shared" si="13"/>
        <v>0</v>
      </c>
      <c r="CZ29" s="47">
        <f t="shared" si="13"/>
        <v>0</v>
      </c>
      <c r="DA29" s="47">
        <f t="shared" si="13"/>
        <v>30</v>
      </c>
      <c r="DB29" s="47">
        <f t="shared" si="13"/>
        <v>0</v>
      </c>
      <c r="DC29" s="47">
        <f t="shared" si="13"/>
        <v>0</v>
      </c>
      <c r="DD29" s="47">
        <f t="shared" si="13"/>
        <v>0</v>
      </c>
      <c r="DE29" s="47">
        <f t="shared" si="13"/>
        <v>0</v>
      </c>
      <c r="DF29" s="47">
        <f t="shared" si="13"/>
        <v>9</v>
      </c>
      <c r="DG29" s="47">
        <f t="shared" si="13"/>
        <v>0</v>
      </c>
      <c r="DH29" s="47">
        <f t="shared" si="13"/>
        <v>0</v>
      </c>
      <c r="DI29" s="47">
        <f t="shared" si="13"/>
        <v>0</v>
      </c>
      <c r="DJ29" s="47">
        <f t="shared" si="13"/>
        <v>0</v>
      </c>
      <c r="DK29" s="47">
        <f t="shared" si="13"/>
        <v>0</v>
      </c>
      <c r="DL29" s="47">
        <f t="shared" si="13"/>
        <v>0</v>
      </c>
      <c r="DM29" s="47">
        <f t="shared" si="13"/>
        <v>0</v>
      </c>
      <c r="DN29" s="47">
        <f t="shared" si="17"/>
        <v>0</v>
      </c>
      <c r="DO29" s="47">
        <f t="shared" si="17"/>
        <v>0</v>
      </c>
      <c r="DP29" s="47">
        <f t="shared" si="17"/>
        <v>0</v>
      </c>
      <c r="DQ29" s="47">
        <f t="shared" si="17"/>
        <v>0</v>
      </c>
    </row>
    <row r="30" spans="1:121">
      <c r="A30" s="4" t="s">
        <v>851</v>
      </c>
      <c r="B30">
        <v>1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2</v>
      </c>
      <c r="N30" s="6">
        <v>3</v>
      </c>
      <c r="O30" s="6">
        <v>3</v>
      </c>
      <c r="P30" s="6">
        <v>0</v>
      </c>
      <c r="Q30" s="6">
        <v>0</v>
      </c>
      <c r="R30" s="6">
        <v>19</v>
      </c>
      <c r="S30" s="6">
        <v>0</v>
      </c>
      <c r="T30" s="6">
        <v>2</v>
      </c>
      <c r="U30" s="6">
        <v>0</v>
      </c>
      <c r="V30" s="6">
        <v>5</v>
      </c>
      <c r="W30" s="6">
        <v>0</v>
      </c>
      <c r="X30" s="6">
        <v>0</v>
      </c>
      <c r="Y30" s="6">
        <v>0</v>
      </c>
      <c r="Z30" s="6">
        <v>0</v>
      </c>
      <c r="AA30" s="6">
        <v>3</v>
      </c>
      <c r="AB30" s="6">
        <v>0</v>
      </c>
      <c r="AC30" s="6">
        <v>32</v>
      </c>
      <c r="AD30" s="6">
        <v>159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E30" s="46">
        <v>29</v>
      </c>
      <c r="BF30" s="6">
        <f t="shared" si="6"/>
        <v>5</v>
      </c>
      <c r="BG30" s="6">
        <f t="shared" si="22"/>
        <v>0</v>
      </c>
      <c r="BH30" s="6">
        <f t="shared" si="22"/>
        <v>2</v>
      </c>
      <c r="BI30" s="6">
        <f t="shared" si="22"/>
        <v>0</v>
      </c>
      <c r="BJ30" s="6">
        <f t="shared" si="22"/>
        <v>3</v>
      </c>
      <c r="BK30" s="6">
        <f t="shared" si="22"/>
        <v>3</v>
      </c>
      <c r="BL30" s="6">
        <f t="shared" si="7"/>
        <v>2</v>
      </c>
      <c r="BM30" s="6">
        <f t="shared" si="22"/>
        <v>0</v>
      </c>
      <c r="BN30" s="6">
        <f t="shared" si="8"/>
        <v>19</v>
      </c>
      <c r="BO30" s="6">
        <f t="shared" si="8"/>
        <v>0</v>
      </c>
      <c r="BP30" s="6">
        <f t="shared" si="8"/>
        <v>0</v>
      </c>
      <c r="BQ30" s="6">
        <f t="shared" si="9"/>
        <v>0</v>
      </c>
      <c r="BR30" s="6">
        <f t="shared" ref="BR30:CG45" si="23">HLOOKUP(BR$2+2,$C$2:$AJ$85,$BE30,FALSE)</f>
        <v>0</v>
      </c>
      <c r="BS30" s="6">
        <f t="shared" si="23"/>
        <v>0</v>
      </c>
      <c r="BT30" s="6">
        <f t="shared" si="23"/>
        <v>0</v>
      </c>
      <c r="BU30" s="6">
        <f t="shared" si="23"/>
        <v>0</v>
      </c>
      <c r="BV30" s="6">
        <f t="shared" si="23"/>
        <v>32</v>
      </c>
      <c r="BW30" s="6">
        <f t="shared" si="23"/>
        <v>0</v>
      </c>
      <c r="BX30" s="6">
        <f t="shared" si="23"/>
        <v>0</v>
      </c>
      <c r="BY30" s="6">
        <f t="shared" si="23"/>
        <v>0</v>
      </c>
      <c r="BZ30" s="6">
        <f t="shared" si="23"/>
        <v>159</v>
      </c>
      <c r="CA30" s="6">
        <f t="shared" si="23"/>
        <v>0</v>
      </c>
      <c r="CB30" s="6">
        <f t="shared" si="23"/>
        <v>0</v>
      </c>
      <c r="CC30" s="6">
        <f t="shared" si="23"/>
        <v>0</v>
      </c>
      <c r="CD30" s="6">
        <f t="shared" si="23"/>
        <v>0</v>
      </c>
      <c r="CE30" s="6">
        <f t="shared" si="23"/>
        <v>0</v>
      </c>
      <c r="CF30" s="6">
        <f t="shared" si="23"/>
        <v>0</v>
      </c>
      <c r="CG30" s="6">
        <f t="shared" si="23"/>
        <v>0</v>
      </c>
      <c r="CH30" s="6">
        <f t="shared" si="16"/>
        <v>3</v>
      </c>
      <c r="CI30" s="6">
        <f t="shared" si="16"/>
        <v>0</v>
      </c>
      <c r="CJ30" s="6">
        <f t="shared" si="16"/>
        <v>0</v>
      </c>
      <c r="CK30" s="6">
        <f t="shared" si="16"/>
        <v>0</v>
      </c>
      <c r="CL30" s="47">
        <f t="shared" si="18"/>
        <v>0</v>
      </c>
      <c r="CM30" s="47">
        <f t="shared" si="18"/>
        <v>0</v>
      </c>
      <c r="CN30" s="47">
        <f t="shared" si="18"/>
        <v>0</v>
      </c>
      <c r="CO30" s="47">
        <f t="shared" si="19"/>
        <v>0</v>
      </c>
      <c r="CP30" s="47">
        <f t="shared" si="19"/>
        <v>0</v>
      </c>
      <c r="CQ30" s="47">
        <f t="shared" si="19"/>
        <v>0</v>
      </c>
      <c r="CR30" s="47">
        <f t="shared" si="10"/>
        <v>0</v>
      </c>
      <c r="CS30" s="47">
        <f t="shared" si="20"/>
        <v>0</v>
      </c>
      <c r="CT30" s="47">
        <f t="shared" si="11"/>
        <v>0</v>
      </c>
      <c r="CU30" s="47">
        <f t="shared" si="11"/>
        <v>0</v>
      </c>
      <c r="CV30" s="47">
        <f t="shared" si="11"/>
        <v>0</v>
      </c>
      <c r="CW30" s="47">
        <f t="shared" si="12"/>
        <v>0</v>
      </c>
      <c r="CX30" s="47">
        <f t="shared" si="13"/>
        <v>0</v>
      </c>
      <c r="CY30" s="47">
        <f t="shared" si="13"/>
        <v>0</v>
      </c>
      <c r="CZ30" s="47">
        <f t="shared" si="13"/>
        <v>0</v>
      </c>
      <c r="DA30" s="47">
        <f t="shared" si="13"/>
        <v>0</v>
      </c>
      <c r="DB30" s="47">
        <f t="shared" si="13"/>
        <v>0</v>
      </c>
      <c r="DC30" s="47">
        <f t="shared" si="13"/>
        <v>0</v>
      </c>
      <c r="DD30" s="47">
        <f t="shared" si="13"/>
        <v>0</v>
      </c>
      <c r="DE30" s="47">
        <f t="shared" si="13"/>
        <v>0</v>
      </c>
      <c r="DF30" s="47">
        <f t="shared" si="13"/>
        <v>0</v>
      </c>
      <c r="DG30" s="47">
        <f t="shared" si="13"/>
        <v>0</v>
      </c>
      <c r="DH30" s="47">
        <f t="shared" si="13"/>
        <v>0</v>
      </c>
      <c r="DI30" s="47">
        <f t="shared" si="13"/>
        <v>0</v>
      </c>
      <c r="DJ30" s="47">
        <f t="shared" si="13"/>
        <v>0</v>
      </c>
      <c r="DK30" s="47">
        <f t="shared" si="13"/>
        <v>0</v>
      </c>
      <c r="DL30" s="47">
        <f t="shared" si="13"/>
        <v>0</v>
      </c>
      <c r="DM30" s="47">
        <f t="shared" si="13"/>
        <v>0</v>
      </c>
      <c r="DN30" s="47">
        <f t="shared" si="17"/>
        <v>0</v>
      </c>
      <c r="DO30" s="47">
        <f t="shared" si="17"/>
        <v>0</v>
      </c>
      <c r="DP30" s="47">
        <f t="shared" si="17"/>
        <v>0</v>
      </c>
      <c r="DQ30" s="47">
        <f t="shared" si="17"/>
        <v>0</v>
      </c>
    </row>
    <row r="31" spans="1:121">
      <c r="A31" s="4" t="s">
        <v>852</v>
      </c>
      <c r="B31">
        <v>2</v>
      </c>
      <c r="C31" s="6">
        <v>0</v>
      </c>
      <c r="D31" s="6">
        <v>7</v>
      </c>
      <c r="E31" s="6">
        <v>5</v>
      </c>
      <c r="F31" s="6">
        <v>0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4</v>
      </c>
      <c r="AE31" s="6">
        <v>0</v>
      </c>
      <c r="AF31" s="6">
        <v>0</v>
      </c>
      <c r="AG31" s="6">
        <v>99</v>
      </c>
      <c r="AH31" s="6">
        <v>0</v>
      </c>
      <c r="AI31" s="6">
        <v>15</v>
      </c>
      <c r="AJ31" s="6">
        <v>0</v>
      </c>
      <c r="AK31" s="26">
        <v>1</v>
      </c>
      <c r="AL31" s="26">
        <v>0</v>
      </c>
      <c r="AM31" s="26">
        <v>0</v>
      </c>
      <c r="AN31" s="26">
        <v>0</v>
      </c>
      <c r="AO31" s="26">
        <v>3</v>
      </c>
      <c r="AP31" s="26">
        <v>0</v>
      </c>
      <c r="AQ31" s="26">
        <v>0</v>
      </c>
      <c r="AR31" s="26">
        <v>0</v>
      </c>
      <c r="AS31" s="26">
        <v>0</v>
      </c>
      <c r="AT31" s="26">
        <v>0</v>
      </c>
      <c r="AU31" s="26">
        <v>0</v>
      </c>
      <c r="AV31" s="26">
        <v>0</v>
      </c>
      <c r="AW31" s="26">
        <v>0</v>
      </c>
      <c r="AX31" s="26">
        <v>0</v>
      </c>
      <c r="AY31" s="26">
        <v>74</v>
      </c>
      <c r="AZ31" s="26">
        <v>0</v>
      </c>
      <c r="BA31" s="26">
        <v>0</v>
      </c>
      <c r="BB31" s="26">
        <v>3</v>
      </c>
      <c r="BC31" s="26">
        <v>5</v>
      </c>
      <c r="BE31" s="46">
        <v>30</v>
      </c>
      <c r="BF31" s="6">
        <f t="shared" si="6"/>
        <v>0</v>
      </c>
      <c r="BG31" s="6">
        <f t="shared" si="22"/>
        <v>0</v>
      </c>
      <c r="BH31" s="6">
        <f t="shared" si="22"/>
        <v>0</v>
      </c>
      <c r="BI31" s="6">
        <f t="shared" si="22"/>
        <v>0</v>
      </c>
      <c r="BJ31" s="6">
        <f t="shared" si="22"/>
        <v>0</v>
      </c>
      <c r="BK31" s="6">
        <f t="shared" si="22"/>
        <v>0</v>
      </c>
      <c r="BL31" s="6">
        <f t="shared" si="7"/>
        <v>0</v>
      </c>
      <c r="BM31" s="6">
        <f t="shared" si="22"/>
        <v>0</v>
      </c>
      <c r="BN31" s="6">
        <f t="shared" ref="BN31:CC46" si="24">HLOOKUP(BN$2+2,$C$2:$AJ$85,$BE31,FALSE)</f>
        <v>0</v>
      </c>
      <c r="BO31" s="6">
        <f t="shared" si="24"/>
        <v>0</v>
      </c>
      <c r="BP31" s="6">
        <f t="shared" si="24"/>
        <v>0</v>
      </c>
      <c r="BQ31" s="6">
        <f t="shared" si="9"/>
        <v>0</v>
      </c>
      <c r="BR31" s="6">
        <f t="shared" si="24"/>
        <v>1</v>
      </c>
      <c r="BS31" s="6">
        <f t="shared" si="24"/>
        <v>0</v>
      </c>
      <c r="BT31" s="6">
        <f t="shared" si="24"/>
        <v>7</v>
      </c>
      <c r="BU31" s="6">
        <f t="shared" si="24"/>
        <v>5</v>
      </c>
      <c r="BV31" s="6">
        <f t="shared" si="24"/>
        <v>0</v>
      </c>
      <c r="BW31" s="6">
        <f t="shared" si="24"/>
        <v>0</v>
      </c>
      <c r="BX31" s="6">
        <f t="shared" si="24"/>
        <v>0</v>
      </c>
      <c r="BY31" s="6">
        <f t="shared" si="24"/>
        <v>0</v>
      </c>
      <c r="BZ31" s="6">
        <f t="shared" si="24"/>
        <v>4</v>
      </c>
      <c r="CA31" s="6">
        <f t="shared" si="24"/>
        <v>99</v>
      </c>
      <c r="CB31" s="6">
        <f t="shared" si="24"/>
        <v>0</v>
      </c>
      <c r="CC31" s="6">
        <f t="shared" si="24"/>
        <v>0</v>
      </c>
      <c r="CD31" s="6">
        <f t="shared" si="23"/>
        <v>15</v>
      </c>
      <c r="CE31" s="6">
        <f t="shared" si="23"/>
        <v>0</v>
      </c>
      <c r="CF31" s="6">
        <f t="shared" si="23"/>
        <v>0</v>
      </c>
      <c r="CG31" s="6">
        <f t="shared" si="23"/>
        <v>0</v>
      </c>
      <c r="CH31" s="6">
        <f t="shared" si="16"/>
        <v>0</v>
      </c>
      <c r="CI31" s="6">
        <f t="shared" si="16"/>
        <v>0</v>
      </c>
      <c r="CJ31" s="6">
        <f t="shared" si="16"/>
        <v>0</v>
      </c>
      <c r="CK31" s="6">
        <f t="shared" si="16"/>
        <v>0</v>
      </c>
      <c r="CL31" s="47">
        <f t="shared" si="18"/>
        <v>0</v>
      </c>
      <c r="CM31" s="47">
        <f t="shared" si="18"/>
        <v>0</v>
      </c>
      <c r="CN31" s="47">
        <f t="shared" si="18"/>
        <v>0</v>
      </c>
      <c r="CO31" s="47">
        <f t="shared" si="19"/>
        <v>0</v>
      </c>
      <c r="CP31" s="47">
        <f t="shared" si="19"/>
        <v>0</v>
      </c>
      <c r="CQ31" s="47">
        <f t="shared" si="19"/>
        <v>0</v>
      </c>
      <c r="CR31" s="47">
        <f t="shared" si="10"/>
        <v>0</v>
      </c>
      <c r="CS31" s="47">
        <f t="shared" si="20"/>
        <v>0</v>
      </c>
      <c r="CT31" s="47">
        <f t="shared" si="11"/>
        <v>0</v>
      </c>
      <c r="CU31" s="47">
        <f t="shared" si="11"/>
        <v>0</v>
      </c>
      <c r="CV31" s="47">
        <f t="shared" si="11"/>
        <v>0</v>
      </c>
      <c r="CW31" s="47">
        <f t="shared" si="12"/>
        <v>0</v>
      </c>
      <c r="CX31" s="47">
        <f t="shared" si="13"/>
        <v>1</v>
      </c>
      <c r="CY31" s="47">
        <f t="shared" si="13"/>
        <v>0</v>
      </c>
      <c r="CZ31" s="47">
        <f t="shared" si="13"/>
        <v>5</v>
      </c>
      <c r="DA31" s="47">
        <f t="shared" si="13"/>
        <v>3</v>
      </c>
      <c r="DB31" s="47">
        <f t="shared" si="13"/>
        <v>0</v>
      </c>
      <c r="DC31" s="47">
        <f t="shared" si="13"/>
        <v>0</v>
      </c>
      <c r="DD31" s="47">
        <f t="shared" si="13"/>
        <v>0</v>
      </c>
      <c r="DE31" s="47">
        <f t="shared" si="13"/>
        <v>0</v>
      </c>
      <c r="DF31" s="47">
        <f t="shared" si="13"/>
        <v>3</v>
      </c>
      <c r="DG31" s="47">
        <f t="shared" si="13"/>
        <v>74</v>
      </c>
      <c r="DH31" s="47">
        <f t="shared" si="13"/>
        <v>0</v>
      </c>
      <c r="DI31" s="47">
        <f t="shared" si="13"/>
        <v>0</v>
      </c>
      <c r="DJ31" s="47">
        <f t="shared" si="13"/>
        <v>0</v>
      </c>
      <c r="DK31" s="47">
        <f t="shared" si="13"/>
        <v>0</v>
      </c>
      <c r="DL31" s="47">
        <f t="shared" si="13"/>
        <v>0</v>
      </c>
      <c r="DM31" s="47">
        <f t="shared" si="13"/>
        <v>0</v>
      </c>
      <c r="DN31" s="47">
        <f t="shared" si="17"/>
        <v>0</v>
      </c>
      <c r="DO31" s="47">
        <f t="shared" si="17"/>
        <v>0</v>
      </c>
      <c r="DP31" s="47">
        <f t="shared" si="17"/>
        <v>0</v>
      </c>
      <c r="DQ31" s="47">
        <f t="shared" si="17"/>
        <v>0</v>
      </c>
    </row>
    <row r="32" spans="1:121">
      <c r="A32" s="4" t="s">
        <v>462</v>
      </c>
      <c r="B32">
        <v>2</v>
      </c>
      <c r="C32" s="6">
        <v>0</v>
      </c>
      <c r="D32" s="6">
        <v>9</v>
      </c>
      <c r="E32" s="6">
        <v>11</v>
      </c>
      <c r="F32" s="6">
        <v>0</v>
      </c>
      <c r="G32" s="6">
        <v>0</v>
      </c>
      <c r="H32" s="6">
        <v>8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5</v>
      </c>
      <c r="AE32" s="6">
        <v>0</v>
      </c>
      <c r="AF32" s="6">
        <v>0</v>
      </c>
      <c r="AG32" s="6">
        <v>80</v>
      </c>
      <c r="AH32" s="6">
        <v>5</v>
      </c>
      <c r="AI32" s="6">
        <v>10</v>
      </c>
      <c r="AJ32" s="6">
        <v>0</v>
      </c>
      <c r="AK32" s="26">
        <v>1</v>
      </c>
      <c r="AL32" s="26">
        <v>0</v>
      </c>
      <c r="AM32" s="26">
        <v>0</v>
      </c>
      <c r="AN32" s="26">
        <v>0</v>
      </c>
      <c r="AO32" s="26">
        <v>2</v>
      </c>
      <c r="AP32" s="26">
        <v>0</v>
      </c>
      <c r="AQ32" s="26">
        <v>0</v>
      </c>
      <c r="AR32" s="26">
        <v>0</v>
      </c>
      <c r="AS32" s="26">
        <v>0</v>
      </c>
      <c r="AT32" s="26">
        <v>0</v>
      </c>
      <c r="AU32" s="26">
        <v>0</v>
      </c>
      <c r="AV32" s="26">
        <v>0</v>
      </c>
      <c r="AW32" s="26">
        <v>0</v>
      </c>
      <c r="AX32" s="26">
        <v>31</v>
      </c>
      <c r="AY32" s="26">
        <v>15</v>
      </c>
      <c r="AZ32" s="26">
        <v>34</v>
      </c>
      <c r="BA32" s="26">
        <v>0</v>
      </c>
      <c r="BB32" s="26">
        <v>1</v>
      </c>
      <c r="BC32" s="26">
        <v>2</v>
      </c>
      <c r="BE32" s="46">
        <v>31</v>
      </c>
      <c r="BF32" s="6">
        <f t="shared" si="6"/>
        <v>0</v>
      </c>
      <c r="BG32" s="6">
        <f t="shared" si="22"/>
        <v>0</v>
      </c>
      <c r="BH32" s="6">
        <f t="shared" si="22"/>
        <v>0</v>
      </c>
      <c r="BI32" s="6">
        <f t="shared" si="22"/>
        <v>0</v>
      </c>
      <c r="BJ32" s="6">
        <f t="shared" si="22"/>
        <v>0</v>
      </c>
      <c r="BK32" s="6">
        <f t="shared" si="22"/>
        <v>0</v>
      </c>
      <c r="BL32" s="6">
        <f t="shared" si="7"/>
        <v>0</v>
      </c>
      <c r="BM32" s="6">
        <f t="shared" si="22"/>
        <v>0</v>
      </c>
      <c r="BN32" s="6">
        <f t="shared" si="24"/>
        <v>0</v>
      </c>
      <c r="BO32" s="6">
        <f t="shared" si="24"/>
        <v>0</v>
      </c>
      <c r="BP32" s="6">
        <f t="shared" si="24"/>
        <v>0</v>
      </c>
      <c r="BQ32" s="6">
        <f t="shared" si="9"/>
        <v>0</v>
      </c>
      <c r="BR32" s="6">
        <f t="shared" si="24"/>
        <v>8</v>
      </c>
      <c r="BS32" s="6">
        <f t="shared" si="24"/>
        <v>0</v>
      </c>
      <c r="BT32" s="6">
        <f t="shared" si="24"/>
        <v>9</v>
      </c>
      <c r="BU32" s="6">
        <f t="shared" si="24"/>
        <v>11</v>
      </c>
      <c r="BV32" s="6">
        <f t="shared" si="24"/>
        <v>0</v>
      </c>
      <c r="BW32" s="6">
        <f t="shared" si="24"/>
        <v>0</v>
      </c>
      <c r="BX32" s="6">
        <f t="shared" si="24"/>
        <v>0</v>
      </c>
      <c r="BY32" s="6">
        <f t="shared" si="24"/>
        <v>0</v>
      </c>
      <c r="BZ32" s="6">
        <f t="shared" si="24"/>
        <v>5</v>
      </c>
      <c r="CA32" s="6">
        <f t="shared" si="24"/>
        <v>80</v>
      </c>
      <c r="CB32" s="6">
        <f t="shared" si="24"/>
        <v>0</v>
      </c>
      <c r="CC32" s="6">
        <f t="shared" si="24"/>
        <v>0</v>
      </c>
      <c r="CD32" s="6">
        <f t="shared" si="23"/>
        <v>10</v>
      </c>
      <c r="CE32" s="6">
        <f t="shared" si="23"/>
        <v>0</v>
      </c>
      <c r="CF32" s="6">
        <f t="shared" si="23"/>
        <v>0</v>
      </c>
      <c r="CG32" s="6">
        <f t="shared" si="23"/>
        <v>0</v>
      </c>
      <c r="CH32" s="6">
        <f t="shared" si="16"/>
        <v>0</v>
      </c>
      <c r="CI32" s="6">
        <f t="shared" si="16"/>
        <v>5</v>
      </c>
      <c r="CJ32" s="6">
        <f t="shared" si="16"/>
        <v>0</v>
      </c>
      <c r="CK32" s="6">
        <f t="shared" si="16"/>
        <v>0</v>
      </c>
      <c r="CL32" s="47">
        <f t="shared" si="18"/>
        <v>0</v>
      </c>
      <c r="CM32" s="47">
        <f t="shared" si="18"/>
        <v>0</v>
      </c>
      <c r="CN32" s="47">
        <f t="shared" si="18"/>
        <v>0</v>
      </c>
      <c r="CO32" s="47">
        <f t="shared" si="19"/>
        <v>0</v>
      </c>
      <c r="CP32" s="47">
        <f t="shared" si="19"/>
        <v>0</v>
      </c>
      <c r="CQ32" s="47">
        <f t="shared" si="19"/>
        <v>0</v>
      </c>
      <c r="CR32" s="47">
        <f t="shared" si="10"/>
        <v>0</v>
      </c>
      <c r="CS32" s="47">
        <f t="shared" si="20"/>
        <v>0</v>
      </c>
      <c r="CT32" s="47">
        <f t="shared" si="11"/>
        <v>0</v>
      </c>
      <c r="CU32" s="47">
        <f t="shared" si="11"/>
        <v>0</v>
      </c>
      <c r="CV32" s="47">
        <f t="shared" si="11"/>
        <v>0</v>
      </c>
      <c r="CW32" s="47">
        <f t="shared" si="12"/>
        <v>0</v>
      </c>
      <c r="CX32" s="47">
        <f t="shared" si="13"/>
        <v>1</v>
      </c>
      <c r="CY32" s="47">
        <f t="shared" si="13"/>
        <v>0</v>
      </c>
      <c r="CZ32" s="47">
        <f t="shared" ref="CZ32:DO47" si="25">IFERROR(HLOOKUP(CZ$2+2,$AK$2:$BC$85,$BE32,FALSE),0)</f>
        <v>2</v>
      </c>
      <c r="DA32" s="47">
        <f t="shared" si="25"/>
        <v>2</v>
      </c>
      <c r="DB32" s="47">
        <f t="shared" si="25"/>
        <v>0</v>
      </c>
      <c r="DC32" s="47">
        <f t="shared" si="25"/>
        <v>0</v>
      </c>
      <c r="DD32" s="47">
        <f t="shared" si="25"/>
        <v>0</v>
      </c>
      <c r="DE32" s="47">
        <f t="shared" si="25"/>
        <v>0</v>
      </c>
      <c r="DF32" s="47">
        <f t="shared" si="25"/>
        <v>1</v>
      </c>
      <c r="DG32" s="47">
        <f t="shared" si="25"/>
        <v>15</v>
      </c>
      <c r="DH32" s="47">
        <f t="shared" si="25"/>
        <v>31</v>
      </c>
      <c r="DI32" s="47">
        <f t="shared" si="25"/>
        <v>34</v>
      </c>
      <c r="DJ32" s="47">
        <f t="shared" si="25"/>
        <v>0</v>
      </c>
      <c r="DK32" s="47">
        <f t="shared" si="25"/>
        <v>0</v>
      </c>
      <c r="DL32" s="47">
        <f t="shared" si="25"/>
        <v>0</v>
      </c>
      <c r="DM32" s="47">
        <f t="shared" si="25"/>
        <v>0</v>
      </c>
      <c r="DN32" s="47">
        <f t="shared" si="25"/>
        <v>0</v>
      </c>
      <c r="DO32" s="47">
        <f t="shared" si="25"/>
        <v>0</v>
      </c>
      <c r="DP32" s="47">
        <f t="shared" si="17"/>
        <v>0</v>
      </c>
      <c r="DQ32" s="47">
        <f t="shared" si="17"/>
        <v>0</v>
      </c>
    </row>
    <row r="33" spans="1:121">
      <c r="A33" s="4" t="s">
        <v>853</v>
      </c>
      <c r="B33">
        <v>2</v>
      </c>
      <c r="C33" s="6">
        <v>7</v>
      </c>
      <c r="D33" s="6">
        <v>0</v>
      </c>
      <c r="E33" s="6">
        <v>16</v>
      </c>
      <c r="F33" s="6">
        <v>3</v>
      </c>
      <c r="G33" s="6">
        <v>0</v>
      </c>
      <c r="H33" s="6">
        <v>10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79</v>
      </c>
      <c r="AH33" s="6">
        <v>5</v>
      </c>
      <c r="AI33" s="6">
        <v>10</v>
      </c>
      <c r="AJ33" s="6">
        <v>0</v>
      </c>
      <c r="AK33" s="26">
        <v>4</v>
      </c>
      <c r="AL33" s="26">
        <v>0</v>
      </c>
      <c r="AM33" s="26">
        <v>0</v>
      </c>
      <c r="AN33" s="26">
        <v>0</v>
      </c>
      <c r="AO33" s="26">
        <v>6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43</v>
      </c>
      <c r="AY33" s="26">
        <v>33</v>
      </c>
      <c r="AZ33" s="26">
        <v>0</v>
      </c>
      <c r="BA33" s="26">
        <v>0</v>
      </c>
      <c r="BB33" s="26">
        <v>0</v>
      </c>
      <c r="BC33" s="26">
        <v>0</v>
      </c>
      <c r="BE33" s="46">
        <v>32</v>
      </c>
      <c r="BF33" s="6">
        <f t="shared" si="6"/>
        <v>0</v>
      </c>
      <c r="BG33" s="6">
        <f t="shared" si="22"/>
        <v>0</v>
      </c>
      <c r="BH33" s="6">
        <f t="shared" si="22"/>
        <v>0</v>
      </c>
      <c r="BI33" s="6">
        <f t="shared" si="22"/>
        <v>0</v>
      </c>
      <c r="BJ33" s="6">
        <f t="shared" si="22"/>
        <v>0</v>
      </c>
      <c r="BK33" s="6">
        <f t="shared" si="22"/>
        <v>0</v>
      </c>
      <c r="BL33" s="6">
        <f t="shared" si="7"/>
        <v>0</v>
      </c>
      <c r="BM33" s="6">
        <f t="shared" si="22"/>
        <v>0</v>
      </c>
      <c r="BN33" s="6">
        <f t="shared" si="24"/>
        <v>0</v>
      </c>
      <c r="BO33" s="6">
        <f t="shared" si="24"/>
        <v>0</v>
      </c>
      <c r="BP33" s="6">
        <f t="shared" si="24"/>
        <v>0</v>
      </c>
      <c r="BQ33" s="6">
        <f t="shared" si="9"/>
        <v>0</v>
      </c>
      <c r="BR33" s="6">
        <f t="shared" si="24"/>
        <v>10</v>
      </c>
      <c r="BS33" s="6">
        <f t="shared" si="24"/>
        <v>0</v>
      </c>
      <c r="BT33" s="6">
        <f t="shared" si="24"/>
        <v>0</v>
      </c>
      <c r="BU33" s="6">
        <f t="shared" si="24"/>
        <v>16</v>
      </c>
      <c r="BV33" s="6">
        <f t="shared" si="24"/>
        <v>0</v>
      </c>
      <c r="BW33" s="6">
        <f t="shared" si="24"/>
        <v>0</v>
      </c>
      <c r="BX33" s="6">
        <f t="shared" si="24"/>
        <v>0</v>
      </c>
      <c r="BY33" s="6">
        <f t="shared" si="24"/>
        <v>7</v>
      </c>
      <c r="BZ33" s="6">
        <f t="shared" si="24"/>
        <v>0</v>
      </c>
      <c r="CA33" s="6">
        <f t="shared" si="24"/>
        <v>79</v>
      </c>
      <c r="CB33" s="6">
        <f t="shared" si="24"/>
        <v>0</v>
      </c>
      <c r="CC33" s="6">
        <f t="shared" si="24"/>
        <v>0</v>
      </c>
      <c r="CD33" s="6">
        <f t="shared" si="23"/>
        <v>10</v>
      </c>
      <c r="CE33" s="6">
        <f t="shared" si="23"/>
        <v>3</v>
      </c>
      <c r="CF33" s="6">
        <f t="shared" si="23"/>
        <v>0</v>
      </c>
      <c r="CG33" s="6">
        <f t="shared" si="23"/>
        <v>0</v>
      </c>
      <c r="CH33" s="6">
        <f t="shared" si="16"/>
        <v>0</v>
      </c>
      <c r="CI33" s="6">
        <f t="shared" si="16"/>
        <v>5</v>
      </c>
      <c r="CJ33" s="6">
        <f t="shared" si="16"/>
        <v>0</v>
      </c>
      <c r="CK33" s="6">
        <f t="shared" si="16"/>
        <v>0</v>
      </c>
      <c r="CL33" s="47">
        <f t="shared" si="18"/>
        <v>0</v>
      </c>
      <c r="CM33" s="47">
        <f t="shared" si="18"/>
        <v>0</v>
      </c>
      <c r="CN33" s="47">
        <f t="shared" si="18"/>
        <v>0</v>
      </c>
      <c r="CO33" s="47">
        <f t="shared" si="19"/>
        <v>0</v>
      </c>
      <c r="CP33" s="47">
        <f t="shared" si="19"/>
        <v>0</v>
      </c>
      <c r="CQ33" s="47">
        <f t="shared" si="19"/>
        <v>0</v>
      </c>
      <c r="CR33" s="47">
        <f t="shared" si="10"/>
        <v>0</v>
      </c>
      <c r="CS33" s="47">
        <f t="shared" si="20"/>
        <v>0</v>
      </c>
      <c r="CT33" s="47">
        <f t="shared" si="11"/>
        <v>0</v>
      </c>
      <c r="CU33" s="47">
        <f t="shared" si="11"/>
        <v>0</v>
      </c>
      <c r="CV33" s="47">
        <f t="shared" si="11"/>
        <v>0</v>
      </c>
      <c r="CW33" s="47">
        <f t="shared" si="12"/>
        <v>0</v>
      </c>
      <c r="CX33" s="47">
        <f t="shared" ref="CX33:DM48" si="26">IFERROR(HLOOKUP(CX$2+2,$AK$2:$BC$85,$BE33,FALSE),0)</f>
        <v>4</v>
      </c>
      <c r="CY33" s="47">
        <f t="shared" si="26"/>
        <v>0</v>
      </c>
      <c r="CZ33" s="47">
        <f t="shared" si="26"/>
        <v>0</v>
      </c>
      <c r="DA33" s="47">
        <f t="shared" si="26"/>
        <v>6</v>
      </c>
      <c r="DB33" s="47">
        <f t="shared" si="26"/>
        <v>0</v>
      </c>
      <c r="DC33" s="47">
        <f t="shared" si="26"/>
        <v>0</v>
      </c>
      <c r="DD33" s="47">
        <f t="shared" si="26"/>
        <v>0</v>
      </c>
      <c r="DE33" s="47">
        <f t="shared" si="26"/>
        <v>0</v>
      </c>
      <c r="DF33" s="47">
        <f t="shared" si="26"/>
        <v>0</v>
      </c>
      <c r="DG33" s="47">
        <f t="shared" si="26"/>
        <v>33</v>
      </c>
      <c r="DH33" s="47">
        <f t="shared" si="26"/>
        <v>43</v>
      </c>
      <c r="DI33" s="47">
        <f t="shared" si="26"/>
        <v>0</v>
      </c>
      <c r="DJ33" s="47">
        <f t="shared" si="26"/>
        <v>0</v>
      </c>
      <c r="DK33" s="47">
        <f t="shared" si="26"/>
        <v>0</v>
      </c>
      <c r="DL33" s="47">
        <f t="shared" si="26"/>
        <v>0</v>
      </c>
      <c r="DM33" s="47">
        <f t="shared" si="26"/>
        <v>0</v>
      </c>
      <c r="DN33" s="47">
        <f t="shared" si="25"/>
        <v>0</v>
      </c>
      <c r="DO33" s="47">
        <f t="shared" si="25"/>
        <v>0</v>
      </c>
      <c r="DP33" s="47">
        <f t="shared" si="17"/>
        <v>0</v>
      </c>
      <c r="DQ33" s="47">
        <f t="shared" si="17"/>
        <v>0</v>
      </c>
    </row>
    <row r="34" spans="1:121">
      <c r="A34" s="4" t="s">
        <v>854</v>
      </c>
      <c r="B34">
        <v>2</v>
      </c>
      <c r="C34" s="6">
        <v>6</v>
      </c>
      <c r="D34" s="6">
        <v>10</v>
      </c>
      <c r="E34" s="6">
        <v>13</v>
      </c>
      <c r="F34" s="6">
        <v>0</v>
      </c>
      <c r="G34" s="6">
        <v>0</v>
      </c>
      <c r="H34" s="6">
        <v>35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48</v>
      </c>
      <c r="AH34" s="6">
        <v>5</v>
      </c>
      <c r="AI34" s="6">
        <v>10</v>
      </c>
      <c r="AJ34" s="6">
        <v>0</v>
      </c>
      <c r="AK34" s="26">
        <v>28</v>
      </c>
      <c r="AL34" s="26">
        <v>0</v>
      </c>
      <c r="AM34" s="26">
        <v>0</v>
      </c>
      <c r="AN34" s="26">
        <v>0</v>
      </c>
      <c r="AO34" s="26">
        <v>11</v>
      </c>
      <c r="AP34" s="26">
        <v>0</v>
      </c>
      <c r="AQ34" s="26">
        <v>0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39</v>
      </c>
      <c r="AZ34" s="26">
        <v>0</v>
      </c>
      <c r="BA34" s="26">
        <v>0</v>
      </c>
      <c r="BB34" s="26">
        <v>0</v>
      </c>
      <c r="BC34" s="26">
        <v>8</v>
      </c>
      <c r="BE34" s="46">
        <v>33</v>
      </c>
      <c r="BF34" s="6">
        <f t="shared" si="6"/>
        <v>0</v>
      </c>
      <c r="BG34" s="6">
        <f t="shared" si="22"/>
        <v>0</v>
      </c>
      <c r="BH34" s="6">
        <f t="shared" si="22"/>
        <v>0</v>
      </c>
      <c r="BI34" s="6">
        <f t="shared" si="22"/>
        <v>0</v>
      </c>
      <c r="BJ34" s="6">
        <f t="shared" si="22"/>
        <v>0</v>
      </c>
      <c r="BK34" s="6">
        <f t="shared" si="22"/>
        <v>0</v>
      </c>
      <c r="BL34" s="6">
        <f t="shared" si="7"/>
        <v>0</v>
      </c>
      <c r="BM34" s="6">
        <f t="shared" si="22"/>
        <v>0</v>
      </c>
      <c r="BN34" s="6">
        <f t="shared" si="24"/>
        <v>0</v>
      </c>
      <c r="BO34" s="6">
        <f t="shared" si="24"/>
        <v>0</v>
      </c>
      <c r="BP34" s="6">
        <f t="shared" si="24"/>
        <v>0</v>
      </c>
      <c r="BQ34" s="6">
        <f t="shared" si="9"/>
        <v>0</v>
      </c>
      <c r="BR34" s="6">
        <f t="shared" si="24"/>
        <v>35</v>
      </c>
      <c r="BS34" s="6">
        <f t="shared" si="24"/>
        <v>0</v>
      </c>
      <c r="BT34" s="6">
        <f t="shared" si="24"/>
        <v>10</v>
      </c>
      <c r="BU34" s="6">
        <f t="shared" si="24"/>
        <v>13</v>
      </c>
      <c r="BV34" s="6">
        <f t="shared" si="24"/>
        <v>0</v>
      </c>
      <c r="BW34" s="6">
        <f t="shared" si="24"/>
        <v>0</v>
      </c>
      <c r="BX34" s="6">
        <f t="shared" si="24"/>
        <v>0</v>
      </c>
      <c r="BY34" s="6">
        <f t="shared" si="24"/>
        <v>6</v>
      </c>
      <c r="BZ34" s="6">
        <f t="shared" si="24"/>
        <v>0</v>
      </c>
      <c r="CA34" s="6">
        <f t="shared" si="24"/>
        <v>48</v>
      </c>
      <c r="CB34" s="6">
        <f t="shared" si="24"/>
        <v>0</v>
      </c>
      <c r="CC34" s="6">
        <f t="shared" si="24"/>
        <v>0</v>
      </c>
      <c r="CD34" s="6">
        <f t="shared" si="23"/>
        <v>10</v>
      </c>
      <c r="CE34" s="6">
        <f t="shared" si="23"/>
        <v>0</v>
      </c>
      <c r="CF34" s="6">
        <f t="shared" si="23"/>
        <v>0</v>
      </c>
      <c r="CG34" s="6">
        <f t="shared" si="23"/>
        <v>0</v>
      </c>
      <c r="CH34" s="6">
        <f t="shared" si="16"/>
        <v>0</v>
      </c>
      <c r="CI34" s="6">
        <f t="shared" si="16"/>
        <v>5</v>
      </c>
      <c r="CJ34" s="6">
        <f t="shared" si="16"/>
        <v>0</v>
      </c>
      <c r="CK34" s="6">
        <f t="shared" si="16"/>
        <v>0</v>
      </c>
      <c r="CL34" s="47">
        <f t="shared" si="18"/>
        <v>0</v>
      </c>
      <c r="CM34" s="47">
        <f t="shared" si="18"/>
        <v>0</v>
      </c>
      <c r="CN34" s="47">
        <f t="shared" si="18"/>
        <v>0</v>
      </c>
      <c r="CO34" s="47">
        <f t="shared" si="19"/>
        <v>0</v>
      </c>
      <c r="CP34" s="47">
        <f t="shared" si="19"/>
        <v>0</v>
      </c>
      <c r="CQ34" s="47">
        <f t="shared" si="19"/>
        <v>0</v>
      </c>
      <c r="CR34" s="47">
        <f t="shared" si="10"/>
        <v>0</v>
      </c>
      <c r="CS34" s="47">
        <f t="shared" si="20"/>
        <v>0</v>
      </c>
      <c r="CT34" s="47">
        <f t="shared" si="11"/>
        <v>0</v>
      </c>
      <c r="CU34" s="47">
        <f t="shared" si="11"/>
        <v>0</v>
      </c>
      <c r="CV34" s="47">
        <f t="shared" si="11"/>
        <v>0</v>
      </c>
      <c r="CW34" s="47">
        <f t="shared" si="12"/>
        <v>0</v>
      </c>
      <c r="CX34" s="47">
        <f t="shared" si="26"/>
        <v>28</v>
      </c>
      <c r="CY34" s="47">
        <f t="shared" si="26"/>
        <v>0</v>
      </c>
      <c r="CZ34" s="47">
        <f t="shared" si="26"/>
        <v>8</v>
      </c>
      <c r="DA34" s="47">
        <f t="shared" si="26"/>
        <v>11</v>
      </c>
      <c r="DB34" s="47">
        <f t="shared" si="26"/>
        <v>0</v>
      </c>
      <c r="DC34" s="47">
        <f t="shared" si="26"/>
        <v>0</v>
      </c>
      <c r="DD34" s="47">
        <f t="shared" si="26"/>
        <v>0</v>
      </c>
      <c r="DE34" s="47">
        <f t="shared" si="26"/>
        <v>0</v>
      </c>
      <c r="DF34" s="47">
        <f t="shared" si="26"/>
        <v>0</v>
      </c>
      <c r="DG34" s="47">
        <f t="shared" si="26"/>
        <v>39</v>
      </c>
      <c r="DH34" s="47">
        <f t="shared" si="26"/>
        <v>0</v>
      </c>
      <c r="DI34" s="47">
        <f t="shared" si="26"/>
        <v>0</v>
      </c>
      <c r="DJ34" s="47">
        <f t="shared" si="26"/>
        <v>0</v>
      </c>
      <c r="DK34" s="47">
        <f t="shared" si="26"/>
        <v>0</v>
      </c>
      <c r="DL34" s="47">
        <f t="shared" si="26"/>
        <v>0</v>
      </c>
      <c r="DM34" s="47">
        <f t="shared" si="26"/>
        <v>0</v>
      </c>
      <c r="DN34" s="47">
        <f t="shared" si="25"/>
        <v>0</v>
      </c>
      <c r="DO34" s="47">
        <f t="shared" si="25"/>
        <v>0</v>
      </c>
      <c r="DP34" s="47">
        <f t="shared" si="17"/>
        <v>0</v>
      </c>
      <c r="DQ34" s="47">
        <f t="shared" si="17"/>
        <v>0</v>
      </c>
    </row>
    <row r="35" spans="1:121">
      <c r="A35" s="4" t="s">
        <v>855</v>
      </c>
      <c r="B35">
        <v>2</v>
      </c>
      <c r="C35" s="6">
        <v>6</v>
      </c>
      <c r="D35" s="6">
        <v>0</v>
      </c>
      <c r="E35" s="6">
        <v>27</v>
      </c>
      <c r="F35" s="6">
        <v>0</v>
      </c>
      <c r="G35" s="6">
        <v>14</v>
      </c>
      <c r="H35" s="6">
        <v>33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31</v>
      </c>
      <c r="AH35" s="6">
        <v>0</v>
      </c>
      <c r="AI35" s="6">
        <v>15</v>
      </c>
      <c r="AJ35" s="6">
        <v>0</v>
      </c>
      <c r="AK35" s="26">
        <v>24</v>
      </c>
      <c r="AL35" s="26">
        <v>0</v>
      </c>
      <c r="AM35" s="26">
        <v>0</v>
      </c>
      <c r="AN35" s="26">
        <v>0</v>
      </c>
      <c r="AO35" s="26">
        <v>20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17</v>
      </c>
      <c r="AY35" s="26">
        <v>23</v>
      </c>
      <c r="AZ35" s="26">
        <v>0</v>
      </c>
      <c r="BA35" s="26">
        <v>0</v>
      </c>
      <c r="BB35" s="26">
        <v>0</v>
      </c>
      <c r="BC35" s="26">
        <v>0</v>
      </c>
      <c r="BE35" s="46">
        <v>34</v>
      </c>
      <c r="BF35" s="6">
        <f t="shared" si="6"/>
        <v>0</v>
      </c>
      <c r="BG35" s="6">
        <f t="shared" si="22"/>
        <v>0</v>
      </c>
      <c r="BH35" s="6">
        <f t="shared" si="22"/>
        <v>0</v>
      </c>
      <c r="BI35" s="6">
        <f t="shared" si="22"/>
        <v>0</v>
      </c>
      <c r="BJ35" s="6">
        <f t="shared" si="22"/>
        <v>0</v>
      </c>
      <c r="BK35" s="6">
        <f t="shared" si="22"/>
        <v>0</v>
      </c>
      <c r="BL35" s="6">
        <f t="shared" si="7"/>
        <v>0</v>
      </c>
      <c r="BM35" s="6">
        <f t="shared" si="22"/>
        <v>0</v>
      </c>
      <c r="BN35" s="6">
        <f t="shared" si="24"/>
        <v>0</v>
      </c>
      <c r="BO35" s="6">
        <f t="shared" si="24"/>
        <v>0</v>
      </c>
      <c r="BP35" s="6">
        <f t="shared" si="24"/>
        <v>0</v>
      </c>
      <c r="BQ35" s="6">
        <f t="shared" si="9"/>
        <v>0</v>
      </c>
      <c r="BR35" s="6">
        <f t="shared" si="24"/>
        <v>33</v>
      </c>
      <c r="BS35" s="6">
        <f t="shared" si="24"/>
        <v>14</v>
      </c>
      <c r="BT35" s="6">
        <f t="shared" si="24"/>
        <v>0</v>
      </c>
      <c r="BU35" s="6">
        <f t="shared" si="24"/>
        <v>27</v>
      </c>
      <c r="BV35" s="6">
        <f t="shared" si="24"/>
        <v>0</v>
      </c>
      <c r="BW35" s="6">
        <f t="shared" si="24"/>
        <v>0</v>
      </c>
      <c r="BX35" s="6">
        <f t="shared" si="24"/>
        <v>0</v>
      </c>
      <c r="BY35" s="6">
        <f t="shared" si="24"/>
        <v>6</v>
      </c>
      <c r="BZ35" s="6">
        <f t="shared" si="24"/>
        <v>0</v>
      </c>
      <c r="CA35" s="6">
        <f t="shared" si="24"/>
        <v>31</v>
      </c>
      <c r="CB35" s="6">
        <f t="shared" si="24"/>
        <v>0</v>
      </c>
      <c r="CC35" s="6">
        <f t="shared" si="24"/>
        <v>0</v>
      </c>
      <c r="CD35" s="6">
        <f t="shared" si="23"/>
        <v>15</v>
      </c>
      <c r="CE35" s="6">
        <f t="shared" si="23"/>
        <v>0</v>
      </c>
      <c r="CF35" s="6">
        <f t="shared" si="23"/>
        <v>0</v>
      </c>
      <c r="CG35" s="6">
        <f t="shared" si="23"/>
        <v>0</v>
      </c>
      <c r="CH35" s="6">
        <f t="shared" si="16"/>
        <v>0</v>
      </c>
      <c r="CI35" s="6">
        <f t="shared" si="16"/>
        <v>0</v>
      </c>
      <c r="CJ35" s="6">
        <f t="shared" si="16"/>
        <v>0</v>
      </c>
      <c r="CK35" s="6">
        <f t="shared" si="16"/>
        <v>0</v>
      </c>
      <c r="CL35" s="47">
        <f t="shared" si="18"/>
        <v>0</v>
      </c>
      <c r="CM35" s="47">
        <f t="shared" si="18"/>
        <v>0</v>
      </c>
      <c r="CN35" s="47">
        <f t="shared" si="18"/>
        <v>0</v>
      </c>
      <c r="CO35" s="47">
        <f t="shared" si="19"/>
        <v>0</v>
      </c>
      <c r="CP35" s="47">
        <f t="shared" si="19"/>
        <v>0</v>
      </c>
      <c r="CQ35" s="47">
        <f t="shared" si="19"/>
        <v>0</v>
      </c>
      <c r="CR35" s="47">
        <f t="shared" si="10"/>
        <v>0</v>
      </c>
      <c r="CS35" s="47">
        <f t="shared" si="20"/>
        <v>0</v>
      </c>
      <c r="CT35" s="47">
        <f t="shared" si="11"/>
        <v>0</v>
      </c>
      <c r="CU35" s="47">
        <f t="shared" si="11"/>
        <v>0</v>
      </c>
      <c r="CV35" s="47">
        <f t="shared" si="11"/>
        <v>0</v>
      </c>
      <c r="CW35" s="47">
        <f t="shared" si="12"/>
        <v>0</v>
      </c>
      <c r="CX35" s="47">
        <f t="shared" si="26"/>
        <v>24</v>
      </c>
      <c r="CY35" s="47">
        <f t="shared" si="26"/>
        <v>0</v>
      </c>
      <c r="CZ35" s="47">
        <f t="shared" si="26"/>
        <v>0</v>
      </c>
      <c r="DA35" s="47">
        <f t="shared" si="26"/>
        <v>20</v>
      </c>
      <c r="DB35" s="47">
        <f t="shared" si="26"/>
        <v>0</v>
      </c>
      <c r="DC35" s="47">
        <f t="shared" si="26"/>
        <v>0</v>
      </c>
      <c r="DD35" s="47">
        <f t="shared" si="26"/>
        <v>0</v>
      </c>
      <c r="DE35" s="47">
        <f t="shared" si="26"/>
        <v>0</v>
      </c>
      <c r="DF35" s="47">
        <f t="shared" si="26"/>
        <v>0</v>
      </c>
      <c r="DG35" s="47">
        <f t="shared" si="26"/>
        <v>23</v>
      </c>
      <c r="DH35" s="47">
        <f t="shared" si="26"/>
        <v>17</v>
      </c>
      <c r="DI35" s="47">
        <f t="shared" si="26"/>
        <v>0</v>
      </c>
      <c r="DJ35" s="47">
        <f t="shared" si="26"/>
        <v>0</v>
      </c>
      <c r="DK35" s="47">
        <f t="shared" si="26"/>
        <v>0</v>
      </c>
      <c r="DL35" s="47">
        <f t="shared" si="26"/>
        <v>0</v>
      </c>
      <c r="DM35" s="47">
        <f t="shared" si="26"/>
        <v>0</v>
      </c>
      <c r="DN35" s="47">
        <f t="shared" si="25"/>
        <v>0</v>
      </c>
      <c r="DO35" s="47">
        <f t="shared" si="25"/>
        <v>0</v>
      </c>
      <c r="DP35" s="47">
        <f t="shared" si="17"/>
        <v>0</v>
      </c>
      <c r="DQ35" s="47">
        <f t="shared" si="17"/>
        <v>0</v>
      </c>
    </row>
    <row r="36" spans="1:121">
      <c r="A36" s="4" t="s">
        <v>856</v>
      </c>
      <c r="B36">
        <v>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3</v>
      </c>
      <c r="K36" s="6">
        <v>0</v>
      </c>
      <c r="L36" s="6">
        <v>5</v>
      </c>
      <c r="M36" s="6">
        <v>9</v>
      </c>
      <c r="N36" s="6">
        <v>0</v>
      </c>
      <c r="O36" s="6">
        <v>13</v>
      </c>
      <c r="P36" s="6">
        <v>12</v>
      </c>
      <c r="Q36" s="6">
        <v>12</v>
      </c>
      <c r="R36" s="6">
        <v>54</v>
      </c>
      <c r="S36" s="6">
        <v>0</v>
      </c>
      <c r="T36" s="6">
        <v>0</v>
      </c>
      <c r="U36" s="6">
        <v>0</v>
      </c>
      <c r="V36" s="6">
        <v>29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4</v>
      </c>
      <c r="AC36" s="6">
        <v>14</v>
      </c>
      <c r="AD36" s="6">
        <v>17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E36" s="46">
        <v>35</v>
      </c>
      <c r="BF36" s="6">
        <f t="shared" si="6"/>
        <v>29</v>
      </c>
      <c r="BG36" s="6">
        <f t="shared" si="22"/>
        <v>0</v>
      </c>
      <c r="BH36" s="6">
        <f t="shared" si="22"/>
        <v>0</v>
      </c>
      <c r="BI36" s="6">
        <f t="shared" si="22"/>
        <v>0</v>
      </c>
      <c r="BJ36" s="6">
        <f t="shared" si="22"/>
        <v>0</v>
      </c>
      <c r="BK36" s="6">
        <f t="shared" si="22"/>
        <v>13</v>
      </c>
      <c r="BL36" s="6">
        <f t="shared" si="7"/>
        <v>21</v>
      </c>
      <c r="BM36" s="6">
        <f t="shared" si="22"/>
        <v>5</v>
      </c>
      <c r="BN36" s="6">
        <f t="shared" si="24"/>
        <v>54</v>
      </c>
      <c r="BO36" s="6">
        <f t="shared" si="24"/>
        <v>12</v>
      </c>
      <c r="BP36" s="6">
        <f t="shared" si="24"/>
        <v>0</v>
      </c>
      <c r="BQ36" s="6">
        <f t="shared" si="9"/>
        <v>3</v>
      </c>
      <c r="BR36" s="6">
        <f t="shared" si="24"/>
        <v>0</v>
      </c>
      <c r="BS36" s="6">
        <f t="shared" si="24"/>
        <v>0</v>
      </c>
      <c r="BT36" s="6">
        <f t="shared" si="24"/>
        <v>0</v>
      </c>
      <c r="BU36" s="6">
        <f t="shared" si="24"/>
        <v>0</v>
      </c>
      <c r="BV36" s="6">
        <f t="shared" si="24"/>
        <v>14</v>
      </c>
      <c r="BW36" s="6">
        <f t="shared" si="24"/>
        <v>4</v>
      </c>
      <c r="BX36" s="6">
        <f t="shared" si="24"/>
        <v>0</v>
      </c>
      <c r="BY36" s="6">
        <f t="shared" si="24"/>
        <v>0</v>
      </c>
      <c r="BZ36" s="6">
        <f t="shared" si="24"/>
        <v>17</v>
      </c>
      <c r="CA36" s="6">
        <f t="shared" si="24"/>
        <v>0</v>
      </c>
      <c r="CB36" s="6">
        <f t="shared" si="24"/>
        <v>0</v>
      </c>
      <c r="CC36" s="6">
        <f t="shared" si="24"/>
        <v>0</v>
      </c>
      <c r="CD36" s="6">
        <f t="shared" si="23"/>
        <v>0</v>
      </c>
      <c r="CE36" s="6">
        <f t="shared" si="23"/>
        <v>0</v>
      </c>
      <c r="CF36" s="6">
        <f t="shared" si="23"/>
        <v>0</v>
      </c>
      <c r="CG36" s="6">
        <f t="shared" si="23"/>
        <v>0</v>
      </c>
      <c r="CH36" s="6">
        <f t="shared" si="16"/>
        <v>0</v>
      </c>
      <c r="CI36" s="6">
        <f t="shared" si="16"/>
        <v>0</v>
      </c>
      <c r="CJ36" s="6">
        <f t="shared" si="16"/>
        <v>0</v>
      </c>
      <c r="CK36" s="6">
        <f t="shared" si="16"/>
        <v>0</v>
      </c>
      <c r="CL36" s="47">
        <f t="shared" si="18"/>
        <v>0</v>
      </c>
      <c r="CM36" s="47">
        <f t="shared" si="18"/>
        <v>0</v>
      </c>
      <c r="CN36" s="47">
        <f t="shared" si="18"/>
        <v>0</v>
      </c>
      <c r="CO36" s="47">
        <f t="shared" si="19"/>
        <v>0</v>
      </c>
      <c r="CP36" s="47">
        <f t="shared" si="19"/>
        <v>0</v>
      </c>
      <c r="CQ36" s="47">
        <f t="shared" si="19"/>
        <v>0</v>
      </c>
      <c r="CR36" s="47">
        <f t="shared" si="10"/>
        <v>0</v>
      </c>
      <c r="CS36" s="47">
        <f t="shared" si="20"/>
        <v>0</v>
      </c>
      <c r="CT36" s="47">
        <f t="shared" ref="CT36:CV67" si="27">IFERROR(HLOOKUP(CT$2+2,$AK$2:$BC$85,$BE36,FALSE),0)</f>
        <v>0</v>
      </c>
      <c r="CU36" s="47">
        <f t="shared" si="27"/>
        <v>0</v>
      </c>
      <c r="CV36" s="47">
        <f t="shared" si="27"/>
        <v>0</v>
      </c>
      <c r="CW36" s="47">
        <f t="shared" si="12"/>
        <v>0</v>
      </c>
      <c r="CX36" s="47">
        <f t="shared" si="26"/>
        <v>0</v>
      </c>
      <c r="CY36" s="47">
        <f t="shared" si="26"/>
        <v>0</v>
      </c>
      <c r="CZ36" s="47">
        <f t="shared" si="26"/>
        <v>0</v>
      </c>
      <c r="DA36" s="47">
        <f t="shared" si="26"/>
        <v>0</v>
      </c>
      <c r="DB36" s="47">
        <f t="shared" si="26"/>
        <v>0</v>
      </c>
      <c r="DC36" s="47">
        <f t="shared" si="26"/>
        <v>0</v>
      </c>
      <c r="DD36" s="47">
        <f t="shared" si="26"/>
        <v>0</v>
      </c>
      <c r="DE36" s="47">
        <f t="shared" si="26"/>
        <v>0</v>
      </c>
      <c r="DF36" s="47">
        <f t="shared" si="26"/>
        <v>0</v>
      </c>
      <c r="DG36" s="47">
        <f t="shared" si="26"/>
        <v>0</v>
      </c>
      <c r="DH36" s="47">
        <f t="shared" si="26"/>
        <v>0</v>
      </c>
      <c r="DI36" s="47">
        <f t="shared" si="26"/>
        <v>0</v>
      </c>
      <c r="DJ36" s="47">
        <f t="shared" si="26"/>
        <v>0</v>
      </c>
      <c r="DK36" s="47">
        <f t="shared" si="26"/>
        <v>0</v>
      </c>
      <c r="DL36" s="47">
        <f t="shared" si="26"/>
        <v>0</v>
      </c>
      <c r="DM36" s="47">
        <f t="shared" si="26"/>
        <v>0</v>
      </c>
      <c r="DN36" s="47">
        <f t="shared" si="25"/>
        <v>0</v>
      </c>
      <c r="DO36" s="47">
        <f t="shared" si="25"/>
        <v>0</v>
      </c>
      <c r="DP36" s="47">
        <f t="shared" si="17"/>
        <v>0</v>
      </c>
      <c r="DQ36" s="47">
        <f t="shared" si="17"/>
        <v>0</v>
      </c>
    </row>
    <row r="37" spans="1:121">
      <c r="A37" s="4" t="s">
        <v>621</v>
      </c>
      <c r="B37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2</v>
      </c>
      <c r="L37" s="6">
        <v>0</v>
      </c>
      <c r="M37" s="6">
        <v>5</v>
      </c>
      <c r="N37" s="6">
        <v>0</v>
      </c>
      <c r="O37" s="6">
        <v>0</v>
      </c>
      <c r="P37" s="6">
        <v>8</v>
      </c>
      <c r="Q37" s="6">
        <v>0</v>
      </c>
      <c r="R37" s="6">
        <v>50</v>
      </c>
      <c r="S37" s="6">
        <v>0</v>
      </c>
      <c r="T37" s="6">
        <v>0</v>
      </c>
      <c r="U37" s="6">
        <v>0</v>
      </c>
      <c r="V37" s="6">
        <v>0</v>
      </c>
      <c r="W37" s="6">
        <v>2</v>
      </c>
      <c r="X37" s="6">
        <v>5</v>
      </c>
      <c r="Y37" s="6">
        <v>0</v>
      </c>
      <c r="Z37" s="6">
        <v>5</v>
      </c>
      <c r="AA37" s="6">
        <v>6</v>
      </c>
      <c r="AB37" s="6">
        <v>12</v>
      </c>
      <c r="AC37" s="6">
        <v>53</v>
      </c>
      <c r="AD37" s="6">
        <v>16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E37" s="46">
        <v>36</v>
      </c>
      <c r="BF37" s="6">
        <f t="shared" si="6"/>
        <v>0</v>
      </c>
      <c r="BG37" s="6">
        <f t="shared" ref="BG37:BM44" si="28">HLOOKUP(BG$2,$C$2:$AJ$85,$BE37,FALSE)</f>
        <v>0</v>
      </c>
      <c r="BH37" s="6">
        <f t="shared" si="28"/>
        <v>0</v>
      </c>
      <c r="BI37" s="6">
        <f t="shared" si="28"/>
        <v>0</v>
      </c>
      <c r="BJ37" s="6">
        <f t="shared" si="28"/>
        <v>0</v>
      </c>
      <c r="BK37" s="6">
        <f t="shared" si="28"/>
        <v>0</v>
      </c>
      <c r="BL37" s="6">
        <f t="shared" si="7"/>
        <v>5</v>
      </c>
      <c r="BM37" s="6">
        <f t="shared" si="28"/>
        <v>0</v>
      </c>
      <c r="BN37" s="6">
        <f t="shared" si="24"/>
        <v>50</v>
      </c>
      <c r="BO37" s="6">
        <f t="shared" si="24"/>
        <v>8</v>
      </c>
      <c r="BP37" s="6">
        <f t="shared" si="24"/>
        <v>2</v>
      </c>
      <c r="BQ37" s="6">
        <f t="shared" si="9"/>
        <v>0</v>
      </c>
      <c r="BR37" s="6">
        <f t="shared" si="24"/>
        <v>0</v>
      </c>
      <c r="BS37" s="6">
        <f t="shared" si="24"/>
        <v>0</v>
      </c>
      <c r="BT37" s="6">
        <f t="shared" si="24"/>
        <v>0</v>
      </c>
      <c r="BU37" s="6">
        <f t="shared" si="24"/>
        <v>0</v>
      </c>
      <c r="BV37" s="6">
        <f t="shared" si="24"/>
        <v>53</v>
      </c>
      <c r="BW37" s="6">
        <f t="shared" si="24"/>
        <v>12</v>
      </c>
      <c r="BX37" s="6">
        <f t="shared" si="24"/>
        <v>5</v>
      </c>
      <c r="BY37" s="6">
        <f t="shared" si="24"/>
        <v>0</v>
      </c>
      <c r="BZ37" s="6">
        <f t="shared" si="24"/>
        <v>16</v>
      </c>
      <c r="CA37" s="6">
        <f t="shared" si="24"/>
        <v>0</v>
      </c>
      <c r="CB37" s="6">
        <f t="shared" si="24"/>
        <v>0</v>
      </c>
      <c r="CC37" s="6">
        <f t="shared" si="24"/>
        <v>0</v>
      </c>
      <c r="CD37" s="6">
        <f t="shared" si="23"/>
        <v>0</v>
      </c>
      <c r="CE37" s="6">
        <f t="shared" si="23"/>
        <v>0</v>
      </c>
      <c r="CF37" s="6">
        <f t="shared" si="23"/>
        <v>0</v>
      </c>
      <c r="CG37" s="6">
        <f t="shared" si="23"/>
        <v>0</v>
      </c>
      <c r="CH37" s="6">
        <f t="shared" si="16"/>
        <v>6</v>
      </c>
      <c r="CI37" s="6">
        <f t="shared" si="16"/>
        <v>0</v>
      </c>
      <c r="CJ37" s="6">
        <f t="shared" si="16"/>
        <v>5</v>
      </c>
      <c r="CK37" s="6">
        <f t="shared" si="16"/>
        <v>2</v>
      </c>
      <c r="CL37" s="47">
        <f t="shared" si="18"/>
        <v>0</v>
      </c>
      <c r="CM37" s="47">
        <f t="shared" si="18"/>
        <v>0</v>
      </c>
      <c r="CN37" s="47">
        <f t="shared" si="18"/>
        <v>0</v>
      </c>
      <c r="CO37" s="47">
        <f t="shared" si="19"/>
        <v>0</v>
      </c>
      <c r="CP37" s="47">
        <f t="shared" si="19"/>
        <v>0</v>
      </c>
      <c r="CQ37" s="47">
        <f t="shared" si="19"/>
        <v>0</v>
      </c>
      <c r="CR37" s="47">
        <f t="shared" si="10"/>
        <v>0</v>
      </c>
      <c r="CS37" s="47">
        <f t="shared" si="20"/>
        <v>0</v>
      </c>
      <c r="CT37" s="47">
        <f t="shared" si="27"/>
        <v>0</v>
      </c>
      <c r="CU37" s="47">
        <f t="shared" si="27"/>
        <v>0</v>
      </c>
      <c r="CV37" s="47">
        <f t="shared" si="27"/>
        <v>0</v>
      </c>
      <c r="CW37" s="47">
        <f t="shared" si="12"/>
        <v>0</v>
      </c>
      <c r="CX37" s="47">
        <f t="shared" si="26"/>
        <v>0</v>
      </c>
      <c r="CY37" s="47">
        <f t="shared" si="26"/>
        <v>0</v>
      </c>
      <c r="CZ37" s="47">
        <f t="shared" si="26"/>
        <v>0</v>
      </c>
      <c r="DA37" s="47">
        <f t="shared" si="26"/>
        <v>0</v>
      </c>
      <c r="DB37" s="47">
        <f t="shared" si="26"/>
        <v>0</v>
      </c>
      <c r="DC37" s="47">
        <f t="shared" si="26"/>
        <v>0</v>
      </c>
      <c r="DD37" s="47">
        <f t="shared" si="26"/>
        <v>0</v>
      </c>
      <c r="DE37" s="47">
        <f t="shared" si="26"/>
        <v>0</v>
      </c>
      <c r="DF37" s="47">
        <f t="shared" si="26"/>
        <v>0</v>
      </c>
      <c r="DG37" s="47">
        <f t="shared" si="26"/>
        <v>0</v>
      </c>
      <c r="DH37" s="47">
        <f t="shared" si="26"/>
        <v>0</v>
      </c>
      <c r="DI37" s="47">
        <f t="shared" si="26"/>
        <v>0</v>
      </c>
      <c r="DJ37" s="47">
        <f t="shared" si="26"/>
        <v>0</v>
      </c>
      <c r="DK37" s="47">
        <f t="shared" si="26"/>
        <v>0</v>
      </c>
      <c r="DL37" s="47">
        <f t="shared" si="26"/>
        <v>0</v>
      </c>
      <c r="DM37" s="47">
        <f t="shared" si="26"/>
        <v>0</v>
      </c>
      <c r="DN37" s="47">
        <f t="shared" si="25"/>
        <v>0</v>
      </c>
      <c r="DO37" s="47">
        <f t="shared" si="25"/>
        <v>0</v>
      </c>
      <c r="DP37" s="47">
        <f t="shared" si="17"/>
        <v>0</v>
      </c>
      <c r="DQ37" s="47">
        <f t="shared" si="17"/>
        <v>0</v>
      </c>
    </row>
    <row r="38" spans="1:121">
      <c r="A38" s="4" t="s">
        <v>857</v>
      </c>
      <c r="B38">
        <v>1</v>
      </c>
      <c r="C38" s="6">
        <v>1</v>
      </c>
      <c r="D38" s="6">
        <v>0</v>
      </c>
      <c r="E38" s="6">
        <v>31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4</v>
      </c>
      <c r="N38" s="6">
        <v>0</v>
      </c>
      <c r="O38" s="6">
        <v>7</v>
      </c>
      <c r="P38" s="6">
        <v>6</v>
      </c>
      <c r="Q38" s="6">
        <v>6</v>
      </c>
      <c r="R38" s="6">
        <v>31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24</v>
      </c>
      <c r="AD38" s="6">
        <v>89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E38" s="46">
        <v>37</v>
      </c>
      <c r="BF38" s="6">
        <f t="shared" si="6"/>
        <v>0</v>
      </c>
      <c r="BG38" s="6">
        <f t="shared" si="28"/>
        <v>0</v>
      </c>
      <c r="BH38" s="6">
        <f t="shared" si="28"/>
        <v>0</v>
      </c>
      <c r="BI38" s="6">
        <f t="shared" si="28"/>
        <v>0</v>
      </c>
      <c r="BJ38" s="6">
        <f t="shared" si="28"/>
        <v>0</v>
      </c>
      <c r="BK38" s="6">
        <f t="shared" si="28"/>
        <v>7</v>
      </c>
      <c r="BL38" s="6">
        <f t="shared" si="7"/>
        <v>10</v>
      </c>
      <c r="BM38" s="6">
        <f t="shared" si="28"/>
        <v>0</v>
      </c>
      <c r="BN38" s="6">
        <f t="shared" si="24"/>
        <v>31</v>
      </c>
      <c r="BO38" s="6">
        <f t="shared" si="24"/>
        <v>6</v>
      </c>
      <c r="BP38" s="6">
        <f t="shared" si="24"/>
        <v>0</v>
      </c>
      <c r="BQ38" s="6">
        <f t="shared" si="9"/>
        <v>0</v>
      </c>
      <c r="BR38" s="6">
        <f t="shared" si="24"/>
        <v>0</v>
      </c>
      <c r="BS38" s="6">
        <f t="shared" si="24"/>
        <v>0</v>
      </c>
      <c r="BT38" s="6">
        <f t="shared" si="24"/>
        <v>0</v>
      </c>
      <c r="BU38" s="6">
        <f t="shared" si="24"/>
        <v>31</v>
      </c>
      <c r="BV38" s="6">
        <f t="shared" si="24"/>
        <v>24</v>
      </c>
      <c r="BW38" s="6">
        <f t="shared" si="24"/>
        <v>0</v>
      </c>
      <c r="BX38" s="6">
        <f t="shared" si="24"/>
        <v>0</v>
      </c>
      <c r="BY38" s="6">
        <f t="shared" si="24"/>
        <v>1</v>
      </c>
      <c r="BZ38" s="6">
        <f t="shared" si="24"/>
        <v>89</v>
      </c>
      <c r="CA38" s="6">
        <f t="shared" si="24"/>
        <v>0</v>
      </c>
      <c r="CB38" s="6">
        <f t="shared" si="24"/>
        <v>0</v>
      </c>
      <c r="CC38" s="6">
        <f t="shared" si="24"/>
        <v>0</v>
      </c>
      <c r="CD38" s="6">
        <f t="shared" si="23"/>
        <v>0</v>
      </c>
      <c r="CE38" s="6">
        <f t="shared" si="23"/>
        <v>0</v>
      </c>
      <c r="CF38" s="6">
        <f t="shared" si="23"/>
        <v>0</v>
      </c>
      <c r="CG38" s="6">
        <f t="shared" si="23"/>
        <v>0</v>
      </c>
      <c r="CH38" s="6">
        <f t="shared" si="16"/>
        <v>0</v>
      </c>
      <c r="CI38" s="6">
        <f t="shared" si="16"/>
        <v>0</v>
      </c>
      <c r="CJ38" s="6">
        <f t="shared" si="16"/>
        <v>0</v>
      </c>
      <c r="CK38" s="6">
        <f t="shared" si="16"/>
        <v>0</v>
      </c>
      <c r="CL38" s="47">
        <f t="shared" si="18"/>
        <v>0</v>
      </c>
      <c r="CM38" s="47">
        <f t="shared" si="18"/>
        <v>0</v>
      </c>
      <c r="CN38" s="47">
        <f t="shared" si="18"/>
        <v>0</v>
      </c>
      <c r="CO38" s="47">
        <f t="shared" si="19"/>
        <v>0</v>
      </c>
      <c r="CP38" s="47">
        <f t="shared" si="19"/>
        <v>0</v>
      </c>
      <c r="CQ38" s="47">
        <f t="shared" si="19"/>
        <v>0</v>
      </c>
      <c r="CR38" s="47">
        <f t="shared" si="10"/>
        <v>0</v>
      </c>
      <c r="CS38" s="47">
        <f t="shared" si="20"/>
        <v>0</v>
      </c>
      <c r="CT38" s="47">
        <f t="shared" si="27"/>
        <v>0</v>
      </c>
      <c r="CU38" s="47">
        <f t="shared" si="27"/>
        <v>0</v>
      </c>
      <c r="CV38" s="47">
        <f t="shared" si="27"/>
        <v>0</v>
      </c>
      <c r="CW38" s="47">
        <f t="shared" si="12"/>
        <v>0</v>
      </c>
      <c r="CX38" s="47">
        <f t="shared" si="26"/>
        <v>0</v>
      </c>
      <c r="CY38" s="47">
        <f t="shared" si="26"/>
        <v>0</v>
      </c>
      <c r="CZ38" s="47">
        <f t="shared" si="26"/>
        <v>0</v>
      </c>
      <c r="DA38" s="47">
        <f t="shared" si="26"/>
        <v>0</v>
      </c>
      <c r="DB38" s="47">
        <f t="shared" si="26"/>
        <v>0</v>
      </c>
      <c r="DC38" s="47">
        <f t="shared" si="26"/>
        <v>0</v>
      </c>
      <c r="DD38" s="47">
        <f t="shared" si="26"/>
        <v>0</v>
      </c>
      <c r="DE38" s="47">
        <f t="shared" si="26"/>
        <v>0</v>
      </c>
      <c r="DF38" s="47">
        <f t="shared" si="26"/>
        <v>0</v>
      </c>
      <c r="DG38" s="47">
        <f t="shared" si="26"/>
        <v>0</v>
      </c>
      <c r="DH38" s="47">
        <f t="shared" si="26"/>
        <v>0</v>
      </c>
      <c r="DI38" s="47">
        <f t="shared" si="26"/>
        <v>0</v>
      </c>
      <c r="DJ38" s="47">
        <f t="shared" si="26"/>
        <v>0</v>
      </c>
      <c r="DK38" s="47">
        <f t="shared" si="26"/>
        <v>0</v>
      </c>
      <c r="DL38" s="47">
        <f t="shared" si="26"/>
        <v>0</v>
      </c>
      <c r="DM38" s="47">
        <f t="shared" si="26"/>
        <v>0</v>
      </c>
      <c r="DN38" s="47">
        <f t="shared" si="25"/>
        <v>0</v>
      </c>
      <c r="DO38" s="47">
        <f t="shared" si="25"/>
        <v>0</v>
      </c>
      <c r="DP38" s="47">
        <f t="shared" si="17"/>
        <v>0</v>
      </c>
      <c r="DQ38" s="47">
        <f t="shared" si="17"/>
        <v>0</v>
      </c>
    </row>
    <row r="39" spans="1:121">
      <c r="A39" s="4" t="s">
        <v>520</v>
      </c>
      <c r="B39">
        <v>1</v>
      </c>
      <c r="C39" s="6">
        <v>29</v>
      </c>
      <c r="D39" s="6">
        <v>9</v>
      </c>
      <c r="E39" s="6">
        <v>13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3</v>
      </c>
      <c r="L39" s="6">
        <v>0</v>
      </c>
      <c r="M39" s="6">
        <v>0</v>
      </c>
      <c r="N39" s="6">
        <v>9</v>
      </c>
      <c r="O39" s="6">
        <v>0</v>
      </c>
      <c r="P39" s="6">
        <v>0</v>
      </c>
      <c r="Q39" s="6">
        <v>14</v>
      </c>
      <c r="R39" s="6">
        <v>53</v>
      </c>
      <c r="S39" s="6">
        <v>0</v>
      </c>
      <c r="T39" s="6">
        <v>0</v>
      </c>
      <c r="U39" s="6">
        <v>7</v>
      </c>
      <c r="V39" s="6">
        <v>16</v>
      </c>
      <c r="W39" s="6">
        <v>0</v>
      </c>
      <c r="X39" s="6">
        <v>0</v>
      </c>
      <c r="Y39" s="6">
        <v>0</v>
      </c>
      <c r="Z39" s="6">
        <v>0</v>
      </c>
      <c r="AA39" s="6">
        <v>3</v>
      </c>
      <c r="AB39" s="6">
        <v>0</v>
      </c>
      <c r="AC39" s="6">
        <v>41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E39" s="46">
        <v>38</v>
      </c>
      <c r="BF39" s="6">
        <f t="shared" si="6"/>
        <v>16</v>
      </c>
      <c r="BG39" s="6">
        <f t="shared" si="28"/>
        <v>0</v>
      </c>
      <c r="BH39" s="6">
        <f t="shared" si="28"/>
        <v>0</v>
      </c>
      <c r="BI39" s="6">
        <f t="shared" si="28"/>
        <v>7</v>
      </c>
      <c r="BJ39" s="6">
        <f t="shared" si="28"/>
        <v>9</v>
      </c>
      <c r="BK39" s="6">
        <f t="shared" si="28"/>
        <v>0</v>
      </c>
      <c r="BL39" s="6">
        <f t="shared" si="7"/>
        <v>14</v>
      </c>
      <c r="BM39" s="6">
        <f t="shared" si="28"/>
        <v>0</v>
      </c>
      <c r="BN39" s="6">
        <f t="shared" si="24"/>
        <v>53</v>
      </c>
      <c r="BO39" s="6">
        <f t="shared" si="24"/>
        <v>0</v>
      </c>
      <c r="BP39" s="6">
        <f t="shared" si="24"/>
        <v>3</v>
      </c>
      <c r="BQ39" s="6">
        <f t="shared" si="9"/>
        <v>0</v>
      </c>
      <c r="BR39" s="6">
        <f t="shared" si="24"/>
        <v>0</v>
      </c>
      <c r="BS39" s="6">
        <f t="shared" si="24"/>
        <v>0</v>
      </c>
      <c r="BT39" s="6">
        <f t="shared" si="24"/>
        <v>9</v>
      </c>
      <c r="BU39" s="6">
        <f t="shared" si="24"/>
        <v>13</v>
      </c>
      <c r="BV39" s="6">
        <f t="shared" si="24"/>
        <v>41</v>
      </c>
      <c r="BW39" s="6">
        <f t="shared" si="24"/>
        <v>0</v>
      </c>
      <c r="BX39" s="6">
        <f t="shared" si="24"/>
        <v>0</v>
      </c>
      <c r="BY39" s="6">
        <f t="shared" si="24"/>
        <v>29</v>
      </c>
      <c r="BZ39" s="6">
        <f t="shared" si="24"/>
        <v>0</v>
      </c>
      <c r="CA39" s="6">
        <f t="shared" si="24"/>
        <v>0</v>
      </c>
      <c r="CB39" s="6">
        <f t="shared" si="24"/>
        <v>0</v>
      </c>
      <c r="CC39" s="6">
        <f t="shared" si="24"/>
        <v>0</v>
      </c>
      <c r="CD39" s="6">
        <f t="shared" si="23"/>
        <v>0</v>
      </c>
      <c r="CE39" s="6">
        <f t="shared" si="23"/>
        <v>0</v>
      </c>
      <c r="CF39" s="6">
        <f t="shared" si="23"/>
        <v>0</v>
      </c>
      <c r="CG39" s="6">
        <f t="shared" si="23"/>
        <v>0</v>
      </c>
      <c r="CH39" s="6">
        <f t="shared" si="16"/>
        <v>3</v>
      </c>
      <c r="CI39" s="6">
        <f t="shared" si="16"/>
        <v>0</v>
      </c>
      <c r="CJ39" s="6">
        <f t="shared" si="16"/>
        <v>0</v>
      </c>
      <c r="CK39" s="6">
        <f t="shared" si="16"/>
        <v>0</v>
      </c>
      <c r="CL39" s="47">
        <f t="shared" si="18"/>
        <v>0</v>
      </c>
      <c r="CM39" s="47">
        <f t="shared" si="18"/>
        <v>0</v>
      </c>
      <c r="CN39" s="47">
        <f t="shared" si="18"/>
        <v>0</v>
      </c>
      <c r="CO39" s="47">
        <f t="shared" si="19"/>
        <v>0</v>
      </c>
      <c r="CP39" s="47">
        <f t="shared" si="19"/>
        <v>0</v>
      </c>
      <c r="CQ39" s="47">
        <f t="shared" si="19"/>
        <v>0</v>
      </c>
      <c r="CR39" s="47">
        <f t="shared" si="10"/>
        <v>0</v>
      </c>
      <c r="CS39" s="47">
        <f t="shared" si="20"/>
        <v>0</v>
      </c>
      <c r="CT39" s="47">
        <f t="shared" si="27"/>
        <v>0</v>
      </c>
      <c r="CU39" s="47">
        <f t="shared" si="27"/>
        <v>0</v>
      </c>
      <c r="CV39" s="47">
        <f t="shared" si="27"/>
        <v>0</v>
      </c>
      <c r="CW39" s="47">
        <f t="shared" si="12"/>
        <v>0</v>
      </c>
      <c r="CX39" s="47">
        <f t="shared" si="26"/>
        <v>0</v>
      </c>
      <c r="CY39" s="47">
        <f t="shared" si="26"/>
        <v>0</v>
      </c>
      <c r="CZ39" s="47">
        <f t="shared" si="26"/>
        <v>0</v>
      </c>
      <c r="DA39" s="47">
        <f t="shared" si="26"/>
        <v>0</v>
      </c>
      <c r="DB39" s="47">
        <f t="shared" si="26"/>
        <v>0</v>
      </c>
      <c r="DC39" s="47">
        <f t="shared" si="26"/>
        <v>0</v>
      </c>
      <c r="DD39" s="47">
        <f t="shared" si="26"/>
        <v>0</v>
      </c>
      <c r="DE39" s="47">
        <f t="shared" si="26"/>
        <v>0</v>
      </c>
      <c r="DF39" s="47">
        <f t="shared" si="26"/>
        <v>0</v>
      </c>
      <c r="DG39" s="47">
        <f t="shared" si="26"/>
        <v>0</v>
      </c>
      <c r="DH39" s="47">
        <f t="shared" si="26"/>
        <v>0</v>
      </c>
      <c r="DI39" s="47">
        <f t="shared" si="26"/>
        <v>0</v>
      </c>
      <c r="DJ39" s="47">
        <f t="shared" si="26"/>
        <v>0</v>
      </c>
      <c r="DK39" s="47">
        <f t="shared" si="26"/>
        <v>0</v>
      </c>
      <c r="DL39" s="47">
        <f t="shared" si="26"/>
        <v>0</v>
      </c>
      <c r="DM39" s="47">
        <f t="shared" si="26"/>
        <v>0</v>
      </c>
      <c r="DN39" s="47">
        <f t="shared" si="25"/>
        <v>0</v>
      </c>
      <c r="DO39" s="47">
        <f t="shared" si="25"/>
        <v>0</v>
      </c>
      <c r="DP39" s="47">
        <f t="shared" si="17"/>
        <v>0</v>
      </c>
      <c r="DQ39" s="47">
        <f t="shared" si="17"/>
        <v>0</v>
      </c>
    </row>
    <row r="40" spans="1:121">
      <c r="A40" s="4" t="s">
        <v>858</v>
      </c>
      <c r="B40">
        <v>2</v>
      </c>
      <c r="C40" s="6">
        <v>4</v>
      </c>
      <c r="D40" s="6">
        <v>0</v>
      </c>
      <c r="E40" s="6">
        <v>35</v>
      </c>
      <c r="F40" s="6">
        <v>20</v>
      </c>
      <c r="G40" s="6">
        <v>0</v>
      </c>
      <c r="H40" s="6">
        <v>39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15</v>
      </c>
      <c r="AJ40" s="6">
        <v>0</v>
      </c>
      <c r="AK40" s="26">
        <v>39</v>
      </c>
      <c r="AL40" s="26">
        <v>0</v>
      </c>
      <c r="AM40" s="26">
        <v>0</v>
      </c>
      <c r="AN40" s="26">
        <v>0</v>
      </c>
      <c r="AO40" s="26">
        <v>36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0</v>
      </c>
      <c r="AV40" s="26">
        <v>0</v>
      </c>
      <c r="AW40" s="26">
        <v>0</v>
      </c>
      <c r="AX40" s="26">
        <v>0</v>
      </c>
      <c r="AY40" s="26">
        <v>0</v>
      </c>
      <c r="AZ40" s="26">
        <v>0</v>
      </c>
      <c r="BA40" s="26">
        <v>0</v>
      </c>
      <c r="BB40" s="26">
        <v>0</v>
      </c>
      <c r="BC40" s="26">
        <v>0</v>
      </c>
      <c r="BE40" s="46">
        <v>39</v>
      </c>
      <c r="BF40" s="6">
        <f t="shared" si="6"/>
        <v>0</v>
      </c>
      <c r="BG40" s="6">
        <f t="shared" si="28"/>
        <v>0</v>
      </c>
      <c r="BH40" s="6">
        <f t="shared" si="28"/>
        <v>0</v>
      </c>
      <c r="BI40" s="6">
        <f t="shared" si="28"/>
        <v>0</v>
      </c>
      <c r="BJ40" s="6">
        <f t="shared" si="28"/>
        <v>0</v>
      </c>
      <c r="BK40" s="6">
        <f t="shared" si="28"/>
        <v>0</v>
      </c>
      <c r="BL40" s="6">
        <f t="shared" si="7"/>
        <v>0</v>
      </c>
      <c r="BM40" s="6">
        <f t="shared" si="28"/>
        <v>0</v>
      </c>
      <c r="BN40" s="6">
        <f t="shared" si="24"/>
        <v>0</v>
      </c>
      <c r="BO40" s="6">
        <f t="shared" si="24"/>
        <v>0</v>
      </c>
      <c r="BP40" s="6">
        <f t="shared" si="24"/>
        <v>0</v>
      </c>
      <c r="BQ40" s="6">
        <f t="shared" si="9"/>
        <v>0</v>
      </c>
      <c r="BR40" s="6">
        <f t="shared" si="24"/>
        <v>39</v>
      </c>
      <c r="BS40" s="6">
        <f t="shared" si="24"/>
        <v>0</v>
      </c>
      <c r="BT40" s="6">
        <f t="shared" si="24"/>
        <v>0</v>
      </c>
      <c r="BU40" s="6">
        <f t="shared" si="24"/>
        <v>35</v>
      </c>
      <c r="BV40" s="6">
        <f t="shared" si="24"/>
        <v>0</v>
      </c>
      <c r="BW40" s="6">
        <f t="shared" si="24"/>
        <v>0</v>
      </c>
      <c r="BX40" s="6">
        <f t="shared" si="24"/>
        <v>0</v>
      </c>
      <c r="BY40" s="6">
        <f t="shared" si="24"/>
        <v>4</v>
      </c>
      <c r="BZ40" s="6">
        <f t="shared" si="24"/>
        <v>0</v>
      </c>
      <c r="CA40" s="6">
        <f t="shared" si="24"/>
        <v>0</v>
      </c>
      <c r="CB40" s="6">
        <f t="shared" si="24"/>
        <v>0</v>
      </c>
      <c r="CC40" s="6">
        <f t="shared" si="24"/>
        <v>0</v>
      </c>
      <c r="CD40" s="6">
        <f t="shared" si="23"/>
        <v>15</v>
      </c>
      <c r="CE40" s="6">
        <f t="shared" si="23"/>
        <v>20</v>
      </c>
      <c r="CF40" s="6">
        <f t="shared" si="23"/>
        <v>0</v>
      </c>
      <c r="CG40" s="6">
        <f t="shared" si="23"/>
        <v>0</v>
      </c>
      <c r="CH40" s="6">
        <f t="shared" si="16"/>
        <v>0</v>
      </c>
      <c r="CI40" s="6">
        <f t="shared" si="16"/>
        <v>0</v>
      </c>
      <c r="CJ40" s="6">
        <f t="shared" si="16"/>
        <v>0</v>
      </c>
      <c r="CK40" s="6">
        <f t="shared" si="16"/>
        <v>0</v>
      </c>
      <c r="CL40" s="47">
        <f t="shared" si="18"/>
        <v>0</v>
      </c>
      <c r="CM40" s="47">
        <f t="shared" si="18"/>
        <v>0</v>
      </c>
      <c r="CN40" s="47">
        <f t="shared" si="18"/>
        <v>0</v>
      </c>
      <c r="CO40" s="47">
        <f t="shared" si="19"/>
        <v>0</v>
      </c>
      <c r="CP40" s="47">
        <f t="shared" si="19"/>
        <v>0</v>
      </c>
      <c r="CQ40" s="47">
        <f t="shared" si="19"/>
        <v>0</v>
      </c>
      <c r="CR40" s="47">
        <f t="shared" si="10"/>
        <v>0</v>
      </c>
      <c r="CS40" s="47">
        <f t="shared" si="20"/>
        <v>0</v>
      </c>
      <c r="CT40" s="47">
        <f t="shared" si="27"/>
        <v>0</v>
      </c>
      <c r="CU40" s="47">
        <f t="shared" si="27"/>
        <v>0</v>
      </c>
      <c r="CV40" s="47">
        <f t="shared" si="27"/>
        <v>0</v>
      </c>
      <c r="CW40" s="47">
        <f t="shared" si="12"/>
        <v>0</v>
      </c>
      <c r="CX40" s="47">
        <f t="shared" si="26"/>
        <v>39</v>
      </c>
      <c r="CY40" s="47">
        <f t="shared" si="26"/>
        <v>0</v>
      </c>
      <c r="CZ40" s="47">
        <f t="shared" si="26"/>
        <v>0</v>
      </c>
      <c r="DA40" s="47">
        <f t="shared" si="26"/>
        <v>36</v>
      </c>
      <c r="DB40" s="47">
        <f t="shared" si="26"/>
        <v>0</v>
      </c>
      <c r="DC40" s="47">
        <f t="shared" si="26"/>
        <v>0</v>
      </c>
      <c r="DD40" s="47">
        <f t="shared" si="26"/>
        <v>0</v>
      </c>
      <c r="DE40" s="47">
        <f t="shared" si="26"/>
        <v>0</v>
      </c>
      <c r="DF40" s="47">
        <f t="shared" si="26"/>
        <v>0</v>
      </c>
      <c r="DG40" s="47">
        <f t="shared" si="26"/>
        <v>0</v>
      </c>
      <c r="DH40" s="47">
        <f t="shared" si="26"/>
        <v>0</v>
      </c>
      <c r="DI40" s="47">
        <f t="shared" si="26"/>
        <v>0</v>
      </c>
      <c r="DJ40" s="47">
        <f t="shared" si="26"/>
        <v>0</v>
      </c>
      <c r="DK40" s="47">
        <f t="shared" si="26"/>
        <v>0</v>
      </c>
      <c r="DL40" s="47">
        <f t="shared" si="26"/>
        <v>0</v>
      </c>
      <c r="DM40" s="47">
        <f t="shared" si="26"/>
        <v>0</v>
      </c>
      <c r="DN40" s="47">
        <f t="shared" si="25"/>
        <v>0</v>
      </c>
      <c r="DO40" s="47">
        <f t="shared" si="25"/>
        <v>0</v>
      </c>
      <c r="DP40" s="47">
        <f t="shared" si="17"/>
        <v>0</v>
      </c>
      <c r="DQ40" s="47">
        <f t="shared" si="17"/>
        <v>0</v>
      </c>
    </row>
    <row r="41" spans="1:121">
      <c r="A41" s="4" t="s">
        <v>859</v>
      </c>
      <c r="B41">
        <v>2</v>
      </c>
      <c r="C41" s="6">
        <v>7</v>
      </c>
      <c r="D41" s="6">
        <v>0</v>
      </c>
      <c r="E41" s="6">
        <v>16</v>
      </c>
      <c r="F41" s="6">
        <v>0</v>
      </c>
      <c r="G41" s="6">
        <v>0</v>
      </c>
      <c r="H41" s="6">
        <v>21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73</v>
      </c>
      <c r="AH41" s="6">
        <v>0</v>
      </c>
      <c r="AI41" s="6">
        <v>15</v>
      </c>
      <c r="AJ41" s="6">
        <v>0</v>
      </c>
      <c r="AK41" s="26">
        <v>16</v>
      </c>
      <c r="AL41" s="26">
        <v>0</v>
      </c>
      <c r="AM41" s="26">
        <v>0</v>
      </c>
      <c r="AN41" s="26">
        <v>0</v>
      </c>
      <c r="AO41" s="26">
        <v>12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0</v>
      </c>
      <c r="AV41" s="26">
        <v>0</v>
      </c>
      <c r="AW41" s="26">
        <v>0</v>
      </c>
      <c r="AX41" s="26">
        <v>0</v>
      </c>
      <c r="AY41" s="26">
        <v>58</v>
      </c>
      <c r="AZ41" s="26">
        <v>0</v>
      </c>
      <c r="BA41" s="26">
        <v>0</v>
      </c>
      <c r="BB41" s="26">
        <v>0</v>
      </c>
      <c r="BC41" s="26">
        <v>0</v>
      </c>
      <c r="BE41" s="46">
        <v>40</v>
      </c>
      <c r="BF41" s="6">
        <f t="shared" si="6"/>
        <v>0</v>
      </c>
      <c r="BG41" s="6">
        <f t="shared" si="28"/>
        <v>0</v>
      </c>
      <c r="BH41" s="6">
        <f t="shared" si="28"/>
        <v>0</v>
      </c>
      <c r="BI41" s="6">
        <f t="shared" si="28"/>
        <v>0</v>
      </c>
      <c r="BJ41" s="6">
        <f t="shared" si="28"/>
        <v>0</v>
      </c>
      <c r="BK41" s="6">
        <f t="shared" si="28"/>
        <v>0</v>
      </c>
      <c r="BL41" s="6">
        <f t="shared" si="7"/>
        <v>0</v>
      </c>
      <c r="BM41" s="6">
        <f t="shared" si="28"/>
        <v>0</v>
      </c>
      <c r="BN41" s="6">
        <f t="shared" si="24"/>
        <v>0</v>
      </c>
      <c r="BO41" s="6">
        <f t="shared" si="24"/>
        <v>0</v>
      </c>
      <c r="BP41" s="6">
        <f t="shared" si="24"/>
        <v>0</v>
      </c>
      <c r="BQ41" s="6">
        <f t="shared" si="9"/>
        <v>0</v>
      </c>
      <c r="BR41" s="6">
        <f t="shared" si="24"/>
        <v>21</v>
      </c>
      <c r="BS41" s="6">
        <f t="shared" si="24"/>
        <v>0</v>
      </c>
      <c r="BT41" s="6">
        <f t="shared" si="24"/>
        <v>0</v>
      </c>
      <c r="BU41" s="6">
        <f t="shared" si="24"/>
        <v>16</v>
      </c>
      <c r="BV41" s="6">
        <f t="shared" si="24"/>
        <v>0</v>
      </c>
      <c r="BW41" s="6">
        <f t="shared" si="24"/>
        <v>0</v>
      </c>
      <c r="BX41" s="6">
        <f t="shared" si="24"/>
        <v>0</v>
      </c>
      <c r="BY41" s="6">
        <f t="shared" si="24"/>
        <v>7</v>
      </c>
      <c r="BZ41" s="6">
        <f t="shared" si="24"/>
        <v>0</v>
      </c>
      <c r="CA41" s="6">
        <f t="shared" si="24"/>
        <v>73</v>
      </c>
      <c r="CB41" s="6">
        <f t="shared" si="24"/>
        <v>0</v>
      </c>
      <c r="CC41" s="6">
        <f t="shared" si="24"/>
        <v>0</v>
      </c>
      <c r="CD41" s="6">
        <f t="shared" si="23"/>
        <v>15</v>
      </c>
      <c r="CE41" s="6">
        <f t="shared" si="23"/>
        <v>0</v>
      </c>
      <c r="CF41" s="6">
        <f t="shared" si="23"/>
        <v>0</v>
      </c>
      <c r="CG41" s="6">
        <f t="shared" si="23"/>
        <v>0</v>
      </c>
      <c r="CH41" s="6">
        <f t="shared" si="16"/>
        <v>0</v>
      </c>
      <c r="CI41" s="6">
        <f t="shared" si="16"/>
        <v>0</v>
      </c>
      <c r="CJ41" s="6">
        <f t="shared" si="16"/>
        <v>0</v>
      </c>
      <c r="CK41" s="6">
        <f t="shared" si="16"/>
        <v>0</v>
      </c>
      <c r="CL41" s="47">
        <f t="shared" si="18"/>
        <v>0</v>
      </c>
      <c r="CM41" s="47">
        <f t="shared" si="18"/>
        <v>0</v>
      </c>
      <c r="CN41" s="47">
        <f t="shared" si="18"/>
        <v>0</v>
      </c>
      <c r="CO41" s="47">
        <f t="shared" si="19"/>
        <v>0</v>
      </c>
      <c r="CP41" s="47">
        <f t="shared" si="19"/>
        <v>0</v>
      </c>
      <c r="CQ41" s="47">
        <f t="shared" si="19"/>
        <v>0</v>
      </c>
      <c r="CR41" s="47">
        <f t="shared" si="10"/>
        <v>0</v>
      </c>
      <c r="CS41" s="47">
        <f t="shared" si="20"/>
        <v>0</v>
      </c>
      <c r="CT41" s="47">
        <f t="shared" si="27"/>
        <v>0</v>
      </c>
      <c r="CU41" s="47">
        <f t="shared" si="27"/>
        <v>0</v>
      </c>
      <c r="CV41" s="47">
        <f t="shared" si="27"/>
        <v>0</v>
      </c>
      <c r="CW41" s="47">
        <f t="shared" si="12"/>
        <v>0</v>
      </c>
      <c r="CX41" s="47">
        <f t="shared" si="26"/>
        <v>16</v>
      </c>
      <c r="CY41" s="47">
        <f t="shared" si="26"/>
        <v>0</v>
      </c>
      <c r="CZ41" s="47">
        <f t="shared" si="26"/>
        <v>0</v>
      </c>
      <c r="DA41" s="47">
        <f t="shared" si="26"/>
        <v>12</v>
      </c>
      <c r="DB41" s="47">
        <f t="shared" si="26"/>
        <v>0</v>
      </c>
      <c r="DC41" s="47">
        <f t="shared" si="26"/>
        <v>0</v>
      </c>
      <c r="DD41" s="47">
        <f t="shared" si="26"/>
        <v>0</v>
      </c>
      <c r="DE41" s="47">
        <f t="shared" si="26"/>
        <v>0</v>
      </c>
      <c r="DF41" s="47">
        <f t="shared" si="26"/>
        <v>0</v>
      </c>
      <c r="DG41" s="47">
        <f t="shared" si="26"/>
        <v>58</v>
      </c>
      <c r="DH41" s="47">
        <f t="shared" si="26"/>
        <v>0</v>
      </c>
      <c r="DI41" s="47">
        <f t="shared" si="26"/>
        <v>0</v>
      </c>
      <c r="DJ41" s="47">
        <f t="shared" si="26"/>
        <v>0</v>
      </c>
      <c r="DK41" s="47">
        <f t="shared" si="26"/>
        <v>0</v>
      </c>
      <c r="DL41" s="47">
        <f t="shared" si="26"/>
        <v>0</v>
      </c>
      <c r="DM41" s="47">
        <f t="shared" si="26"/>
        <v>0</v>
      </c>
      <c r="DN41" s="47">
        <f t="shared" si="25"/>
        <v>0</v>
      </c>
      <c r="DO41" s="47">
        <f t="shared" si="25"/>
        <v>0</v>
      </c>
      <c r="DP41" s="47">
        <f t="shared" si="17"/>
        <v>0</v>
      </c>
      <c r="DQ41" s="47">
        <f t="shared" si="17"/>
        <v>0</v>
      </c>
    </row>
    <row r="42" spans="1:121">
      <c r="A42" s="4" t="s">
        <v>860</v>
      </c>
      <c r="B42">
        <v>1</v>
      </c>
      <c r="C42" s="6">
        <v>50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3</v>
      </c>
      <c r="L42" s="6">
        <v>0</v>
      </c>
      <c r="M42" s="6">
        <v>7</v>
      </c>
      <c r="N42" s="6">
        <v>0</v>
      </c>
      <c r="O42" s="6">
        <v>0</v>
      </c>
      <c r="P42" s="6">
        <v>0</v>
      </c>
      <c r="Q42" s="6">
        <v>14</v>
      </c>
      <c r="R42" s="6">
        <v>62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4</v>
      </c>
      <c r="AA42" s="6">
        <v>4</v>
      </c>
      <c r="AB42" s="6">
        <v>9</v>
      </c>
      <c r="AC42" s="6">
        <v>36</v>
      </c>
      <c r="AD42" s="6">
        <v>6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E42" s="46">
        <v>41</v>
      </c>
      <c r="BF42" s="6">
        <f t="shared" si="6"/>
        <v>0</v>
      </c>
      <c r="BG42" s="6">
        <f t="shared" si="28"/>
        <v>0</v>
      </c>
      <c r="BH42" s="6">
        <f t="shared" si="28"/>
        <v>0</v>
      </c>
      <c r="BI42" s="6">
        <f t="shared" si="28"/>
        <v>0</v>
      </c>
      <c r="BJ42" s="6">
        <f t="shared" si="28"/>
        <v>0</v>
      </c>
      <c r="BK42" s="6">
        <f t="shared" si="28"/>
        <v>0</v>
      </c>
      <c r="BL42" s="6">
        <f t="shared" si="7"/>
        <v>21</v>
      </c>
      <c r="BM42" s="6">
        <f t="shared" si="28"/>
        <v>0</v>
      </c>
      <c r="BN42" s="6">
        <f t="shared" si="24"/>
        <v>62</v>
      </c>
      <c r="BO42" s="6">
        <f t="shared" si="24"/>
        <v>0</v>
      </c>
      <c r="BP42" s="6">
        <f t="shared" si="24"/>
        <v>3</v>
      </c>
      <c r="BQ42" s="6">
        <f t="shared" si="9"/>
        <v>0</v>
      </c>
      <c r="BR42" s="6">
        <f t="shared" si="24"/>
        <v>0</v>
      </c>
      <c r="BS42" s="6">
        <f t="shared" si="24"/>
        <v>0</v>
      </c>
      <c r="BT42" s="6">
        <f t="shared" si="24"/>
        <v>0</v>
      </c>
      <c r="BU42" s="6">
        <f t="shared" si="24"/>
        <v>0</v>
      </c>
      <c r="BV42" s="6">
        <f t="shared" si="24"/>
        <v>36</v>
      </c>
      <c r="BW42" s="6">
        <f t="shared" si="24"/>
        <v>9</v>
      </c>
      <c r="BX42" s="6">
        <f t="shared" si="24"/>
        <v>0</v>
      </c>
      <c r="BY42" s="6">
        <f t="shared" si="24"/>
        <v>50</v>
      </c>
      <c r="BZ42" s="6">
        <f t="shared" si="24"/>
        <v>6</v>
      </c>
      <c r="CA42" s="6">
        <f t="shared" si="24"/>
        <v>0</v>
      </c>
      <c r="CB42" s="6">
        <f t="shared" si="24"/>
        <v>0</v>
      </c>
      <c r="CC42" s="6">
        <f t="shared" si="24"/>
        <v>0</v>
      </c>
      <c r="CD42" s="6">
        <f t="shared" si="23"/>
        <v>0</v>
      </c>
      <c r="CE42" s="6">
        <f t="shared" si="23"/>
        <v>0</v>
      </c>
      <c r="CF42" s="6">
        <f t="shared" si="23"/>
        <v>0</v>
      </c>
      <c r="CG42" s="6">
        <f t="shared" si="23"/>
        <v>0</v>
      </c>
      <c r="CH42" s="6">
        <f t="shared" si="16"/>
        <v>4</v>
      </c>
      <c r="CI42" s="6">
        <f t="shared" si="16"/>
        <v>0</v>
      </c>
      <c r="CJ42" s="6">
        <f t="shared" si="16"/>
        <v>4</v>
      </c>
      <c r="CK42" s="6">
        <f t="shared" si="16"/>
        <v>0</v>
      </c>
      <c r="CL42" s="47">
        <f t="shared" si="18"/>
        <v>0</v>
      </c>
      <c r="CM42" s="47">
        <f t="shared" si="18"/>
        <v>0</v>
      </c>
      <c r="CN42" s="47">
        <f t="shared" si="18"/>
        <v>0</v>
      </c>
      <c r="CO42" s="47">
        <f t="shared" si="19"/>
        <v>0</v>
      </c>
      <c r="CP42" s="47">
        <f t="shared" si="19"/>
        <v>0</v>
      </c>
      <c r="CQ42" s="47">
        <f t="shared" si="19"/>
        <v>0</v>
      </c>
      <c r="CR42" s="47">
        <f t="shared" si="10"/>
        <v>0</v>
      </c>
      <c r="CS42" s="47">
        <f t="shared" si="20"/>
        <v>0</v>
      </c>
      <c r="CT42" s="47">
        <f t="shared" si="27"/>
        <v>0</v>
      </c>
      <c r="CU42" s="47">
        <f t="shared" si="27"/>
        <v>0</v>
      </c>
      <c r="CV42" s="47">
        <f t="shared" si="27"/>
        <v>0</v>
      </c>
      <c r="CW42" s="47">
        <f t="shared" si="12"/>
        <v>0</v>
      </c>
      <c r="CX42" s="47">
        <f t="shared" si="26"/>
        <v>0</v>
      </c>
      <c r="CY42" s="47">
        <f t="shared" si="26"/>
        <v>0</v>
      </c>
      <c r="CZ42" s="47">
        <f t="shared" si="26"/>
        <v>0</v>
      </c>
      <c r="DA42" s="47">
        <f t="shared" si="26"/>
        <v>0</v>
      </c>
      <c r="DB42" s="47">
        <f t="shared" si="26"/>
        <v>0</v>
      </c>
      <c r="DC42" s="47">
        <f t="shared" si="26"/>
        <v>0</v>
      </c>
      <c r="DD42" s="47">
        <f t="shared" si="26"/>
        <v>0</v>
      </c>
      <c r="DE42" s="47">
        <f t="shared" si="26"/>
        <v>0</v>
      </c>
      <c r="DF42" s="47">
        <f t="shared" si="26"/>
        <v>0</v>
      </c>
      <c r="DG42" s="47">
        <f t="shared" si="26"/>
        <v>0</v>
      </c>
      <c r="DH42" s="47">
        <f t="shared" si="26"/>
        <v>0</v>
      </c>
      <c r="DI42" s="47">
        <f t="shared" si="26"/>
        <v>0</v>
      </c>
      <c r="DJ42" s="47">
        <f t="shared" si="26"/>
        <v>0</v>
      </c>
      <c r="DK42" s="47">
        <f t="shared" si="26"/>
        <v>0</v>
      </c>
      <c r="DL42" s="47">
        <f t="shared" si="26"/>
        <v>0</v>
      </c>
      <c r="DM42" s="47">
        <f t="shared" si="26"/>
        <v>0</v>
      </c>
      <c r="DN42" s="47">
        <f t="shared" si="25"/>
        <v>0</v>
      </c>
      <c r="DO42" s="47">
        <f t="shared" si="25"/>
        <v>0</v>
      </c>
      <c r="DP42" s="47">
        <f t="shared" si="17"/>
        <v>0</v>
      </c>
      <c r="DQ42" s="47">
        <f t="shared" si="17"/>
        <v>0</v>
      </c>
    </row>
    <row r="43" spans="1:121">
      <c r="A43" s="4" t="s">
        <v>861</v>
      </c>
      <c r="B43">
        <v>1</v>
      </c>
      <c r="C43" s="6">
        <v>3</v>
      </c>
      <c r="D43" s="6">
        <v>34</v>
      </c>
      <c r="E43" s="6">
        <v>37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2</v>
      </c>
      <c r="M43" s="6">
        <v>0</v>
      </c>
      <c r="N43" s="6">
        <v>0</v>
      </c>
      <c r="O43" s="6">
        <v>6</v>
      </c>
      <c r="P43" s="6">
        <v>6</v>
      </c>
      <c r="Q43" s="6">
        <v>0</v>
      </c>
      <c r="R43" s="6">
        <v>33</v>
      </c>
      <c r="S43" s="6">
        <v>0</v>
      </c>
      <c r="T43" s="6">
        <v>0</v>
      </c>
      <c r="U43" s="6">
        <v>0</v>
      </c>
      <c r="V43" s="6">
        <v>40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5</v>
      </c>
      <c r="AH43" s="6">
        <v>5</v>
      </c>
      <c r="AI43" s="6">
        <v>10</v>
      </c>
      <c r="AJ43" s="6">
        <v>0</v>
      </c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E43" s="46">
        <v>42</v>
      </c>
      <c r="BF43" s="6">
        <f t="shared" si="6"/>
        <v>40</v>
      </c>
      <c r="BG43" s="6">
        <f t="shared" si="28"/>
        <v>0</v>
      </c>
      <c r="BH43" s="6">
        <f t="shared" si="28"/>
        <v>0</v>
      </c>
      <c r="BI43" s="6">
        <f t="shared" si="28"/>
        <v>0</v>
      </c>
      <c r="BJ43" s="6">
        <f t="shared" si="28"/>
        <v>0</v>
      </c>
      <c r="BK43" s="6">
        <f t="shared" si="28"/>
        <v>6</v>
      </c>
      <c r="BL43" s="6">
        <f t="shared" si="7"/>
        <v>0</v>
      </c>
      <c r="BM43" s="6">
        <f t="shared" si="28"/>
        <v>2</v>
      </c>
      <c r="BN43" s="6">
        <f t="shared" si="24"/>
        <v>33</v>
      </c>
      <c r="BO43" s="6">
        <f t="shared" si="24"/>
        <v>6</v>
      </c>
      <c r="BP43" s="6">
        <f t="shared" si="24"/>
        <v>0</v>
      </c>
      <c r="BQ43" s="6">
        <f t="shared" si="9"/>
        <v>0</v>
      </c>
      <c r="BR43" s="6">
        <f t="shared" si="24"/>
        <v>0</v>
      </c>
      <c r="BS43" s="6">
        <f t="shared" si="24"/>
        <v>0</v>
      </c>
      <c r="BT43" s="6">
        <f t="shared" si="24"/>
        <v>34</v>
      </c>
      <c r="BU43" s="6">
        <f t="shared" si="24"/>
        <v>37</v>
      </c>
      <c r="BV43" s="6">
        <f t="shared" si="24"/>
        <v>0</v>
      </c>
      <c r="BW43" s="6">
        <f t="shared" si="24"/>
        <v>0</v>
      </c>
      <c r="BX43" s="6">
        <f t="shared" si="24"/>
        <v>0</v>
      </c>
      <c r="BY43" s="6">
        <f t="shared" si="24"/>
        <v>3</v>
      </c>
      <c r="BZ43" s="6">
        <f t="shared" si="24"/>
        <v>0</v>
      </c>
      <c r="CA43" s="6">
        <f t="shared" si="24"/>
        <v>5</v>
      </c>
      <c r="CB43" s="6">
        <f t="shared" si="24"/>
        <v>0</v>
      </c>
      <c r="CC43" s="6">
        <f t="shared" si="24"/>
        <v>0</v>
      </c>
      <c r="CD43" s="6">
        <f t="shared" si="23"/>
        <v>10</v>
      </c>
      <c r="CE43" s="6">
        <f t="shared" si="23"/>
        <v>0</v>
      </c>
      <c r="CF43" s="6">
        <f t="shared" si="23"/>
        <v>0</v>
      </c>
      <c r="CG43" s="6">
        <f t="shared" si="23"/>
        <v>0</v>
      </c>
      <c r="CH43" s="6">
        <f t="shared" si="16"/>
        <v>0</v>
      </c>
      <c r="CI43" s="6">
        <f t="shared" si="16"/>
        <v>5</v>
      </c>
      <c r="CJ43" s="6">
        <f t="shared" si="16"/>
        <v>0</v>
      </c>
      <c r="CK43" s="6">
        <f t="shared" si="16"/>
        <v>0</v>
      </c>
      <c r="CL43" s="47">
        <f t="shared" si="18"/>
        <v>0</v>
      </c>
      <c r="CM43" s="47">
        <f t="shared" si="18"/>
        <v>0</v>
      </c>
      <c r="CN43" s="47">
        <f t="shared" si="18"/>
        <v>0</v>
      </c>
      <c r="CO43" s="47">
        <f t="shared" si="19"/>
        <v>0</v>
      </c>
      <c r="CP43" s="47">
        <f t="shared" si="19"/>
        <v>0</v>
      </c>
      <c r="CQ43" s="47">
        <f t="shared" si="19"/>
        <v>0</v>
      </c>
      <c r="CR43" s="47">
        <f t="shared" si="10"/>
        <v>0</v>
      </c>
      <c r="CS43" s="47">
        <f t="shared" si="20"/>
        <v>0</v>
      </c>
      <c r="CT43" s="47">
        <f t="shared" si="27"/>
        <v>0</v>
      </c>
      <c r="CU43" s="47">
        <f t="shared" si="27"/>
        <v>0</v>
      </c>
      <c r="CV43" s="47">
        <f t="shared" si="27"/>
        <v>0</v>
      </c>
      <c r="CW43" s="47">
        <f t="shared" si="12"/>
        <v>0</v>
      </c>
      <c r="CX43" s="47">
        <f t="shared" si="26"/>
        <v>0</v>
      </c>
      <c r="CY43" s="47">
        <f t="shared" si="26"/>
        <v>0</v>
      </c>
      <c r="CZ43" s="47">
        <f t="shared" si="26"/>
        <v>0</v>
      </c>
      <c r="DA43" s="47">
        <f t="shared" si="26"/>
        <v>0</v>
      </c>
      <c r="DB43" s="47">
        <f t="shared" si="26"/>
        <v>0</v>
      </c>
      <c r="DC43" s="47">
        <f t="shared" si="26"/>
        <v>0</v>
      </c>
      <c r="DD43" s="47">
        <f t="shared" si="26"/>
        <v>0</v>
      </c>
      <c r="DE43" s="47">
        <f t="shared" si="26"/>
        <v>0</v>
      </c>
      <c r="DF43" s="47">
        <f t="shared" si="26"/>
        <v>0</v>
      </c>
      <c r="DG43" s="47">
        <f t="shared" si="26"/>
        <v>0</v>
      </c>
      <c r="DH43" s="47">
        <f t="shared" si="26"/>
        <v>0</v>
      </c>
      <c r="DI43" s="47">
        <f t="shared" si="26"/>
        <v>0</v>
      </c>
      <c r="DJ43" s="47">
        <f t="shared" si="26"/>
        <v>0</v>
      </c>
      <c r="DK43" s="47">
        <f t="shared" si="26"/>
        <v>0</v>
      </c>
      <c r="DL43" s="47">
        <f t="shared" si="26"/>
        <v>0</v>
      </c>
      <c r="DM43" s="47">
        <f t="shared" si="26"/>
        <v>0</v>
      </c>
      <c r="DN43" s="47">
        <f t="shared" si="25"/>
        <v>0</v>
      </c>
      <c r="DO43" s="47">
        <f t="shared" si="25"/>
        <v>0</v>
      </c>
      <c r="DP43" s="47">
        <f t="shared" si="17"/>
        <v>0</v>
      </c>
      <c r="DQ43" s="47">
        <f t="shared" si="17"/>
        <v>0</v>
      </c>
    </row>
    <row r="44" spans="1:121">
      <c r="A44" s="4" t="s">
        <v>862</v>
      </c>
      <c r="B44">
        <v>1</v>
      </c>
      <c r="C44" s="6">
        <v>1</v>
      </c>
      <c r="D44" s="6">
        <v>11</v>
      </c>
      <c r="E44" s="6">
        <v>14</v>
      </c>
      <c r="F44" s="6">
        <v>0</v>
      </c>
      <c r="G44" s="6">
        <v>14</v>
      </c>
      <c r="H44" s="6">
        <v>48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12</v>
      </c>
      <c r="AF44" s="6">
        <v>0</v>
      </c>
      <c r="AG44" s="6">
        <v>42</v>
      </c>
      <c r="AH44" s="6">
        <v>5</v>
      </c>
      <c r="AI44" s="6">
        <v>10</v>
      </c>
      <c r="AJ44" s="6">
        <v>0</v>
      </c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E44" s="46">
        <v>43</v>
      </c>
      <c r="BF44" s="6">
        <f t="shared" si="6"/>
        <v>0</v>
      </c>
      <c r="BG44" s="6">
        <f t="shared" si="28"/>
        <v>0</v>
      </c>
      <c r="BH44" s="6">
        <f t="shared" si="28"/>
        <v>0</v>
      </c>
      <c r="BI44" s="6">
        <f t="shared" si="28"/>
        <v>0</v>
      </c>
      <c r="BJ44" s="6">
        <f t="shared" si="28"/>
        <v>0</v>
      </c>
      <c r="BK44" s="6">
        <f t="shared" si="28"/>
        <v>0</v>
      </c>
      <c r="BL44" s="6">
        <f t="shared" si="7"/>
        <v>0</v>
      </c>
      <c r="BM44" s="6">
        <f t="shared" si="28"/>
        <v>0</v>
      </c>
      <c r="BN44" s="6">
        <f t="shared" si="24"/>
        <v>0</v>
      </c>
      <c r="BO44" s="6">
        <f t="shared" si="24"/>
        <v>0</v>
      </c>
      <c r="BP44" s="6">
        <f t="shared" si="24"/>
        <v>0</v>
      </c>
      <c r="BQ44" s="6">
        <f t="shared" si="9"/>
        <v>0</v>
      </c>
      <c r="BR44" s="6">
        <f t="shared" si="24"/>
        <v>48</v>
      </c>
      <c r="BS44" s="6">
        <f t="shared" si="24"/>
        <v>14</v>
      </c>
      <c r="BT44" s="6">
        <f t="shared" si="24"/>
        <v>11</v>
      </c>
      <c r="BU44" s="6">
        <f t="shared" si="24"/>
        <v>14</v>
      </c>
      <c r="BV44" s="6">
        <f t="shared" si="24"/>
        <v>0</v>
      </c>
      <c r="BW44" s="6">
        <f t="shared" si="24"/>
        <v>0</v>
      </c>
      <c r="BX44" s="6">
        <f t="shared" si="24"/>
        <v>0</v>
      </c>
      <c r="BY44" s="6">
        <f t="shared" si="24"/>
        <v>1</v>
      </c>
      <c r="BZ44" s="6">
        <f t="shared" si="24"/>
        <v>0</v>
      </c>
      <c r="CA44" s="6">
        <f t="shared" si="24"/>
        <v>42</v>
      </c>
      <c r="CB44" s="6">
        <f t="shared" si="24"/>
        <v>0</v>
      </c>
      <c r="CC44" s="6">
        <f t="shared" si="24"/>
        <v>12</v>
      </c>
      <c r="CD44" s="6">
        <f t="shared" si="23"/>
        <v>10</v>
      </c>
      <c r="CE44" s="6">
        <f t="shared" si="23"/>
        <v>0</v>
      </c>
      <c r="CF44" s="6">
        <f t="shared" si="23"/>
        <v>0</v>
      </c>
      <c r="CG44" s="6">
        <f t="shared" si="23"/>
        <v>0</v>
      </c>
      <c r="CH44" s="6">
        <f t="shared" si="16"/>
        <v>0</v>
      </c>
      <c r="CI44" s="6">
        <f t="shared" si="16"/>
        <v>5</v>
      </c>
      <c r="CJ44" s="6">
        <f t="shared" si="16"/>
        <v>0</v>
      </c>
      <c r="CK44" s="6">
        <f t="shared" si="16"/>
        <v>0</v>
      </c>
      <c r="CL44" s="47">
        <f t="shared" si="18"/>
        <v>0</v>
      </c>
      <c r="CM44" s="47">
        <f t="shared" si="18"/>
        <v>0</v>
      </c>
      <c r="CN44" s="47">
        <f t="shared" si="18"/>
        <v>0</v>
      </c>
      <c r="CO44" s="47">
        <f t="shared" si="19"/>
        <v>0</v>
      </c>
      <c r="CP44" s="47">
        <f t="shared" si="19"/>
        <v>0</v>
      </c>
      <c r="CQ44" s="47">
        <f t="shared" si="19"/>
        <v>0</v>
      </c>
      <c r="CR44" s="47">
        <f t="shared" si="10"/>
        <v>0</v>
      </c>
      <c r="CS44" s="47">
        <f t="shared" si="20"/>
        <v>0</v>
      </c>
      <c r="CT44" s="47">
        <f t="shared" si="27"/>
        <v>0</v>
      </c>
      <c r="CU44" s="47">
        <f t="shared" si="27"/>
        <v>0</v>
      </c>
      <c r="CV44" s="47">
        <f t="shared" si="27"/>
        <v>0</v>
      </c>
      <c r="CW44" s="47">
        <f t="shared" si="12"/>
        <v>0</v>
      </c>
      <c r="CX44" s="47">
        <f t="shared" si="26"/>
        <v>0</v>
      </c>
      <c r="CY44" s="47">
        <f t="shared" si="26"/>
        <v>0</v>
      </c>
      <c r="CZ44" s="47">
        <f t="shared" si="26"/>
        <v>0</v>
      </c>
      <c r="DA44" s="47">
        <f t="shared" si="26"/>
        <v>0</v>
      </c>
      <c r="DB44" s="47">
        <f t="shared" si="26"/>
        <v>0</v>
      </c>
      <c r="DC44" s="47">
        <f t="shared" si="26"/>
        <v>0</v>
      </c>
      <c r="DD44" s="47">
        <f t="shared" si="26"/>
        <v>0</v>
      </c>
      <c r="DE44" s="47">
        <f t="shared" si="26"/>
        <v>0</v>
      </c>
      <c r="DF44" s="47">
        <f t="shared" si="26"/>
        <v>0</v>
      </c>
      <c r="DG44" s="47">
        <f t="shared" si="26"/>
        <v>0</v>
      </c>
      <c r="DH44" s="47">
        <f t="shared" si="26"/>
        <v>0</v>
      </c>
      <c r="DI44" s="47">
        <f t="shared" si="26"/>
        <v>0</v>
      </c>
      <c r="DJ44" s="47">
        <f t="shared" si="26"/>
        <v>0</v>
      </c>
      <c r="DK44" s="47">
        <f t="shared" si="26"/>
        <v>0</v>
      </c>
      <c r="DL44" s="47">
        <f t="shared" si="26"/>
        <v>0</v>
      </c>
      <c r="DM44" s="47">
        <f t="shared" si="26"/>
        <v>0</v>
      </c>
      <c r="DN44" s="47">
        <f t="shared" si="25"/>
        <v>0</v>
      </c>
      <c r="DO44" s="47">
        <f t="shared" si="25"/>
        <v>0</v>
      </c>
      <c r="DP44" s="47">
        <f t="shared" si="17"/>
        <v>0</v>
      </c>
      <c r="DQ44" s="47">
        <f t="shared" si="17"/>
        <v>0</v>
      </c>
    </row>
    <row r="45" spans="1:121">
      <c r="A45" s="4" t="s">
        <v>863</v>
      </c>
      <c r="B45">
        <v>1</v>
      </c>
      <c r="C45" s="6">
        <v>1</v>
      </c>
      <c r="D45" s="6">
        <v>2</v>
      </c>
      <c r="E45" s="6">
        <v>3</v>
      </c>
      <c r="F45" s="6">
        <v>0</v>
      </c>
      <c r="G45" s="6">
        <v>0</v>
      </c>
      <c r="H45" s="6">
        <v>11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29</v>
      </c>
      <c r="AF45" s="6">
        <v>21</v>
      </c>
      <c r="AG45" s="6">
        <v>76</v>
      </c>
      <c r="AH45" s="6">
        <v>5</v>
      </c>
      <c r="AI45" s="6">
        <v>10</v>
      </c>
      <c r="AJ45" s="6">
        <v>0</v>
      </c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E45" s="46">
        <v>44</v>
      </c>
      <c r="BF45" s="6">
        <f t="shared" si="6"/>
        <v>0</v>
      </c>
      <c r="BG45" s="6">
        <f t="shared" ref="BG45:BM52" si="29">HLOOKUP(BG$2,$C$2:$AJ$85,$BE45,FALSE)</f>
        <v>0</v>
      </c>
      <c r="BH45" s="6">
        <f t="shared" si="29"/>
        <v>0</v>
      </c>
      <c r="BI45" s="6">
        <f t="shared" si="29"/>
        <v>0</v>
      </c>
      <c r="BJ45" s="6">
        <f t="shared" si="29"/>
        <v>0</v>
      </c>
      <c r="BK45" s="6">
        <f t="shared" si="29"/>
        <v>0</v>
      </c>
      <c r="BL45" s="6">
        <f t="shared" si="7"/>
        <v>0</v>
      </c>
      <c r="BM45" s="6">
        <f t="shared" si="29"/>
        <v>0</v>
      </c>
      <c r="BN45" s="6">
        <f t="shared" si="24"/>
        <v>0</v>
      </c>
      <c r="BO45" s="6">
        <f t="shared" si="24"/>
        <v>0</v>
      </c>
      <c r="BP45" s="6">
        <f t="shared" si="24"/>
        <v>0</v>
      </c>
      <c r="BQ45" s="6">
        <f t="shared" si="9"/>
        <v>0</v>
      </c>
      <c r="BR45" s="6">
        <f t="shared" si="24"/>
        <v>11</v>
      </c>
      <c r="BS45" s="6">
        <f t="shared" si="24"/>
        <v>0</v>
      </c>
      <c r="BT45" s="6">
        <f t="shared" si="24"/>
        <v>2</v>
      </c>
      <c r="BU45" s="6">
        <f t="shared" si="24"/>
        <v>3</v>
      </c>
      <c r="BV45" s="6">
        <f t="shared" si="24"/>
        <v>0</v>
      </c>
      <c r="BW45" s="6">
        <f t="shared" si="24"/>
        <v>0</v>
      </c>
      <c r="BX45" s="6">
        <f t="shared" si="24"/>
        <v>0</v>
      </c>
      <c r="BY45" s="6">
        <f t="shared" si="24"/>
        <v>1</v>
      </c>
      <c r="BZ45" s="6">
        <f t="shared" si="24"/>
        <v>0</v>
      </c>
      <c r="CA45" s="6">
        <f t="shared" si="24"/>
        <v>76</v>
      </c>
      <c r="CB45" s="6">
        <f t="shared" si="24"/>
        <v>21</v>
      </c>
      <c r="CC45" s="6">
        <f t="shared" si="24"/>
        <v>29</v>
      </c>
      <c r="CD45" s="6">
        <f t="shared" si="23"/>
        <v>10</v>
      </c>
      <c r="CE45" s="6">
        <f t="shared" si="23"/>
        <v>0</v>
      </c>
      <c r="CF45" s="6">
        <f t="shared" si="23"/>
        <v>0</v>
      </c>
      <c r="CG45" s="6">
        <f t="shared" si="23"/>
        <v>0</v>
      </c>
      <c r="CH45" s="6">
        <f t="shared" si="16"/>
        <v>0</v>
      </c>
      <c r="CI45" s="6">
        <f t="shared" si="16"/>
        <v>5</v>
      </c>
      <c r="CJ45" s="6">
        <f t="shared" si="16"/>
        <v>0</v>
      </c>
      <c r="CK45" s="6">
        <f t="shared" si="16"/>
        <v>0</v>
      </c>
      <c r="CL45" s="47">
        <f t="shared" si="18"/>
        <v>0</v>
      </c>
      <c r="CM45" s="47">
        <f t="shared" si="18"/>
        <v>0</v>
      </c>
      <c r="CN45" s="47">
        <f t="shared" si="18"/>
        <v>0</v>
      </c>
      <c r="CO45" s="47">
        <f t="shared" si="19"/>
        <v>0</v>
      </c>
      <c r="CP45" s="47">
        <f t="shared" si="19"/>
        <v>0</v>
      </c>
      <c r="CQ45" s="47">
        <f t="shared" si="19"/>
        <v>0</v>
      </c>
      <c r="CR45" s="47">
        <f t="shared" si="10"/>
        <v>0</v>
      </c>
      <c r="CS45" s="47">
        <f t="shared" si="20"/>
        <v>0</v>
      </c>
      <c r="CT45" s="47">
        <f t="shared" si="27"/>
        <v>0</v>
      </c>
      <c r="CU45" s="47">
        <f t="shared" si="27"/>
        <v>0</v>
      </c>
      <c r="CV45" s="47">
        <f t="shared" si="27"/>
        <v>0</v>
      </c>
      <c r="CW45" s="47">
        <f t="shared" si="12"/>
        <v>0</v>
      </c>
      <c r="CX45" s="47">
        <f t="shared" si="26"/>
        <v>0</v>
      </c>
      <c r="CY45" s="47">
        <f t="shared" si="26"/>
        <v>0</v>
      </c>
      <c r="CZ45" s="47">
        <f t="shared" si="26"/>
        <v>0</v>
      </c>
      <c r="DA45" s="47">
        <f t="shared" si="26"/>
        <v>0</v>
      </c>
      <c r="DB45" s="47">
        <f t="shared" si="26"/>
        <v>0</v>
      </c>
      <c r="DC45" s="47">
        <f t="shared" si="26"/>
        <v>0</v>
      </c>
      <c r="DD45" s="47">
        <f t="shared" si="26"/>
        <v>0</v>
      </c>
      <c r="DE45" s="47">
        <f t="shared" si="26"/>
        <v>0</v>
      </c>
      <c r="DF45" s="47">
        <f t="shared" si="26"/>
        <v>0</v>
      </c>
      <c r="DG45" s="47">
        <f t="shared" si="26"/>
        <v>0</v>
      </c>
      <c r="DH45" s="47">
        <f t="shared" si="26"/>
        <v>0</v>
      </c>
      <c r="DI45" s="47">
        <f t="shared" si="26"/>
        <v>0</v>
      </c>
      <c r="DJ45" s="47">
        <f t="shared" si="26"/>
        <v>0</v>
      </c>
      <c r="DK45" s="47">
        <f t="shared" si="26"/>
        <v>0</v>
      </c>
      <c r="DL45" s="47">
        <f t="shared" si="26"/>
        <v>0</v>
      </c>
      <c r="DM45" s="47">
        <f t="shared" si="26"/>
        <v>0</v>
      </c>
      <c r="DN45" s="47">
        <f t="shared" si="25"/>
        <v>0</v>
      </c>
      <c r="DO45" s="47">
        <f t="shared" si="25"/>
        <v>0</v>
      </c>
      <c r="DP45" s="47">
        <f t="shared" si="17"/>
        <v>0</v>
      </c>
      <c r="DQ45" s="47">
        <f t="shared" si="17"/>
        <v>0</v>
      </c>
    </row>
    <row r="46" spans="1:121">
      <c r="A46" s="4" t="s">
        <v>864</v>
      </c>
      <c r="B46">
        <v>1</v>
      </c>
      <c r="C46" s="6">
        <v>0</v>
      </c>
      <c r="D46" s="6">
        <v>0</v>
      </c>
      <c r="E46" s="6">
        <v>44</v>
      </c>
      <c r="F46" s="6">
        <v>0</v>
      </c>
      <c r="G46" s="6">
        <v>0</v>
      </c>
      <c r="H46" s="6">
        <v>76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15</v>
      </c>
      <c r="AJ46" s="6">
        <v>0</v>
      </c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E46" s="46">
        <v>45</v>
      </c>
      <c r="BF46" s="6">
        <f t="shared" si="6"/>
        <v>0</v>
      </c>
      <c r="BG46" s="6">
        <f t="shared" si="29"/>
        <v>0</v>
      </c>
      <c r="BH46" s="6">
        <f t="shared" si="29"/>
        <v>0</v>
      </c>
      <c r="BI46" s="6">
        <f t="shared" si="29"/>
        <v>0</v>
      </c>
      <c r="BJ46" s="6">
        <f t="shared" si="29"/>
        <v>0</v>
      </c>
      <c r="BK46" s="6">
        <f t="shared" si="29"/>
        <v>0</v>
      </c>
      <c r="BL46" s="6">
        <f t="shared" si="7"/>
        <v>0</v>
      </c>
      <c r="BM46" s="6">
        <f t="shared" si="29"/>
        <v>0</v>
      </c>
      <c r="BN46" s="6">
        <f t="shared" si="24"/>
        <v>0</v>
      </c>
      <c r="BO46" s="6">
        <f t="shared" si="24"/>
        <v>0</v>
      </c>
      <c r="BP46" s="6">
        <f t="shared" si="24"/>
        <v>0</v>
      </c>
      <c r="BQ46" s="6">
        <f t="shared" si="9"/>
        <v>0</v>
      </c>
      <c r="BR46" s="6">
        <f t="shared" si="24"/>
        <v>76</v>
      </c>
      <c r="BS46" s="6">
        <f t="shared" si="24"/>
        <v>0</v>
      </c>
      <c r="BT46" s="6">
        <f t="shared" si="24"/>
        <v>0</v>
      </c>
      <c r="BU46" s="6">
        <f t="shared" si="24"/>
        <v>44</v>
      </c>
      <c r="BV46" s="6">
        <f t="shared" si="24"/>
        <v>0</v>
      </c>
      <c r="BW46" s="6">
        <f t="shared" si="24"/>
        <v>0</v>
      </c>
      <c r="BX46" s="6">
        <f t="shared" si="24"/>
        <v>0</v>
      </c>
      <c r="BY46" s="6">
        <f t="shared" si="24"/>
        <v>0</v>
      </c>
      <c r="BZ46" s="6">
        <f t="shared" si="24"/>
        <v>0</v>
      </c>
      <c r="CA46" s="6">
        <f t="shared" si="24"/>
        <v>0</v>
      </c>
      <c r="CB46" s="6">
        <f t="shared" si="24"/>
        <v>0</v>
      </c>
      <c r="CC46" s="6">
        <f t="shared" ref="CC46:CK61" si="30">HLOOKUP(CC$2+2,$C$2:$AJ$85,$BE46,FALSE)</f>
        <v>0</v>
      </c>
      <c r="CD46" s="6">
        <f t="shared" si="30"/>
        <v>15</v>
      </c>
      <c r="CE46" s="6">
        <f t="shared" si="30"/>
        <v>0</v>
      </c>
      <c r="CF46" s="6">
        <f t="shared" si="30"/>
        <v>0</v>
      </c>
      <c r="CG46" s="6">
        <f t="shared" si="30"/>
        <v>0</v>
      </c>
      <c r="CH46" s="6">
        <f t="shared" si="30"/>
        <v>0</v>
      </c>
      <c r="CI46" s="6">
        <f t="shared" si="30"/>
        <v>0</v>
      </c>
      <c r="CJ46" s="6">
        <f t="shared" si="30"/>
        <v>0</v>
      </c>
      <c r="CK46" s="6">
        <f t="shared" si="30"/>
        <v>0</v>
      </c>
      <c r="CL46" s="47">
        <f t="shared" si="18"/>
        <v>0</v>
      </c>
      <c r="CM46" s="47">
        <f t="shared" si="18"/>
        <v>0</v>
      </c>
      <c r="CN46" s="47">
        <f t="shared" si="18"/>
        <v>0</v>
      </c>
      <c r="CO46" s="47">
        <f t="shared" si="19"/>
        <v>0</v>
      </c>
      <c r="CP46" s="47">
        <f t="shared" si="19"/>
        <v>0</v>
      </c>
      <c r="CQ46" s="47">
        <f t="shared" si="19"/>
        <v>0</v>
      </c>
      <c r="CR46" s="47">
        <f t="shared" si="10"/>
        <v>0</v>
      </c>
      <c r="CS46" s="47">
        <f t="shared" si="20"/>
        <v>0</v>
      </c>
      <c r="CT46" s="47">
        <f t="shared" si="27"/>
        <v>0</v>
      </c>
      <c r="CU46" s="47">
        <f t="shared" si="27"/>
        <v>0</v>
      </c>
      <c r="CV46" s="47">
        <f t="shared" si="27"/>
        <v>0</v>
      </c>
      <c r="CW46" s="47">
        <f t="shared" si="12"/>
        <v>0</v>
      </c>
      <c r="CX46" s="47">
        <f t="shared" si="26"/>
        <v>0</v>
      </c>
      <c r="CY46" s="47">
        <f t="shared" si="26"/>
        <v>0</v>
      </c>
      <c r="CZ46" s="47">
        <f t="shared" si="26"/>
        <v>0</v>
      </c>
      <c r="DA46" s="47">
        <f t="shared" si="26"/>
        <v>0</v>
      </c>
      <c r="DB46" s="47">
        <f t="shared" si="26"/>
        <v>0</v>
      </c>
      <c r="DC46" s="47">
        <f t="shared" si="26"/>
        <v>0</v>
      </c>
      <c r="DD46" s="47">
        <f t="shared" si="26"/>
        <v>0</v>
      </c>
      <c r="DE46" s="47">
        <f t="shared" si="26"/>
        <v>0</v>
      </c>
      <c r="DF46" s="47">
        <f t="shared" si="26"/>
        <v>0</v>
      </c>
      <c r="DG46" s="47">
        <f t="shared" si="26"/>
        <v>0</v>
      </c>
      <c r="DH46" s="47">
        <f t="shared" si="26"/>
        <v>0</v>
      </c>
      <c r="DI46" s="47">
        <f t="shared" si="26"/>
        <v>0</v>
      </c>
      <c r="DJ46" s="47">
        <f t="shared" si="26"/>
        <v>0</v>
      </c>
      <c r="DK46" s="47">
        <f t="shared" si="26"/>
        <v>0</v>
      </c>
      <c r="DL46" s="47">
        <f t="shared" si="26"/>
        <v>0</v>
      </c>
      <c r="DM46" s="47">
        <f t="shared" si="26"/>
        <v>0</v>
      </c>
      <c r="DN46" s="47">
        <f t="shared" si="25"/>
        <v>0</v>
      </c>
      <c r="DO46" s="47">
        <f t="shared" si="25"/>
        <v>0</v>
      </c>
      <c r="DP46" s="47">
        <f t="shared" si="17"/>
        <v>0</v>
      </c>
      <c r="DQ46" s="47">
        <f t="shared" si="17"/>
        <v>0</v>
      </c>
    </row>
    <row r="47" spans="1:121">
      <c r="A47" s="4" t="s">
        <v>865</v>
      </c>
      <c r="B47">
        <v>1</v>
      </c>
      <c r="C47" s="6">
        <v>7</v>
      </c>
      <c r="D47" s="6">
        <v>0</v>
      </c>
      <c r="E47" s="6">
        <v>13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34</v>
      </c>
      <c r="AE47" s="6">
        <v>16</v>
      </c>
      <c r="AF47" s="6">
        <v>0</v>
      </c>
      <c r="AG47" s="6">
        <v>48</v>
      </c>
      <c r="AH47" s="6">
        <v>5</v>
      </c>
      <c r="AI47" s="6">
        <v>10</v>
      </c>
      <c r="AJ47" s="6">
        <v>0</v>
      </c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E47" s="46">
        <v>46</v>
      </c>
      <c r="BF47" s="6">
        <f t="shared" si="6"/>
        <v>0</v>
      </c>
      <c r="BG47" s="6">
        <f t="shared" si="29"/>
        <v>0</v>
      </c>
      <c r="BH47" s="6">
        <f t="shared" si="29"/>
        <v>0</v>
      </c>
      <c r="BI47" s="6">
        <f t="shared" si="29"/>
        <v>0</v>
      </c>
      <c r="BJ47" s="6">
        <f t="shared" si="29"/>
        <v>0</v>
      </c>
      <c r="BK47" s="6">
        <f t="shared" si="29"/>
        <v>0</v>
      </c>
      <c r="BL47" s="6">
        <f t="shared" si="7"/>
        <v>0</v>
      </c>
      <c r="BM47" s="6">
        <f t="shared" si="29"/>
        <v>0</v>
      </c>
      <c r="BN47" s="6">
        <f t="shared" ref="BN47:CC62" si="31">HLOOKUP(BN$2+2,$C$2:$AJ$85,$BE47,FALSE)</f>
        <v>0</v>
      </c>
      <c r="BO47" s="6">
        <f t="shared" si="31"/>
        <v>0</v>
      </c>
      <c r="BP47" s="6">
        <f t="shared" si="31"/>
        <v>0</v>
      </c>
      <c r="BQ47" s="6">
        <f t="shared" si="9"/>
        <v>0</v>
      </c>
      <c r="BR47" s="6">
        <f t="shared" si="31"/>
        <v>0</v>
      </c>
      <c r="BS47" s="6">
        <f t="shared" si="31"/>
        <v>0</v>
      </c>
      <c r="BT47" s="6">
        <f t="shared" si="31"/>
        <v>0</v>
      </c>
      <c r="BU47" s="6">
        <f t="shared" si="31"/>
        <v>13</v>
      </c>
      <c r="BV47" s="6">
        <f t="shared" si="31"/>
        <v>0</v>
      </c>
      <c r="BW47" s="6">
        <f t="shared" si="31"/>
        <v>0</v>
      </c>
      <c r="BX47" s="6">
        <f t="shared" si="31"/>
        <v>0</v>
      </c>
      <c r="BY47" s="6">
        <f t="shared" si="31"/>
        <v>7</v>
      </c>
      <c r="BZ47" s="6">
        <f t="shared" si="31"/>
        <v>34</v>
      </c>
      <c r="CA47" s="6">
        <f t="shared" si="31"/>
        <v>48</v>
      </c>
      <c r="CB47" s="6">
        <f t="shared" si="31"/>
        <v>0</v>
      </c>
      <c r="CC47" s="6">
        <f t="shared" si="31"/>
        <v>16</v>
      </c>
      <c r="CD47" s="6">
        <f t="shared" si="30"/>
        <v>10</v>
      </c>
      <c r="CE47" s="6">
        <f t="shared" si="30"/>
        <v>0</v>
      </c>
      <c r="CF47" s="6">
        <f t="shared" si="30"/>
        <v>0</v>
      </c>
      <c r="CG47" s="6">
        <f t="shared" si="30"/>
        <v>0</v>
      </c>
      <c r="CH47" s="6">
        <f t="shared" si="30"/>
        <v>0</v>
      </c>
      <c r="CI47" s="6">
        <f t="shared" si="30"/>
        <v>5</v>
      </c>
      <c r="CJ47" s="6">
        <f t="shared" si="30"/>
        <v>0</v>
      </c>
      <c r="CK47" s="6">
        <f t="shared" si="30"/>
        <v>0</v>
      </c>
      <c r="CL47" s="47">
        <f t="shared" si="18"/>
        <v>0</v>
      </c>
      <c r="CM47" s="47">
        <f t="shared" si="18"/>
        <v>0</v>
      </c>
      <c r="CN47" s="47">
        <f t="shared" si="18"/>
        <v>0</v>
      </c>
      <c r="CO47" s="47">
        <f t="shared" si="19"/>
        <v>0</v>
      </c>
      <c r="CP47" s="47">
        <f t="shared" si="19"/>
        <v>0</v>
      </c>
      <c r="CQ47" s="47">
        <f t="shared" si="19"/>
        <v>0</v>
      </c>
      <c r="CR47" s="47">
        <f t="shared" si="10"/>
        <v>0</v>
      </c>
      <c r="CS47" s="47">
        <f t="shared" si="20"/>
        <v>0</v>
      </c>
      <c r="CT47" s="47">
        <f t="shared" si="27"/>
        <v>0</v>
      </c>
      <c r="CU47" s="47">
        <f t="shared" si="27"/>
        <v>0</v>
      </c>
      <c r="CV47" s="47">
        <f t="shared" si="27"/>
        <v>0</v>
      </c>
      <c r="CW47" s="47">
        <f t="shared" si="12"/>
        <v>0</v>
      </c>
      <c r="CX47" s="47">
        <f t="shared" si="26"/>
        <v>0</v>
      </c>
      <c r="CY47" s="47">
        <f t="shared" si="26"/>
        <v>0</v>
      </c>
      <c r="CZ47" s="47">
        <f t="shared" si="26"/>
        <v>0</v>
      </c>
      <c r="DA47" s="47">
        <f t="shared" si="26"/>
        <v>0</v>
      </c>
      <c r="DB47" s="47">
        <f t="shared" si="26"/>
        <v>0</v>
      </c>
      <c r="DC47" s="47">
        <f t="shared" si="26"/>
        <v>0</v>
      </c>
      <c r="DD47" s="47">
        <f t="shared" si="26"/>
        <v>0</v>
      </c>
      <c r="DE47" s="47">
        <f t="shared" si="26"/>
        <v>0</v>
      </c>
      <c r="DF47" s="47">
        <f t="shared" si="26"/>
        <v>0</v>
      </c>
      <c r="DG47" s="47">
        <f t="shared" si="26"/>
        <v>0</v>
      </c>
      <c r="DH47" s="47">
        <f t="shared" si="26"/>
        <v>0</v>
      </c>
      <c r="DI47" s="47">
        <f t="shared" si="26"/>
        <v>0</v>
      </c>
      <c r="DJ47" s="47">
        <f t="shared" si="26"/>
        <v>0</v>
      </c>
      <c r="DK47" s="47">
        <f t="shared" si="26"/>
        <v>0</v>
      </c>
      <c r="DL47" s="47">
        <f t="shared" si="26"/>
        <v>0</v>
      </c>
      <c r="DM47" s="47">
        <f t="shared" si="26"/>
        <v>0</v>
      </c>
      <c r="DN47" s="47">
        <f t="shared" si="25"/>
        <v>0</v>
      </c>
      <c r="DO47" s="47">
        <f t="shared" si="25"/>
        <v>0</v>
      </c>
      <c r="DP47" s="47">
        <f t="shared" si="17"/>
        <v>0</v>
      </c>
      <c r="DQ47" s="47">
        <f t="shared" si="17"/>
        <v>0</v>
      </c>
    </row>
    <row r="48" spans="1:121">
      <c r="A48" s="4" t="s">
        <v>866</v>
      </c>
      <c r="B48">
        <v>1</v>
      </c>
      <c r="C48" s="6">
        <v>1</v>
      </c>
      <c r="D48" s="6">
        <v>7</v>
      </c>
      <c r="E48" s="6">
        <v>8</v>
      </c>
      <c r="F48" s="6">
        <v>0</v>
      </c>
      <c r="G48" s="6">
        <v>16</v>
      </c>
      <c r="H48" s="6">
        <v>67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7</v>
      </c>
      <c r="U48" s="6">
        <v>4</v>
      </c>
      <c r="V48" s="6">
        <v>8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6</v>
      </c>
      <c r="AC48" s="6">
        <v>23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15</v>
      </c>
      <c r="AJ48" s="6">
        <v>0</v>
      </c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E48" s="46">
        <v>47</v>
      </c>
      <c r="BF48" s="6">
        <f t="shared" si="6"/>
        <v>8</v>
      </c>
      <c r="BG48" s="6">
        <f t="shared" si="29"/>
        <v>0</v>
      </c>
      <c r="BH48" s="6">
        <f t="shared" si="29"/>
        <v>7</v>
      </c>
      <c r="BI48" s="6">
        <f t="shared" si="29"/>
        <v>4</v>
      </c>
      <c r="BJ48" s="6">
        <f t="shared" si="29"/>
        <v>0</v>
      </c>
      <c r="BK48" s="6">
        <f t="shared" si="29"/>
        <v>0</v>
      </c>
      <c r="BL48" s="6">
        <f t="shared" si="7"/>
        <v>0</v>
      </c>
      <c r="BM48" s="6">
        <f t="shared" si="29"/>
        <v>0</v>
      </c>
      <c r="BN48" s="6">
        <f t="shared" si="31"/>
        <v>0</v>
      </c>
      <c r="BO48" s="6">
        <f t="shared" si="31"/>
        <v>0</v>
      </c>
      <c r="BP48" s="6">
        <f t="shared" si="31"/>
        <v>0</v>
      </c>
      <c r="BQ48" s="6">
        <f t="shared" si="9"/>
        <v>0</v>
      </c>
      <c r="BR48" s="6">
        <f t="shared" si="31"/>
        <v>67</v>
      </c>
      <c r="BS48" s="6">
        <f t="shared" si="31"/>
        <v>16</v>
      </c>
      <c r="BT48" s="6">
        <f t="shared" si="31"/>
        <v>7</v>
      </c>
      <c r="BU48" s="6">
        <f t="shared" si="31"/>
        <v>8</v>
      </c>
      <c r="BV48" s="6">
        <f t="shared" si="31"/>
        <v>23</v>
      </c>
      <c r="BW48" s="6">
        <f t="shared" si="31"/>
        <v>6</v>
      </c>
      <c r="BX48" s="6">
        <f t="shared" si="31"/>
        <v>0</v>
      </c>
      <c r="BY48" s="6">
        <f t="shared" si="31"/>
        <v>1</v>
      </c>
      <c r="BZ48" s="6">
        <f t="shared" si="31"/>
        <v>0</v>
      </c>
      <c r="CA48" s="6">
        <f t="shared" si="31"/>
        <v>0</v>
      </c>
      <c r="CB48" s="6">
        <f t="shared" si="31"/>
        <v>0</v>
      </c>
      <c r="CC48" s="6">
        <f t="shared" si="31"/>
        <v>0</v>
      </c>
      <c r="CD48" s="6">
        <f t="shared" si="30"/>
        <v>15</v>
      </c>
      <c r="CE48" s="6">
        <f t="shared" si="30"/>
        <v>0</v>
      </c>
      <c r="CF48" s="6">
        <f t="shared" si="30"/>
        <v>0</v>
      </c>
      <c r="CG48" s="6">
        <f t="shared" si="30"/>
        <v>0</v>
      </c>
      <c r="CH48" s="6">
        <f t="shared" si="30"/>
        <v>0</v>
      </c>
      <c r="CI48" s="6">
        <f t="shared" si="30"/>
        <v>0</v>
      </c>
      <c r="CJ48" s="6">
        <f t="shared" si="30"/>
        <v>0</v>
      </c>
      <c r="CK48" s="6">
        <f t="shared" si="30"/>
        <v>0</v>
      </c>
      <c r="CL48" s="47">
        <f t="shared" si="18"/>
        <v>0</v>
      </c>
      <c r="CM48" s="47">
        <f t="shared" si="18"/>
        <v>0</v>
      </c>
      <c r="CN48" s="47">
        <f t="shared" si="18"/>
        <v>0</v>
      </c>
      <c r="CO48" s="47">
        <f t="shared" si="19"/>
        <v>0</v>
      </c>
      <c r="CP48" s="47">
        <f t="shared" si="19"/>
        <v>0</v>
      </c>
      <c r="CQ48" s="47">
        <f t="shared" si="19"/>
        <v>0</v>
      </c>
      <c r="CR48" s="47">
        <f t="shared" si="10"/>
        <v>0</v>
      </c>
      <c r="CS48" s="47">
        <f t="shared" si="20"/>
        <v>0</v>
      </c>
      <c r="CT48" s="47">
        <f t="shared" si="27"/>
        <v>0</v>
      </c>
      <c r="CU48" s="47">
        <f t="shared" si="27"/>
        <v>0</v>
      </c>
      <c r="CV48" s="47">
        <f t="shared" si="27"/>
        <v>0</v>
      </c>
      <c r="CW48" s="47">
        <f t="shared" si="12"/>
        <v>0</v>
      </c>
      <c r="CX48" s="47">
        <f t="shared" si="26"/>
        <v>0</v>
      </c>
      <c r="CY48" s="47">
        <f t="shared" si="26"/>
        <v>0</v>
      </c>
      <c r="CZ48" s="47">
        <f t="shared" si="26"/>
        <v>0</v>
      </c>
      <c r="DA48" s="47">
        <f t="shared" si="26"/>
        <v>0</v>
      </c>
      <c r="DB48" s="47">
        <f t="shared" si="26"/>
        <v>0</v>
      </c>
      <c r="DC48" s="47">
        <f t="shared" si="26"/>
        <v>0</v>
      </c>
      <c r="DD48" s="47">
        <f t="shared" si="26"/>
        <v>0</v>
      </c>
      <c r="DE48" s="47">
        <f t="shared" si="26"/>
        <v>0</v>
      </c>
      <c r="DF48" s="47">
        <f t="shared" si="26"/>
        <v>0</v>
      </c>
      <c r="DG48" s="47">
        <f t="shared" si="26"/>
        <v>0</v>
      </c>
      <c r="DH48" s="47">
        <f t="shared" si="26"/>
        <v>0</v>
      </c>
      <c r="DI48" s="47">
        <f t="shared" si="26"/>
        <v>0</v>
      </c>
      <c r="DJ48" s="47">
        <f t="shared" si="26"/>
        <v>0</v>
      </c>
      <c r="DK48" s="47">
        <f t="shared" si="26"/>
        <v>0</v>
      </c>
      <c r="DL48" s="47">
        <f t="shared" si="26"/>
        <v>0</v>
      </c>
      <c r="DM48" s="47">
        <f t="shared" ref="DM48:DQ63" si="32">IFERROR(HLOOKUP(DM$2+2,$AK$2:$BC$85,$BE48,FALSE),0)</f>
        <v>0</v>
      </c>
      <c r="DN48" s="47">
        <f t="shared" si="32"/>
        <v>0</v>
      </c>
      <c r="DO48" s="47">
        <f t="shared" si="32"/>
        <v>0</v>
      </c>
      <c r="DP48" s="47">
        <f t="shared" si="32"/>
        <v>0</v>
      </c>
      <c r="DQ48" s="47">
        <f t="shared" si="32"/>
        <v>0</v>
      </c>
    </row>
    <row r="49" spans="1:121">
      <c r="A49" s="4" t="s">
        <v>867</v>
      </c>
      <c r="B49">
        <v>1</v>
      </c>
      <c r="C49" s="6">
        <v>0</v>
      </c>
      <c r="D49" s="6">
        <v>19</v>
      </c>
      <c r="E49" s="6">
        <v>23</v>
      </c>
      <c r="F49" s="6">
        <v>0</v>
      </c>
      <c r="G49" s="6">
        <v>0</v>
      </c>
      <c r="H49" s="6">
        <v>89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5</v>
      </c>
      <c r="AI49" s="6">
        <v>10</v>
      </c>
      <c r="AJ49" s="6">
        <v>0</v>
      </c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E49" s="46">
        <v>48</v>
      </c>
      <c r="BF49" s="6">
        <f t="shared" si="6"/>
        <v>0</v>
      </c>
      <c r="BG49" s="6">
        <f t="shared" si="29"/>
        <v>0</v>
      </c>
      <c r="BH49" s="6">
        <f t="shared" si="29"/>
        <v>0</v>
      </c>
      <c r="BI49" s="6">
        <f t="shared" si="29"/>
        <v>0</v>
      </c>
      <c r="BJ49" s="6">
        <f t="shared" si="29"/>
        <v>0</v>
      </c>
      <c r="BK49" s="6">
        <f t="shared" si="29"/>
        <v>0</v>
      </c>
      <c r="BL49" s="6">
        <f t="shared" si="7"/>
        <v>0</v>
      </c>
      <c r="BM49" s="6">
        <f t="shared" si="29"/>
        <v>0</v>
      </c>
      <c r="BN49" s="6">
        <f t="shared" si="31"/>
        <v>0</v>
      </c>
      <c r="BO49" s="6">
        <f t="shared" si="31"/>
        <v>0</v>
      </c>
      <c r="BP49" s="6">
        <f t="shared" si="31"/>
        <v>0</v>
      </c>
      <c r="BQ49" s="6">
        <f t="shared" si="9"/>
        <v>0</v>
      </c>
      <c r="BR49" s="6">
        <f t="shared" si="31"/>
        <v>89</v>
      </c>
      <c r="BS49" s="6">
        <f t="shared" si="31"/>
        <v>0</v>
      </c>
      <c r="BT49" s="6">
        <f t="shared" si="31"/>
        <v>19</v>
      </c>
      <c r="BU49" s="6">
        <f t="shared" si="31"/>
        <v>23</v>
      </c>
      <c r="BV49" s="6">
        <f t="shared" si="31"/>
        <v>0</v>
      </c>
      <c r="BW49" s="6">
        <f t="shared" si="31"/>
        <v>0</v>
      </c>
      <c r="BX49" s="6">
        <f t="shared" si="31"/>
        <v>0</v>
      </c>
      <c r="BY49" s="6">
        <f t="shared" si="31"/>
        <v>0</v>
      </c>
      <c r="BZ49" s="6">
        <f t="shared" si="31"/>
        <v>0</v>
      </c>
      <c r="CA49" s="6">
        <f t="shared" si="31"/>
        <v>0</v>
      </c>
      <c r="CB49" s="6">
        <f t="shared" si="31"/>
        <v>0</v>
      </c>
      <c r="CC49" s="6">
        <f t="shared" si="31"/>
        <v>0</v>
      </c>
      <c r="CD49" s="6">
        <f t="shared" si="30"/>
        <v>10</v>
      </c>
      <c r="CE49" s="6">
        <f t="shared" si="30"/>
        <v>0</v>
      </c>
      <c r="CF49" s="6">
        <f t="shared" si="30"/>
        <v>0</v>
      </c>
      <c r="CG49" s="6">
        <f t="shared" si="30"/>
        <v>0</v>
      </c>
      <c r="CH49" s="6">
        <f t="shared" si="30"/>
        <v>0</v>
      </c>
      <c r="CI49" s="6">
        <f t="shared" si="30"/>
        <v>5</v>
      </c>
      <c r="CJ49" s="6">
        <f t="shared" si="30"/>
        <v>0</v>
      </c>
      <c r="CK49" s="6">
        <f t="shared" si="30"/>
        <v>0</v>
      </c>
      <c r="CL49" s="47">
        <f t="shared" si="18"/>
        <v>0</v>
      </c>
      <c r="CM49" s="47">
        <f t="shared" si="18"/>
        <v>0</v>
      </c>
      <c r="CN49" s="47">
        <f t="shared" si="18"/>
        <v>0</v>
      </c>
      <c r="CO49" s="47">
        <f t="shared" si="19"/>
        <v>0</v>
      </c>
      <c r="CP49" s="47">
        <f t="shared" si="19"/>
        <v>0</v>
      </c>
      <c r="CQ49" s="47">
        <f t="shared" si="19"/>
        <v>0</v>
      </c>
      <c r="CR49" s="47">
        <f t="shared" si="10"/>
        <v>0</v>
      </c>
      <c r="CS49" s="47">
        <f t="shared" si="20"/>
        <v>0</v>
      </c>
      <c r="CT49" s="47">
        <f t="shared" si="27"/>
        <v>0</v>
      </c>
      <c r="CU49" s="47">
        <f t="shared" si="27"/>
        <v>0</v>
      </c>
      <c r="CV49" s="47">
        <f t="shared" si="27"/>
        <v>0</v>
      </c>
      <c r="CW49" s="47">
        <f t="shared" si="12"/>
        <v>0</v>
      </c>
      <c r="CX49" s="47">
        <f t="shared" ref="CX49:DM64" si="33">IFERROR(HLOOKUP(CX$2+2,$AK$2:$BC$85,$BE49,FALSE),0)</f>
        <v>0</v>
      </c>
      <c r="CY49" s="47">
        <f t="shared" si="33"/>
        <v>0</v>
      </c>
      <c r="CZ49" s="47">
        <f t="shared" si="33"/>
        <v>0</v>
      </c>
      <c r="DA49" s="47">
        <f t="shared" si="33"/>
        <v>0</v>
      </c>
      <c r="DB49" s="47">
        <f t="shared" si="33"/>
        <v>0</v>
      </c>
      <c r="DC49" s="47">
        <f t="shared" si="33"/>
        <v>0</v>
      </c>
      <c r="DD49" s="47">
        <f t="shared" si="33"/>
        <v>0</v>
      </c>
      <c r="DE49" s="47">
        <f t="shared" si="33"/>
        <v>0</v>
      </c>
      <c r="DF49" s="47">
        <f t="shared" si="33"/>
        <v>0</v>
      </c>
      <c r="DG49" s="47">
        <f t="shared" si="33"/>
        <v>0</v>
      </c>
      <c r="DH49" s="47">
        <f t="shared" si="33"/>
        <v>0</v>
      </c>
      <c r="DI49" s="47">
        <f t="shared" si="33"/>
        <v>0</v>
      </c>
      <c r="DJ49" s="47">
        <f t="shared" si="33"/>
        <v>0</v>
      </c>
      <c r="DK49" s="47">
        <f t="shared" si="33"/>
        <v>0</v>
      </c>
      <c r="DL49" s="47">
        <f t="shared" si="33"/>
        <v>0</v>
      </c>
      <c r="DM49" s="47">
        <f t="shared" si="33"/>
        <v>0</v>
      </c>
      <c r="DN49" s="47">
        <f t="shared" si="32"/>
        <v>0</v>
      </c>
      <c r="DO49" s="47">
        <f t="shared" si="32"/>
        <v>0</v>
      </c>
      <c r="DP49" s="47">
        <f t="shared" si="32"/>
        <v>0</v>
      </c>
      <c r="DQ49" s="47">
        <f t="shared" si="32"/>
        <v>0</v>
      </c>
    </row>
    <row r="50" spans="1:121">
      <c r="A50" s="4" t="s">
        <v>868</v>
      </c>
      <c r="B50">
        <v>1</v>
      </c>
      <c r="C50" s="6">
        <v>0</v>
      </c>
      <c r="D50" s="6">
        <v>20</v>
      </c>
      <c r="E50" s="6">
        <v>27</v>
      </c>
      <c r="F50" s="6">
        <v>4</v>
      </c>
      <c r="G50" s="6">
        <v>0</v>
      </c>
      <c r="H50" s="6">
        <v>16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3</v>
      </c>
      <c r="T50" s="6">
        <v>0</v>
      </c>
      <c r="U50" s="6">
        <v>9</v>
      </c>
      <c r="V50" s="6">
        <v>19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5</v>
      </c>
      <c r="AI50" s="6">
        <v>10</v>
      </c>
      <c r="AJ50" s="6">
        <v>0</v>
      </c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E50" s="46">
        <v>49</v>
      </c>
      <c r="BF50" s="6">
        <f t="shared" si="6"/>
        <v>19</v>
      </c>
      <c r="BG50" s="6">
        <f t="shared" si="29"/>
        <v>3</v>
      </c>
      <c r="BH50" s="6">
        <f t="shared" si="29"/>
        <v>0</v>
      </c>
      <c r="BI50" s="6">
        <f t="shared" si="29"/>
        <v>9</v>
      </c>
      <c r="BJ50" s="6">
        <f t="shared" si="29"/>
        <v>0</v>
      </c>
      <c r="BK50" s="6">
        <f t="shared" si="29"/>
        <v>0</v>
      </c>
      <c r="BL50" s="6">
        <f t="shared" si="7"/>
        <v>0</v>
      </c>
      <c r="BM50" s="6">
        <f t="shared" si="29"/>
        <v>0</v>
      </c>
      <c r="BN50" s="6">
        <f t="shared" si="31"/>
        <v>0</v>
      </c>
      <c r="BO50" s="6">
        <f t="shared" si="31"/>
        <v>0</v>
      </c>
      <c r="BP50" s="6">
        <f t="shared" si="31"/>
        <v>0</v>
      </c>
      <c r="BQ50" s="6">
        <f t="shared" si="9"/>
        <v>0</v>
      </c>
      <c r="BR50" s="6">
        <f t="shared" si="31"/>
        <v>16</v>
      </c>
      <c r="BS50" s="6">
        <f t="shared" si="31"/>
        <v>0</v>
      </c>
      <c r="BT50" s="6">
        <f t="shared" si="31"/>
        <v>20</v>
      </c>
      <c r="BU50" s="6">
        <f t="shared" si="31"/>
        <v>27</v>
      </c>
      <c r="BV50" s="6">
        <f t="shared" si="31"/>
        <v>0</v>
      </c>
      <c r="BW50" s="6">
        <f t="shared" si="31"/>
        <v>0</v>
      </c>
      <c r="BX50" s="6">
        <f t="shared" si="31"/>
        <v>0</v>
      </c>
      <c r="BY50" s="6">
        <f t="shared" si="31"/>
        <v>0</v>
      </c>
      <c r="BZ50" s="6">
        <f t="shared" si="31"/>
        <v>0</v>
      </c>
      <c r="CA50" s="6">
        <f t="shared" si="31"/>
        <v>0</v>
      </c>
      <c r="CB50" s="6">
        <f t="shared" si="31"/>
        <v>0</v>
      </c>
      <c r="CC50" s="6">
        <f t="shared" si="31"/>
        <v>0</v>
      </c>
      <c r="CD50" s="6">
        <f t="shared" si="30"/>
        <v>10</v>
      </c>
      <c r="CE50" s="6">
        <f t="shared" si="30"/>
        <v>4</v>
      </c>
      <c r="CF50" s="6">
        <f t="shared" si="30"/>
        <v>0</v>
      </c>
      <c r="CG50" s="6">
        <f t="shared" si="30"/>
        <v>0</v>
      </c>
      <c r="CH50" s="6">
        <f t="shared" si="30"/>
        <v>0</v>
      </c>
      <c r="CI50" s="6">
        <f t="shared" si="30"/>
        <v>5</v>
      </c>
      <c r="CJ50" s="6">
        <f t="shared" si="30"/>
        <v>0</v>
      </c>
      <c r="CK50" s="6">
        <f t="shared" si="30"/>
        <v>0</v>
      </c>
      <c r="CL50" s="47">
        <f t="shared" si="18"/>
        <v>0</v>
      </c>
      <c r="CM50" s="47">
        <f t="shared" si="18"/>
        <v>0</v>
      </c>
      <c r="CN50" s="47">
        <f t="shared" si="18"/>
        <v>0</v>
      </c>
      <c r="CO50" s="47">
        <f t="shared" si="19"/>
        <v>0</v>
      </c>
      <c r="CP50" s="47">
        <f t="shared" si="19"/>
        <v>0</v>
      </c>
      <c r="CQ50" s="47">
        <f t="shared" si="19"/>
        <v>0</v>
      </c>
      <c r="CR50" s="47">
        <f t="shared" si="10"/>
        <v>0</v>
      </c>
      <c r="CS50" s="47">
        <f t="shared" si="20"/>
        <v>0</v>
      </c>
      <c r="CT50" s="47">
        <f t="shared" si="27"/>
        <v>0</v>
      </c>
      <c r="CU50" s="47">
        <f t="shared" si="27"/>
        <v>0</v>
      </c>
      <c r="CV50" s="47">
        <f t="shared" si="27"/>
        <v>0</v>
      </c>
      <c r="CW50" s="47">
        <f t="shared" si="12"/>
        <v>0</v>
      </c>
      <c r="CX50" s="47">
        <f t="shared" si="33"/>
        <v>0</v>
      </c>
      <c r="CY50" s="47">
        <f t="shared" si="33"/>
        <v>0</v>
      </c>
      <c r="CZ50" s="47">
        <f t="shared" si="33"/>
        <v>0</v>
      </c>
      <c r="DA50" s="47">
        <f t="shared" si="33"/>
        <v>0</v>
      </c>
      <c r="DB50" s="47">
        <f t="shared" si="33"/>
        <v>0</v>
      </c>
      <c r="DC50" s="47">
        <f t="shared" si="33"/>
        <v>0</v>
      </c>
      <c r="DD50" s="47">
        <f t="shared" si="33"/>
        <v>0</v>
      </c>
      <c r="DE50" s="47">
        <f t="shared" si="33"/>
        <v>0</v>
      </c>
      <c r="DF50" s="47">
        <f t="shared" si="33"/>
        <v>0</v>
      </c>
      <c r="DG50" s="47">
        <f t="shared" si="33"/>
        <v>0</v>
      </c>
      <c r="DH50" s="47">
        <f t="shared" si="33"/>
        <v>0</v>
      </c>
      <c r="DI50" s="47">
        <f t="shared" si="33"/>
        <v>0</v>
      </c>
      <c r="DJ50" s="47">
        <f t="shared" si="33"/>
        <v>0</v>
      </c>
      <c r="DK50" s="47">
        <f t="shared" si="33"/>
        <v>0</v>
      </c>
      <c r="DL50" s="47">
        <f t="shared" si="33"/>
        <v>0</v>
      </c>
      <c r="DM50" s="47">
        <f t="shared" si="33"/>
        <v>0</v>
      </c>
      <c r="DN50" s="47">
        <f t="shared" si="32"/>
        <v>0</v>
      </c>
      <c r="DO50" s="47">
        <f t="shared" si="32"/>
        <v>0</v>
      </c>
      <c r="DP50" s="47">
        <f t="shared" si="32"/>
        <v>0</v>
      </c>
      <c r="DQ50" s="47">
        <f t="shared" si="32"/>
        <v>0</v>
      </c>
    </row>
    <row r="51" spans="1:121">
      <c r="A51" s="4" t="s">
        <v>869</v>
      </c>
      <c r="B51">
        <v>1</v>
      </c>
      <c r="C51" s="6">
        <v>0</v>
      </c>
      <c r="D51" s="6">
        <v>0</v>
      </c>
      <c r="E51" s="6">
        <v>47</v>
      </c>
      <c r="F51" s="6">
        <v>9</v>
      </c>
      <c r="G51" s="6">
        <v>9</v>
      </c>
      <c r="H51" s="6">
        <v>38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5</v>
      </c>
      <c r="AI51" s="6">
        <v>10</v>
      </c>
      <c r="AJ51" s="6">
        <v>0</v>
      </c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E51" s="46">
        <v>50</v>
      </c>
      <c r="BF51" s="6">
        <f t="shared" si="6"/>
        <v>0</v>
      </c>
      <c r="BG51" s="6">
        <f t="shared" si="29"/>
        <v>0</v>
      </c>
      <c r="BH51" s="6">
        <f t="shared" si="29"/>
        <v>0</v>
      </c>
      <c r="BI51" s="6">
        <f t="shared" si="29"/>
        <v>0</v>
      </c>
      <c r="BJ51" s="6">
        <f t="shared" si="29"/>
        <v>0</v>
      </c>
      <c r="BK51" s="6">
        <f t="shared" si="29"/>
        <v>0</v>
      </c>
      <c r="BL51" s="6">
        <f t="shared" si="7"/>
        <v>0</v>
      </c>
      <c r="BM51" s="6">
        <f t="shared" si="29"/>
        <v>0</v>
      </c>
      <c r="BN51" s="6">
        <f t="shared" si="31"/>
        <v>0</v>
      </c>
      <c r="BO51" s="6">
        <f t="shared" si="31"/>
        <v>0</v>
      </c>
      <c r="BP51" s="6">
        <f t="shared" si="31"/>
        <v>0</v>
      </c>
      <c r="BQ51" s="6">
        <f t="shared" si="9"/>
        <v>0</v>
      </c>
      <c r="BR51" s="6">
        <f t="shared" si="31"/>
        <v>38</v>
      </c>
      <c r="BS51" s="6">
        <f t="shared" si="31"/>
        <v>9</v>
      </c>
      <c r="BT51" s="6">
        <f t="shared" si="31"/>
        <v>0</v>
      </c>
      <c r="BU51" s="6">
        <f t="shared" si="31"/>
        <v>47</v>
      </c>
      <c r="BV51" s="6">
        <f t="shared" si="31"/>
        <v>0</v>
      </c>
      <c r="BW51" s="6">
        <f t="shared" si="31"/>
        <v>0</v>
      </c>
      <c r="BX51" s="6">
        <f t="shared" si="31"/>
        <v>0</v>
      </c>
      <c r="BY51" s="6">
        <f t="shared" si="31"/>
        <v>0</v>
      </c>
      <c r="BZ51" s="6">
        <f t="shared" si="31"/>
        <v>0</v>
      </c>
      <c r="CA51" s="6">
        <f t="shared" si="31"/>
        <v>0</v>
      </c>
      <c r="CB51" s="6">
        <f t="shared" si="31"/>
        <v>0</v>
      </c>
      <c r="CC51" s="6">
        <f t="shared" si="31"/>
        <v>0</v>
      </c>
      <c r="CD51" s="6">
        <f t="shared" si="30"/>
        <v>10</v>
      </c>
      <c r="CE51" s="6">
        <f t="shared" si="30"/>
        <v>9</v>
      </c>
      <c r="CF51" s="6">
        <f t="shared" si="30"/>
        <v>0</v>
      </c>
      <c r="CG51" s="6">
        <f t="shared" si="30"/>
        <v>0</v>
      </c>
      <c r="CH51" s="6">
        <f t="shared" si="30"/>
        <v>0</v>
      </c>
      <c r="CI51" s="6">
        <f t="shared" si="30"/>
        <v>5</v>
      </c>
      <c r="CJ51" s="6">
        <f t="shared" si="30"/>
        <v>0</v>
      </c>
      <c r="CK51" s="6">
        <f t="shared" si="30"/>
        <v>0</v>
      </c>
      <c r="CL51" s="47">
        <f t="shared" si="18"/>
        <v>0</v>
      </c>
      <c r="CM51" s="47">
        <f t="shared" si="18"/>
        <v>0</v>
      </c>
      <c r="CN51" s="47">
        <f t="shared" si="18"/>
        <v>0</v>
      </c>
      <c r="CO51" s="47">
        <f t="shared" ref="CO51:CQ85" si="34">IFERROR(HLOOKUP(CO$2,$AK$2:$BC$85,$BE51,FALSE),0)</f>
        <v>0</v>
      </c>
      <c r="CP51" s="47">
        <f t="shared" si="34"/>
        <v>0</v>
      </c>
      <c r="CQ51" s="47">
        <f t="shared" si="34"/>
        <v>0</v>
      </c>
      <c r="CR51" s="47">
        <f t="shared" si="10"/>
        <v>0</v>
      </c>
      <c r="CS51" s="47">
        <f t="shared" si="20"/>
        <v>0</v>
      </c>
      <c r="CT51" s="47">
        <f t="shared" si="27"/>
        <v>0</v>
      </c>
      <c r="CU51" s="47">
        <f t="shared" si="27"/>
        <v>0</v>
      </c>
      <c r="CV51" s="47">
        <f t="shared" si="27"/>
        <v>0</v>
      </c>
      <c r="CW51" s="47">
        <f t="shared" si="12"/>
        <v>0</v>
      </c>
      <c r="CX51" s="47">
        <f t="shared" si="33"/>
        <v>0</v>
      </c>
      <c r="CY51" s="47">
        <f t="shared" si="33"/>
        <v>0</v>
      </c>
      <c r="CZ51" s="47">
        <f t="shared" si="33"/>
        <v>0</v>
      </c>
      <c r="DA51" s="47">
        <f t="shared" si="33"/>
        <v>0</v>
      </c>
      <c r="DB51" s="47">
        <f t="shared" si="33"/>
        <v>0</v>
      </c>
      <c r="DC51" s="47">
        <f t="shared" si="33"/>
        <v>0</v>
      </c>
      <c r="DD51" s="47">
        <f t="shared" si="33"/>
        <v>0</v>
      </c>
      <c r="DE51" s="47">
        <f t="shared" si="33"/>
        <v>0</v>
      </c>
      <c r="DF51" s="47">
        <f t="shared" si="33"/>
        <v>0</v>
      </c>
      <c r="DG51" s="47">
        <f t="shared" si="33"/>
        <v>0</v>
      </c>
      <c r="DH51" s="47">
        <f t="shared" si="33"/>
        <v>0</v>
      </c>
      <c r="DI51" s="47">
        <f t="shared" si="33"/>
        <v>0</v>
      </c>
      <c r="DJ51" s="47">
        <f t="shared" si="33"/>
        <v>0</v>
      </c>
      <c r="DK51" s="47">
        <f t="shared" si="33"/>
        <v>0</v>
      </c>
      <c r="DL51" s="47">
        <f t="shared" si="33"/>
        <v>0</v>
      </c>
      <c r="DM51" s="47">
        <f t="shared" si="33"/>
        <v>0</v>
      </c>
      <c r="DN51" s="47">
        <f t="shared" si="32"/>
        <v>0</v>
      </c>
      <c r="DO51" s="47">
        <f t="shared" si="32"/>
        <v>0</v>
      </c>
      <c r="DP51" s="47">
        <f t="shared" si="32"/>
        <v>0</v>
      </c>
      <c r="DQ51" s="47">
        <f t="shared" si="32"/>
        <v>0</v>
      </c>
    </row>
    <row r="52" spans="1:121">
      <c r="A52" s="4" t="s">
        <v>870</v>
      </c>
      <c r="B52">
        <v>1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3</v>
      </c>
      <c r="P52" s="6">
        <v>3</v>
      </c>
      <c r="Q52" s="6">
        <v>3</v>
      </c>
      <c r="R52" s="6">
        <v>16</v>
      </c>
      <c r="S52" s="6">
        <v>0</v>
      </c>
      <c r="T52" s="6">
        <v>0</v>
      </c>
      <c r="U52" s="6">
        <v>0</v>
      </c>
      <c r="V52" s="6">
        <v>3</v>
      </c>
      <c r="W52" s="6">
        <v>0</v>
      </c>
      <c r="X52" s="6">
        <v>0</v>
      </c>
      <c r="Y52" s="6">
        <v>3</v>
      </c>
      <c r="Z52" s="6">
        <v>3</v>
      </c>
      <c r="AA52" s="6">
        <v>4</v>
      </c>
      <c r="AB52" s="6">
        <v>0</v>
      </c>
      <c r="AC52" s="6">
        <v>42</v>
      </c>
      <c r="AD52" s="6">
        <v>11</v>
      </c>
      <c r="AE52" s="6">
        <v>0</v>
      </c>
      <c r="AF52" s="6">
        <v>0</v>
      </c>
      <c r="AG52" s="6">
        <v>23</v>
      </c>
      <c r="AH52" s="6">
        <v>0</v>
      </c>
      <c r="AI52" s="6">
        <v>0</v>
      </c>
      <c r="AJ52" s="6">
        <v>0</v>
      </c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E52" s="46">
        <v>51</v>
      </c>
      <c r="BF52" s="6">
        <f t="shared" si="6"/>
        <v>3</v>
      </c>
      <c r="BG52" s="6">
        <f t="shared" si="29"/>
        <v>0</v>
      </c>
      <c r="BH52" s="6">
        <f t="shared" si="29"/>
        <v>0</v>
      </c>
      <c r="BI52" s="6">
        <f t="shared" si="29"/>
        <v>0</v>
      </c>
      <c r="BJ52" s="6">
        <f t="shared" si="29"/>
        <v>0</v>
      </c>
      <c r="BK52" s="6">
        <f t="shared" si="29"/>
        <v>3</v>
      </c>
      <c r="BL52" s="6">
        <f t="shared" si="7"/>
        <v>3</v>
      </c>
      <c r="BM52" s="6">
        <f t="shared" si="29"/>
        <v>0</v>
      </c>
      <c r="BN52" s="6">
        <f t="shared" si="31"/>
        <v>16</v>
      </c>
      <c r="BO52" s="6">
        <f t="shared" si="31"/>
        <v>3</v>
      </c>
      <c r="BP52" s="6">
        <f t="shared" si="31"/>
        <v>0</v>
      </c>
      <c r="BQ52" s="6">
        <f t="shared" si="9"/>
        <v>0</v>
      </c>
      <c r="BR52" s="6">
        <f t="shared" si="31"/>
        <v>0</v>
      </c>
      <c r="BS52" s="6">
        <f t="shared" si="31"/>
        <v>0</v>
      </c>
      <c r="BT52" s="6">
        <f t="shared" si="31"/>
        <v>0</v>
      </c>
      <c r="BU52" s="6">
        <f t="shared" si="31"/>
        <v>0</v>
      </c>
      <c r="BV52" s="6">
        <f t="shared" si="31"/>
        <v>42</v>
      </c>
      <c r="BW52" s="6">
        <f t="shared" si="31"/>
        <v>0</v>
      </c>
      <c r="BX52" s="6">
        <f t="shared" si="31"/>
        <v>0</v>
      </c>
      <c r="BY52" s="6">
        <f t="shared" si="31"/>
        <v>0</v>
      </c>
      <c r="BZ52" s="6">
        <f t="shared" si="31"/>
        <v>11</v>
      </c>
      <c r="CA52" s="6">
        <f t="shared" si="31"/>
        <v>23</v>
      </c>
      <c r="CB52" s="6">
        <f t="shared" si="31"/>
        <v>0</v>
      </c>
      <c r="CC52" s="6">
        <f t="shared" si="31"/>
        <v>0</v>
      </c>
      <c r="CD52" s="6">
        <f t="shared" si="30"/>
        <v>0</v>
      </c>
      <c r="CE52" s="6">
        <f t="shared" si="30"/>
        <v>0</v>
      </c>
      <c r="CF52" s="6">
        <f t="shared" si="30"/>
        <v>0</v>
      </c>
      <c r="CG52" s="6">
        <f t="shared" si="30"/>
        <v>3</v>
      </c>
      <c r="CH52" s="6">
        <f t="shared" si="30"/>
        <v>4</v>
      </c>
      <c r="CI52" s="6">
        <f t="shared" si="30"/>
        <v>0</v>
      </c>
      <c r="CJ52" s="6">
        <f t="shared" si="30"/>
        <v>3</v>
      </c>
      <c r="CK52" s="6">
        <f t="shared" si="30"/>
        <v>0</v>
      </c>
      <c r="CL52" s="47">
        <f t="shared" si="18"/>
        <v>0</v>
      </c>
      <c r="CM52" s="47">
        <f t="shared" si="18"/>
        <v>0</v>
      </c>
      <c r="CN52" s="47">
        <f t="shared" si="18"/>
        <v>0</v>
      </c>
      <c r="CO52" s="47">
        <f t="shared" si="34"/>
        <v>0</v>
      </c>
      <c r="CP52" s="47">
        <f t="shared" si="34"/>
        <v>0</v>
      </c>
      <c r="CQ52" s="47">
        <f t="shared" si="34"/>
        <v>0</v>
      </c>
      <c r="CR52" s="47">
        <f t="shared" si="10"/>
        <v>0</v>
      </c>
      <c r="CS52" s="47">
        <f t="shared" si="20"/>
        <v>0</v>
      </c>
      <c r="CT52" s="47">
        <f t="shared" si="27"/>
        <v>0</v>
      </c>
      <c r="CU52" s="47">
        <f t="shared" si="27"/>
        <v>0</v>
      </c>
      <c r="CV52" s="47">
        <f t="shared" si="27"/>
        <v>0</v>
      </c>
      <c r="CW52" s="47">
        <f t="shared" si="12"/>
        <v>0</v>
      </c>
      <c r="CX52" s="47">
        <f t="shared" si="33"/>
        <v>0</v>
      </c>
      <c r="CY52" s="47">
        <f t="shared" si="33"/>
        <v>0</v>
      </c>
      <c r="CZ52" s="47">
        <f t="shared" si="33"/>
        <v>0</v>
      </c>
      <c r="DA52" s="47">
        <f t="shared" si="33"/>
        <v>0</v>
      </c>
      <c r="DB52" s="47">
        <f t="shared" si="33"/>
        <v>0</v>
      </c>
      <c r="DC52" s="47">
        <f t="shared" si="33"/>
        <v>0</v>
      </c>
      <c r="DD52" s="47">
        <f t="shared" si="33"/>
        <v>0</v>
      </c>
      <c r="DE52" s="47">
        <f t="shared" si="33"/>
        <v>0</v>
      </c>
      <c r="DF52" s="47">
        <f t="shared" si="33"/>
        <v>0</v>
      </c>
      <c r="DG52" s="47">
        <f t="shared" si="33"/>
        <v>0</v>
      </c>
      <c r="DH52" s="47">
        <f t="shared" si="33"/>
        <v>0</v>
      </c>
      <c r="DI52" s="47">
        <f t="shared" si="33"/>
        <v>0</v>
      </c>
      <c r="DJ52" s="47">
        <f t="shared" si="33"/>
        <v>0</v>
      </c>
      <c r="DK52" s="47">
        <f t="shared" si="33"/>
        <v>0</v>
      </c>
      <c r="DL52" s="47">
        <f t="shared" si="33"/>
        <v>0</v>
      </c>
      <c r="DM52" s="47">
        <f t="shared" si="33"/>
        <v>0</v>
      </c>
      <c r="DN52" s="47">
        <f t="shared" si="32"/>
        <v>0</v>
      </c>
      <c r="DO52" s="47">
        <f t="shared" si="32"/>
        <v>0</v>
      </c>
      <c r="DP52" s="47">
        <f t="shared" si="32"/>
        <v>0</v>
      </c>
      <c r="DQ52" s="47">
        <f t="shared" si="32"/>
        <v>0</v>
      </c>
    </row>
    <row r="53" spans="1:121">
      <c r="A53" s="4" t="s">
        <v>871</v>
      </c>
      <c r="B53">
        <v>2</v>
      </c>
      <c r="C53" s="6">
        <v>12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9</v>
      </c>
      <c r="AA53" s="6">
        <v>0</v>
      </c>
      <c r="AB53" s="6">
        <v>18</v>
      </c>
      <c r="AC53" s="6">
        <v>47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26">
        <v>0</v>
      </c>
      <c r="AL53" s="26">
        <v>41</v>
      </c>
      <c r="AM53" s="26">
        <v>7</v>
      </c>
      <c r="AN53" s="26">
        <v>7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0</v>
      </c>
      <c r="AV53" s="26">
        <v>0</v>
      </c>
      <c r="AW53" s="26">
        <v>0</v>
      </c>
      <c r="AX53" s="26">
        <v>0</v>
      </c>
      <c r="AY53" s="26">
        <v>0</v>
      </c>
      <c r="AZ53" s="26">
        <v>0</v>
      </c>
      <c r="BA53" s="26">
        <v>2</v>
      </c>
      <c r="BB53" s="26">
        <v>0</v>
      </c>
      <c r="BC53" s="26">
        <v>0</v>
      </c>
      <c r="BE53" s="46">
        <v>52</v>
      </c>
      <c r="BF53" s="6">
        <f t="shared" si="6"/>
        <v>0</v>
      </c>
      <c r="BG53" s="6">
        <f t="shared" ref="BG53:BM61" si="35">HLOOKUP(BG$2,$C$2:$AJ$85,$BE53,FALSE)</f>
        <v>0</v>
      </c>
      <c r="BH53" s="6">
        <f t="shared" si="35"/>
        <v>0</v>
      </c>
      <c r="BI53" s="6">
        <f t="shared" si="35"/>
        <v>0</v>
      </c>
      <c r="BJ53" s="6">
        <f t="shared" si="35"/>
        <v>0</v>
      </c>
      <c r="BK53" s="6">
        <f t="shared" si="35"/>
        <v>0</v>
      </c>
      <c r="BL53" s="6">
        <f t="shared" si="7"/>
        <v>0</v>
      </c>
      <c r="BM53" s="6">
        <f t="shared" si="35"/>
        <v>0</v>
      </c>
      <c r="BN53" s="6">
        <f t="shared" si="31"/>
        <v>0</v>
      </c>
      <c r="BO53" s="6">
        <f t="shared" si="31"/>
        <v>0</v>
      </c>
      <c r="BP53" s="6">
        <f t="shared" si="31"/>
        <v>0</v>
      </c>
      <c r="BQ53" s="6">
        <f t="shared" si="9"/>
        <v>0</v>
      </c>
      <c r="BR53" s="6">
        <f t="shared" si="31"/>
        <v>0</v>
      </c>
      <c r="BS53" s="6">
        <f t="shared" si="31"/>
        <v>0</v>
      </c>
      <c r="BT53" s="6">
        <f t="shared" si="31"/>
        <v>0</v>
      </c>
      <c r="BU53" s="6">
        <f t="shared" si="31"/>
        <v>0</v>
      </c>
      <c r="BV53" s="6">
        <f t="shared" si="31"/>
        <v>47</v>
      </c>
      <c r="BW53" s="6">
        <f t="shared" si="31"/>
        <v>18</v>
      </c>
      <c r="BX53" s="6">
        <f t="shared" si="31"/>
        <v>0</v>
      </c>
      <c r="BY53" s="6">
        <f t="shared" si="31"/>
        <v>12</v>
      </c>
      <c r="BZ53" s="6">
        <f t="shared" si="31"/>
        <v>0</v>
      </c>
      <c r="CA53" s="6">
        <f t="shared" si="31"/>
        <v>0</v>
      </c>
      <c r="CB53" s="6">
        <f t="shared" si="31"/>
        <v>0</v>
      </c>
      <c r="CC53" s="6">
        <f t="shared" si="31"/>
        <v>0</v>
      </c>
      <c r="CD53" s="6">
        <f t="shared" si="30"/>
        <v>0</v>
      </c>
      <c r="CE53" s="6">
        <f t="shared" si="30"/>
        <v>0</v>
      </c>
      <c r="CF53" s="6">
        <f t="shared" si="30"/>
        <v>0</v>
      </c>
      <c r="CG53" s="6">
        <f t="shared" si="30"/>
        <v>0</v>
      </c>
      <c r="CH53" s="6">
        <f t="shared" si="30"/>
        <v>0</v>
      </c>
      <c r="CI53" s="6">
        <f t="shared" si="30"/>
        <v>0</v>
      </c>
      <c r="CJ53" s="6">
        <f t="shared" si="30"/>
        <v>9</v>
      </c>
      <c r="CK53" s="6">
        <f t="shared" si="30"/>
        <v>0</v>
      </c>
      <c r="CL53" s="47">
        <f t="shared" si="18"/>
        <v>0</v>
      </c>
      <c r="CM53" s="47">
        <f t="shared" si="18"/>
        <v>0</v>
      </c>
      <c r="CN53" s="47">
        <f t="shared" si="18"/>
        <v>0</v>
      </c>
      <c r="CO53" s="47">
        <f t="shared" si="34"/>
        <v>0</v>
      </c>
      <c r="CP53" s="47">
        <f t="shared" si="34"/>
        <v>0</v>
      </c>
      <c r="CQ53" s="47">
        <f t="shared" si="34"/>
        <v>0</v>
      </c>
      <c r="CR53" s="47">
        <f t="shared" si="10"/>
        <v>0</v>
      </c>
      <c r="CS53" s="47">
        <f t="shared" si="20"/>
        <v>0</v>
      </c>
      <c r="CT53" s="47">
        <f t="shared" si="27"/>
        <v>0</v>
      </c>
      <c r="CU53" s="47">
        <f t="shared" si="27"/>
        <v>0</v>
      </c>
      <c r="CV53" s="47">
        <f t="shared" si="27"/>
        <v>0</v>
      </c>
      <c r="CW53" s="47">
        <f t="shared" si="12"/>
        <v>0</v>
      </c>
      <c r="CX53" s="47">
        <f t="shared" si="33"/>
        <v>0</v>
      </c>
      <c r="CY53" s="47">
        <f t="shared" si="33"/>
        <v>0</v>
      </c>
      <c r="CZ53" s="47">
        <f t="shared" si="33"/>
        <v>0</v>
      </c>
      <c r="DA53" s="47">
        <f t="shared" si="33"/>
        <v>0</v>
      </c>
      <c r="DB53" s="47">
        <f t="shared" si="33"/>
        <v>41</v>
      </c>
      <c r="DC53" s="47">
        <f t="shared" si="33"/>
        <v>0</v>
      </c>
      <c r="DD53" s="47">
        <f t="shared" si="33"/>
        <v>7</v>
      </c>
      <c r="DE53" s="47">
        <f t="shared" si="33"/>
        <v>0</v>
      </c>
      <c r="DF53" s="47">
        <f t="shared" si="33"/>
        <v>0</v>
      </c>
      <c r="DG53" s="47">
        <f t="shared" si="33"/>
        <v>0</v>
      </c>
      <c r="DH53" s="47">
        <f t="shared" si="33"/>
        <v>0</v>
      </c>
      <c r="DI53" s="47">
        <f t="shared" si="33"/>
        <v>0</v>
      </c>
      <c r="DJ53" s="47">
        <f t="shared" si="33"/>
        <v>0</v>
      </c>
      <c r="DK53" s="47">
        <f t="shared" si="33"/>
        <v>0</v>
      </c>
      <c r="DL53" s="47">
        <f t="shared" si="33"/>
        <v>2</v>
      </c>
      <c r="DM53" s="47">
        <f t="shared" si="33"/>
        <v>7</v>
      </c>
      <c r="DN53" s="47">
        <f t="shared" si="32"/>
        <v>0</v>
      </c>
      <c r="DO53" s="47">
        <f t="shared" si="32"/>
        <v>0</v>
      </c>
      <c r="DP53" s="47">
        <f t="shared" si="32"/>
        <v>0</v>
      </c>
      <c r="DQ53" s="47">
        <f t="shared" si="32"/>
        <v>0</v>
      </c>
    </row>
    <row r="54" spans="1:121">
      <c r="A54" s="4" t="s">
        <v>872</v>
      </c>
      <c r="B54">
        <v>1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10</v>
      </c>
      <c r="I54" s="6">
        <v>0</v>
      </c>
      <c r="J54" s="6">
        <v>2</v>
      </c>
      <c r="K54" s="6">
        <v>0</v>
      </c>
      <c r="L54" s="6">
        <v>0</v>
      </c>
      <c r="M54" s="6">
        <v>7</v>
      </c>
      <c r="N54" s="6">
        <v>9</v>
      </c>
      <c r="O54" s="6">
        <v>0</v>
      </c>
      <c r="P54" s="6">
        <v>12</v>
      </c>
      <c r="Q54" s="6">
        <v>11</v>
      </c>
      <c r="R54" s="6">
        <v>55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2</v>
      </c>
      <c r="Y54" s="6">
        <v>0</v>
      </c>
      <c r="Z54" s="6">
        <v>0</v>
      </c>
      <c r="AA54" s="6">
        <v>0</v>
      </c>
      <c r="AB54" s="6">
        <v>0</v>
      </c>
      <c r="AC54" s="6">
        <v>44</v>
      </c>
      <c r="AD54" s="6">
        <v>17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E54" s="46">
        <v>53</v>
      </c>
      <c r="BF54" s="6">
        <f t="shared" si="6"/>
        <v>0</v>
      </c>
      <c r="BG54" s="6">
        <f t="shared" si="35"/>
        <v>0</v>
      </c>
      <c r="BH54" s="6">
        <f t="shared" si="35"/>
        <v>0</v>
      </c>
      <c r="BI54" s="6">
        <f t="shared" si="35"/>
        <v>0</v>
      </c>
      <c r="BJ54" s="6">
        <f t="shared" si="35"/>
        <v>9</v>
      </c>
      <c r="BK54" s="6">
        <f t="shared" si="35"/>
        <v>0</v>
      </c>
      <c r="BL54" s="6">
        <f t="shared" si="7"/>
        <v>18</v>
      </c>
      <c r="BM54" s="6">
        <f t="shared" si="35"/>
        <v>0</v>
      </c>
      <c r="BN54" s="6">
        <f t="shared" si="31"/>
        <v>55</v>
      </c>
      <c r="BO54" s="6">
        <f t="shared" si="31"/>
        <v>12</v>
      </c>
      <c r="BP54" s="6">
        <f t="shared" si="31"/>
        <v>0</v>
      </c>
      <c r="BQ54" s="6">
        <f t="shared" si="9"/>
        <v>2</v>
      </c>
      <c r="BR54" s="6">
        <f t="shared" si="31"/>
        <v>10</v>
      </c>
      <c r="BS54" s="6">
        <f t="shared" si="31"/>
        <v>0</v>
      </c>
      <c r="BT54" s="6">
        <f t="shared" si="31"/>
        <v>0</v>
      </c>
      <c r="BU54" s="6">
        <f t="shared" si="31"/>
        <v>0</v>
      </c>
      <c r="BV54" s="6">
        <f t="shared" si="31"/>
        <v>44</v>
      </c>
      <c r="BW54" s="6">
        <f t="shared" si="31"/>
        <v>0</v>
      </c>
      <c r="BX54" s="6">
        <f t="shared" si="31"/>
        <v>2</v>
      </c>
      <c r="BY54" s="6">
        <f t="shared" si="31"/>
        <v>0</v>
      </c>
      <c r="BZ54" s="6">
        <f t="shared" si="31"/>
        <v>17</v>
      </c>
      <c r="CA54" s="6">
        <f t="shared" si="31"/>
        <v>0</v>
      </c>
      <c r="CB54" s="6">
        <f t="shared" si="31"/>
        <v>0</v>
      </c>
      <c r="CC54" s="6">
        <f t="shared" si="31"/>
        <v>0</v>
      </c>
      <c r="CD54" s="6">
        <f t="shared" si="30"/>
        <v>0</v>
      </c>
      <c r="CE54" s="6">
        <f t="shared" si="30"/>
        <v>0</v>
      </c>
      <c r="CF54" s="6">
        <f t="shared" si="30"/>
        <v>0</v>
      </c>
      <c r="CG54" s="6">
        <f t="shared" si="30"/>
        <v>0</v>
      </c>
      <c r="CH54" s="6">
        <f t="shared" si="30"/>
        <v>0</v>
      </c>
      <c r="CI54" s="6">
        <f t="shared" si="30"/>
        <v>0</v>
      </c>
      <c r="CJ54" s="6">
        <f t="shared" si="30"/>
        <v>0</v>
      </c>
      <c r="CK54" s="6">
        <f t="shared" si="30"/>
        <v>0</v>
      </c>
      <c r="CL54" s="47">
        <f t="shared" si="18"/>
        <v>0</v>
      </c>
      <c r="CM54" s="47">
        <f t="shared" si="18"/>
        <v>0</v>
      </c>
      <c r="CN54" s="47">
        <f t="shared" si="18"/>
        <v>0</v>
      </c>
      <c r="CO54" s="47">
        <f t="shared" si="34"/>
        <v>0</v>
      </c>
      <c r="CP54" s="47">
        <f t="shared" si="34"/>
        <v>0</v>
      </c>
      <c r="CQ54" s="47">
        <f t="shared" si="34"/>
        <v>0</v>
      </c>
      <c r="CR54" s="47">
        <f t="shared" si="10"/>
        <v>0</v>
      </c>
      <c r="CS54" s="47">
        <f t="shared" si="20"/>
        <v>0</v>
      </c>
      <c r="CT54" s="47">
        <f t="shared" si="27"/>
        <v>0</v>
      </c>
      <c r="CU54" s="47">
        <f t="shared" si="27"/>
        <v>0</v>
      </c>
      <c r="CV54" s="47">
        <f t="shared" si="27"/>
        <v>0</v>
      </c>
      <c r="CW54" s="47">
        <f t="shared" si="12"/>
        <v>0</v>
      </c>
      <c r="CX54" s="47">
        <f t="shared" si="33"/>
        <v>0</v>
      </c>
      <c r="CY54" s="47">
        <f t="shared" si="33"/>
        <v>0</v>
      </c>
      <c r="CZ54" s="47">
        <f t="shared" si="33"/>
        <v>0</v>
      </c>
      <c r="DA54" s="47">
        <f t="shared" si="33"/>
        <v>0</v>
      </c>
      <c r="DB54" s="47">
        <f t="shared" si="33"/>
        <v>0</v>
      </c>
      <c r="DC54" s="47">
        <f t="shared" si="33"/>
        <v>0</v>
      </c>
      <c r="DD54" s="47">
        <f t="shared" si="33"/>
        <v>0</v>
      </c>
      <c r="DE54" s="47">
        <f t="shared" si="33"/>
        <v>0</v>
      </c>
      <c r="DF54" s="47">
        <f t="shared" si="33"/>
        <v>0</v>
      </c>
      <c r="DG54" s="47">
        <f t="shared" si="33"/>
        <v>0</v>
      </c>
      <c r="DH54" s="47">
        <f t="shared" si="33"/>
        <v>0</v>
      </c>
      <c r="DI54" s="47">
        <f t="shared" si="33"/>
        <v>0</v>
      </c>
      <c r="DJ54" s="47">
        <f t="shared" si="33"/>
        <v>0</v>
      </c>
      <c r="DK54" s="47">
        <f t="shared" si="33"/>
        <v>0</v>
      </c>
      <c r="DL54" s="47">
        <f t="shared" si="33"/>
        <v>0</v>
      </c>
      <c r="DM54" s="47">
        <f t="shared" si="33"/>
        <v>0</v>
      </c>
      <c r="DN54" s="47">
        <f t="shared" si="32"/>
        <v>0</v>
      </c>
      <c r="DO54" s="47">
        <f t="shared" si="32"/>
        <v>0</v>
      </c>
      <c r="DP54" s="47">
        <f t="shared" si="32"/>
        <v>0</v>
      </c>
      <c r="DQ54" s="47">
        <f t="shared" si="32"/>
        <v>0</v>
      </c>
    </row>
    <row r="55" spans="1:121">
      <c r="A55" s="4" t="s">
        <v>873</v>
      </c>
      <c r="B55">
        <v>1</v>
      </c>
      <c r="C55" s="6">
        <v>0</v>
      </c>
      <c r="D55" s="6">
        <v>0</v>
      </c>
      <c r="E55" s="6">
        <v>45</v>
      </c>
      <c r="F55" s="6">
        <v>14</v>
      </c>
      <c r="G55" s="6">
        <v>0</v>
      </c>
      <c r="H55" s="6">
        <v>56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15</v>
      </c>
      <c r="AJ55" s="6">
        <v>0</v>
      </c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E55" s="46">
        <v>54</v>
      </c>
      <c r="BF55" s="6">
        <f t="shared" si="6"/>
        <v>0</v>
      </c>
      <c r="BG55" s="6">
        <f t="shared" si="35"/>
        <v>0</v>
      </c>
      <c r="BH55" s="6">
        <f t="shared" si="35"/>
        <v>0</v>
      </c>
      <c r="BI55" s="6">
        <f t="shared" si="35"/>
        <v>0</v>
      </c>
      <c r="BJ55" s="6">
        <f t="shared" si="35"/>
        <v>0</v>
      </c>
      <c r="BK55" s="6">
        <f t="shared" si="35"/>
        <v>0</v>
      </c>
      <c r="BL55" s="6">
        <f t="shared" si="7"/>
        <v>0</v>
      </c>
      <c r="BM55" s="6">
        <f t="shared" si="35"/>
        <v>0</v>
      </c>
      <c r="BN55" s="6">
        <f t="shared" si="31"/>
        <v>0</v>
      </c>
      <c r="BO55" s="6">
        <f t="shared" si="31"/>
        <v>0</v>
      </c>
      <c r="BP55" s="6">
        <f t="shared" si="31"/>
        <v>0</v>
      </c>
      <c r="BQ55" s="6">
        <f t="shared" si="9"/>
        <v>0</v>
      </c>
      <c r="BR55" s="6">
        <f t="shared" si="31"/>
        <v>56</v>
      </c>
      <c r="BS55" s="6">
        <f t="shared" si="31"/>
        <v>0</v>
      </c>
      <c r="BT55" s="6">
        <f t="shared" si="31"/>
        <v>0</v>
      </c>
      <c r="BU55" s="6">
        <f t="shared" si="31"/>
        <v>45</v>
      </c>
      <c r="BV55" s="6">
        <f t="shared" si="31"/>
        <v>0</v>
      </c>
      <c r="BW55" s="6">
        <f t="shared" si="31"/>
        <v>0</v>
      </c>
      <c r="BX55" s="6">
        <f t="shared" si="31"/>
        <v>0</v>
      </c>
      <c r="BY55" s="6">
        <f t="shared" si="31"/>
        <v>0</v>
      </c>
      <c r="BZ55" s="6">
        <f t="shared" si="31"/>
        <v>0</v>
      </c>
      <c r="CA55" s="6">
        <f t="shared" si="31"/>
        <v>0</v>
      </c>
      <c r="CB55" s="6">
        <f t="shared" si="31"/>
        <v>0</v>
      </c>
      <c r="CC55" s="6">
        <f t="shared" si="31"/>
        <v>0</v>
      </c>
      <c r="CD55" s="6">
        <f t="shared" si="30"/>
        <v>15</v>
      </c>
      <c r="CE55" s="6">
        <f t="shared" si="30"/>
        <v>14</v>
      </c>
      <c r="CF55" s="6">
        <f t="shared" si="30"/>
        <v>0</v>
      </c>
      <c r="CG55" s="6">
        <f t="shared" si="30"/>
        <v>0</v>
      </c>
      <c r="CH55" s="6">
        <f t="shared" si="30"/>
        <v>0</v>
      </c>
      <c r="CI55" s="6">
        <f t="shared" si="30"/>
        <v>0</v>
      </c>
      <c r="CJ55" s="6">
        <f t="shared" si="30"/>
        <v>0</v>
      </c>
      <c r="CK55" s="6">
        <f t="shared" si="30"/>
        <v>0</v>
      </c>
      <c r="CL55" s="47">
        <f t="shared" si="18"/>
        <v>0</v>
      </c>
      <c r="CM55" s="47">
        <f t="shared" si="18"/>
        <v>0</v>
      </c>
      <c r="CN55" s="47">
        <f t="shared" si="18"/>
        <v>0</v>
      </c>
      <c r="CO55" s="47">
        <f t="shared" si="34"/>
        <v>0</v>
      </c>
      <c r="CP55" s="47">
        <f t="shared" si="34"/>
        <v>0</v>
      </c>
      <c r="CQ55" s="47">
        <f t="shared" si="34"/>
        <v>0</v>
      </c>
      <c r="CR55" s="47">
        <f t="shared" si="10"/>
        <v>0</v>
      </c>
      <c r="CS55" s="47">
        <f t="shared" si="20"/>
        <v>0</v>
      </c>
      <c r="CT55" s="47">
        <f t="shared" si="27"/>
        <v>0</v>
      </c>
      <c r="CU55" s="47">
        <f t="shared" si="27"/>
        <v>0</v>
      </c>
      <c r="CV55" s="47">
        <f t="shared" si="27"/>
        <v>0</v>
      </c>
      <c r="CW55" s="47">
        <f t="shared" si="12"/>
        <v>0</v>
      </c>
      <c r="CX55" s="47">
        <f t="shared" si="33"/>
        <v>0</v>
      </c>
      <c r="CY55" s="47">
        <f t="shared" si="33"/>
        <v>0</v>
      </c>
      <c r="CZ55" s="47">
        <f t="shared" si="33"/>
        <v>0</v>
      </c>
      <c r="DA55" s="47">
        <f t="shared" si="33"/>
        <v>0</v>
      </c>
      <c r="DB55" s="47">
        <f t="shared" si="33"/>
        <v>0</v>
      </c>
      <c r="DC55" s="47">
        <f t="shared" si="33"/>
        <v>0</v>
      </c>
      <c r="DD55" s="47">
        <f t="shared" si="33"/>
        <v>0</v>
      </c>
      <c r="DE55" s="47">
        <f t="shared" si="33"/>
        <v>0</v>
      </c>
      <c r="DF55" s="47">
        <f t="shared" si="33"/>
        <v>0</v>
      </c>
      <c r="DG55" s="47">
        <f t="shared" si="33"/>
        <v>0</v>
      </c>
      <c r="DH55" s="47">
        <f t="shared" si="33"/>
        <v>0</v>
      </c>
      <c r="DI55" s="47">
        <f t="shared" si="33"/>
        <v>0</v>
      </c>
      <c r="DJ55" s="47">
        <f t="shared" si="33"/>
        <v>0</v>
      </c>
      <c r="DK55" s="47">
        <f t="shared" si="33"/>
        <v>0</v>
      </c>
      <c r="DL55" s="47">
        <f t="shared" si="33"/>
        <v>0</v>
      </c>
      <c r="DM55" s="47">
        <f t="shared" si="33"/>
        <v>0</v>
      </c>
      <c r="DN55" s="47">
        <f t="shared" si="32"/>
        <v>0</v>
      </c>
      <c r="DO55" s="47">
        <f t="shared" si="32"/>
        <v>0</v>
      </c>
      <c r="DP55" s="47">
        <f t="shared" si="32"/>
        <v>0</v>
      </c>
      <c r="DQ55" s="47">
        <f t="shared" si="32"/>
        <v>0</v>
      </c>
    </row>
    <row r="56" spans="1:121">
      <c r="A56" s="4" t="s">
        <v>874</v>
      </c>
      <c r="B56">
        <v>1</v>
      </c>
      <c r="C56" s="6">
        <v>0</v>
      </c>
      <c r="D56" s="6">
        <v>0</v>
      </c>
      <c r="E56" s="6">
        <v>43</v>
      </c>
      <c r="F56" s="6">
        <v>14</v>
      </c>
      <c r="G56" s="6">
        <v>14</v>
      </c>
      <c r="H56" s="6">
        <v>53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5</v>
      </c>
      <c r="AI56" s="6">
        <v>10</v>
      </c>
      <c r="AJ56" s="6">
        <v>0</v>
      </c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E56" s="46">
        <v>55</v>
      </c>
      <c r="BF56" s="6">
        <f t="shared" si="6"/>
        <v>0</v>
      </c>
      <c r="BG56" s="6">
        <f t="shared" si="35"/>
        <v>0</v>
      </c>
      <c r="BH56" s="6">
        <f t="shared" si="35"/>
        <v>0</v>
      </c>
      <c r="BI56" s="6">
        <f t="shared" si="35"/>
        <v>0</v>
      </c>
      <c r="BJ56" s="6">
        <f t="shared" si="35"/>
        <v>0</v>
      </c>
      <c r="BK56" s="6">
        <f t="shared" si="35"/>
        <v>0</v>
      </c>
      <c r="BL56" s="6">
        <f t="shared" si="7"/>
        <v>0</v>
      </c>
      <c r="BM56" s="6">
        <f t="shared" si="35"/>
        <v>0</v>
      </c>
      <c r="BN56" s="6">
        <f t="shared" si="31"/>
        <v>0</v>
      </c>
      <c r="BO56" s="6">
        <f t="shared" si="31"/>
        <v>0</v>
      </c>
      <c r="BP56" s="6">
        <f t="shared" si="31"/>
        <v>0</v>
      </c>
      <c r="BQ56" s="6">
        <f t="shared" si="9"/>
        <v>0</v>
      </c>
      <c r="BR56" s="6">
        <f t="shared" si="31"/>
        <v>53</v>
      </c>
      <c r="BS56" s="6">
        <f t="shared" si="31"/>
        <v>14</v>
      </c>
      <c r="BT56" s="6">
        <f t="shared" si="31"/>
        <v>0</v>
      </c>
      <c r="BU56" s="6">
        <f t="shared" si="31"/>
        <v>43</v>
      </c>
      <c r="BV56" s="6">
        <f t="shared" si="31"/>
        <v>0</v>
      </c>
      <c r="BW56" s="6">
        <f t="shared" si="31"/>
        <v>0</v>
      </c>
      <c r="BX56" s="6">
        <f t="shared" si="31"/>
        <v>0</v>
      </c>
      <c r="BY56" s="6">
        <f t="shared" si="31"/>
        <v>0</v>
      </c>
      <c r="BZ56" s="6">
        <f t="shared" si="31"/>
        <v>0</v>
      </c>
      <c r="CA56" s="6">
        <f t="shared" si="31"/>
        <v>0</v>
      </c>
      <c r="CB56" s="6">
        <f t="shared" si="31"/>
        <v>0</v>
      </c>
      <c r="CC56" s="6">
        <f t="shared" si="31"/>
        <v>0</v>
      </c>
      <c r="CD56" s="6">
        <f t="shared" si="30"/>
        <v>10</v>
      </c>
      <c r="CE56" s="6">
        <f t="shared" si="30"/>
        <v>14</v>
      </c>
      <c r="CF56" s="6">
        <f t="shared" si="30"/>
        <v>0</v>
      </c>
      <c r="CG56" s="6">
        <f t="shared" si="30"/>
        <v>0</v>
      </c>
      <c r="CH56" s="6">
        <f t="shared" si="30"/>
        <v>0</v>
      </c>
      <c r="CI56" s="6">
        <f t="shared" si="30"/>
        <v>5</v>
      </c>
      <c r="CJ56" s="6">
        <f t="shared" si="30"/>
        <v>0</v>
      </c>
      <c r="CK56" s="6">
        <f t="shared" si="30"/>
        <v>0</v>
      </c>
      <c r="CL56" s="47">
        <f t="shared" si="18"/>
        <v>0</v>
      </c>
      <c r="CM56" s="47">
        <f t="shared" si="18"/>
        <v>0</v>
      </c>
      <c r="CN56" s="47">
        <f t="shared" si="18"/>
        <v>0</v>
      </c>
      <c r="CO56" s="47">
        <f t="shared" si="34"/>
        <v>0</v>
      </c>
      <c r="CP56" s="47">
        <f t="shared" si="34"/>
        <v>0</v>
      </c>
      <c r="CQ56" s="47">
        <f t="shared" si="34"/>
        <v>0</v>
      </c>
      <c r="CR56" s="47">
        <f t="shared" si="10"/>
        <v>0</v>
      </c>
      <c r="CS56" s="47">
        <f t="shared" ref="CS56:CS85" si="36">IFERROR(HLOOKUP(CS$2,$AK$2:$BC$85,$BE56,FALSE),0)</f>
        <v>0</v>
      </c>
      <c r="CT56" s="47">
        <f t="shared" si="27"/>
        <v>0</v>
      </c>
      <c r="CU56" s="47">
        <f t="shared" si="27"/>
        <v>0</v>
      </c>
      <c r="CV56" s="47">
        <f t="shared" si="27"/>
        <v>0</v>
      </c>
      <c r="CW56" s="47">
        <f t="shared" si="12"/>
        <v>0</v>
      </c>
      <c r="CX56" s="47">
        <f t="shared" si="33"/>
        <v>0</v>
      </c>
      <c r="CY56" s="47">
        <f t="shared" si="33"/>
        <v>0</v>
      </c>
      <c r="CZ56" s="47">
        <f t="shared" si="33"/>
        <v>0</v>
      </c>
      <c r="DA56" s="47">
        <f t="shared" si="33"/>
        <v>0</v>
      </c>
      <c r="DB56" s="47">
        <f t="shared" si="33"/>
        <v>0</v>
      </c>
      <c r="DC56" s="47">
        <f t="shared" si="33"/>
        <v>0</v>
      </c>
      <c r="DD56" s="47">
        <f t="shared" si="33"/>
        <v>0</v>
      </c>
      <c r="DE56" s="47">
        <f t="shared" si="33"/>
        <v>0</v>
      </c>
      <c r="DF56" s="47">
        <f t="shared" si="33"/>
        <v>0</v>
      </c>
      <c r="DG56" s="47">
        <f t="shared" si="33"/>
        <v>0</v>
      </c>
      <c r="DH56" s="47">
        <f t="shared" si="33"/>
        <v>0</v>
      </c>
      <c r="DI56" s="47">
        <f t="shared" si="33"/>
        <v>0</v>
      </c>
      <c r="DJ56" s="47">
        <f t="shared" si="33"/>
        <v>0</v>
      </c>
      <c r="DK56" s="47">
        <f t="shared" si="33"/>
        <v>0</v>
      </c>
      <c r="DL56" s="47">
        <f t="shared" si="33"/>
        <v>0</v>
      </c>
      <c r="DM56" s="47">
        <f t="shared" si="33"/>
        <v>0</v>
      </c>
      <c r="DN56" s="47">
        <f t="shared" si="32"/>
        <v>0</v>
      </c>
      <c r="DO56" s="47">
        <f t="shared" si="32"/>
        <v>0</v>
      </c>
      <c r="DP56" s="47">
        <f t="shared" si="32"/>
        <v>0</v>
      </c>
      <c r="DQ56" s="47">
        <f t="shared" si="32"/>
        <v>0</v>
      </c>
    </row>
    <row r="57" spans="1:121">
      <c r="A57" s="4" t="s">
        <v>875</v>
      </c>
      <c r="B57">
        <v>1</v>
      </c>
      <c r="C57" s="6">
        <v>17</v>
      </c>
      <c r="D57" s="6">
        <v>14</v>
      </c>
      <c r="E57" s="6">
        <v>18</v>
      </c>
      <c r="F57" s="6">
        <v>11</v>
      </c>
      <c r="G57" s="6">
        <v>0</v>
      </c>
      <c r="H57" s="6">
        <v>64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4</v>
      </c>
      <c r="AI57" s="6">
        <v>11</v>
      </c>
      <c r="AJ57" s="6">
        <v>0</v>
      </c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E57" s="46">
        <v>56</v>
      </c>
      <c r="BF57" s="6">
        <f t="shared" si="6"/>
        <v>0</v>
      </c>
      <c r="BG57" s="6">
        <f t="shared" si="35"/>
        <v>0</v>
      </c>
      <c r="BH57" s="6">
        <f t="shared" si="35"/>
        <v>0</v>
      </c>
      <c r="BI57" s="6">
        <f t="shared" si="35"/>
        <v>0</v>
      </c>
      <c r="BJ57" s="6">
        <f t="shared" si="35"/>
        <v>0</v>
      </c>
      <c r="BK57" s="6">
        <f t="shared" si="35"/>
        <v>0</v>
      </c>
      <c r="BL57" s="6">
        <f t="shared" si="7"/>
        <v>0</v>
      </c>
      <c r="BM57" s="6">
        <f t="shared" si="35"/>
        <v>0</v>
      </c>
      <c r="BN57" s="6">
        <f t="shared" si="31"/>
        <v>0</v>
      </c>
      <c r="BO57" s="6">
        <f t="shared" si="31"/>
        <v>0</v>
      </c>
      <c r="BP57" s="6">
        <f t="shared" si="31"/>
        <v>0</v>
      </c>
      <c r="BQ57" s="6">
        <f t="shared" si="9"/>
        <v>0</v>
      </c>
      <c r="BR57" s="6">
        <f t="shared" si="31"/>
        <v>64</v>
      </c>
      <c r="BS57" s="6">
        <f t="shared" si="31"/>
        <v>0</v>
      </c>
      <c r="BT57" s="6">
        <f t="shared" si="31"/>
        <v>14</v>
      </c>
      <c r="BU57" s="6">
        <f t="shared" si="31"/>
        <v>18</v>
      </c>
      <c r="BV57" s="6">
        <f t="shared" si="31"/>
        <v>0</v>
      </c>
      <c r="BW57" s="6">
        <f t="shared" si="31"/>
        <v>0</v>
      </c>
      <c r="BX57" s="6">
        <f t="shared" si="31"/>
        <v>0</v>
      </c>
      <c r="BY57" s="6">
        <f t="shared" si="31"/>
        <v>17</v>
      </c>
      <c r="BZ57" s="6">
        <f t="shared" si="31"/>
        <v>0</v>
      </c>
      <c r="CA57" s="6">
        <f t="shared" si="31"/>
        <v>0</v>
      </c>
      <c r="CB57" s="6">
        <f t="shared" si="31"/>
        <v>0</v>
      </c>
      <c r="CC57" s="6">
        <f t="shared" si="31"/>
        <v>0</v>
      </c>
      <c r="CD57" s="6">
        <f t="shared" si="30"/>
        <v>11</v>
      </c>
      <c r="CE57" s="6">
        <f t="shared" si="30"/>
        <v>11</v>
      </c>
      <c r="CF57" s="6">
        <f t="shared" si="30"/>
        <v>0</v>
      </c>
      <c r="CG57" s="6">
        <f t="shared" si="30"/>
        <v>0</v>
      </c>
      <c r="CH57" s="6">
        <f t="shared" si="30"/>
        <v>0</v>
      </c>
      <c r="CI57" s="6">
        <f t="shared" si="30"/>
        <v>4</v>
      </c>
      <c r="CJ57" s="6">
        <f t="shared" si="30"/>
        <v>0</v>
      </c>
      <c r="CK57" s="6">
        <f t="shared" si="30"/>
        <v>0</v>
      </c>
      <c r="CL57" s="47">
        <f t="shared" si="18"/>
        <v>0</v>
      </c>
      <c r="CM57" s="47">
        <f t="shared" si="18"/>
        <v>0</v>
      </c>
      <c r="CN57" s="47">
        <f t="shared" si="18"/>
        <v>0</v>
      </c>
      <c r="CO57" s="47">
        <f t="shared" si="34"/>
        <v>0</v>
      </c>
      <c r="CP57" s="47">
        <f t="shared" si="34"/>
        <v>0</v>
      </c>
      <c r="CQ57" s="47">
        <f t="shared" si="34"/>
        <v>0</v>
      </c>
      <c r="CR57" s="47">
        <f t="shared" si="10"/>
        <v>0</v>
      </c>
      <c r="CS57" s="47">
        <f t="shared" si="36"/>
        <v>0</v>
      </c>
      <c r="CT57" s="47">
        <f t="shared" si="27"/>
        <v>0</v>
      </c>
      <c r="CU57" s="47">
        <f t="shared" si="27"/>
        <v>0</v>
      </c>
      <c r="CV57" s="47">
        <f t="shared" si="27"/>
        <v>0</v>
      </c>
      <c r="CW57" s="47">
        <f t="shared" si="12"/>
        <v>0</v>
      </c>
      <c r="CX57" s="47">
        <f t="shared" si="33"/>
        <v>0</v>
      </c>
      <c r="CY57" s="47">
        <f t="shared" si="33"/>
        <v>0</v>
      </c>
      <c r="CZ57" s="47">
        <f t="shared" si="33"/>
        <v>0</v>
      </c>
      <c r="DA57" s="47">
        <f t="shared" si="33"/>
        <v>0</v>
      </c>
      <c r="DB57" s="47">
        <f t="shared" si="33"/>
        <v>0</v>
      </c>
      <c r="DC57" s="47">
        <f t="shared" si="33"/>
        <v>0</v>
      </c>
      <c r="DD57" s="47">
        <f t="shared" si="33"/>
        <v>0</v>
      </c>
      <c r="DE57" s="47">
        <f t="shared" si="33"/>
        <v>0</v>
      </c>
      <c r="DF57" s="47">
        <f t="shared" si="33"/>
        <v>0</v>
      </c>
      <c r="DG57" s="47">
        <f t="shared" si="33"/>
        <v>0</v>
      </c>
      <c r="DH57" s="47">
        <f t="shared" si="33"/>
        <v>0</v>
      </c>
      <c r="DI57" s="47">
        <f t="shared" si="33"/>
        <v>0</v>
      </c>
      <c r="DJ57" s="47">
        <f t="shared" si="33"/>
        <v>0</v>
      </c>
      <c r="DK57" s="47">
        <f t="shared" si="33"/>
        <v>0</v>
      </c>
      <c r="DL57" s="47">
        <f t="shared" si="33"/>
        <v>0</v>
      </c>
      <c r="DM57" s="47">
        <f t="shared" si="33"/>
        <v>0</v>
      </c>
      <c r="DN57" s="47">
        <f t="shared" si="32"/>
        <v>0</v>
      </c>
      <c r="DO57" s="47">
        <f t="shared" si="32"/>
        <v>0</v>
      </c>
      <c r="DP57" s="47">
        <f t="shared" si="32"/>
        <v>0</v>
      </c>
      <c r="DQ57" s="47">
        <f t="shared" si="32"/>
        <v>0</v>
      </c>
    </row>
    <row r="58" spans="1:121">
      <c r="A58" s="4" t="s">
        <v>876</v>
      </c>
      <c r="B58">
        <v>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4</v>
      </c>
      <c r="O58" s="6">
        <v>0</v>
      </c>
      <c r="P58" s="6">
        <v>4</v>
      </c>
      <c r="Q58" s="6">
        <v>4</v>
      </c>
      <c r="R58" s="6">
        <v>18</v>
      </c>
      <c r="S58" s="6">
        <v>7</v>
      </c>
      <c r="T58" s="6">
        <v>14</v>
      </c>
      <c r="U58" s="6">
        <v>12</v>
      </c>
      <c r="V58" s="6">
        <v>23</v>
      </c>
      <c r="W58" s="6">
        <v>0</v>
      </c>
      <c r="X58" s="6">
        <v>0</v>
      </c>
      <c r="Y58" s="6">
        <v>2</v>
      </c>
      <c r="Z58" s="6">
        <v>0</v>
      </c>
      <c r="AA58" s="6">
        <v>0</v>
      </c>
      <c r="AB58" s="6">
        <v>0</v>
      </c>
      <c r="AC58" s="6">
        <v>35</v>
      </c>
      <c r="AD58" s="6">
        <v>14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E58" s="46">
        <v>57</v>
      </c>
      <c r="BF58" s="6">
        <f t="shared" si="6"/>
        <v>23</v>
      </c>
      <c r="BG58" s="6">
        <f t="shared" si="35"/>
        <v>7</v>
      </c>
      <c r="BH58" s="6">
        <f t="shared" si="35"/>
        <v>14</v>
      </c>
      <c r="BI58" s="6">
        <f t="shared" si="35"/>
        <v>12</v>
      </c>
      <c r="BJ58" s="6">
        <f t="shared" si="35"/>
        <v>4</v>
      </c>
      <c r="BK58" s="6">
        <f t="shared" si="35"/>
        <v>0</v>
      </c>
      <c r="BL58" s="6">
        <f t="shared" si="7"/>
        <v>4</v>
      </c>
      <c r="BM58" s="6">
        <f t="shared" si="35"/>
        <v>0</v>
      </c>
      <c r="BN58" s="6">
        <f t="shared" si="31"/>
        <v>18</v>
      </c>
      <c r="BO58" s="6">
        <f t="shared" si="31"/>
        <v>4</v>
      </c>
      <c r="BP58" s="6">
        <f t="shared" si="31"/>
        <v>0</v>
      </c>
      <c r="BQ58" s="6">
        <f t="shared" si="9"/>
        <v>0</v>
      </c>
      <c r="BR58" s="6">
        <f t="shared" si="31"/>
        <v>0</v>
      </c>
      <c r="BS58" s="6">
        <f t="shared" si="31"/>
        <v>0</v>
      </c>
      <c r="BT58" s="6">
        <f t="shared" si="31"/>
        <v>0</v>
      </c>
      <c r="BU58" s="6">
        <f t="shared" si="31"/>
        <v>0</v>
      </c>
      <c r="BV58" s="6">
        <f t="shared" si="31"/>
        <v>35</v>
      </c>
      <c r="BW58" s="6">
        <f t="shared" si="31"/>
        <v>0</v>
      </c>
      <c r="BX58" s="6">
        <f t="shared" si="31"/>
        <v>0</v>
      </c>
      <c r="BY58" s="6">
        <f t="shared" si="31"/>
        <v>0</v>
      </c>
      <c r="BZ58" s="6">
        <f t="shared" si="31"/>
        <v>14</v>
      </c>
      <c r="CA58" s="6">
        <f t="shared" si="31"/>
        <v>0</v>
      </c>
      <c r="CB58" s="6">
        <f t="shared" si="31"/>
        <v>0</v>
      </c>
      <c r="CC58" s="6">
        <f t="shared" si="31"/>
        <v>0</v>
      </c>
      <c r="CD58" s="6">
        <f t="shared" si="30"/>
        <v>0</v>
      </c>
      <c r="CE58" s="6">
        <f t="shared" si="30"/>
        <v>0</v>
      </c>
      <c r="CF58" s="6">
        <f t="shared" si="30"/>
        <v>0</v>
      </c>
      <c r="CG58" s="6">
        <f t="shared" si="30"/>
        <v>2</v>
      </c>
      <c r="CH58" s="6">
        <f t="shared" si="30"/>
        <v>0</v>
      </c>
      <c r="CI58" s="6">
        <f t="shared" si="30"/>
        <v>0</v>
      </c>
      <c r="CJ58" s="6">
        <f t="shared" si="30"/>
        <v>0</v>
      </c>
      <c r="CK58" s="6">
        <f t="shared" si="30"/>
        <v>0</v>
      </c>
      <c r="CL58" s="47">
        <f t="shared" si="18"/>
        <v>0</v>
      </c>
      <c r="CM58" s="47">
        <f t="shared" si="18"/>
        <v>0</v>
      </c>
      <c r="CN58" s="47">
        <f t="shared" si="18"/>
        <v>0</v>
      </c>
      <c r="CO58" s="47">
        <f t="shared" si="34"/>
        <v>0</v>
      </c>
      <c r="CP58" s="47">
        <f t="shared" si="34"/>
        <v>0</v>
      </c>
      <c r="CQ58" s="47">
        <f t="shared" si="34"/>
        <v>0</v>
      </c>
      <c r="CR58" s="47">
        <f t="shared" si="10"/>
        <v>0</v>
      </c>
      <c r="CS58" s="47">
        <f t="shared" si="36"/>
        <v>0</v>
      </c>
      <c r="CT58" s="47">
        <f t="shared" si="27"/>
        <v>0</v>
      </c>
      <c r="CU58" s="47">
        <f t="shared" si="27"/>
        <v>0</v>
      </c>
      <c r="CV58" s="47">
        <f t="shared" si="27"/>
        <v>0</v>
      </c>
      <c r="CW58" s="47">
        <f t="shared" si="12"/>
        <v>0</v>
      </c>
      <c r="CX58" s="47">
        <f t="shared" si="33"/>
        <v>0</v>
      </c>
      <c r="CY58" s="47">
        <f t="shared" si="33"/>
        <v>0</v>
      </c>
      <c r="CZ58" s="47">
        <f t="shared" si="33"/>
        <v>0</v>
      </c>
      <c r="DA58" s="47">
        <f t="shared" si="33"/>
        <v>0</v>
      </c>
      <c r="DB58" s="47">
        <f t="shared" si="33"/>
        <v>0</v>
      </c>
      <c r="DC58" s="47">
        <f t="shared" si="33"/>
        <v>0</v>
      </c>
      <c r="DD58" s="47">
        <f t="shared" si="33"/>
        <v>0</v>
      </c>
      <c r="DE58" s="47">
        <f t="shared" si="33"/>
        <v>0</v>
      </c>
      <c r="DF58" s="47">
        <f t="shared" si="33"/>
        <v>0</v>
      </c>
      <c r="DG58" s="47">
        <f t="shared" si="33"/>
        <v>0</v>
      </c>
      <c r="DH58" s="47">
        <f t="shared" si="33"/>
        <v>0</v>
      </c>
      <c r="DI58" s="47">
        <f t="shared" si="33"/>
        <v>0</v>
      </c>
      <c r="DJ58" s="47">
        <f t="shared" si="33"/>
        <v>0</v>
      </c>
      <c r="DK58" s="47">
        <f t="shared" si="33"/>
        <v>0</v>
      </c>
      <c r="DL58" s="47">
        <f t="shared" si="33"/>
        <v>0</v>
      </c>
      <c r="DM58" s="47">
        <f t="shared" si="33"/>
        <v>0</v>
      </c>
      <c r="DN58" s="47">
        <f t="shared" si="32"/>
        <v>0</v>
      </c>
      <c r="DO58" s="47">
        <f t="shared" si="32"/>
        <v>0</v>
      </c>
      <c r="DP58" s="47">
        <f t="shared" si="32"/>
        <v>0</v>
      </c>
      <c r="DQ58" s="47">
        <f t="shared" si="32"/>
        <v>0</v>
      </c>
    </row>
    <row r="59" spans="1:121">
      <c r="A59" s="4" t="s">
        <v>877</v>
      </c>
      <c r="B59">
        <v>1</v>
      </c>
      <c r="C59" s="6">
        <v>12</v>
      </c>
      <c r="D59" s="6">
        <v>0</v>
      </c>
      <c r="E59" s="6">
        <v>0</v>
      </c>
      <c r="F59" s="6">
        <v>22</v>
      </c>
      <c r="G59" s="6">
        <v>0</v>
      </c>
      <c r="H59" s="6">
        <v>120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4</v>
      </c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E59" s="46">
        <v>58</v>
      </c>
      <c r="BF59" s="6">
        <f t="shared" si="6"/>
        <v>0</v>
      </c>
      <c r="BG59" s="6">
        <f t="shared" si="35"/>
        <v>0</v>
      </c>
      <c r="BH59" s="6">
        <f t="shared" si="35"/>
        <v>0</v>
      </c>
      <c r="BI59" s="6">
        <f t="shared" si="35"/>
        <v>0</v>
      </c>
      <c r="BJ59" s="6">
        <f t="shared" si="35"/>
        <v>0</v>
      </c>
      <c r="BK59" s="6">
        <f t="shared" si="35"/>
        <v>0</v>
      </c>
      <c r="BL59" s="6">
        <f t="shared" si="7"/>
        <v>0</v>
      </c>
      <c r="BM59" s="6">
        <f t="shared" si="35"/>
        <v>0</v>
      </c>
      <c r="BN59" s="6">
        <f t="shared" si="31"/>
        <v>0</v>
      </c>
      <c r="BO59" s="6">
        <f t="shared" si="31"/>
        <v>0</v>
      </c>
      <c r="BP59" s="6">
        <f t="shared" si="31"/>
        <v>0</v>
      </c>
      <c r="BQ59" s="6">
        <f t="shared" si="9"/>
        <v>0</v>
      </c>
      <c r="BR59" s="6">
        <f t="shared" si="31"/>
        <v>120</v>
      </c>
      <c r="BS59" s="6">
        <f t="shared" si="31"/>
        <v>0</v>
      </c>
      <c r="BT59" s="6">
        <f t="shared" si="31"/>
        <v>0</v>
      </c>
      <c r="BU59" s="6">
        <f t="shared" si="31"/>
        <v>0</v>
      </c>
      <c r="BV59" s="6">
        <f t="shared" si="31"/>
        <v>0</v>
      </c>
      <c r="BW59" s="6">
        <f t="shared" si="31"/>
        <v>0</v>
      </c>
      <c r="BX59" s="6">
        <f t="shared" si="31"/>
        <v>0</v>
      </c>
      <c r="BY59" s="6">
        <f t="shared" si="31"/>
        <v>12</v>
      </c>
      <c r="BZ59" s="6">
        <f t="shared" si="31"/>
        <v>0</v>
      </c>
      <c r="CA59" s="6">
        <f t="shared" si="31"/>
        <v>0</v>
      </c>
      <c r="CB59" s="6">
        <f t="shared" si="31"/>
        <v>0</v>
      </c>
      <c r="CC59" s="6">
        <f t="shared" si="31"/>
        <v>0</v>
      </c>
      <c r="CD59" s="6">
        <f t="shared" si="30"/>
        <v>0</v>
      </c>
      <c r="CE59" s="6">
        <f t="shared" si="30"/>
        <v>22</v>
      </c>
      <c r="CF59" s="6">
        <f t="shared" si="30"/>
        <v>4</v>
      </c>
      <c r="CG59" s="6">
        <f t="shared" si="30"/>
        <v>0</v>
      </c>
      <c r="CH59" s="6">
        <f t="shared" si="30"/>
        <v>0</v>
      </c>
      <c r="CI59" s="6">
        <f t="shared" si="30"/>
        <v>0</v>
      </c>
      <c r="CJ59" s="6">
        <f t="shared" si="30"/>
        <v>0</v>
      </c>
      <c r="CK59" s="6">
        <f t="shared" si="30"/>
        <v>0</v>
      </c>
      <c r="CL59" s="47">
        <f t="shared" si="18"/>
        <v>0</v>
      </c>
      <c r="CM59" s="47">
        <f t="shared" si="18"/>
        <v>0</v>
      </c>
      <c r="CN59" s="47">
        <f t="shared" si="18"/>
        <v>0</v>
      </c>
      <c r="CO59" s="47">
        <f t="shared" si="34"/>
        <v>0</v>
      </c>
      <c r="CP59" s="47">
        <f t="shared" si="34"/>
        <v>0</v>
      </c>
      <c r="CQ59" s="47">
        <f t="shared" si="34"/>
        <v>0</v>
      </c>
      <c r="CR59" s="47">
        <f t="shared" si="10"/>
        <v>0</v>
      </c>
      <c r="CS59" s="47">
        <f t="shared" si="36"/>
        <v>0</v>
      </c>
      <c r="CT59" s="47">
        <f t="shared" si="27"/>
        <v>0</v>
      </c>
      <c r="CU59" s="47">
        <f t="shared" si="27"/>
        <v>0</v>
      </c>
      <c r="CV59" s="47">
        <f t="shared" si="27"/>
        <v>0</v>
      </c>
      <c r="CW59" s="47">
        <f t="shared" si="12"/>
        <v>0</v>
      </c>
      <c r="CX59" s="47">
        <f t="shared" si="33"/>
        <v>0</v>
      </c>
      <c r="CY59" s="47">
        <f t="shared" si="33"/>
        <v>0</v>
      </c>
      <c r="CZ59" s="47">
        <f t="shared" si="33"/>
        <v>0</v>
      </c>
      <c r="DA59" s="47">
        <f t="shared" si="33"/>
        <v>0</v>
      </c>
      <c r="DB59" s="47">
        <f t="shared" si="33"/>
        <v>0</v>
      </c>
      <c r="DC59" s="47">
        <f t="shared" si="33"/>
        <v>0</v>
      </c>
      <c r="DD59" s="47">
        <f t="shared" si="33"/>
        <v>0</v>
      </c>
      <c r="DE59" s="47">
        <f t="shared" si="33"/>
        <v>0</v>
      </c>
      <c r="DF59" s="47">
        <f t="shared" si="33"/>
        <v>0</v>
      </c>
      <c r="DG59" s="47">
        <f t="shared" si="33"/>
        <v>0</v>
      </c>
      <c r="DH59" s="47">
        <f t="shared" si="33"/>
        <v>0</v>
      </c>
      <c r="DI59" s="47">
        <f t="shared" si="33"/>
        <v>0</v>
      </c>
      <c r="DJ59" s="47">
        <f t="shared" si="33"/>
        <v>0</v>
      </c>
      <c r="DK59" s="47">
        <f t="shared" si="33"/>
        <v>0</v>
      </c>
      <c r="DL59" s="47">
        <f t="shared" si="33"/>
        <v>0</v>
      </c>
      <c r="DM59" s="47">
        <f t="shared" si="33"/>
        <v>0</v>
      </c>
      <c r="DN59" s="47">
        <f t="shared" si="32"/>
        <v>0</v>
      </c>
      <c r="DO59" s="47">
        <f t="shared" si="32"/>
        <v>0</v>
      </c>
      <c r="DP59" s="47">
        <f t="shared" si="32"/>
        <v>0</v>
      </c>
      <c r="DQ59" s="47">
        <f t="shared" si="32"/>
        <v>0</v>
      </c>
    </row>
    <row r="60" spans="1:121">
      <c r="A60" s="4" t="s">
        <v>878</v>
      </c>
      <c r="B60">
        <v>1</v>
      </c>
      <c r="C60" s="6">
        <v>15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3</v>
      </c>
      <c r="L60" s="6">
        <v>0</v>
      </c>
      <c r="M60" s="6">
        <v>8</v>
      </c>
      <c r="N60" s="6">
        <v>9</v>
      </c>
      <c r="O60" s="6">
        <v>10</v>
      </c>
      <c r="P60" s="6">
        <v>0</v>
      </c>
      <c r="Q60" s="6">
        <v>13</v>
      </c>
      <c r="R60" s="6">
        <v>53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2</v>
      </c>
      <c r="Y60" s="6">
        <v>0</v>
      </c>
      <c r="Z60" s="6">
        <v>3</v>
      </c>
      <c r="AA60" s="6">
        <v>0</v>
      </c>
      <c r="AB60" s="6">
        <v>0</v>
      </c>
      <c r="AC60" s="6">
        <v>38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1</v>
      </c>
      <c r="AJ60" s="6">
        <v>0</v>
      </c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E60" s="46">
        <v>59</v>
      </c>
      <c r="BF60" s="6">
        <f t="shared" si="6"/>
        <v>0</v>
      </c>
      <c r="BG60" s="6">
        <f t="shared" si="35"/>
        <v>0</v>
      </c>
      <c r="BH60" s="6">
        <f t="shared" si="35"/>
        <v>0</v>
      </c>
      <c r="BI60" s="6">
        <f t="shared" si="35"/>
        <v>0</v>
      </c>
      <c r="BJ60" s="6">
        <f t="shared" si="35"/>
        <v>9</v>
      </c>
      <c r="BK60" s="6">
        <f t="shared" si="35"/>
        <v>10</v>
      </c>
      <c r="BL60" s="6">
        <f t="shared" si="7"/>
        <v>21</v>
      </c>
      <c r="BM60" s="6">
        <f t="shared" si="35"/>
        <v>0</v>
      </c>
      <c r="BN60" s="6">
        <f t="shared" si="31"/>
        <v>53</v>
      </c>
      <c r="BO60" s="6">
        <f t="shared" si="31"/>
        <v>0</v>
      </c>
      <c r="BP60" s="6">
        <f t="shared" si="31"/>
        <v>3</v>
      </c>
      <c r="BQ60" s="6">
        <f t="shared" si="9"/>
        <v>0</v>
      </c>
      <c r="BR60" s="6">
        <f t="shared" si="31"/>
        <v>0</v>
      </c>
      <c r="BS60" s="6">
        <f t="shared" si="31"/>
        <v>0</v>
      </c>
      <c r="BT60" s="6">
        <f t="shared" si="31"/>
        <v>0</v>
      </c>
      <c r="BU60" s="6">
        <f t="shared" si="31"/>
        <v>0</v>
      </c>
      <c r="BV60" s="6">
        <f t="shared" si="31"/>
        <v>38</v>
      </c>
      <c r="BW60" s="6">
        <f t="shared" si="31"/>
        <v>0</v>
      </c>
      <c r="BX60" s="6">
        <f t="shared" si="31"/>
        <v>2</v>
      </c>
      <c r="BY60" s="6">
        <f t="shared" si="31"/>
        <v>15</v>
      </c>
      <c r="BZ60" s="6">
        <f t="shared" si="31"/>
        <v>0</v>
      </c>
      <c r="CA60" s="6">
        <f t="shared" si="31"/>
        <v>0</v>
      </c>
      <c r="CB60" s="6">
        <f t="shared" si="31"/>
        <v>0</v>
      </c>
      <c r="CC60" s="6">
        <f t="shared" si="31"/>
        <v>0</v>
      </c>
      <c r="CD60" s="6">
        <f t="shared" si="30"/>
        <v>1</v>
      </c>
      <c r="CE60" s="6">
        <f t="shared" si="30"/>
        <v>0</v>
      </c>
      <c r="CF60" s="6">
        <f t="shared" si="30"/>
        <v>0</v>
      </c>
      <c r="CG60" s="6">
        <f t="shared" si="30"/>
        <v>0</v>
      </c>
      <c r="CH60" s="6">
        <f t="shared" si="30"/>
        <v>0</v>
      </c>
      <c r="CI60" s="6">
        <f t="shared" si="30"/>
        <v>0</v>
      </c>
      <c r="CJ60" s="6">
        <f t="shared" si="30"/>
        <v>3</v>
      </c>
      <c r="CK60" s="6">
        <f t="shared" si="30"/>
        <v>0</v>
      </c>
      <c r="CL60" s="47">
        <f t="shared" si="18"/>
        <v>0</v>
      </c>
      <c r="CM60" s="47">
        <f t="shared" si="18"/>
        <v>0</v>
      </c>
      <c r="CN60" s="47">
        <f t="shared" si="18"/>
        <v>0</v>
      </c>
      <c r="CO60" s="47">
        <f t="shared" si="34"/>
        <v>0</v>
      </c>
      <c r="CP60" s="47">
        <f t="shared" si="34"/>
        <v>0</v>
      </c>
      <c r="CQ60" s="47">
        <f t="shared" si="34"/>
        <v>0</v>
      </c>
      <c r="CR60" s="47">
        <f t="shared" si="10"/>
        <v>0</v>
      </c>
      <c r="CS60" s="47">
        <f t="shared" si="36"/>
        <v>0</v>
      </c>
      <c r="CT60" s="47">
        <f t="shared" si="27"/>
        <v>0</v>
      </c>
      <c r="CU60" s="47">
        <f t="shared" si="27"/>
        <v>0</v>
      </c>
      <c r="CV60" s="47">
        <f t="shared" si="27"/>
        <v>0</v>
      </c>
      <c r="CW60" s="47">
        <f t="shared" si="12"/>
        <v>0</v>
      </c>
      <c r="CX60" s="47">
        <f t="shared" si="33"/>
        <v>0</v>
      </c>
      <c r="CY60" s="47">
        <f t="shared" si="33"/>
        <v>0</v>
      </c>
      <c r="CZ60" s="47">
        <f t="shared" si="33"/>
        <v>0</v>
      </c>
      <c r="DA60" s="47">
        <f t="shared" si="33"/>
        <v>0</v>
      </c>
      <c r="DB60" s="47">
        <f t="shared" si="33"/>
        <v>0</v>
      </c>
      <c r="DC60" s="47">
        <f t="shared" si="33"/>
        <v>0</v>
      </c>
      <c r="DD60" s="47">
        <f t="shared" si="33"/>
        <v>0</v>
      </c>
      <c r="DE60" s="47">
        <f t="shared" si="33"/>
        <v>0</v>
      </c>
      <c r="DF60" s="47">
        <f t="shared" si="33"/>
        <v>0</v>
      </c>
      <c r="DG60" s="47">
        <f t="shared" si="33"/>
        <v>0</v>
      </c>
      <c r="DH60" s="47">
        <f t="shared" si="33"/>
        <v>0</v>
      </c>
      <c r="DI60" s="47">
        <f t="shared" si="33"/>
        <v>0</v>
      </c>
      <c r="DJ60" s="47">
        <f t="shared" si="33"/>
        <v>0</v>
      </c>
      <c r="DK60" s="47">
        <f t="shared" si="33"/>
        <v>0</v>
      </c>
      <c r="DL60" s="47">
        <f t="shared" si="33"/>
        <v>0</v>
      </c>
      <c r="DM60" s="47">
        <f t="shared" si="33"/>
        <v>0</v>
      </c>
      <c r="DN60" s="47">
        <f t="shared" si="32"/>
        <v>0</v>
      </c>
      <c r="DO60" s="47">
        <f t="shared" si="32"/>
        <v>0</v>
      </c>
      <c r="DP60" s="47">
        <f t="shared" si="32"/>
        <v>0</v>
      </c>
      <c r="DQ60" s="47">
        <f t="shared" si="32"/>
        <v>0</v>
      </c>
    </row>
    <row r="61" spans="1:121">
      <c r="A61" s="4" t="s">
        <v>879</v>
      </c>
      <c r="B61">
        <v>1</v>
      </c>
      <c r="C61" s="6">
        <v>14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9</v>
      </c>
      <c r="N61" s="6">
        <v>9</v>
      </c>
      <c r="O61" s="6">
        <v>0</v>
      </c>
      <c r="P61" s="6">
        <v>0</v>
      </c>
      <c r="Q61" s="6">
        <v>14</v>
      </c>
      <c r="R61" s="6">
        <v>64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43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1</v>
      </c>
      <c r="AJ61" s="6">
        <v>0</v>
      </c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E61" s="46">
        <v>60</v>
      </c>
      <c r="BF61" s="6">
        <f t="shared" si="6"/>
        <v>0</v>
      </c>
      <c r="BG61" s="6">
        <f t="shared" si="35"/>
        <v>0</v>
      </c>
      <c r="BH61" s="6">
        <f t="shared" si="35"/>
        <v>0</v>
      </c>
      <c r="BI61" s="6">
        <f t="shared" ref="BG61:BM69" si="37">HLOOKUP(BI$2,$C$2:$AJ$85,$BE61,FALSE)</f>
        <v>0</v>
      </c>
      <c r="BJ61" s="6">
        <f t="shared" si="37"/>
        <v>9</v>
      </c>
      <c r="BK61" s="6">
        <f t="shared" si="37"/>
        <v>0</v>
      </c>
      <c r="BL61" s="6">
        <f t="shared" si="7"/>
        <v>23</v>
      </c>
      <c r="BM61" s="6">
        <f t="shared" si="37"/>
        <v>0</v>
      </c>
      <c r="BN61" s="6">
        <f t="shared" si="31"/>
        <v>64</v>
      </c>
      <c r="BO61" s="6">
        <f t="shared" si="31"/>
        <v>0</v>
      </c>
      <c r="BP61" s="6">
        <f t="shared" si="31"/>
        <v>0</v>
      </c>
      <c r="BQ61" s="6">
        <f t="shared" si="9"/>
        <v>0</v>
      </c>
      <c r="BR61" s="6">
        <f t="shared" si="31"/>
        <v>0</v>
      </c>
      <c r="BS61" s="6">
        <f t="shared" si="31"/>
        <v>0</v>
      </c>
      <c r="BT61" s="6">
        <f t="shared" si="31"/>
        <v>0</v>
      </c>
      <c r="BU61" s="6">
        <f t="shared" si="31"/>
        <v>0</v>
      </c>
      <c r="BV61" s="6">
        <f t="shared" si="31"/>
        <v>43</v>
      </c>
      <c r="BW61" s="6">
        <f t="shared" si="31"/>
        <v>0</v>
      </c>
      <c r="BX61" s="6">
        <f t="shared" si="31"/>
        <v>0</v>
      </c>
      <c r="BY61" s="6">
        <f t="shared" si="31"/>
        <v>14</v>
      </c>
      <c r="BZ61" s="6">
        <f t="shared" si="31"/>
        <v>0</v>
      </c>
      <c r="CA61" s="6">
        <f t="shared" si="31"/>
        <v>0</v>
      </c>
      <c r="CB61" s="6">
        <f t="shared" si="31"/>
        <v>0</v>
      </c>
      <c r="CC61" s="6">
        <f t="shared" si="31"/>
        <v>0</v>
      </c>
      <c r="CD61" s="6">
        <f t="shared" si="30"/>
        <v>1</v>
      </c>
      <c r="CE61" s="6">
        <f t="shared" si="30"/>
        <v>0</v>
      </c>
      <c r="CF61" s="6">
        <f t="shared" si="30"/>
        <v>0</v>
      </c>
      <c r="CG61" s="6">
        <f t="shared" si="30"/>
        <v>0</v>
      </c>
      <c r="CH61" s="6">
        <f t="shared" si="30"/>
        <v>0</v>
      </c>
      <c r="CI61" s="6">
        <f t="shared" si="30"/>
        <v>0</v>
      </c>
      <c r="CJ61" s="6">
        <f t="shared" si="30"/>
        <v>0</v>
      </c>
      <c r="CK61" s="6">
        <f t="shared" si="30"/>
        <v>0</v>
      </c>
      <c r="CL61" s="47">
        <f t="shared" si="18"/>
        <v>0</v>
      </c>
      <c r="CM61" s="47">
        <f t="shared" si="18"/>
        <v>0</v>
      </c>
      <c r="CN61" s="47">
        <f t="shared" si="18"/>
        <v>0</v>
      </c>
      <c r="CO61" s="47">
        <f t="shared" si="34"/>
        <v>0</v>
      </c>
      <c r="CP61" s="47">
        <f t="shared" si="34"/>
        <v>0</v>
      </c>
      <c r="CQ61" s="47">
        <f t="shared" si="34"/>
        <v>0</v>
      </c>
      <c r="CR61" s="47">
        <f t="shared" si="10"/>
        <v>0</v>
      </c>
      <c r="CS61" s="47">
        <f t="shared" si="36"/>
        <v>0</v>
      </c>
      <c r="CT61" s="47">
        <f t="shared" si="27"/>
        <v>0</v>
      </c>
      <c r="CU61" s="47">
        <f t="shared" si="27"/>
        <v>0</v>
      </c>
      <c r="CV61" s="47">
        <f t="shared" si="27"/>
        <v>0</v>
      </c>
      <c r="CW61" s="47">
        <f t="shared" si="12"/>
        <v>0</v>
      </c>
      <c r="CX61" s="47">
        <f t="shared" si="33"/>
        <v>0</v>
      </c>
      <c r="CY61" s="47">
        <f t="shared" si="33"/>
        <v>0</v>
      </c>
      <c r="CZ61" s="47">
        <f t="shared" si="33"/>
        <v>0</v>
      </c>
      <c r="DA61" s="47">
        <f t="shared" si="33"/>
        <v>0</v>
      </c>
      <c r="DB61" s="47">
        <f t="shared" si="33"/>
        <v>0</v>
      </c>
      <c r="DC61" s="47">
        <f t="shared" si="33"/>
        <v>0</v>
      </c>
      <c r="DD61" s="47">
        <f t="shared" si="33"/>
        <v>0</v>
      </c>
      <c r="DE61" s="47">
        <f t="shared" si="33"/>
        <v>0</v>
      </c>
      <c r="DF61" s="47">
        <f t="shared" si="33"/>
        <v>0</v>
      </c>
      <c r="DG61" s="47">
        <f t="shared" si="33"/>
        <v>0</v>
      </c>
      <c r="DH61" s="47">
        <f t="shared" si="33"/>
        <v>0</v>
      </c>
      <c r="DI61" s="47">
        <f t="shared" si="33"/>
        <v>0</v>
      </c>
      <c r="DJ61" s="47">
        <f t="shared" si="33"/>
        <v>0</v>
      </c>
      <c r="DK61" s="47">
        <f t="shared" si="33"/>
        <v>0</v>
      </c>
      <c r="DL61" s="47">
        <f t="shared" si="33"/>
        <v>0</v>
      </c>
      <c r="DM61" s="47">
        <f t="shared" si="33"/>
        <v>0</v>
      </c>
      <c r="DN61" s="47">
        <f t="shared" si="32"/>
        <v>0</v>
      </c>
      <c r="DO61" s="47">
        <f t="shared" si="32"/>
        <v>0</v>
      </c>
      <c r="DP61" s="47">
        <f t="shared" si="32"/>
        <v>0</v>
      </c>
      <c r="DQ61" s="47">
        <f t="shared" si="32"/>
        <v>0</v>
      </c>
    </row>
    <row r="62" spans="1:121">
      <c r="A62" s="4" t="s">
        <v>880</v>
      </c>
      <c r="B62">
        <v>1</v>
      </c>
      <c r="C62" s="6">
        <v>3</v>
      </c>
      <c r="D62" s="6">
        <v>0</v>
      </c>
      <c r="E62" s="6">
        <v>0</v>
      </c>
      <c r="F62" s="6">
        <v>15</v>
      </c>
      <c r="G62" s="6">
        <v>0</v>
      </c>
      <c r="H62" s="6">
        <v>73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8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3</v>
      </c>
      <c r="AA62" s="6">
        <v>0</v>
      </c>
      <c r="AB62" s="6">
        <v>10</v>
      </c>
      <c r="AC62" s="6">
        <v>34</v>
      </c>
      <c r="AD62" s="6">
        <v>13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E62" s="46">
        <v>61</v>
      </c>
      <c r="BF62" s="6">
        <f t="shared" si="6"/>
        <v>0</v>
      </c>
      <c r="BG62" s="6">
        <f t="shared" si="37"/>
        <v>0</v>
      </c>
      <c r="BH62" s="6">
        <f t="shared" si="37"/>
        <v>0</v>
      </c>
      <c r="BI62" s="6">
        <f t="shared" si="37"/>
        <v>0</v>
      </c>
      <c r="BJ62" s="6">
        <f t="shared" si="37"/>
        <v>0</v>
      </c>
      <c r="BK62" s="6">
        <f t="shared" si="37"/>
        <v>0</v>
      </c>
      <c r="BL62" s="6">
        <f t="shared" si="7"/>
        <v>0</v>
      </c>
      <c r="BM62" s="6">
        <f t="shared" si="37"/>
        <v>0</v>
      </c>
      <c r="BN62" s="6">
        <f t="shared" si="31"/>
        <v>8</v>
      </c>
      <c r="BO62" s="6">
        <f t="shared" si="31"/>
        <v>0</v>
      </c>
      <c r="BP62" s="6">
        <f t="shared" si="31"/>
        <v>0</v>
      </c>
      <c r="BQ62" s="6">
        <f t="shared" si="9"/>
        <v>0</v>
      </c>
      <c r="BR62" s="6">
        <f t="shared" si="31"/>
        <v>73</v>
      </c>
      <c r="BS62" s="6">
        <f t="shared" si="31"/>
        <v>0</v>
      </c>
      <c r="BT62" s="6">
        <f t="shared" si="31"/>
        <v>0</v>
      </c>
      <c r="BU62" s="6">
        <f t="shared" si="31"/>
        <v>0</v>
      </c>
      <c r="BV62" s="6">
        <f t="shared" si="31"/>
        <v>34</v>
      </c>
      <c r="BW62" s="6">
        <f t="shared" si="31"/>
        <v>10</v>
      </c>
      <c r="BX62" s="6">
        <f t="shared" si="31"/>
        <v>0</v>
      </c>
      <c r="BY62" s="6">
        <f t="shared" si="31"/>
        <v>3</v>
      </c>
      <c r="BZ62" s="6">
        <f t="shared" si="31"/>
        <v>13</v>
      </c>
      <c r="CA62" s="6">
        <f t="shared" si="31"/>
        <v>0</v>
      </c>
      <c r="CB62" s="6">
        <f t="shared" si="31"/>
        <v>0</v>
      </c>
      <c r="CC62" s="6">
        <f t="shared" ref="CC62:CK77" si="38">HLOOKUP(CC$2+2,$C$2:$AJ$85,$BE62,FALSE)</f>
        <v>0</v>
      </c>
      <c r="CD62" s="6">
        <f t="shared" si="38"/>
        <v>0</v>
      </c>
      <c r="CE62" s="6">
        <f t="shared" si="38"/>
        <v>15</v>
      </c>
      <c r="CF62" s="6">
        <f t="shared" si="38"/>
        <v>0</v>
      </c>
      <c r="CG62" s="6">
        <f t="shared" si="38"/>
        <v>0</v>
      </c>
      <c r="CH62" s="6">
        <f t="shared" si="38"/>
        <v>0</v>
      </c>
      <c r="CI62" s="6">
        <f t="shared" si="38"/>
        <v>0</v>
      </c>
      <c r="CJ62" s="6">
        <f t="shared" si="38"/>
        <v>3</v>
      </c>
      <c r="CK62" s="6">
        <f t="shared" si="38"/>
        <v>0</v>
      </c>
      <c r="CL62" s="47">
        <f t="shared" si="18"/>
        <v>0</v>
      </c>
      <c r="CM62" s="47">
        <f t="shared" si="18"/>
        <v>0</v>
      </c>
      <c r="CN62" s="47">
        <f t="shared" si="18"/>
        <v>0</v>
      </c>
      <c r="CO62" s="47">
        <f t="shared" si="34"/>
        <v>0</v>
      </c>
      <c r="CP62" s="47">
        <f t="shared" si="34"/>
        <v>0</v>
      </c>
      <c r="CQ62" s="47">
        <f t="shared" si="34"/>
        <v>0</v>
      </c>
      <c r="CR62" s="47">
        <f t="shared" si="10"/>
        <v>0</v>
      </c>
      <c r="CS62" s="47">
        <f t="shared" si="36"/>
        <v>0</v>
      </c>
      <c r="CT62" s="47">
        <f t="shared" si="27"/>
        <v>0</v>
      </c>
      <c r="CU62" s="47">
        <f t="shared" si="27"/>
        <v>0</v>
      </c>
      <c r="CV62" s="47">
        <f t="shared" si="27"/>
        <v>0</v>
      </c>
      <c r="CW62" s="47">
        <f t="shared" si="12"/>
        <v>0</v>
      </c>
      <c r="CX62" s="47">
        <f t="shared" si="33"/>
        <v>0</v>
      </c>
      <c r="CY62" s="47">
        <f t="shared" si="33"/>
        <v>0</v>
      </c>
      <c r="CZ62" s="47">
        <f t="shared" si="33"/>
        <v>0</v>
      </c>
      <c r="DA62" s="47">
        <f t="shared" si="33"/>
        <v>0</v>
      </c>
      <c r="DB62" s="47">
        <f t="shared" si="33"/>
        <v>0</v>
      </c>
      <c r="DC62" s="47">
        <f t="shared" si="33"/>
        <v>0</v>
      </c>
      <c r="DD62" s="47">
        <f t="shared" si="33"/>
        <v>0</v>
      </c>
      <c r="DE62" s="47">
        <f t="shared" si="33"/>
        <v>0</v>
      </c>
      <c r="DF62" s="47">
        <f t="shared" si="33"/>
        <v>0</v>
      </c>
      <c r="DG62" s="47">
        <f t="shared" si="33"/>
        <v>0</v>
      </c>
      <c r="DH62" s="47">
        <f t="shared" si="33"/>
        <v>0</v>
      </c>
      <c r="DI62" s="47">
        <f t="shared" si="33"/>
        <v>0</v>
      </c>
      <c r="DJ62" s="47">
        <f t="shared" si="33"/>
        <v>0</v>
      </c>
      <c r="DK62" s="47">
        <f t="shared" si="33"/>
        <v>0</v>
      </c>
      <c r="DL62" s="47">
        <f t="shared" si="33"/>
        <v>0</v>
      </c>
      <c r="DM62" s="47">
        <f t="shared" si="33"/>
        <v>0</v>
      </c>
      <c r="DN62" s="47">
        <f t="shared" si="32"/>
        <v>0</v>
      </c>
      <c r="DO62" s="47">
        <f t="shared" si="32"/>
        <v>0</v>
      </c>
      <c r="DP62" s="47">
        <f t="shared" si="32"/>
        <v>0</v>
      </c>
      <c r="DQ62" s="47">
        <f t="shared" si="32"/>
        <v>0</v>
      </c>
    </row>
    <row r="63" spans="1:121">
      <c r="A63" s="4" t="s">
        <v>881</v>
      </c>
      <c r="B63">
        <v>1</v>
      </c>
      <c r="C63" s="6">
        <v>14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6</v>
      </c>
      <c r="M63" s="6">
        <v>7</v>
      </c>
      <c r="N63" s="6">
        <v>9</v>
      </c>
      <c r="O63" s="6">
        <v>11</v>
      </c>
      <c r="P63" s="6">
        <v>10</v>
      </c>
      <c r="Q63" s="6">
        <v>0</v>
      </c>
      <c r="R63" s="6">
        <v>53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3</v>
      </c>
      <c r="AA63" s="6">
        <v>0</v>
      </c>
      <c r="AB63" s="6">
        <v>7</v>
      </c>
      <c r="AC63" s="6">
        <v>33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1</v>
      </c>
      <c r="AJ63" s="6">
        <v>0</v>
      </c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E63" s="46">
        <v>62</v>
      </c>
      <c r="BF63" s="6">
        <f t="shared" si="6"/>
        <v>0</v>
      </c>
      <c r="BG63" s="6">
        <f t="shared" si="37"/>
        <v>0</v>
      </c>
      <c r="BH63" s="6">
        <f t="shared" si="37"/>
        <v>0</v>
      </c>
      <c r="BI63" s="6">
        <f t="shared" si="37"/>
        <v>0</v>
      </c>
      <c r="BJ63" s="6">
        <f t="shared" si="37"/>
        <v>9</v>
      </c>
      <c r="BK63" s="6">
        <f t="shared" si="37"/>
        <v>11</v>
      </c>
      <c r="BL63" s="6">
        <f t="shared" si="7"/>
        <v>7</v>
      </c>
      <c r="BM63" s="6">
        <f t="shared" si="37"/>
        <v>6</v>
      </c>
      <c r="BN63" s="6">
        <f t="shared" ref="BN63:CC78" si="39">HLOOKUP(BN$2+2,$C$2:$AJ$85,$BE63,FALSE)</f>
        <v>53</v>
      </c>
      <c r="BO63" s="6">
        <f t="shared" si="39"/>
        <v>10</v>
      </c>
      <c r="BP63" s="6">
        <f t="shared" si="39"/>
        <v>0</v>
      </c>
      <c r="BQ63" s="6">
        <f t="shared" si="9"/>
        <v>0</v>
      </c>
      <c r="BR63" s="6">
        <f t="shared" si="39"/>
        <v>0</v>
      </c>
      <c r="BS63" s="6">
        <f t="shared" si="39"/>
        <v>0</v>
      </c>
      <c r="BT63" s="6">
        <f t="shared" si="39"/>
        <v>0</v>
      </c>
      <c r="BU63" s="6">
        <f t="shared" si="39"/>
        <v>0</v>
      </c>
      <c r="BV63" s="6">
        <f t="shared" si="39"/>
        <v>33</v>
      </c>
      <c r="BW63" s="6">
        <f t="shared" si="39"/>
        <v>7</v>
      </c>
      <c r="BX63" s="6">
        <f t="shared" si="39"/>
        <v>0</v>
      </c>
      <c r="BY63" s="6">
        <f t="shared" si="39"/>
        <v>14</v>
      </c>
      <c r="BZ63" s="6">
        <f t="shared" si="39"/>
        <v>0</v>
      </c>
      <c r="CA63" s="6">
        <f t="shared" si="39"/>
        <v>0</v>
      </c>
      <c r="CB63" s="6">
        <f t="shared" si="39"/>
        <v>0</v>
      </c>
      <c r="CC63" s="6">
        <f t="shared" si="39"/>
        <v>0</v>
      </c>
      <c r="CD63" s="6">
        <f t="shared" si="38"/>
        <v>1</v>
      </c>
      <c r="CE63" s="6">
        <f t="shared" si="38"/>
        <v>0</v>
      </c>
      <c r="CF63" s="6">
        <f t="shared" si="38"/>
        <v>0</v>
      </c>
      <c r="CG63" s="6">
        <f t="shared" si="38"/>
        <v>0</v>
      </c>
      <c r="CH63" s="6">
        <f t="shared" si="38"/>
        <v>0</v>
      </c>
      <c r="CI63" s="6">
        <f t="shared" si="38"/>
        <v>0</v>
      </c>
      <c r="CJ63" s="6">
        <f t="shared" si="38"/>
        <v>3</v>
      </c>
      <c r="CK63" s="6">
        <f t="shared" si="38"/>
        <v>0</v>
      </c>
      <c r="CL63" s="47">
        <f t="shared" si="18"/>
        <v>0</v>
      </c>
      <c r="CM63" s="47">
        <f t="shared" si="18"/>
        <v>0</v>
      </c>
      <c r="CN63" s="47">
        <f t="shared" si="18"/>
        <v>0</v>
      </c>
      <c r="CO63" s="47">
        <f t="shared" si="34"/>
        <v>0</v>
      </c>
      <c r="CP63" s="47">
        <f t="shared" si="34"/>
        <v>0</v>
      </c>
      <c r="CQ63" s="47">
        <f t="shared" si="34"/>
        <v>0</v>
      </c>
      <c r="CR63" s="47">
        <f t="shared" si="10"/>
        <v>0</v>
      </c>
      <c r="CS63" s="47">
        <f t="shared" si="36"/>
        <v>0</v>
      </c>
      <c r="CT63" s="47">
        <f t="shared" si="27"/>
        <v>0</v>
      </c>
      <c r="CU63" s="47">
        <f t="shared" si="27"/>
        <v>0</v>
      </c>
      <c r="CV63" s="47">
        <f t="shared" si="27"/>
        <v>0</v>
      </c>
      <c r="CW63" s="47">
        <f t="shared" si="12"/>
        <v>0</v>
      </c>
      <c r="CX63" s="47">
        <f t="shared" si="33"/>
        <v>0</v>
      </c>
      <c r="CY63" s="47">
        <f t="shared" si="33"/>
        <v>0</v>
      </c>
      <c r="CZ63" s="47">
        <f t="shared" si="33"/>
        <v>0</v>
      </c>
      <c r="DA63" s="47">
        <f t="shared" si="33"/>
        <v>0</v>
      </c>
      <c r="DB63" s="47">
        <f t="shared" si="33"/>
        <v>0</v>
      </c>
      <c r="DC63" s="47">
        <f t="shared" si="33"/>
        <v>0</v>
      </c>
      <c r="DD63" s="47">
        <f t="shared" si="33"/>
        <v>0</v>
      </c>
      <c r="DE63" s="47">
        <f t="shared" si="33"/>
        <v>0</v>
      </c>
      <c r="DF63" s="47">
        <f t="shared" si="33"/>
        <v>0</v>
      </c>
      <c r="DG63" s="47">
        <f t="shared" si="33"/>
        <v>0</v>
      </c>
      <c r="DH63" s="47">
        <f t="shared" si="33"/>
        <v>0</v>
      </c>
      <c r="DI63" s="47">
        <f t="shared" si="33"/>
        <v>0</v>
      </c>
      <c r="DJ63" s="47">
        <f t="shared" si="33"/>
        <v>0</v>
      </c>
      <c r="DK63" s="47">
        <f t="shared" si="33"/>
        <v>0</v>
      </c>
      <c r="DL63" s="47">
        <f t="shared" si="33"/>
        <v>0</v>
      </c>
      <c r="DM63" s="47">
        <f t="shared" si="33"/>
        <v>0</v>
      </c>
      <c r="DN63" s="47">
        <f t="shared" si="32"/>
        <v>0</v>
      </c>
      <c r="DO63" s="47">
        <f t="shared" si="32"/>
        <v>0</v>
      </c>
      <c r="DP63" s="47">
        <f t="shared" si="32"/>
        <v>0</v>
      </c>
      <c r="DQ63" s="47">
        <f t="shared" si="32"/>
        <v>0</v>
      </c>
    </row>
    <row r="64" spans="1:121">
      <c r="A64" s="4" t="s">
        <v>882</v>
      </c>
      <c r="B64">
        <v>1</v>
      </c>
      <c r="C64" s="6">
        <v>0</v>
      </c>
      <c r="D64" s="6">
        <v>0</v>
      </c>
      <c r="E64" s="6">
        <v>46</v>
      </c>
      <c r="F64" s="6">
        <v>0</v>
      </c>
      <c r="G64" s="6">
        <v>13</v>
      </c>
      <c r="H64" s="6">
        <v>51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15</v>
      </c>
      <c r="AJ64" s="6">
        <v>0</v>
      </c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E64" s="46">
        <v>63</v>
      </c>
      <c r="BF64" s="6">
        <f t="shared" si="6"/>
        <v>0</v>
      </c>
      <c r="BG64" s="6">
        <f t="shared" si="37"/>
        <v>0</v>
      </c>
      <c r="BH64" s="6">
        <f t="shared" si="37"/>
        <v>0</v>
      </c>
      <c r="BI64" s="6">
        <f t="shared" si="37"/>
        <v>0</v>
      </c>
      <c r="BJ64" s="6">
        <f t="shared" si="37"/>
        <v>0</v>
      </c>
      <c r="BK64" s="6">
        <f t="shared" si="37"/>
        <v>0</v>
      </c>
      <c r="BL64" s="6">
        <f t="shared" si="7"/>
        <v>0</v>
      </c>
      <c r="BM64" s="6">
        <f t="shared" si="37"/>
        <v>0</v>
      </c>
      <c r="BN64" s="6">
        <f t="shared" si="39"/>
        <v>0</v>
      </c>
      <c r="BO64" s="6">
        <f t="shared" si="39"/>
        <v>0</v>
      </c>
      <c r="BP64" s="6">
        <f t="shared" si="39"/>
        <v>0</v>
      </c>
      <c r="BQ64" s="6">
        <f t="shared" si="9"/>
        <v>0</v>
      </c>
      <c r="BR64" s="6">
        <f t="shared" si="39"/>
        <v>51</v>
      </c>
      <c r="BS64" s="6">
        <f t="shared" si="39"/>
        <v>13</v>
      </c>
      <c r="BT64" s="6">
        <f t="shared" si="39"/>
        <v>0</v>
      </c>
      <c r="BU64" s="6">
        <f t="shared" si="39"/>
        <v>46</v>
      </c>
      <c r="BV64" s="6">
        <f t="shared" si="39"/>
        <v>0</v>
      </c>
      <c r="BW64" s="6">
        <f t="shared" si="39"/>
        <v>0</v>
      </c>
      <c r="BX64" s="6">
        <f t="shared" si="39"/>
        <v>0</v>
      </c>
      <c r="BY64" s="6">
        <f t="shared" si="39"/>
        <v>0</v>
      </c>
      <c r="BZ64" s="6">
        <f t="shared" si="39"/>
        <v>0</v>
      </c>
      <c r="CA64" s="6">
        <f t="shared" si="39"/>
        <v>0</v>
      </c>
      <c r="CB64" s="6">
        <f t="shared" si="39"/>
        <v>0</v>
      </c>
      <c r="CC64" s="6">
        <f t="shared" si="39"/>
        <v>0</v>
      </c>
      <c r="CD64" s="6">
        <f t="shared" si="38"/>
        <v>15</v>
      </c>
      <c r="CE64" s="6">
        <f t="shared" si="38"/>
        <v>0</v>
      </c>
      <c r="CF64" s="6">
        <f t="shared" si="38"/>
        <v>0</v>
      </c>
      <c r="CG64" s="6">
        <f t="shared" si="38"/>
        <v>0</v>
      </c>
      <c r="CH64" s="6">
        <f t="shared" si="38"/>
        <v>0</v>
      </c>
      <c r="CI64" s="6">
        <f t="shared" si="38"/>
        <v>0</v>
      </c>
      <c r="CJ64" s="6">
        <f t="shared" si="38"/>
        <v>0</v>
      </c>
      <c r="CK64" s="6">
        <f t="shared" si="38"/>
        <v>0</v>
      </c>
      <c r="CL64" s="47">
        <f t="shared" si="18"/>
        <v>0</v>
      </c>
      <c r="CM64" s="47">
        <f t="shared" si="18"/>
        <v>0</v>
      </c>
      <c r="CN64" s="47">
        <f t="shared" si="18"/>
        <v>0</v>
      </c>
      <c r="CO64" s="47">
        <f t="shared" si="34"/>
        <v>0</v>
      </c>
      <c r="CP64" s="47">
        <f t="shared" si="34"/>
        <v>0</v>
      </c>
      <c r="CQ64" s="47">
        <f t="shared" si="34"/>
        <v>0</v>
      </c>
      <c r="CR64" s="47">
        <f t="shared" si="10"/>
        <v>0</v>
      </c>
      <c r="CS64" s="47">
        <f t="shared" si="36"/>
        <v>0</v>
      </c>
      <c r="CT64" s="47">
        <f t="shared" si="27"/>
        <v>0</v>
      </c>
      <c r="CU64" s="47">
        <f t="shared" si="27"/>
        <v>0</v>
      </c>
      <c r="CV64" s="47">
        <f t="shared" si="27"/>
        <v>0</v>
      </c>
      <c r="CW64" s="47">
        <f t="shared" si="12"/>
        <v>0</v>
      </c>
      <c r="CX64" s="47">
        <f t="shared" si="33"/>
        <v>0</v>
      </c>
      <c r="CY64" s="47">
        <f t="shared" si="33"/>
        <v>0</v>
      </c>
      <c r="CZ64" s="47">
        <f t="shared" si="33"/>
        <v>0</v>
      </c>
      <c r="DA64" s="47">
        <f t="shared" si="33"/>
        <v>0</v>
      </c>
      <c r="DB64" s="47">
        <f t="shared" si="33"/>
        <v>0</v>
      </c>
      <c r="DC64" s="47">
        <f t="shared" si="33"/>
        <v>0</v>
      </c>
      <c r="DD64" s="47">
        <f t="shared" si="33"/>
        <v>0</v>
      </c>
      <c r="DE64" s="47">
        <f t="shared" si="33"/>
        <v>0</v>
      </c>
      <c r="DF64" s="47">
        <f t="shared" si="33"/>
        <v>0</v>
      </c>
      <c r="DG64" s="47">
        <f t="shared" si="33"/>
        <v>0</v>
      </c>
      <c r="DH64" s="47">
        <f t="shared" si="33"/>
        <v>0</v>
      </c>
      <c r="DI64" s="47">
        <f t="shared" si="33"/>
        <v>0</v>
      </c>
      <c r="DJ64" s="47">
        <f t="shared" si="33"/>
        <v>0</v>
      </c>
      <c r="DK64" s="47">
        <f t="shared" si="33"/>
        <v>0</v>
      </c>
      <c r="DL64" s="47">
        <f t="shared" si="33"/>
        <v>0</v>
      </c>
      <c r="DM64" s="47">
        <f t="shared" ref="DM64:DQ79" si="40">IFERROR(HLOOKUP(DM$2+2,$AK$2:$BC$85,$BE64,FALSE),0)</f>
        <v>0</v>
      </c>
      <c r="DN64" s="47">
        <f t="shared" si="40"/>
        <v>0</v>
      </c>
      <c r="DO64" s="47">
        <f t="shared" si="40"/>
        <v>0</v>
      </c>
      <c r="DP64" s="47">
        <f t="shared" si="40"/>
        <v>0</v>
      </c>
      <c r="DQ64" s="47">
        <f t="shared" si="40"/>
        <v>0</v>
      </c>
    </row>
    <row r="65" spans="1:121">
      <c r="A65" s="4" t="s">
        <v>883</v>
      </c>
      <c r="B65">
        <v>1</v>
      </c>
      <c r="C65" s="6">
        <v>0</v>
      </c>
      <c r="D65" s="6">
        <v>0</v>
      </c>
      <c r="E65" s="6">
        <v>21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21</v>
      </c>
      <c r="AF65" s="6">
        <v>17</v>
      </c>
      <c r="AG65" s="6">
        <v>51</v>
      </c>
      <c r="AH65" s="6">
        <v>0</v>
      </c>
      <c r="AI65" s="6">
        <v>15</v>
      </c>
      <c r="AJ65" s="6">
        <v>0</v>
      </c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E65" s="46">
        <v>64</v>
      </c>
      <c r="BF65" s="6">
        <f t="shared" si="6"/>
        <v>0</v>
      </c>
      <c r="BG65" s="6">
        <f t="shared" si="37"/>
        <v>0</v>
      </c>
      <c r="BH65" s="6">
        <f t="shared" si="37"/>
        <v>0</v>
      </c>
      <c r="BI65" s="6">
        <f t="shared" si="37"/>
        <v>0</v>
      </c>
      <c r="BJ65" s="6">
        <f t="shared" si="37"/>
        <v>0</v>
      </c>
      <c r="BK65" s="6">
        <f t="shared" si="37"/>
        <v>0</v>
      </c>
      <c r="BL65" s="6">
        <f t="shared" si="7"/>
        <v>0</v>
      </c>
      <c r="BM65" s="6">
        <f t="shared" si="37"/>
        <v>0</v>
      </c>
      <c r="BN65" s="6">
        <f t="shared" si="39"/>
        <v>0</v>
      </c>
      <c r="BO65" s="6">
        <f t="shared" si="39"/>
        <v>0</v>
      </c>
      <c r="BP65" s="6">
        <f t="shared" si="39"/>
        <v>0</v>
      </c>
      <c r="BQ65" s="6">
        <f t="shared" si="9"/>
        <v>0</v>
      </c>
      <c r="BR65" s="6">
        <f t="shared" si="39"/>
        <v>0</v>
      </c>
      <c r="BS65" s="6">
        <f t="shared" si="39"/>
        <v>0</v>
      </c>
      <c r="BT65" s="6">
        <f t="shared" si="39"/>
        <v>0</v>
      </c>
      <c r="BU65" s="6">
        <f t="shared" si="39"/>
        <v>21</v>
      </c>
      <c r="BV65" s="6">
        <f t="shared" si="39"/>
        <v>0</v>
      </c>
      <c r="BW65" s="6">
        <f t="shared" si="39"/>
        <v>0</v>
      </c>
      <c r="BX65" s="6">
        <f t="shared" si="39"/>
        <v>0</v>
      </c>
      <c r="BY65" s="6">
        <f t="shared" si="39"/>
        <v>0</v>
      </c>
      <c r="BZ65" s="6">
        <f t="shared" si="39"/>
        <v>0</v>
      </c>
      <c r="CA65" s="6">
        <f t="shared" si="39"/>
        <v>51</v>
      </c>
      <c r="CB65" s="6">
        <f t="shared" si="39"/>
        <v>17</v>
      </c>
      <c r="CC65" s="6">
        <f t="shared" si="39"/>
        <v>21</v>
      </c>
      <c r="CD65" s="6">
        <f t="shared" si="38"/>
        <v>15</v>
      </c>
      <c r="CE65" s="6">
        <f t="shared" si="38"/>
        <v>0</v>
      </c>
      <c r="CF65" s="6">
        <f t="shared" si="38"/>
        <v>0</v>
      </c>
      <c r="CG65" s="6">
        <f t="shared" si="38"/>
        <v>0</v>
      </c>
      <c r="CH65" s="6">
        <f t="shared" si="38"/>
        <v>0</v>
      </c>
      <c r="CI65" s="6">
        <f t="shared" si="38"/>
        <v>0</v>
      </c>
      <c r="CJ65" s="6">
        <f t="shared" si="38"/>
        <v>0</v>
      </c>
      <c r="CK65" s="6">
        <f t="shared" si="38"/>
        <v>0</v>
      </c>
      <c r="CL65" s="47">
        <f t="shared" si="18"/>
        <v>0</v>
      </c>
      <c r="CM65" s="47">
        <f t="shared" si="18"/>
        <v>0</v>
      </c>
      <c r="CN65" s="47">
        <f t="shared" si="18"/>
        <v>0</v>
      </c>
      <c r="CO65" s="47">
        <f t="shared" si="34"/>
        <v>0</v>
      </c>
      <c r="CP65" s="47">
        <f t="shared" si="34"/>
        <v>0</v>
      </c>
      <c r="CQ65" s="47">
        <f t="shared" si="34"/>
        <v>0</v>
      </c>
      <c r="CR65" s="47">
        <f t="shared" si="10"/>
        <v>0</v>
      </c>
      <c r="CS65" s="47">
        <f t="shared" si="36"/>
        <v>0</v>
      </c>
      <c r="CT65" s="47">
        <f t="shared" si="27"/>
        <v>0</v>
      </c>
      <c r="CU65" s="47">
        <f t="shared" si="27"/>
        <v>0</v>
      </c>
      <c r="CV65" s="47">
        <f t="shared" si="27"/>
        <v>0</v>
      </c>
      <c r="CW65" s="47">
        <f t="shared" si="12"/>
        <v>0</v>
      </c>
      <c r="CX65" s="47">
        <f t="shared" ref="CX65:DM80" si="41">IFERROR(HLOOKUP(CX$2+2,$AK$2:$BC$85,$BE65,FALSE),0)</f>
        <v>0</v>
      </c>
      <c r="CY65" s="47">
        <f t="shared" si="41"/>
        <v>0</v>
      </c>
      <c r="CZ65" s="47">
        <f t="shared" si="41"/>
        <v>0</v>
      </c>
      <c r="DA65" s="47">
        <f t="shared" si="41"/>
        <v>0</v>
      </c>
      <c r="DB65" s="47">
        <f t="shared" si="41"/>
        <v>0</v>
      </c>
      <c r="DC65" s="47">
        <f t="shared" si="41"/>
        <v>0</v>
      </c>
      <c r="DD65" s="47">
        <f t="shared" si="41"/>
        <v>0</v>
      </c>
      <c r="DE65" s="47">
        <f t="shared" si="41"/>
        <v>0</v>
      </c>
      <c r="DF65" s="47">
        <f t="shared" si="41"/>
        <v>0</v>
      </c>
      <c r="DG65" s="47">
        <f t="shared" si="41"/>
        <v>0</v>
      </c>
      <c r="DH65" s="47">
        <f t="shared" si="41"/>
        <v>0</v>
      </c>
      <c r="DI65" s="47">
        <f t="shared" si="41"/>
        <v>0</v>
      </c>
      <c r="DJ65" s="47">
        <f t="shared" si="41"/>
        <v>0</v>
      </c>
      <c r="DK65" s="47">
        <f t="shared" si="41"/>
        <v>0</v>
      </c>
      <c r="DL65" s="47">
        <f t="shared" si="41"/>
        <v>0</v>
      </c>
      <c r="DM65" s="47">
        <f t="shared" si="41"/>
        <v>0</v>
      </c>
      <c r="DN65" s="47">
        <f t="shared" si="40"/>
        <v>0</v>
      </c>
      <c r="DO65" s="47">
        <f t="shared" si="40"/>
        <v>0</v>
      </c>
      <c r="DP65" s="47">
        <f t="shared" si="40"/>
        <v>0</v>
      </c>
      <c r="DQ65" s="47">
        <f t="shared" si="40"/>
        <v>0</v>
      </c>
    </row>
    <row r="66" spans="1:121">
      <c r="A66" s="4" t="s">
        <v>884</v>
      </c>
      <c r="B66">
        <v>1</v>
      </c>
      <c r="C66" s="6">
        <v>1</v>
      </c>
      <c r="D66" s="6">
        <v>20</v>
      </c>
      <c r="E66" s="6">
        <v>19</v>
      </c>
      <c r="F66" s="6">
        <v>9</v>
      </c>
      <c r="G66" s="6">
        <v>0</v>
      </c>
      <c r="H66" s="6">
        <v>51</v>
      </c>
      <c r="I66" s="6">
        <v>0</v>
      </c>
      <c r="J66" s="6">
        <v>0</v>
      </c>
      <c r="K66" s="6">
        <v>0</v>
      </c>
      <c r="L66" s="6">
        <v>2</v>
      </c>
      <c r="M66" s="6">
        <v>4</v>
      </c>
      <c r="N66" s="6">
        <v>0</v>
      </c>
      <c r="O66" s="6">
        <v>5</v>
      </c>
      <c r="P66" s="6">
        <v>0</v>
      </c>
      <c r="Q66" s="6">
        <v>6</v>
      </c>
      <c r="R66" s="6">
        <v>29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15</v>
      </c>
      <c r="AJ66" s="6">
        <v>0</v>
      </c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E66" s="46">
        <v>65</v>
      </c>
      <c r="BF66" s="6">
        <f t="shared" si="6"/>
        <v>0</v>
      </c>
      <c r="BG66" s="6">
        <f t="shared" si="37"/>
        <v>0</v>
      </c>
      <c r="BH66" s="6">
        <f t="shared" si="37"/>
        <v>0</v>
      </c>
      <c r="BI66" s="6">
        <f t="shared" si="37"/>
        <v>0</v>
      </c>
      <c r="BJ66" s="6">
        <f t="shared" si="37"/>
        <v>0</v>
      </c>
      <c r="BK66" s="6">
        <f t="shared" si="37"/>
        <v>5</v>
      </c>
      <c r="BL66" s="6">
        <f t="shared" si="7"/>
        <v>10</v>
      </c>
      <c r="BM66" s="6">
        <f t="shared" si="37"/>
        <v>2</v>
      </c>
      <c r="BN66" s="6">
        <f t="shared" si="39"/>
        <v>29</v>
      </c>
      <c r="BO66" s="6">
        <f t="shared" si="39"/>
        <v>0</v>
      </c>
      <c r="BP66" s="6">
        <f t="shared" si="39"/>
        <v>0</v>
      </c>
      <c r="BQ66" s="6">
        <f t="shared" si="9"/>
        <v>0</v>
      </c>
      <c r="BR66" s="6">
        <f t="shared" si="39"/>
        <v>51</v>
      </c>
      <c r="BS66" s="6">
        <f t="shared" si="39"/>
        <v>0</v>
      </c>
      <c r="BT66" s="6">
        <f t="shared" si="39"/>
        <v>20</v>
      </c>
      <c r="BU66" s="6">
        <f t="shared" si="39"/>
        <v>19</v>
      </c>
      <c r="BV66" s="6">
        <f t="shared" si="39"/>
        <v>0</v>
      </c>
      <c r="BW66" s="6">
        <f t="shared" si="39"/>
        <v>0</v>
      </c>
      <c r="BX66" s="6">
        <f t="shared" si="39"/>
        <v>0</v>
      </c>
      <c r="BY66" s="6">
        <f t="shared" si="39"/>
        <v>1</v>
      </c>
      <c r="BZ66" s="6">
        <f t="shared" si="39"/>
        <v>0</v>
      </c>
      <c r="CA66" s="6">
        <f t="shared" si="39"/>
        <v>0</v>
      </c>
      <c r="CB66" s="6">
        <f t="shared" si="39"/>
        <v>0</v>
      </c>
      <c r="CC66" s="6">
        <f t="shared" si="39"/>
        <v>0</v>
      </c>
      <c r="CD66" s="6">
        <f t="shared" si="38"/>
        <v>15</v>
      </c>
      <c r="CE66" s="6">
        <f t="shared" si="38"/>
        <v>9</v>
      </c>
      <c r="CF66" s="6">
        <f t="shared" si="38"/>
        <v>0</v>
      </c>
      <c r="CG66" s="6">
        <f t="shared" si="38"/>
        <v>0</v>
      </c>
      <c r="CH66" s="6">
        <f t="shared" si="38"/>
        <v>0</v>
      </c>
      <c r="CI66" s="6">
        <f t="shared" si="38"/>
        <v>0</v>
      </c>
      <c r="CJ66" s="6">
        <f t="shared" si="38"/>
        <v>0</v>
      </c>
      <c r="CK66" s="6">
        <f t="shared" si="38"/>
        <v>0</v>
      </c>
      <c r="CL66" s="47">
        <f t="shared" si="18"/>
        <v>0</v>
      </c>
      <c r="CM66" s="47">
        <f t="shared" si="18"/>
        <v>0</v>
      </c>
      <c r="CN66" s="47">
        <f t="shared" si="18"/>
        <v>0</v>
      </c>
      <c r="CO66" s="47">
        <f t="shared" si="34"/>
        <v>0</v>
      </c>
      <c r="CP66" s="47">
        <f t="shared" si="34"/>
        <v>0</v>
      </c>
      <c r="CQ66" s="47">
        <f t="shared" si="34"/>
        <v>0</v>
      </c>
      <c r="CR66" s="47">
        <f t="shared" si="10"/>
        <v>0</v>
      </c>
      <c r="CS66" s="47">
        <f t="shared" si="36"/>
        <v>0</v>
      </c>
      <c r="CT66" s="47">
        <f t="shared" si="27"/>
        <v>0</v>
      </c>
      <c r="CU66" s="47">
        <f t="shared" si="27"/>
        <v>0</v>
      </c>
      <c r="CV66" s="47">
        <f t="shared" si="27"/>
        <v>0</v>
      </c>
      <c r="CW66" s="47">
        <f t="shared" si="12"/>
        <v>0</v>
      </c>
      <c r="CX66" s="47">
        <f t="shared" si="41"/>
        <v>0</v>
      </c>
      <c r="CY66" s="47">
        <f t="shared" si="41"/>
        <v>0</v>
      </c>
      <c r="CZ66" s="47">
        <f t="shared" si="41"/>
        <v>0</v>
      </c>
      <c r="DA66" s="47">
        <f t="shared" si="41"/>
        <v>0</v>
      </c>
      <c r="DB66" s="47">
        <f t="shared" si="41"/>
        <v>0</v>
      </c>
      <c r="DC66" s="47">
        <f t="shared" si="41"/>
        <v>0</v>
      </c>
      <c r="DD66" s="47">
        <f t="shared" si="41"/>
        <v>0</v>
      </c>
      <c r="DE66" s="47">
        <f t="shared" si="41"/>
        <v>0</v>
      </c>
      <c r="DF66" s="47">
        <f t="shared" si="41"/>
        <v>0</v>
      </c>
      <c r="DG66" s="47">
        <f t="shared" si="41"/>
        <v>0</v>
      </c>
      <c r="DH66" s="47">
        <f t="shared" si="41"/>
        <v>0</v>
      </c>
      <c r="DI66" s="47">
        <f t="shared" si="41"/>
        <v>0</v>
      </c>
      <c r="DJ66" s="47">
        <f t="shared" si="41"/>
        <v>0</v>
      </c>
      <c r="DK66" s="47">
        <f t="shared" si="41"/>
        <v>0</v>
      </c>
      <c r="DL66" s="47">
        <f t="shared" si="41"/>
        <v>0</v>
      </c>
      <c r="DM66" s="47">
        <f t="shared" si="41"/>
        <v>0</v>
      </c>
      <c r="DN66" s="47">
        <f t="shared" si="40"/>
        <v>0</v>
      </c>
      <c r="DO66" s="47">
        <f t="shared" si="40"/>
        <v>0</v>
      </c>
      <c r="DP66" s="47">
        <f t="shared" si="40"/>
        <v>0</v>
      </c>
      <c r="DQ66" s="47">
        <f t="shared" si="40"/>
        <v>0</v>
      </c>
    </row>
    <row r="67" spans="1:121">
      <c r="A67" s="4" t="s">
        <v>885</v>
      </c>
      <c r="B67">
        <v>2</v>
      </c>
      <c r="C67" s="6">
        <v>5</v>
      </c>
      <c r="D67" s="6">
        <v>0</v>
      </c>
      <c r="E67" s="6">
        <v>10</v>
      </c>
      <c r="F67" s="6">
        <v>27</v>
      </c>
      <c r="G67" s="6">
        <v>31</v>
      </c>
      <c r="H67" s="6">
        <v>32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6</v>
      </c>
      <c r="AI67" s="6">
        <v>9</v>
      </c>
      <c r="AJ67" s="6">
        <v>0</v>
      </c>
      <c r="AK67" s="26">
        <v>61</v>
      </c>
      <c r="AL67" s="26">
        <v>0</v>
      </c>
      <c r="AM67" s="26">
        <v>0</v>
      </c>
      <c r="AN67" s="26">
        <v>0</v>
      </c>
      <c r="AO67" s="26">
        <v>19</v>
      </c>
      <c r="AP67" s="26"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0</v>
      </c>
      <c r="AV67" s="26">
        <v>0</v>
      </c>
      <c r="AW67" s="26">
        <v>0</v>
      </c>
      <c r="AX67" s="26">
        <v>0</v>
      </c>
      <c r="AY67" s="26">
        <v>0</v>
      </c>
      <c r="AZ67" s="26">
        <v>0</v>
      </c>
      <c r="BA67" s="26">
        <v>0</v>
      </c>
      <c r="BB67" s="26">
        <v>0</v>
      </c>
      <c r="BC67" s="26">
        <v>0</v>
      </c>
      <c r="BE67" s="46">
        <v>66</v>
      </c>
      <c r="BF67" s="6">
        <f t="shared" si="6"/>
        <v>0</v>
      </c>
      <c r="BG67" s="6">
        <f t="shared" si="37"/>
        <v>0</v>
      </c>
      <c r="BH67" s="6">
        <f t="shared" si="37"/>
        <v>0</v>
      </c>
      <c r="BI67" s="6">
        <f t="shared" si="37"/>
        <v>0</v>
      </c>
      <c r="BJ67" s="6">
        <f t="shared" si="37"/>
        <v>0</v>
      </c>
      <c r="BK67" s="6">
        <f t="shared" si="37"/>
        <v>0</v>
      </c>
      <c r="BL67" s="6">
        <f t="shared" si="7"/>
        <v>0</v>
      </c>
      <c r="BM67" s="6">
        <f t="shared" si="37"/>
        <v>0</v>
      </c>
      <c r="BN67" s="6">
        <f t="shared" si="39"/>
        <v>0</v>
      </c>
      <c r="BO67" s="6">
        <f t="shared" si="39"/>
        <v>0</v>
      </c>
      <c r="BP67" s="6">
        <f t="shared" si="39"/>
        <v>0</v>
      </c>
      <c r="BQ67" s="6">
        <f t="shared" si="9"/>
        <v>0</v>
      </c>
      <c r="BR67" s="6">
        <f t="shared" si="39"/>
        <v>32</v>
      </c>
      <c r="BS67" s="6">
        <f t="shared" si="39"/>
        <v>31</v>
      </c>
      <c r="BT67" s="6">
        <f t="shared" si="39"/>
        <v>0</v>
      </c>
      <c r="BU67" s="6">
        <f t="shared" si="39"/>
        <v>10</v>
      </c>
      <c r="BV67" s="6">
        <f t="shared" si="39"/>
        <v>0</v>
      </c>
      <c r="BW67" s="6">
        <f t="shared" si="39"/>
        <v>0</v>
      </c>
      <c r="BX67" s="6">
        <f t="shared" si="39"/>
        <v>0</v>
      </c>
      <c r="BY67" s="6">
        <f t="shared" si="39"/>
        <v>5</v>
      </c>
      <c r="BZ67" s="6">
        <f t="shared" si="39"/>
        <v>0</v>
      </c>
      <c r="CA67" s="6">
        <f t="shared" si="39"/>
        <v>0</v>
      </c>
      <c r="CB67" s="6">
        <f t="shared" si="39"/>
        <v>0</v>
      </c>
      <c r="CC67" s="6">
        <f t="shared" si="39"/>
        <v>0</v>
      </c>
      <c r="CD67" s="6">
        <f t="shared" si="38"/>
        <v>9</v>
      </c>
      <c r="CE67" s="6">
        <f t="shared" si="38"/>
        <v>27</v>
      </c>
      <c r="CF67" s="6">
        <f t="shared" si="38"/>
        <v>0</v>
      </c>
      <c r="CG67" s="6">
        <f t="shared" si="38"/>
        <v>0</v>
      </c>
      <c r="CH67" s="6">
        <f t="shared" si="38"/>
        <v>0</v>
      </c>
      <c r="CI67" s="6">
        <f t="shared" si="38"/>
        <v>6</v>
      </c>
      <c r="CJ67" s="6">
        <f t="shared" si="38"/>
        <v>0</v>
      </c>
      <c r="CK67" s="6">
        <f t="shared" si="38"/>
        <v>0</v>
      </c>
      <c r="CL67" s="47">
        <f t="shared" si="18"/>
        <v>0</v>
      </c>
      <c r="CM67" s="47">
        <f t="shared" si="18"/>
        <v>0</v>
      </c>
      <c r="CN67" s="47">
        <f t="shared" si="18"/>
        <v>0</v>
      </c>
      <c r="CO67" s="47">
        <f t="shared" si="34"/>
        <v>0</v>
      </c>
      <c r="CP67" s="47">
        <f t="shared" si="34"/>
        <v>0</v>
      </c>
      <c r="CQ67" s="47">
        <f t="shared" si="34"/>
        <v>0</v>
      </c>
      <c r="CR67" s="47">
        <f t="shared" si="10"/>
        <v>0</v>
      </c>
      <c r="CS67" s="47">
        <f t="shared" si="36"/>
        <v>0</v>
      </c>
      <c r="CT67" s="47">
        <f t="shared" si="27"/>
        <v>0</v>
      </c>
      <c r="CU67" s="47">
        <f t="shared" si="27"/>
        <v>0</v>
      </c>
      <c r="CV67" s="47">
        <f t="shared" si="27"/>
        <v>0</v>
      </c>
      <c r="CW67" s="47">
        <f t="shared" si="12"/>
        <v>0</v>
      </c>
      <c r="CX67" s="47">
        <f t="shared" si="41"/>
        <v>61</v>
      </c>
      <c r="CY67" s="47">
        <f t="shared" si="41"/>
        <v>0</v>
      </c>
      <c r="CZ67" s="47">
        <f t="shared" si="41"/>
        <v>0</v>
      </c>
      <c r="DA67" s="47">
        <f t="shared" si="41"/>
        <v>19</v>
      </c>
      <c r="DB67" s="47">
        <f t="shared" si="41"/>
        <v>0</v>
      </c>
      <c r="DC67" s="47">
        <f t="shared" si="41"/>
        <v>0</v>
      </c>
      <c r="DD67" s="47">
        <f t="shared" si="41"/>
        <v>0</v>
      </c>
      <c r="DE67" s="47">
        <f t="shared" si="41"/>
        <v>0</v>
      </c>
      <c r="DF67" s="47">
        <f t="shared" si="41"/>
        <v>0</v>
      </c>
      <c r="DG67" s="47">
        <f t="shared" si="41"/>
        <v>0</v>
      </c>
      <c r="DH67" s="47">
        <f t="shared" si="41"/>
        <v>0</v>
      </c>
      <c r="DI67" s="47">
        <f t="shared" si="41"/>
        <v>0</v>
      </c>
      <c r="DJ67" s="47">
        <f t="shared" si="41"/>
        <v>0</v>
      </c>
      <c r="DK67" s="47">
        <f t="shared" si="41"/>
        <v>0</v>
      </c>
      <c r="DL67" s="47">
        <f t="shared" si="41"/>
        <v>0</v>
      </c>
      <c r="DM67" s="47">
        <f t="shared" si="41"/>
        <v>0</v>
      </c>
      <c r="DN67" s="47">
        <f t="shared" si="40"/>
        <v>0</v>
      </c>
      <c r="DO67" s="47">
        <f t="shared" si="40"/>
        <v>0</v>
      </c>
      <c r="DP67" s="47">
        <f t="shared" si="40"/>
        <v>0</v>
      </c>
      <c r="DQ67" s="47">
        <f t="shared" si="40"/>
        <v>0</v>
      </c>
    </row>
    <row r="68" spans="1:121">
      <c r="A68" s="4" t="s">
        <v>886</v>
      </c>
      <c r="B68">
        <v>2</v>
      </c>
      <c r="C68" s="6">
        <v>5</v>
      </c>
      <c r="D68" s="6">
        <v>8</v>
      </c>
      <c r="E68" s="6">
        <v>8</v>
      </c>
      <c r="F68" s="6">
        <v>0</v>
      </c>
      <c r="G68" s="6">
        <v>0</v>
      </c>
      <c r="H68" s="6">
        <v>84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6</v>
      </c>
      <c r="AI68" s="6">
        <v>9</v>
      </c>
      <c r="AJ68" s="6">
        <v>0</v>
      </c>
      <c r="AK68" s="26">
        <v>67</v>
      </c>
      <c r="AL68" s="26">
        <v>0</v>
      </c>
      <c r="AM68" s="26">
        <v>0</v>
      </c>
      <c r="AN68" s="26">
        <v>0</v>
      </c>
      <c r="AO68" s="26">
        <v>7</v>
      </c>
      <c r="AP68" s="26">
        <v>0</v>
      </c>
      <c r="AQ68" s="26">
        <v>0</v>
      </c>
      <c r="AR68" s="26">
        <v>0</v>
      </c>
      <c r="AS68" s="26">
        <v>0</v>
      </c>
      <c r="AT68" s="26">
        <v>0</v>
      </c>
      <c r="AU68" s="26">
        <v>0</v>
      </c>
      <c r="AV68" s="26">
        <v>0</v>
      </c>
      <c r="AW68" s="26">
        <v>0</v>
      </c>
      <c r="AX68" s="26">
        <v>0</v>
      </c>
      <c r="AY68" s="26">
        <v>0</v>
      </c>
      <c r="AZ68" s="26">
        <v>0</v>
      </c>
      <c r="BA68" s="26">
        <v>0</v>
      </c>
      <c r="BB68" s="26">
        <v>0</v>
      </c>
      <c r="BC68" s="26">
        <v>7</v>
      </c>
      <c r="BE68" s="46">
        <v>67</v>
      </c>
      <c r="BF68" s="6">
        <f t="shared" ref="BF68:BM85" si="42">HLOOKUP(BF$2,$C$2:$AJ$85,$BE68,FALSE)</f>
        <v>0</v>
      </c>
      <c r="BG68" s="6">
        <f t="shared" si="42"/>
        <v>0</v>
      </c>
      <c r="BH68" s="6">
        <f t="shared" si="42"/>
        <v>0</v>
      </c>
      <c r="BI68" s="6">
        <f t="shared" si="42"/>
        <v>0</v>
      </c>
      <c r="BJ68" s="6">
        <f t="shared" si="42"/>
        <v>0</v>
      </c>
      <c r="BK68" s="6">
        <f t="shared" si="42"/>
        <v>0</v>
      </c>
      <c r="BL68" s="6">
        <f t="shared" ref="BL68:BL85" si="43">HLOOKUP(BL$2,$C$2:$AJ$85,$BE68,FALSE)+HLOOKUP(8,$C$2:$AJ$85,$BE68,FALSE)</f>
        <v>0</v>
      </c>
      <c r="BM68" s="6">
        <f t="shared" si="42"/>
        <v>0</v>
      </c>
      <c r="BN68" s="6">
        <f t="shared" si="39"/>
        <v>0</v>
      </c>
      <c r="BO68" s="6">
        <f t="shared" si="39"/>
        <v>0</v>
      </c>
      <c r="BP68" s="6">
        <f t="shared" si="39"/>
        <v>0</v>
      </c>
      <c r="BQ68" s="6">
        <f t="shared" ref="BQ68:BQ85" si="44">HLOOKUP(BQ$2+2,$C$2:$AJ$85,$BE68,FALSE)+HLOOKUP(9,$C$2:$AJ$85,$BE68,FALSE)</f>
        <v>0</v>
      </c>
      <c r="BR68" s="6">
        <f t="shared" si="39"/>
        <v>84</v>
      </c>
      <c r="BS68" s="6">
        <f t="shared" si="39"/>
        <v>0</v>
      </c>
      <c r="BT68" s="6">
        <f t="shared" si="39"/>
        <v>8</v>
      </c>
      <c r="BU68" s="6">
        <f t="shared" si="39"/>
        <v>8</v>
      </c>
      <c r="BV68" s="6">
        <f t="shared" si="39"/>
        <v>0</v>
      </c>
      <c r="BW68" s="6">
        <f t="shared" si="39"/>
        <v>0</v>
      </c>
      <c r="BX68" s="6">
        <f t="shared" si="39"/>
        <v>0</v>
      </c>
      <c r="BY68" s="6">
        <f t="shared" si="39"/>
        <v>5</v>
      </c>
      <c r="BZ68" s="6">
        <f t="shared" si="39"/>
        <v>0</v>
      </c>
      <c r="CA68" s="6">
        <f t="shared" si="39"/>
        <v>0</v>
      </c>
      <c r="CB68" s="6">
        <f t="shared" si="39"/>
        <v>0</v>
      </c>
      <c r="CC68" s="6">
        <f t="shared" si="39"/>
        <v>0</v>
      </c>
      <c r="CD68" s="6">
        <f t="shared" si="38"/>
        <v>9</v>
      </c>
      <c r="CE68" s="6">
        <f t="shared" si="38"/>
        <v>0</v>
      </c>
      <c r="CF68" s="6">
        <f t="shared" si="38"/>
        <v>0</v>
      </c>
      <c r="CG68" s="6">
        <f t="shared" si="38"/>
        <v>0</v>
      </c>
      <c r="CH68" s="6">
        <f t="shared" si="38"/>
        <v>0</v>
      </c>
      <c r="CI68" s="6">
        <f t="shared" si="38"/>
        <v>6</v>
      </c>
      <c r="CJ68" s="6">
        <f t="shared" si="38"/>
        <v>0</v>
      </c>
      <c r="CK68" s="6">
        <f t="shared" si="38"/>
        <v>0</v>
      </c>
      <c r="CL68" s="47">
        <f t="shared" si="18"/>
        <v>0</v>
      </c>
      <c r="CM68" s="47">
        <f t="shared" si="18"/>
        <v>0</v>
      </c>
      <c r="CN68" s="47">
        <f t="shared" si="18"/>
        <v>0</v>
      </c>
      <c r="CO68" s="47">
        <f t="shared" si="34"/>
        <v>0</v>
      </c>
      <c r="CP68" s="47">
        <f t="shared" si="34"/>
        <v>0</v>
      </c>
      <c r="CQ68" s="47">
        <f t="shared" si="34"/>
        <v>0</v>
      </c>
      <c r="CR68" s="47">
        <f t="shared" ref="CR68:CR85" si="45">IFERROR(HLOOKUP(CR$2,$AK$2:$BC$85,$BE68,FALSE),0)+IFERROR(HLOOKUP(8,$AK$2:$BC$85,$BE68,FALSE),0)</f>
        <v>0</v>
      </c>
      <c r="CS68" s="47">
        <f t="shared" si="36"/>
        <v>0</v>
      </c>
      <c r="CT68" s="47">
        <f t="shared" ref="CT68:CV85" si="46">IFERROR(HLOOKUP(CT$2+2,$AK$2:$BC$85,$BE68,FALSE),0)</f>
        <v>0</v>
      </c>
      <c r="CU68" s="47">
        <f t="shared" si="46"/>
        <v>0</v>
      </c>
      <c r="CV68" s="47">
        <f t="shared" si="46"/>
        <v>0</v>
      </c>
      <c r="CW68" s="47">
        <f t="shared" ref="CW68:CW85" si="47">IFERROR(HLOOKUP(CW$2+2,$AK$2:$BC$85,$BE68,FALSE),0)+IFERROR(HLOOKUP(9,$AK$2:$BC$85,$BE68,FALSE),0)</f>
        <v>0</v>
      </c>
      <c r="CX68" s="47">
        <f t="shared" si="41"/>
        <v>67</v>
      </c>
      <c r="CY68" s="47">
        <f t="shared" si="41"/>
        <v>0</v>
      </c>
      <c r="CZ68" s="47">
        <f t="shared" si="41"/>
        <v>7</v>
      </c>
      <c r="DA68" s="47">
        <f t="shared" si="41"/>
        <v>7</v>
      </c>
      <c r="DB68" s="47">
        <f t="shared" si="41"/>
        <v>0</v>
      </c>
      <c r="DC68" s="47">
        <f t="shared" si="41"/>
        <v>0</v>
      </c>
      <c r="DD68" s="47">
        <f t="shared" si="41"/>
        <v>0</v>
      </c>
      <c r="DE68" s="47">
        <f t="shared" si="41"/>
        <v>0</v>
      </c>
      <c r="DF68" s="47">
        <f t="shared" si="41"/>
        <v>0</v>
      </c>
      <c r="DG68" s="47">
        <f t="shared" si="41"/>
        <v>0</v>
      </c>
      <c r="DH68" s="47">
        <f t="shared" si="41"/>
        <v>0</v>
      </c>
      <c r="DI68" s="47">
        <f t="shared" si="41"/>
        <v>0</v>
      </c>
      <c r="DJ68" s="47">
        <f t="shared" si="41"/>
        <v>0</v>
      </c>
      <c r="DK68" s="47">
        <f t="shared" si="41"/>
        <v>0</v>
      </c>
      <c r="DL68" s="47">
        <f t="shared" si="41"/>
        <v>0</v>
      </c>
      <c r="DM68" s="47">
        <f t="shared" si="41"/>
        <v>0</v>
      </c>
      <c r="DN68" s="47">
        <f t="shared" si="40"/>
        <v>0</v>
      </c>
      <c r="DO68" s="47">
        <f t="shared" si="40"/>
        <v>0</v>
      </c>
      <c r="DP68" s="47">
        <f t="shared" si="40"/>
        <v>0</v>
      </c>
      <c r="DQ68" s="47">
        <f t="shared" si="40"/>
        <v>0</v>
      </c>
    </row>
    <row r="69" spans="1:121">
      <c r="A69" s="4" t="s">
        <v>887</v>
      </c>
      <c r="B69">
        <v>1</v>
      </c>
      <c r="C69" s="6">
        <v>0</v>
      </c>
      <c r="D69" s="6">
        <v>0</v>
      </c>
      <c r="E69" s="6">
        <v>21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89</v>
      </c>
      <c r="AH69" s="6">
        <v>0</v>
      </c>
      <c r="AI69" s="6">
        <v>15</v>
      </c>
      <c r="AJ69" s="6">
        <v>0</v>
      </c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E69" s="46">
        <v>68</v>
      </c>
      <c r="BF69" s="6">
        <f t="shared" si="42"/>
        <v>0</v>
      </c>
      <c r="BG69" s="6">
        <f t="shared" si="37"/>
        <v>0</v>
      </c>
      <c r="BH69" s="6">
        <f t="shared" si="37"/>
        <v>0</v>
      </c>
      <c r="BI69" s="6">
        <f t="shared" si="37"/>
        <v>0</v>
      </c>
      <c r="BJ69" s="6">
        <f t="shared" si="37"/>
        <v>0</v>
      </c>
      <c r="BK69" s="6">
        <f t="shared" si="37"/>
        <v>0</v>
      </c>
      <c r="BL69" s="6">
        <f t="shared" si="43"/>
        <v>0</v>
      </c>
      <c r="BM69" s="6">
        <f t="shared" si="37"/>
        <v>0</v>
      </c>
      <c r="BN69" s="6">
        <f t="shared" si="39"/>
        <v>0</v>
      </c>
      <c r="BO69" s="6">
        <f t="shared" si="39"/>
        <v>0</v>
      </c>
      <c r="BP69" s="6">
        <f t="shared" si="39"/>
        <v>0</v>
      </c>
      <c r="BQ69" s="6">
        <f t="shared" si="44"/>
        <v>0</v>
      </c>
      <c r="BR69" s="6">
        <f t="shared" si="39"/>
        <v>0</v>
      </c>
      <c r="BS69" s="6">
        <f t="shared" si="39"/>
        <v>0</v>
      </c>
      <c r="BT69" s="6">
        <f t="shared" si="39"/>
        <v>0</v>
      </c>
      <c r="BU69" s="6">
        <f t="shared" si="39"/>
        <v>21</v>
      </c>
      <c r="BV69" s="6">
        <f t="shared" si="39"/>
        <v>0</v>
      </c>
      <c r="BW69" s="6">
        <f t="shared" si="39"/>
        <v>0</v>
      </c>
      <c r="BX69" s="6">
        <f t="shared" si="39"/>
        <v>0</v>
      </c>
      <c r="BY69" s="6">
        <f t="shared" si="39"/>
        <v>0</v>
      </c>
      <c r="BZ69" s="6">
        <f t="shared" si="39"/>
        <v>0</v>
      </c>
      <c r="CA69" s="6">
        <f t="shared" si="39"/>
        <v>89</v>
      </c>
      <c r="CB69" s="6">
        <f t="shared" si="39"/>
        <v>0</v>
      </c>
      <c r="CC69" s="6">
        <f t="shared" si="39"/>
        <v>0</v>
      </c>
      <c r="CD69" s="6">
        <f t="shared" si="38"/>
        <v>15</v>
      </c>
      <c r="CE69" s="6">
        <f t="shared" si="38"/>
        <v>0</v>
      </c>
      <c r="CF69" s="6">
        <f t="shared" si="38"/>
        <v>0</v>
      </c>
      <c r="CG69" s="6">
        <f t="shared" si="38"/>
        <v>0</v>
      </c>
      <c r="CH69" s="6">
        <f t="shared" si="38"/>
        <v>0</v>
      </c>
      <c r="CI69" s="6">
        <f t="shared" si="38"/>
        <v>0</v>
      </c>
      <c r="CJ69" s="6">
        <f t="shared" si="38"/>
        <v>0</v>
      </c>
      <c r="CK69" s="6">
        <f t="shared" si="38"/>
        <v>0</v>
      </c>
      <c r="CL69" s="47">
        <f t="shared" si="18"/>
        <v>0</v>
      </c>
      <c r="CM69" s="47">
        <f t="shared" si="18"/>
        <v>0</v>
      </c>
      <c r="CN69" s="47">
        <f t="shared" si="18"/>
        <v>0</v>
      </c>
      <c r="CO69" s="47">
        <f t="shared" si="34"/>
        <v>0</v>
      </c>
      <c r="CP69" s="47">
        <f t="shared" si="34"/>
        <v>0</v>
      </c>
      <c r="CQ69" s="47">
        <f t="shared" si="34"/>
        <v>0</v>
      </c>
      <c r="CR69" s="47">
        <f t="shared" si="45"/>
        <v>0</v>
      </c>
      <c r="CS69" s="47">
        <f t="shared" si="36"/>
        <v>0</v>
      </c>
      <c r="CT69" s="47">
        <f t="shared" si="46"/>
        <v>0</v>
      </c>
      <c r="CU69" s="47">
        <f t="shared" si="46"/>
        <v>0</v>
      </c>
      <c r="CV69" s="47">
        <f t="shared" si="46"/>
        <v>0</v>
      </c>
      <c r="CW69" s="47">
        <f t="shared" si="47"/>
        <v>0</v>
      </c>
      <c r="CX69" s="47">
        <f t="shared" si="41"/>
        <v>0</v>
      </c>
      <c r="CY69" s="47">
        <f t="shared" si="41"/>
        <v>0</v>
      </c>
      <c r="CZ69" s="47">
        <f t="shared" si="41"/>
        <v>0</v>
      </c>
      <c r="DA69" s="47">
        <f t="shared" si="41"/>
        <v>0</v>
      </c>
      <c r="DB69" s="47">
        <f t="shared" si="41"/>
        <v>0</v>
      </c>
      <c r="DC69" s="47">
        <f t="shared" si="41"/>
        <v>0</v>
      </c>
      <c r="DD69" s="47">
        <f t="shared" si="41"/>
        <v>0</v>
      </c>
      <c r="DE69" s="47">
        <f t="shared" si="41"/>
        <v>0</v>
      </c>
      <c r="DF69" s="47">
        <f t="shared" si="41"/>
        <v>0</v>
      </c>
      <c r="DG69" s="47">
        <f t="shared" si="41"/>
        <v>0</v>
      </c>
      <c r="DH69" s="47">
        <f t="shared" si="41"/>
        <v>0</v>
      </c>
      <c r="DI69" s="47">
        <f t="shared" si="41"/>
        <v>0</v>
      </c>
      <c r="DJ69" s="47">
        <f t="shared" si="41"/>
        <v>0</v>
      </c>
      <c r="DK69" s="47">
        <f t="shared" si="41"/>
        <v>0</v>
      </c>
      <c r="DL69" s="47">
        <f t="shared" si="41"/>
        <v>0</v>
      </c>
      <c r="DM69" s="47">
        <f t="shared" si="41"/>
        <v>0</v>
      </c>
      <c r="DN69" s="47">
        <f t="shared" si="40"/>
        <v>0</v>
      </c>
      <c r="DO69" s="47">
        <f t="shared" si="40"/>
        <v>0</v>
      </c>
      <c r="DP69" s="47">
        <f t="shared" si="40"/>
        <v>0</v>
      </c>
      <c r="DQ69" s="47">
        <f t="shared" si="40"/>
        <v>0</v>
      </c>
    </row>
    <row r="70" spans="1:121">
      <c r="A70" s="4" t="s">
        <v>791</v>
      </c>
      <c r="B70">
        <v>1</v>
      </c>
      <c r="C70" s="6">
        <v>14</v>
      </c>
      <c r="D70" s="6">
        <v>15</v>
      </c>
      <c r="E70" s="6">
        <v>19</v>
      </c>
      <c r="F70" s="6">
        <v>0</v>
      </c>
      <c r="G70" s="6">
        <v>0</v>
      </c>
      <c r="H70" s="6">
        <v>54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2</v>
      </c>
      <c r="O70" s="6">
        <v>3</v>
      </c>
      <c r="P70" s="6">
        <v>0</v>
      </c>
      <c r="Q70" s="6">
        <v>3</v>
      </c>
      <c r="R70" s="6">
        <v>14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5</v>
      </c>
      <c r="AI70" s="6">
        <v>10</v>
      </c>
      <c r="AJ70" s="6">
        <v>0</v>
      </c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E70" s="46">
        <v>69</v>
      </c>
      <c r="BF70" s="6">
        <f t="shared" si="42"/>
        <v>0</v>
      </c>
      <c r="BG70" s="6">
        <f t="shared" ref="BG70:BM77" si="48">HLOOKUP(BG$2,$C$2:$AJ$85,$BE70,FALSE)</f>
        <v>0</v>
      </c>
      <c r="BH70" s="6">
        <f t="shared" si="48"/>
        <v>0</v>
      </c>
      <c r="BI70" s="6">
        <f t="shared" si="48"/>
        <v>0</v>
      </c>
      <c r="BJ70" s="6">
        <f t="shared" si="48"/>
        <v>2</v>
      </c>
      <c r="BK70" s="6">
        <f t="shared" si="48"/>
        <v>3</v>
      </c>
      <c r="BL70" s="6">
        <f t="shared" si="43"/>
        <v>3</v>
      </c>
      <c r="BM70" s="6">
        <f t="shared" si="48"/>
        <v>0</v>
      </c>
      <c r="BN70" s="6">
        <f t="shared" si="39"/>
        <v>14</v>
      </c>
      <c r="BO70" s="6">
        <f t="shared" si="39"/>
        <v>0</v>
      </c>
      <c r="BP70" s="6">
        <f t="shared" si="39"/>
        <v>0</v>
      </c>
      <c r="BQ70" s="6">
        <f t="shared" si="44"/>
        <v>0</v>
      </c>
      <c r="BR70" s="6">
        <f t="shared" si="39"/>
        <v>54</v>
      </c>
      <c r="BS70" s="6">
        <f t="shared" si="39"/>
        <v>0</v>
      </c>
      <c r="BT70" s="6">
        <f t="shared" si="39"/>
        <v>15</v>
      </c>
      <c r="BU70" s="6">
        <f t="shared" si="39"/>
        <v>19</v>
      </c>
      <c r="BV70" s="6">
        <f t="shared" si="39"/>
        <v>0</v>
      </c>
      <c r="BW70" s="6">
        <f t="shared" si="39"/>
        <v>0</v>
      </c>
      <c r="BX70" s="6">
        <f t="shared" si="39"/>
        <v>0</v>
      </c>
      <c r="BY70" s="6">
        <f t="shared" si="39"/>
        <v>14</v>
      </c>
      <c r="BZ70" s="6">
        <f t="shared" si="39"/>
        <v>0</v>
      </c>
      <c r="CA70" s="6">
        <f t="shared" si="39"/>
        <v>0</v>
      </c>
      <c r="CB70" s="6">
        <f t="shared" si="39"/>
        <v>0</v>
      </c>
      <c r="CC70" s="6">
        <f t="shared" si="39"/>
        <v>0</v>
      </c>
      <c r="CD70" s="6">
        <f t="shared" si="38"/>
        <v>10</v>
      </c>
      <c r="CE70" s="6">
        <f t="shared" si="38"/>
        <v>0</v>
      </c>
      <c r="CF70" s="6">
        <f t="shared" si="38"/>
        <v>0</v>
      </c>
      <c r="CG70" s="6">
        <f t="shared" si="38"/>
        <v>0</v>
      </c>
      <c r="CH70" s="6">
        <f t="shared" si="38"/>
        <v>0</v>
      </c>
      <c r="CI70" s="6">
        <f t="shared" si="38"/>
        <v>5</v>
      </c>
      <c r="CJ70" s="6">
        <f t="shared" si="38"/>
        <v>0</v>
      </c>
      <c r="CK70" s="6">
        <f t="shared" si="38"/>
        <v>0</v>
      </c>
      <c r="CL70" s="47">
        <f t="shared" si="18"/>
        <v>0</v>
      </c>
      <c r="CM70" s="47">
        <f t="shared" si="18"/>
        <v>0</v>
      </c>
      <c r="CN70" s="47">
        <f t="shared" si="18"/>
        <v>0</v>
      </c>
      <c r="CO70" s="47">
        <f t="shared" si="34"/>
        <v>0</v>
      </c>
      <c r="CP70" s="47">
        <f t="shared" si="34"/>
        <v>0</v>
      </c>
      <c r="CQ70" s="47">
        <f t="shared" si="34"/>
        <v>0</v>
      </c>
      <c r="CR70" s="47">
        <f t="shared" si="45"/>
        <v>0</v>
      </c>
      <c r="CS70" s="47">
        <f t="shared" si="36"/>
        <v>0</v>
      </c>
      <c r="CT70" s="47">
        <f t="shared" si="46"/>
        <v>0</v>
      </c>
      <c r="CU70" s="47">
        <f t="shared" si="46"/>
        <v>0</v>
      </c>
      <c r="CV70" s="47">
        <f t="shared" si="46"/>
        <v>0</v>
      </c>
      <c r="CW70" s="47">
        <f t="shared" si="47"/>
        <v>0</v>
      </c>
      <c r="CX70" s="47">
        <f t="shared" si="41"/>
        <v>0</v>
      </c>
      <c r="CY70" s="47">
        <f t="shared" si="41"/>
        <v>0</v>
      </c>
      <c r="CZ70" s="47">
        <f t="shared" si="41"/>
        <v>0</v>
      </c>
      <c r="DA70" s="47">
        <f t="shared" si="41"/>
        <v>0</v>
      </c>
      <c r="DB70" s="47">
        <f t="shared" si="41"/>
        <v>0</v>
      </c>
      <c r="DC70" s="47">
        <f t="shared" si="41"/>
        <v>0</v>
      </c>
      <c r="DD70" s="47">
        <f t="shared" si="41"/>
        <v>0</v>
      </c>
      <c r="DE70" s="47">
        <f t="shared" si="41"/>
        <v>0</v>
      </c>
      <c r="DF70" s="47">
        <f t="shared" si="41"/>
        <v>0</v>
      </c>
      <c r="DG70" s="47">
        <f t="shared" si="41"/>
        <v>0</v>
      </c>
      <c r="DH70" s="47">
        <f t="shared" si="41"/>
        <v>0</v>
      </c>
      <c r="DI70" s="47">
        <f t="shared" si="41"/>
        <v>0</v>
      </c>
      <c r="DJ70" s="47">
        <f t="shared" si="41"/>
        <v>0</v>
      </c>
      <c r="DK70" s="47">
        <f t="shared" si="41"/>
        <v>0</v>
      </c>
      <c r="DL70" s="47">
        <f t="shared" si="41"/>
        <v>0</v>
      </c>
      <c r="DM70" s="47">
        <f t="shared" si="41"/>
        <v>0</v>
      </c>
      <c r="DN70" s="47">
        <f t="shared" si="40"/>
        <v>0</v>
      </c>
      <c r="DO70" s="47">
        <f t="shared" si="40"/>
        <v>0</v>
      </c>
      <c r="DP70" s="47">
        <f t="shared" si="40"/>
        <v>0</v>
      </c>
      <c r="DQ70" s="47">
        <f t="shared" si="40"/>
        <v>0</v>
      </c>
    </row>
    <row r="71" spans="1:121">
      <c r="A71" s="4" t="s">
        <v>888</v>
      </c>
      <c r="B71">
        <v>2</v>
      </c>
      <c r="C71" s="6">
        <v>0</v>
      </c>
      <c r="D71" s="6">
        <v>0</v>
      </c>
      <c r="E71" s="6">
        <v>0</v>
      </c>
      <c r="F71" s="6">
        <v>7</v>
      </c>
      <c r="G71" s="6">
        <v>8</v>
      </c>
      <c r="H71" s="6">
        <v>13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2</v>
      </c>
      <c r="AE71" s="6">
        <v>0</v>
      </c>
      <c r="AF71" s="6">
        <v>0</v>
      </c>
      <c r="AG71" s="6">
        <v>65</v>
      </c>
      <c r="AH71" s="6">
        <v>5</v>
      </c>
      <c r="AI71" s="6">
        <v>10</v>
      </c>
      <c r="AJ71" s="6">
        <v>0</v>
      </c>
      <c r="AK71" s="26">
        <v>12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6">
        <v>0</v>
      </c>
      <c r="AT71" s="26">
        <v>0</v>
      </c>
      <c r="AU71" s="26">
        <v>0</v>
      </c>
      <c r="AV71" s="26">
        <v>0</v>
      </c>
      <c r="AW71" s="26">
        <v>0</v>
      </c>
      <c r="AX71" s="26">
        <v>0</v>
      </c>
      <c r="AY71" s="26">
        <v>60</v>
      </c>
      <c r="AZ71" s="26">
        <v>0</v>
      </c>
      <c r="BA71" s="26">
        <v>0</v>
      </c>
      <c r="BB71" s="26">
        <v>1</v>
      </c>
      <c r="BC71" s="26">
        <v>0</v>
      </c>
      <c r="BE71" s="46">
        <v>70</v>
      </c>
      <c r="BF71" s="6">
        <f t="shared" si="42"/>
        <v>0</v>
      </c>
      <c r="BG71" s="6">
        <f t="shared" si="48"/>
        <v>0</v>
      </c>
      <c r="BH71" s="6">
        <f t="shared" si="48"/>
        <v>0</v>
      </c>
      <c r="BI71" s="6">
        <f t="shared" si="48"/>
        <v>0</v>
      </c>
      <c r="BJ71" s="6">
        <f t="shared" si="48"/>
        <v>0</v>
      </c>
      <c r="BK71" s="6">
        <f t="shared" si="48"/>
        <v>0</v>
      </c>
      <c r="BL71" s="6">
        <f t="shared" si="43"/>
        <v>0</v>
      </c>
      <c r="BM71" s="6">
        <f t="shared" si="48"/>
        <v>0</v>
      </c>
      <c r="BN71" s="6">
        <f t="shared" si="39"/>
        <v>0</v>
      </c>
      <c r="BO71" s="6">
        <f t="shared" si="39"/>
        <v>0</v>
      </c>
      <c r="BP71" s="6">
        <f t="shared" si="39"/>
        <v>0</v>
      </c>
      <c r="BQ71" s="6">
        <f t="shared" si="44"/>
        <v>0</v>
      </c>
      <c r="BR71" s="6">
        <f t="shared" si="39"/>
        <v>13</v>
      </c>
      <c r="BS71" s="6">
        <f t="shared" si="39"/>
        <v>8</v>
      </c>
      <c r="BT71" s="6">
        <f t="shared" si="39"/>
        <v>0</v>
      </c>
      <c r="BU71" s="6">
        <f t="shared" si="39"/>
        <v>0</v>
      </c>
      <c r="BV71" s="6">
        <f t="shared" si="39"/>
        <v>0</v>
      </c>
      <c r="BW71" s="6">
        <f t="shared" si="39"/>
        <v>0</v>
      </c>
      <c r="BX71" s="6">
        <f t="shared" si="39"/>
        <v>0</v>
      </c>
      <c r="BY71" s="6">
        <f t="shared" si="39"/>
        <v>0</v>
      </c>
      <c r="BZ71" s="6">
        <f t="shared" si="39"/>
        <v>2</v>
      </c>
      <c r="CA71" s="6">
        <f t="shared" si="39"/>
        <v>65</v>
      </c>
      <c r="CB71" s="6">
        <f t="shared" si="39"/>
        <v>0</v>
      </c>
      <c r="CC71" s="6">
        <f t="shared" si="39"/>
        <v>0</v>
      </c>
      <c r="CD71" s="6">
        <f t="shared" si="38"/>
        <v>10</v>
      </c>
      <c r="CE71" s="6">
        <f t="shared" si="38"/>
        <v>7</v>
      </c>
      <c r="CF71" s="6">
        <f t="shared" si="38"/>
        <v>0</v>
      </c>
      <c r="CG71" s="6">
        <f t="shared" si="38"/>
        <v>0</v>
      </c>
      <c r="CH71" s="6">
        <f t="shared" si="38"/>
        <v>0</v>
      </c>
      <c r="CI71" s="6">
        <f t="shared" si="38"/>
        <v>5</v>
      </c>
      <c r="CJ71" s="6">
        <f t="shared" si="38"/>
        <v>0</v>
      </c>
      <c r="CK71" s="6">
        <f t="shared" si="38"/>
        <v>0</v>
      </c>
      <c r="CL71" s="47">
        <f t="shared" si="18"/>
        <v>0</v>
      </c>
      <c r="CM71" s="47">
        <f t="shared" si="18"/>
        <v>0</v>
      </c>
      <c r="CN71" s="47">
        <f t="shared" si="18"/>
        <v>0</v>
      </c>
      <c r="CO71" s="47">
        <f t="shared" si="34"/>
        <v>0</v>
      </c>
      <c r="CP71" s="47">
        <f t="shared" si="34"/>
        <v>0</v>
      </c>
      <c r="CQ71" s="47">
        <f t="shared" si="34"/>
        <v>0</v>
      </c>
      <c r="CR71" s="47">
        <f t="shared" si="45"/>
        <v>0</v>
      </c>
      <c r="CS71" s="47">
        <f t="shared" si="36"/>
        <v>0</v>
      </c>
      <c r="CT71" s="47">
        <f t="shared" si="46"/>
        <v>0</v>
      </c>
      <c r="CU71" s="47">
        <f t="shared" si="46"/>
        <v>0</v>
      </c>
      <c r="CV71" s="47">
        <f t="shared" si="46"/>
        <v>0</v>
      </c>
      <c r="CW71" s="47">
        <f t="shared" si="47"/>
        <v>0</v>
      </c>
      <c r="CX71" s="47">
        <f t="shared" si="41"/>
        <v>12</v>
      </c>
      <c r="CY71" s="47">
        <f t="shared" si="41"/>
        <v>0</v>
      </c>
      <c r="CZ71" s="47">
        <f t="shared" si="41"/>
        <v>0</v>
      </c>
      <c r="DA71" s="47">
        <f t="shared" si="41"/>
        <v>0</v>
      </c>
      <c r="DB71" s="47">
        <f t="shared" si="41"/>
        <v>0</v>
      </c>
      <c r="DC71" s="47">
        <f t="shared" si="41"/>
        <v>0</v>
      </c>
      <c r="DD71" s="47">
        <f t="shared" si="41"/>
        <v>0</v>
      </c>
      <c r="DE71" s="47">
        <f t="shared" si="41"/>
        <v>0</v>
      </c>
      <c r="DF71" s="47">
        <f t="shared" si="41"/>
        <v>1</v>
      </c>
      <c r="DG71" s="47">
        <f t="shared" si="41"/>
        <v>60</v>
      </c>
      <c r="DH71" s="47">
        <f t="shared" si="41"/>
        <v>0</v>
      </c>
      <c r="DI71" s="47">
        <f t="shared" si="41"/>
        <v>0</v>
      </c>
      <c r="DJ71" s="47">
        <f t="shared" si="41"/>
        <v>0</v>
      </c>
      <c r="DK71" s="47">
        <f t="shared" si="41"/>
        <v>0</v>
      </c>
      <c r="DL71" s="47">
        <f t="shared" si="41"/>
        <v>0</v>
      </c>
      <c r="DM71" s="47">
        <f t="shared" si="41"/>
        <v>0</v>
      </c>
      <c r="DN71" s="47">
        <f t="shared" si="40"/>
        <v>0</v>
      </c>
      <c r="DO71" s="47">
        <f t="shared" si="40"/>
        <v>0</v>
      </c>
      <c r="DP71" s="47">
        <f t="shared" si="40"/>
        <v>0</v>
      </c>
      <c r="DQ71" s="47">
        <f t="shared" si="40"/>
        <v>0</v>
      </c>
    </row>
    <row r="72" spans="1:121">
      <c r="A72" s="4" t="s">
        <v>889</v>
      </c>
      <c r="B72">
        <v>1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17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2</v>
      </c>
      <c r="AE72" s="6">
        <v>0</v>
      </c>
      <c r="AF72" s="6">
        <v>40</v>
      </c>
      <c r="AG72" s="6">
        <v>96</v>
      </c>
      <c r="AH72" s="6">
        <v>5</v>
      </c>
      <c r="AI72" s="6">
        <v>10</v>
      </c>
      <c r="AJ72" s="6">
        <v>0</v>
      </c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E72" s="46">
        <v>71</v>
      </c>
      <c r="BF72" s="6">
        <f t="shared" si="42"/>
        <v>0</v>
      </c>
      <c r="BG72" s="6">
        <f t="shared" si="48"/>
        <v>0</v>
      </c>
      <c r="BH72" s="6">
        <f t="shared" si="48"/>
        <v>0</v>
      </c>
      <c r="BI72" s="6">
        <f t="shared" si="48"/>
        <v>0</v>
      </c>
      <c r="BJ72" s="6">
        <f t="shared" si="48"/>
        <v>0</v>
      </c>
      <c r="BK72" s="6">
        <f t="shared" si="48"/>
        <v>0</v>
      </c>
      <c r="BL72" s="6">
        <f t="shared" si="43"/>
        <v>0</v>
      </c>
      <c r="BM72" s="6">
        <f t="shared" si="48"/>
        <v>0</v>
      </c>
      <c r="BN72" s="6">
        <f t="shared" si="39"/>
        <v>0</v>
      </c>
      <c r="BO72" s="6">
        <f t="shared" si="39"/>
        <v>0</v>
      </c>
      <c r="BP72" s="6">
        <f t="shared" si="39"/>
        <v>0</v>
      </c>
      <c r="BQ72" s="6">
        <f t="shared" si="44"/>
        <v>0</v>
      </c>
      <c r="BR72" s="6">
        <f t="shared" si="39"/>
        <v>17</v>
      </c>
      <c r="BS72" s="6">
        <f t="shared" si="39"/>
        <v>0</v>
      </c>
      <c r="BT72" s="6">
        <f t="shared" si="39"/>
        <v>0</v>
      </c>
      <c r="BU72" s="6">
        <f t="shared" si="39"/>
        <v>0</v>
      </c>
      <c r="BV72" s="6">
        <f t="shared" si="39"/>
        <v>0</v>
      </c>
      <c r="BW72" s="6">
        <f t="shared" si="39"/>
        <v>0</v>
      </c>
      <c r="BX72" s="6">
        <f t="shared" si="39"/>
        <v>0</v>
      </c>
      <c r="BY72" s="6">
        <f t="shared" si="39"/>
        <v>0</v>
      </c>
      <c r="BZ72" s="6">
        <f t="shared" si="39"/>
        <v>2</v>
      </c>
      <c r="CA72" s="6">
        <f t="shared" si="39"/>
        <v>96</v>
      </c>
      <c r="CB72" s="6">
        <f t="shared" si="39"/>
        <v>40</v>
      </c>
      <c r="CC72" s="6">
        <f t="shared" si="39"/>
        <v>0</v>
      </c>
      <c r="CD72" s="6">
        <f t="shared" si="38"/>
        <v>10</v>
      </c>
      <c r="CE72" s="6">
        <f t="shared" si="38"/>
        <v>0</v>
      </c>
      <c r="CF72" s="6">
        <f t="shared" si="38"/>
        <v>0</v>
      </c>
      <c r="CG72" s="6">
        <f t="shared" si="38"/>
        <v>0</v>
      </c>
      <c r="CH72" s="6">
        <f t="shared" si="38"/>
        <v>0</v>
      </c>
      <c r="CI72" s="6">
        <f t="shared" si="38"/>
        <v>5</v>
      </c>
      <c r="CJ72" s="6">
        <f t="shared" si="38"/>
        <v>0</v>
      </c>
      <c r="CK72" s="6">
        <f t="shared" si="38"/>
        <v>0</v>
      </c>
      <c r="CL72" s="47">
        <f t="shared" si="18"/>
        <v>0</v>
      </c>
      <c r="CM72" s="47">
        <f t="shared" si="18"/>
        <v>0</v>
      </c>
      <c r="CN72" s="47">
        <f t="shared" si="18"/>
        <v>0</v>
      </c>
      <c r="CO72" s="47">
        <f t="shared" si="34"/>
        <v>0</v>
      </c>
      <c r="CP72" s="47">
        <f t="shared" si="34"/>
        <v>0</v>
      </c>
      <c r="CQ72" s="47">
        <f t="shared" si="34"/>
        <v>0</v>
      </c>
      <c r="CR72" s="47">
        <f t="shared" si="45"/>
        <v>0</v>
      </c>
      <c r="CS72" s="47">
        <f t="shared" si="36"/>
        <v>0</v>
      </c>
      <c r="CT72" s="47">
        <f t="shared" si="46"/>
        <v>0</v>
      </c>
      <c r="CU72" s="47">
        <f t="shared" si="46"/>
        <v>0</v>
      </c>
      <c r="CV72" s="47">
        <f t="shared" si="46"/>
        <v>0</v>
      </c>
      <c r="CW72" s="47">
        <f t="shared" si="47"/>
        <v>0</v>
      </c>
      <c r="CX72" s="47">
        <f t="shared" si="41"/>
        <v>0</v>
      </c>
      <c r="CY72" s="47">
        <f t="shared" si="41"/>
        <v>0</v>
      </c>
      <c r="CZ72" s="47">
        <f t="shared" si="41"/>
        <v>0</v>
      </c>
      <c r="DA72" s="47">
        <f t="shared" si="41"/>
        <v>0</v>
      </c>
      <c r="DB72" s="47">
        <f t="shared" si="41"/>
        <v>0</v>
      </c>
      <c r="DC72" s="47">
        <f t="shared" si="41"/>
        <v>0</v>
      </c>
      <c r="DD72" s="47">
        <f t="shared" si="41"/>
        <v>0</v>
      </c>
      <c r="DE72" s="47">
        <f t="shared" si="41"/>
        <v>0</v>
      </c>
      <c r="DF72" s="47">
        <f t="shared" si="41"/>
        <v>0</v>
      </c>
      <c r="DG72" s="47">
        <f t="shared" si="41"/>
        <v>0</v>
      </c>
      <c r="DH72" s="47">
        <f t="shared" si="41"/>
        <v>0</v>
      </c>
      <c r="DI72" s="47">
        <f t="shared" si="41"/>
        <v>0</v>
      </c>
      <c r="DJ72" s="47">
        <f t="shared" si="41"/>
        <v>0</v>
      </c>
      <c r="DK72" s="47">
        <f t="shared" si="41"/>
        <v>0</v>
      </c>
      <c r="DL72" s="47">
        <f t="shared" si="41"/>
        <v>0</v>
      </c>
      <c r="DM72" s="47">
        <f t="shared" si="41"/>
        <v>0</v>
      </c>
      <c r="DN72" s="47">
        <f t="shared" si="40"/>
        <v>0</v>
      </c>
      <c r="DO72" s="47">
        <f t="shared" si="40"/>
        <v>0</v>
      </c>
      <c r="DP72" s="47">
        <f t="shared" si="40"/>
        <v>0</v>
      </c>
      <c r="DQ72" s="47">
        <f t="shared" si="40"/>
        <v>0</v>
      </c>
    </row>
    <row r="73" spans="1:121">
      <c r="A73" s="4" t="s">
        <v>890</v>
      </c>
      <c r="B73">
        <v>1</v>
      </c>
      <c r="C73" s="6">
        <v>0</v>
      </c>
      <c r="D73" s="6">
        <v>16</v>
      </c>
      <c r="E73" s="6">
        <v>22</v>
      </c>
      <c r="F73" s="6">
        <v>0</v>
      </c>
      <c r="G73" s="6">
        <v>15</v>
      </c>
      <c r="H73" s="6">
        <v>53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10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13</v>
      </c>
      <c r="AJ73" s="6">
        <v>0</v>
      </c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E73" s="46">
        <v>72</v>
      </c>
      <c r="BF73" s="6">
        <f t="shared" si="42"/>
        <v>0</v>
      </c>
      <c r="BG73" s="6">
        <f t="shared" si="48"/>
        <v>0</v>
      </c>
      <c r="BH73" s="6">
        <f t="shared" si="48"/>
        <v>0</v>
      </c>
      <c r="BI73" s="6">
        <f t="shared" si="48"/>
        <v>0</v>
      </c>
      <c r="BJ73" s="6">
        <f t="shared" si="48"/>
        <v>0</v>
      </c>
      <c r="BK73" s="6">
        <f t="shared" si="48"/>
        <v>0</v>
      </c>
      <c r="BL73" s="6">
        <f t="shared" si="43"/>
        <v>0</v>
      </c>
      <c r="BM73" s="6">
        <f t="shared" si="48"/>
        <v>0</v>
      </c>
      <c r="BN73" s="6">
        <f t="shared" si="39"/>
        <v>0</v>
      </c>
      <c r="BO73" s="6">
        <f t="shared" si="39"/>
        <v>0</v>
      </c>
      <c r="BP73" s="6">
        <f t="shared" si="39"/>
        <v>0</v>
      </c>
      <c r="BQ73" s="6">
        <f t="shared" si="44"/>
        <v>0</v>
      </c>
      <c r="BR73" s="6">
        <f t="shared" si="39"/>
        <v>53</v>
      </c>
      <c r="BS73" s="6">
        <f t="shared" si="39"/>
        <v>15</v>
      </c>
      <c r="BT73" s="6">
        <f t="shared" si="39"/>
        <v>16</v>
      </c>
      <c r="BU73" s="6">
        <f t="shared" si="39"/>
        <v>22</v>
      </c>
      <c r="BV73" s="6">
        <f t="shared" si="39"/>
        <v>10</v>
      </c>
      <c r="BW73" s="6">
        <f t="shared" si="39"/>
        <v>0</v>
      </c>
      <c r="BX73" s="6">
        <f t="shared" si="39"/>
        <v>0</v>
      </c>
      <c r="BY73" s="6">
        <f t="shared" si="39"/>
        <v>0</v>
      </c>
      <c r="BZ73" s="6">
        <f t="shared" si="39"/>
        <v>0</v>
      </c>
      <c r="CA73" s="6">
        <f t="shared" si="39"/>
        <v>0</v>
      </c>
      <c r="CB73" s="6">
        <f t="shared" si="39"/>
        <v>0</v>
      </c>
      <c r="CC73" s="6">
        <f t="shared" si="39"/>
        <v>0</v>
      </c>
      <c r="CD73" s="6">
        <f t="shared" si="38"/>
        <v>13</v>
      </c>
      <c r="CE73" s="6">
        <f t="shared" si="38"/>
        <v>0</v>
      </c>
      <c r="CF73" s="6">
        <f t="shared" si="38"/>
        <v>0</v>
      </c>
      <c r="CG73" s="6">
        <f t="shared" si="38"/>
        <v>0</v>
      </c>
      <c r="CH73" s="6">
        <f t="shared" si="38"/>
        <v>0</v>
      </c>
      <c r="CI73" s="6">
        <f t="shared" si="38"/>
        <v>0</v>
      </c>
      <c r="CJ73" s="6">
        <f t="shared" si="38"/>
        <v>0</v>
      </c>
      <c r="CK73" s="6">
        <f t="shared" si="38"/>
        <v>0</v>
      </c>
      <c r="CL73" s="47">
        <f t="shared" si="18"/>
        <v>0</v>
      </c>
      <c r="CM73" s="47">
        <f t="shared" si="18"/>
        <v>0</v>
      </c>
      <c r="CN73" s="47">
        <f t="shared" si="18"/>
        <v>0</v>
      </c>
      <c r="CO73" s="47">
        <f t="shared" si="34"/>
        <v>0</v>
      </c>
      <c r="CP73" s="47">
        <f t="shared" si="34"/>
        <v>0</v>
      </c>
      <c r="CQ73" s="47">
        <f t="shared" si="34"/>
        <v>0</v>
      </c>
      <c r="CR73" s="47">
        <f t="shared" si="45"/>
        <v>0</v>
      </c>
      <c r="CS73" s="47">
        <f t="shared" si="36"/>
        <v>0</v>
      </c>
      <c r="CT73" s="47">
        <f t="shared" si="46"/>
        <v>0</v>
      </c>
      <c r="CU73" s="47">
        <f t="shared" si="46"/>
        <v>0</v>
      </c>
      <c r="CV73" s="47">
        <f t="shared" si="46"/>
        <v>0</v>
      </c>
      <c r="CW73" s="47">
        <f t="shared" si="47"/>
        <v>0</v>
      </c>
      <c r="CX73" s="47">
        <f t="shared" si="41"/>
        <v>0</v>
      </c>
      <c r="CY73" s="47">
        <f t="shared" si="41"/>
        <v>0</v>
      </c>
      <c r="CZ73" s="47">
        <f t="shared" si="41"/>
        <v>0</v>
      </c>
      <c r="DA73" s="47">
        <f t="shared" si="41"/>
        <v>0</v>
      </c>
      <c r="DB73" s="47">
        <f t="shared" si="41"/>
        <v>0</v>
      </c>
      <c r="DC73" s="47">
        <f t="shared" si="41"/>
        <v>0</v>
      </c>
      <c r="DD73" s="47">
        <f t="shared" si="41"/>
        <v>0</v>
      </c>
      <c r="DE73" s="47">
        <f t="shared" si="41"/>
        <v>0</v>
      </c>
      <c r="DF73" s="47">
        <f t="shared" si="41"/>
        <v>0</v>
      </c>
      <c r="DG73" s="47">
        <f t="shared" si="41"/>
        <v>0</v>
      </c>
      <c r="DH73" s="47">
        <f t="shared" si="41"/>
        <v>0</v>
      </c>
      <c r="DI73" s="47">
        <f t="shared" si="41"/>
        <v>0</v>
      </c>
      <c r="DJ73" s="47">
        <f t="shared" si="41"/>
        <v>0</v>
      </c>
      <c r="DK73" s="47">
        <f t="shared" si="41"/>
        <v>0</v>
      </c>
      <c r="DL73" s="47">
        <f t="shared" si="41"/>
        <v>0</v>
      </c>
      <c r="DM73" s="47">
        <f t="shared" si="41"/>
        <v>0</v>
      </c>
      <c r="DN73" s="47">
        <f t="shared" si="40"/>
        <v>0</v>
      </c>
      <c r="DO73" s="47">
        <f t="shared" si="40"/>
        <v>0</v>
      </c>
      <c r="DP73" s="47">
        <f t="shared" si="40"/>
        <v>0</v>
      </c>
      <c r="DQ73" s="47">
        <f t="shared" si="40"/>
        <v>0</v>
      </c>
    </row>
    <row r="74" spans="1:121">
      <c r="A74" s="4" t="s">
        <v>891</v>
      </c>
      <c r="B74">
        <v>1</v>
      </c>
      <c r="C74" s="6">
        <v>0</v>
      </c>
      <c r="D74" s="6">
        <v>0</v>
      </c>
      <c r="E74" s="6">
        <v>18</v>
      </c>
      <c r="F74" s="6">
        <v>0</v>
      </c>
      <c r="G74" s="6">
        <v>4</v>
      </c>
      <c r="H74" s="6">
        <v>13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9</v>
      </c>
      <c r="U74" s="6">
        <v>6</v>
      </c>
      <c r="V74" s="6">
        <v>16</v>
      </c>
      <c r="W74" s="6">
        <v>0</v>
      </c>
      <c r="X74" s="6">
        <v>0</v>
      </c>
      <c r="Y74" s="6">
        <v>2</v>
      </c>
      <c r="Z74" s="6">
        <v>2</v>
      </c>
      <c r="AA74" s="6">
        <v>0</v>
      </c>
      <c r="AB74" s="6">
        <v>6</v>
      </c>
      <c r="AC74" s="6">
        <v>27</v>
      </c>
      <c r="AD74" s="6">
        <v>0</v>
      </c>
      <c r="AE74" s="6">
        <v>0</v>
      </c>
      <c r="AF74" s="6">
        <v>0</v>
      </c>
      <c r="AG74" s="6">
        <v>0</v>
      </c>
      <c r="AH74" s="6">
        <v>4</v>
      </c>
      <c r="AI74" s="6">
        <v>8</v>
      </c>
      <c r="AJ74" s="6">
        <v>0</v>
      </c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E74" s="46">
        <v>73</v>
      </c>
      <c r="BF74" s="6">
        <f t="shared" si="42"/>
        <v>16</v>
      </c>
      <c r="BG74" s="6">
        <f t="shared" si="48"/>
        <v>0</v>
      </c>
      <c r="BH74" s="6">
        <f t="shared" si="48"/>
        <v>9</v>
      </c>
      <c r="BI74" s="6">
        <f t="shared" si="48"/>
        <v>6</v>
      </c>
      <c r="BJ74" s="6">
        <f t="shared" si="48"/>
        <v>0</v>
      </c>
      <c r="BK74" s="6">
        <f t="shared" si="48"/>
        <v>0</v>
      </c>
      <c r="BL74" s="6">
        <f t="shared" si="43"/>
        <v>0</v>
      </c>
      <c r="BM74" s="6">
        <f t="shared" si="48"/>
        <v>0</v>
      </c>
      <c r="BN74" s="6">
        <f t="shared" si="39"/>
        <v>0</v>
      </c>
      <c r="BO74" s="6">
        <f t="shared" si="39"/>
        <v>0</v>
      </c>
      <c r="BP74" s="6">
        <f t="shared" si="39"/>
        <v>0</v>
      </c>
      <c r="BQ74" s="6">
        <f t="shared" si="44"/>
        <v>0</v>
      </c>
      <c r="BR74" s="6">
        <f t="shared" si="39"/>
        <v>13</v>
      </c>
      <c r="BS74" s="6">
        <f t="shared" si="39"/>
        <v>4</v>
      </c>
      <c r="BT74" s="6">
        <f t="shared" si="39"/>
        <v>0</v>
      </c>
      <c r="BU74" s="6">
        <f t="shared" si="39"/>
        <v>18</v>
      </c>
      <c r="BV74" s="6">
        <f t="shared" si="39"/>
        <v>27</v>
      </c>
      <c r="BW74" s="6">
        <f t="shared" si="39"/>
        <v>6</v>
      </c>
      <c r="BX74" s="6">
        <f t="shared" si="39"/>
        <v>0</v>
      </c>
      <c r="BY74" s="6">
        <f t="shared" si="39"/>
        <v>0</v>
      </c>
      <c r="BZ74" s="6">
        <f t="shared" si="39"/>
        <v>0</v>
      </c>
      <c r="CA74" s="6">
        <f t="shared" si="39"/>
        <v>0</v>
      </c>
      <c r="CB74" s="6">
        <f t="shared" si="39"/>
        <v>0</v>
      </c>
      <c r="CC74" s="6">
        <f t="shared" si="39"/>
        <v>0</v>
      </c>
      <c r="CD74" s="6">
        <f t="shared" si="38"/>
        <v>8</v>
      </c>
      <c r="CE74" s="6">
        <f t="shared" si="38"/>
        <v>0</v>
      </c>
      <c r="CF74" s="6">
        <f t="shared" si="38"/>
        <v>0</v>
      </c>
      <c r="CG74" s="6">
        <f t="shared" si="38"/>
        <v>2</v>
      </c>
      <c r="CH74" s="6">
        <f t="shared" si="38"/>
        <v>0</v>
      </c>
      <c r="CI74" s="6">
        <f t="shared" si="38"/>
        <v>4</v>
      </c>
      <c r="CJ74" s="6">
        <f t="shared" si="38"/>
        <v>2</v>
      </c>
      <c r="CK74" s="6">
        <f t="shared" si="38"/>
        <v>0</v>
      </c>
      <c r="CL74" s="47">
        <f t="shared" si="18"/>
        <v>0</v>
      </c>
      <c r="CM74" s="47">
        <f t="shared" si="18"/>
        <v>0</v>
      </c>
      <c r="CN74" s="47">
        <f t="shared" si="18"/>
        <v>0</v>
      </c>
      <c r="CO74" s="47">
        <f t="shared" si="34"/>
        <v>0</v>
      </c>
      <c r="CP74" s="47">
        <f t="shared" si="34"/>
        <v>0</v>
      </c>
      <c r="CQ74" s="47">
        <f t="shared" si="34"/>
        <v>0</v>
      </c>
      <c r="CR74" s="47">
        <f t="shared" si="45"/>
        <v>0</v>
      </c>
      <c r="CS74" s="47">
        <f t="shared" si="36"/>
        <v>0</v>
      </c>
      <c r="CT74" s="47">
        <f t="shared" si="46"/>
        <v>0</v>
      </c>
      <c r="CU74" s="47">
        <f t="shared" si="46"/>
        <v>0</v>
      </c>
      <c r="CV74" s="47">
        <f t="shared" si="46"/>
        <v>0</v>
      </c>
      <c r="CW74" s="47">
        <f t="shared" si="47"/>
        <v>0</v>
      </c>
      <c r="CX74" s="47">
        <f t="shared" si="41"/>
        <v>0</v>
      </c>
      <c r="CY74" s="47">
        <f t="shared" si="41"/>
        <v>0</v>
      </c>
      <c r="CZ74" s="47">
        <f t="shared" si="41"/>
        <v>0</v>
      </c>
      <c r="DA74" s="47">
        <f t="shared" si="41"/>
        <v>0</v>
      </c>
      <c r="DB74" s="47">
        <f t="shared" si="41"/>
        <v>0</v>
      </c>
      <c r="DC74" s="47">
        <f t="shared" si="41"/>
        <v>0</v>
      </c>
      <c r="DD74" s="47">
        <f t="shared" si="41"/>
        <v>0</v>
      </c>
      <c r="DE74" s="47">
        <f t="shared" si="41"/>
        <v>0</v>
      </c>
      <c r="DF74" s="47">
        <f t="shared" si="41"/>
        <v>0</v>
      </c>
      <c r="DG74" s="47">
        <f t="shared" si="41"/>
        <v>0</v>
      </c>
      <c r="DH74" s="47">
        <f t="shared" si="41"/>
        <v>0</v>
      </c>
      <c r="DI74" s="47">
        <f t="shared" si="41"/>
        <v>0</v>
      </c>
      <c r="DJ74" s="47">
        <f t="shared" si="41"/>
        <v>0</v>
      </c>
      <c r="DK74" s="47">
        <f t="shared" si="41"/>
        <v>0</v>
      </c>
      <c r="DL74" s="47">
        <f t="shared" si="41"/>
        <v>0</v>
      </c>
      <c r="DM74" s="47">
        <f t="shared" si="41"/>
        <v>0</v>
      </c>
      <c r="DN74" s="47">
        <f t="shared" si="40"/>
        <v>0</v>
      </c>
      <c r="DO74" s="47">
        <f t="shared" si="40"/>
        <v>0</v>
      </c>
      <c r="DP74" s="47">
        <f t="shared" si="40"/>
        <v>0</v>
      </c>
      <c r="DQ74" s="47">
        <f t="shared" si="40"/>
        <v>0</v>
      </c>
    </row>
    <row r="75" spans="1:121">
      <c r="A75" s="4" t="s">
        <v>892</v>
      </c>
      <c r="B75">
        <v>1</v>
      </c>
      <c r="C75" s="6">
        <v>0</v>
      </c>
      <c r="D75" s="6">
        <v>0</v>
      </c>
      <c r="E75" s="6">
        <v>0</v>
      </c>
      <c r="F75" s="6">
        <v>3</v>
      </c>
      <c r="G75" s="6">
        <v>4</v>
      </c>
      <c r="H75" s="6">
        <v>13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7</v>
      </c>
      <c r="U75" s="6">
        <v>0</v>
      </c>
      <c r="V75" s="6">
        <v>16</v>
      </c>
      <c r="W75" s="6">
        <v>0</v>
      </c>
      <c r="X75" s="6">
        <v>4</v>
      </c>
      <c r="Y75" s="6">
        <v>0</v>
      </c>
      <c r="Z75" s="6">
        <v>0</v>
      </c>
      <c r="AA75" s="6">
        <v>4</v>
      </c>
      <c r="AB75" s="6">
        <v>0</v>
      </c>
      <c r="AC75" s="6">
        <v>51</v>
      </c>
      <c r="AD75" s="6">
        <v>0</v>
      </c>
      <c r="AE75" s="6">
        <v>0</v>
      </c>
      <c r="AF75" s="6">
        <v>0</v>
      </c>
      <c r="AG75" s="6">
        <v>0</v>
      </c>
      <c r="AH75" s="6">
        <v>3</v>
      </c>
      <c r="AI75" s="6">
        <v>8</v>
      </c>
      <c r="AJ75" s="6">
        <v>0</v>
      </c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E75" s="46">
        <v>74</v>
      </c>
      <c r="BF75" s="6">
        <f t="shared" si="42"/>
        <v>16</v>
      </c>
      <c r="BG75" s="6">
        <f t="shared" si="48"/>
        <v>0</v>
      </c>
      <c r="BH75" s="6">
        <f t="shared" si="48"/>
        <v>7</v>
      </c>
      <c r="BI75" s="6">
        <f t="shared" si="48"/>
        <v>0</v>
      </c>
      <c r="BJ75" s="6">
        <f t="shared" si="48"/>
        <v>0</v>
      </c>
      <c r="BK75" s="6">
        <f t="shared" si="48"/>
        <v>0</v>
      </c>
      <c r="BL75" s="6">
        <f t="shared" si="43"/>
        <v>0</v>
      </c>
      <c r="BM75" s="6">
        <f t="shared" si="48"/>
        <v>0</v>
      </c>
      <c r="BN75" s="6">
        <f t="shared" si="39"/>
        <v>0</v>
      </c>
      <c r="BO75" s="6">
        <f t="shared" si="39"/>
        <v>0</v>
      </c>
      <c r="BP75" s="6">
        <f t="shared" si="39"/>
        <v>0</v>
      </c>
      <c r="BQ75" s="6">
        <f t="shared" si="44"/>
        <v>0</v>
      </c>
      <c r="BR75" s="6">
        <f t="shared" si="39"/>
        <v>13</v>
      </c>
      <c r="BS75" s="6">
        <f t="shared" si="39"/>
        <v>4</v>
      </c>
      <c r="BT75" s="6">
        <f t="shared" si="39"/>
        <v>0</v>
      </c>
      <c r="BU75" s="6">
        <f t="shared" si="39"/>
        <v>0</v>
      </c>
      <c r="BV75" s="6">
        <f t="shared" si="39"/>
        <v>51</v>
      </c>
      <c r="BW75" s="6">
        <f t="shared" si="39"/>
        <v>0</v>
      </c>
      <c r="BX75" s="6">
        <f t="shared" si="39"/>
        <v>4</v>
      </c>
      <c r="BY75" s="6">
        <f t="shared" si="39"/>
        <v>0</v>
      </c>
      <c r="BZ75" s="6">
        <f t="shared" si="39"/>
        <v>0</v>
      </c>
      <c r="CA75" s="6">
        <f t="shared" si="39"/>
        <v>0</v>
      </c>
      <c r="CB75" s="6">
        <f t="shared" si="39"/>
        <v>0</v>
      </c>
      <c r="CC75" s="6">
        <f t="shared" si="39"/>
        <v>0</v>
      </c>
      <c r="CD75" s="6">
        <f t="shared" si="38"/>
        <v>8</v>
      </c>
      <c r="CE75" s="6">
        <f t="shared" si="38"/>
        <v>3</v>
      </c>
      <c r="CF75" s="6">
        <f t="shared" si="38"/>
        <v>0</v>
      </c>
      <c r="CG75" s="6">
        <f t="shared" si="38"/>
        <v>0</v>
      </c>
      <c r="CH75" s="6">
        <f t="shared" si="38"/>
        <v>4</v>
      </c>
      <c r="CI75" s="6">
        <f t="shared" si="38"/>
        <v>3</v>
      </c>
      <c r="CJ75" s="6">
        <f t="shared" si="38"/>
        <v>0</v>
      </c>
      <c r="CK75" s="6">
        <f t="shared" si="38"/>
        <v>0</v>
      </c>
      <c r="CL75" s="47">
        <f t="shared" si="18"/>
        <v>0</v>
      </c>
      <c r="CM75" s="47">
        <f t="shared" si="18"/>
        <v>0</v>
      </c>
      <c r="CN75" s="47">
        <f t="shared" si="18"/>
        <v>0</v>
      </c>
      <c r="CO75" s="47">
        <f t="shared" si="34"/>
        <v>0</v>
      </c>
      <c r="CP75" s="47">
        <f t="shared" si="34"/>
        <v>0</v>
      </c>
      <c r="CQ75" s="47">
        <f t="shared" si="34"/>
        <v>0</v>
      </c>
      <c r="CR75" s="47">
        <f t="shared" si="45"/>
        <v>0</v>
      </c>
      <c r="CS75" s="47">
        <f t="shared" si="36"/>
        <v>0</v>
      </c>
      <c r="CT75" s="47">
        <f t="shared" si="46"/>
        <v>0</v>
      </c>
      <c r="CU75" s="47">
        <f t="shared" si="46"/>
        <v>0</v>
      </c>
      <c r="CV75" s="47">
        <f t="shared" si="46"/>
        <v>0</v>
      </c>
      <c r="CW75" s="47">
        <f t="shared" si="47"/>
        <v>0</v>
      </c>
      <c r="CX75" s="47">
        <f t="shared" si="41"/>
        <v>0</v>
      </c>
      <c r="CY75" s="47">
        <f t="shared" si="41"/>
        <v>0</v>
      </c>
      <c r="CZ75" s="47">
        <f t="shared" si="41"/>
        <v>0</v>
      </c>
      <c r="DA75" s="47">
        <f t="shared" si="41"/>
        <v>0</v>
      </c>
      <c r="DB75" s="47">
        <f t="shared" si="41"/>
        <v>0</v>
      </c>
      <c r="DC75" s="47">
        <f t="shared" si="41"/>
        <v>0</v>
      </c>
      <c r="DD75" s="47">
        <f t="shared" si="41"/>
        <v>0</v>
      </c>
      <c r="DE75" s="47">
        <f t="shared" si="41"/>
        <v>0</v>
      </c>
      <c r="DF75" s="47">
        <f t="shared" si="41"/>
        <v>0</v>
      </c>
      <c r="DG75" s="47">
        <f t="shared" si="41"/>
        <v>0</v>
      </c>
      <c r="DH75" s="47">
        <f t="shared" si="41"/>
        <v>0</v>
      </c>
      <c r="DI75" s="47">
        <f t="shared" si="41"/>
        <v>0</v>
      </c>
      <c r="DJ75" s="47">
        <f t="shared" si="41"/>
        <v>0</v>
      </c>
      <c r="DK75" s="47">
        <f t="shared" si="41"/>
        <v>0</v>
      </c>
      <c r="DL75" s="47">
        <f t="shared" si="41"/>
        <v>0</v>
      </c>
      <c r="DM75" s="47">
        <f t="shared" si="41"/>
        <v>0</v>
      </c>
      <c r="DN75" s="47">
        <f t="shared" si="40"/>
        <v>0</v>
      </c>
      <c r="DO75" s="47">
        <f t="shared" si="40"/>
        <v>0</v>
      </c>
      <c r="DP75" s="47">
        <f t="shared" si="40"/>
        <v>0</v>
      </c>
      <c r="DQ75" s="47">
        <f t="shared" si="40"/>
        <v>0</v>
      </c>
    </row>
    <row r="76" spans="1:121">
      <c r="A76" s="4" t="s">
        <v>893</v>
      </c>
      <c r="B76">
        <v>1</v>
      </c>
      <c r="C76" s="6">
        <v>0</v>
      </c>
      <c r="D76" s="6">
        <v>22</v>
      </c>
      <c r="E76" s="6">
        <v>16</v>
      </c>
      <c r="F76" s="6">
        <v>11</v>
      </c>
      <c r="G76" s="6">
        <v>0</v>
      </c>
      <c r="H76" s="6">
        <v>57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10</v>
      </c>
      <c r="AD76" s="6">
        <v>0</v>
      </c>
      <c r="AE76" s="6">
        <v>0</v>
      </c>
      <c r="AF76" s="6">
        <v>0</v>
      </c>
      <c r="AG76" s="6">
        <v>0</v>
      </c>
      <c r="AH76" s="6">
        <v>4</v>
      </c>
      <c r="AI76" s="6">
        <v>9</v>
      </c>
      <c r="AJ76" s="6">
        <v>0</v>
      </c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E76" s="46">
        <v>75</v>
      </c>
      <c r="BF76" s="6">
        <f t="shared" si="42"/>
        <v>0</v>
      </c>
      <c r="BG76" s="6">
        <f t="shared" si="48"/>
        <v>0</v>
      </c>
      <c r="BH76" s="6">
        <f t="shared" si="48"/>
        <v>0</v>
      </c>
      <c r="BI76" s="6">
        <f t="shared" si="48"/>
        <v>0</v>
      </c>
      <c r="BJ76" s="6">
        <f t="shared" si="48"/>
        <v>0</v>
      </c>
      <c r="BK76" s="6">
        <f t="shared" si="48"/>
        <v>0</v>
      </c>
      <c r="BL76" s="6">
        <f t="shared" si="43"/>
        <v>0</v>
      </c>
      <c r="BM76" s="6">
        <f t="shared" si="48"/>
        <v>0</v>
      </c>
      <c r="BN76" s="6">
        <f t="shared" si="39"/>
        <v>0</v>
      </c>
      <c r="BO76" s="6">
        <f t="shared" si="39"/>
        <v>0</v>
      </c>
      <c r="BP76" s="6">
        <f t="shared" si="39"/>
        <v>0</v>
      </c>
      <c r="BQ76" s="6">
        <f t="shared" si="44"/>
        <v>0</v>
      </c>
      <c r="BR76" s="6">
        <f t="shared" si="39"/>
        <v>57</v>
      </c>
      <c r="BS76" s="6">
        <f t="shared" si="39"/>
        <v>0</v>
      </c>
      <c r="BT76" s="6">
        <f t="shared" si="39"/>
        <v>22</v>
      </c>
      <c r="BU76" s="6">
        <f t="shared" si="39"/>
        <v>16</v>
      </c>
      <c r="BV76" s="6">
        <f t="shared" si="39"/>
        <v>10</v>
      </c>
      <c r="BW76" s="6">
        <f t="shared" si="39"/>
        <v>0</v>
      </c>
      <c r="BX76" s="6">
        <f t="shared" si="39"/>
        <v>0</v>
      </c>
      <c r="BY76" s="6">
        <f t="shared" si="39"/>
        <v>0</v>
      </c>
      <c r="BZ76" s="6">
        <f t="shared" si="39"/>
        <v>0</v>
      </c>
      <c r="CA76" s="6">
        <f t="shared" si="39"/>
        <v>0</v>
      </c>
      <c r="CB76" s="6">
        <f t="shared" si="39"/>
        <v>0</v>
      </c>
      <c r="CC76" s="6">
        <f t="shared" si="39"/>
        <v>0</v>
      </c>
      <c r="CD76" s="6">
        <f t="shared" si="38"/>
        <v>9</v>
      </c>
      <c r="CE76" s="6">
        <f t="shared" si="38"/>
        <v>11</v>
      </c>
      <c r="CF76" s="6">
        <f t="shared" si="38"/>
        <v>0</v>
      </c>
      <c r="CG76" s="6">
        <f t="shared" si="38"/>
        <v>0</v>
      </c>
      <c r="CH76" s="6">
        <f t="shared" si="38"/>
        <v>0</v>
      </c>
      <c r="CI76" s="6">
        <f t="shared" si="38"/>
        <v>4</v>
      </c>
      <c r="CJ76" s="6">
        <f t="shared" si="38"/>
        <v>0</v>
      </c>
      <c r="CK76" s="6">
        <f t="shared" si="38"/>
        <v>0</v>
      </c>
      <c r="CL76" s="47">
        <f t="shared" si="18"/>
        <v>0</v>
      </c>
      <c r="CM76" s="47">
        <f t="shared" si="18"/>
        <v>0</v>
      </c>
      <c r="CN76" s="47">
        <f t="shared" si="18"/>
        <v>0</v>
      </c>
      <c r="CO76" s="47">
        <f t="shared" si="34"/>
        <v>0</v>
      </c>
      <c r="CP76" s="47">
        <f t="shared" si="34"/>
        <v>0</v>
      </c>
      <c r="CQ76" s="47">
        <f t="shared" si="34"/>
        <v>0</v>
      </c>
      <c r="CR76" s="47">
        <f t="shared" si="45"/>
        <v>0</v>
      </c>
      <c r="CS76" s="47">
        <f t="shared" si="36"/>
        <v>0</v>
      </c>
      <c r="CT76" s="47">
        <f t="shared" si="46"/>
        <v>0</v>
      </c>
      <c r="CU76" s="47">
        <f t="shared" si="46"/>
        <v>0</v>
      </c>
      <c r="CV76" s="47">
        <f t="shared" si="46"/>
        <v>0</v>
      </c>
      <c r="CW76" s="47">
        <f t="shared" si="47"/>
        <v>0</v>
      </c>
      <c r="CX76" s="47">
        <f t="shared" si="41"/>
        <v>0</v>
      </c>
      <c r="CY76" s="47">
        <f t="shared" si="41"/>
        <v>0</v>
      </c>
      <c r="CZ76" s="47">
        <f t="shared" si="41"/>
        <v>0</v>
      </c>
      <c r="DA76" s="47">
        <f t="shared" si="41"/>
        <v>0</v>
      </c>
      <c r="DB76" s="47">
        <f t="shared" si="41"/>
        <v>0</v>
      </c>
      <c r="DC76" s="47">
        <f t="shared" si="41"/>
        <v>0</v>
      </c>
      <c r="DD76" s="47">
        <f t="shared" si="41"/>
        <v>0</v>
      </c>
      <c r="DE76" s="47">
        <f t="shared" si="41"/>
        <v>0</v>
      </c>
      <c r="DF76" s="47">
        <f t="shared" si="41"/>
        <v>0</v>
      </c>
      <c r="DG76" s="47">
        <f t="shared" si="41"/>
        <v>0</v>
      </c>
      <c r="DH76" s="47">
        <f t="shared" si="41"/>
        <v>0</v>
      </c>
      <c r="DI76" s="47">
        <f t="shared" si="41"/>
        <v>0</v>
      </c>
      <c r="DJ76" s="47">
        <f t="shared" si="41"/>
        <v>0</v>
      </c>
      <c r="DK76" s="47">
        <f t="shared" si="41"/>
        <v>0</v>
      </c>
      <c r="DL76" s="47">
        <f t="shared" si="41"/>
        <v>0</v>
      </c>
      <c r="DM76" s="47">
        <f t="shared" si="41"/>
        <v>0</v>
      </c>
      <c r="DN76" s="47">
        <f t="shared" si="40"/>
        <v>0</v>
      </c>
      <c r="DO76" s="47">
        <f t="shared" si="40"/>
        <v>0</v>
      </c>
      <c r="DP76" s="47">
        <f t="shared" si="40"/>
        <v>0</v>
      </c>
      <c r="DQ76" s="47">
        <f t="shared" si="40"/>
        <v>0</v>
      </c>
    </row>
    <row r="77" spans="1:121">
      <c r="A77" s="4" t="s">
        <v>894</v>
      </c>
      <c r="B77">
        <v>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3</v>
      </c>
      <c r="M77" s="6">
        <v>0</v>
      </c>
      <c r="N77" s="6">
        <v>5</v>
      </c>
      <c r="O77" s="6">
        <v>5</v>
      </c>
      <c r="P77" s="6">
        <v>5</v>
      </c>
      <c r="Q77" s="6">
        <v>0</v>
      </c>
      <c r="R77" s="6">
        <v>28</v>
      </c>
      <c r="S77" s="6">
        <v>0</v>
      </c>
      <c r="T77" s="6">
        <v>0</v>
      </c>
      <c r="U77" s="6">
        <v>0</v>
      </c>
      <c r="V77" s="6">
        <v>42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15</v>
      </c>
      <c r="AD77" s="6">
        <v>11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E77" s="46">
        <v>76</v>
      </c>
      <c r="BF77" s="6">
        <f t="shared" si="42"/>
        <v>42</v>
      </c>
      <c r="BG77" s="6">
        <f t="shared" si="48"/>
        <v>0</v>
      </c>
      <c r="BH77" s="6">
        <f t="shared" si="48"/>
        <v>0</v>
      </c>
      <c r="BI77" s="6">
        <f t="shared" si="48"/>
        <v>0</v>
      </c>
      <c r="BJ77" s="6">
        <f t="shared" si="48"/>
        <v>5</v>
      </c>
      <c r="BK77" s="6">
        <f t="shared" si="48"/>
        <v>5</v>
      </c>
      <c r="BL77" s="6">
        <f t="shared" si="43"/>
        <v>0</v>
      </c>
      <c r="BM77" s="6">
        <f t="shared" si="48"/>
        <v>3</v>
      </c>
      <c r="BN77" s="6">
        <f t="shared" si="39"/>
        <v>28</v>
      </c>
      <c r="BO77" s="6">
        <f t="shared" si="39"/>
        <v>5</v>
      </c>
      <c r="BP77" s="6">
        <f t="shared" si="39"/>
        <v>0</v>
      </c>
      <c r="BQ77" s="6">
        <f t="shared" si="44"/>
        <v>0</v>
      </c>
      <c r="BR77" s="6">
        <f t="shared" si="39"/>
        <v>0</v>
      </c>
      <c r="BS77" s="6">
        <f t="shared" si="39"/>
        <v>0</v>
      </c>
      <c r="BT77" s="6">
        <f t="shared" si="39"/>
        <v>0</v>
      </c>
      <c r="BU77" s="6">
        <f t="shared" si="39"/>
        <v>0</v>
      </c>
      <c r="BV77" s="6">
        <f t="shared" si="39"/>
        <v>15</v>
      </c>
      <c r="BW77" s="6">
        <f t="shared" si="39"/>
        <v>0</v>
      </c>
      <c r="BX77" s="6">
        <f t="shared" si="39"/>
        <v>0</v>
      </c>
      <c r="BY77" s="6">
        <f t="shared" si="39"/>
        <v>0</v>
      </c>
      <c r="BZ77" s="6">
        <f t="shared" si="39"/>
        <v>11</v>
      </c>
      <c r="CA77" s="6">
        <f t="shared" si="39"/>
        <v>0</v>
      </c>
      <c r="CB77" s="6">
        <f t="shared" si="39"/>
        <v>0</v>
      </c>
      <c r="CC77" s="6">
        <f t="shared" si="39"/>
        <v>0</v>
      </c>
      <c r="CD77" s="6">
        <f t="shared" si="38"/>
        <v>0</v>
      </c>
      <c r="CE77" s="6">
        <f t="shared" si="38"/>
        <v>0</v>
      </c>
      <c r="CF77" s="6">
        <f t="shared" si="38"/>
        <v>0</v>
      </c>
      <c r="CG77" s="6">
        <f t="shared" si="38"/>
        <v>0</v>
      </c>
      <c r="CH77" s="6">
        <f t="shared" si="38"/>
        <v>0</v>
      </c>
      <c r="CI77" s="6">
        <f t="shared" si="38"/>
        <v>0</v>
      </c>
      <c r="CJ77" s="6">
        <f t="shared" si="38"/>
        <v>0</v>
      </c>
      <c r="CK77" s="6">
        <f t="shared" si="38"/>
        <v>0</v>
      </c>
      <c r="CL77" s="47">
        <f t="shared" si="18"/>
        <v>0</v>
      </c>
      <c r="CM77" s="47">
        <f t="shared" si="18"/>
        <v>0</v>
      </c>
      <c r="CN77" s="47">
        <f t="shared" si="18"/>
        <v>0</v>
      </c>
      <c r="CO77" s="47">
        <f t="shared" si="34"/>
        <v>0</v>
      </c>
      <c r="CP77" s="47">
        <f t="shared" si="34"/>
        <v>0</v>
      </c>
      <c r="CQ77" s="47">
        <f t="shared" si="34"/>
        <v>0</v>
      </c>
      <c r="CR77" s="47">
        <f t="shared" si="45"/>
        <v>0</v>
      </c>
      <c r="CS77" s="47">
        <f t="shared" si="36"/>
        <v>0</v>
      </c>
      <c r="CT77" s="47">
        <f t="shared" si="46"/>
        <v>0</v>
      </c>
      <c r="CU77" s="47">
        <f t="shared" si="46"/>
        <v>0</v>
      </c>
      <c r="CV77" s="47">
        <f t="shared" si="46"/>
        <v>0</v>
      </c>
      <c r="CW77" s="47">
        <f t="shared" si="47"/>
        <v>0</v>
      </c>
      <c r="CX77" s="47">
        <f t="shared" si="41"/>
        <v>0</v>
      </c>
      <c r="CY77" s="47">
        <f t="shared" si="41"/>
        <v>0</v>
      </c>
      <c r="CZ77" s="47">
        <f t="shared" si="41"/>
        <v>0</v>
      </c>
      <c r="DA77" s="47">
        <f t="shared" si="41"/>
        <v>0</v>
      </c>
      <c r="DB77" s="47">
        <f t="shared" si="41"/>
        <v>0</v>
      </c>
      <c r="DC77" s="47">
        <f t="shared" si="41"/>
        <v>0</v>
      </c>
      <c r="DD77" s="47">
        <f t="shared" si="41"/>
        <v>0</v>
      </c>
      <c r="DE77" s="47">
        <f t="shared" si="41"/>
        <v>0</v>
      </c>
      <c r="DF77" s="47">
        <f t="shared" si="41"/>
        <v>0</v>
      </c>
      <c r="DG77" s="47">
        <f t="shared" si="41"/>
        <v>0</v>
      </c>
      <c r="DH77" s="47">
        <f t="shared" si="41"/>
        <v>0</v>
      </c>
      <c r="DI77" s="47">
        <f t="shared" si="41"/>
        <v>0</v>
      </c>
      <c r="DJ77" s="47">
        <f t="shared" si="41"/>
        <v>0</v>
      </c>
      <c r="DK77" s="47">
        <f t="shared" si="41"/>
        <v>0</v>
      </c>
      <c r="DL77" s="47">
        <f t="shared" si="41"/>
        <v>0</v>
      </c>
      <c r="DM77" s="47">
        <f t="shared" si="41"/>
        <v>0</v>
      </c>
      <c r="DN77" s="47">
        <f t="shared" si="40"/>
        <v>0</v>
      </c>
      <c r="DO77" s="47">
        <f t="shared" si="40"/>
        <v>0</v>
      </c>
      <c r="DP77" s="47">
        <f t="shared" si="40"/>
        <v>0</v>
      </c>
      <c r="DQ77" s="47">
        <f t="shared" si="40"/>
        <v>0</v>
      </c>
    </row>
    <row r="78" spans="1:121">
      <c r="A78" s="4" t="s">
        <v>602</v>
      </c>
      <c r="B78">
        <v>1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2</v>
      </c>
      <c r="M78" s="6">
        <v>0</v>
      </c>
      <c r="N78" s="6">
        <v>4</v>
      </c>
      <c r="O78" s="6">
        <v>0</v>
      </c>
      <c r="P78" s="6">
        <v>4</v>
      </c>
      <c r="Q78" s="6">
        <v>4</v>
      </c>
      <c r="R78" s="6">
        <v>21</v>
      </c>
      <c r="S78" s="6">
        <v>6</v>
      </c>
      <c r="T78" s="6">
        <v>21</v>
      </c>
      <c r="U78" s="6">
        <v>11</v>
      </c>
      <c r="V78" s="6">
        <v>23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8</v>
      </c>
      <c r="AD78" s="6">
        <v>12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E78" s="46">
        <v>77</v>
      </c>
      <c r="BF78" s="6">
        <f t="shared" si="42"/>
        <v>23</v>
      </c>
      <c r="BG78" s="6">
        <f t="shared" ref="BG78:BM85" si="49">HLOOKUP(BG$2,$C$2:$AJ$85,$BE78,FALSE)</f>
        <v>6</v>
      </c>
      <c r="BH78" s="6">
        <f t="shared" si="49"/>
        <v>21</v>
      </c>
      <c r="BI78" s="6">
        <f t="shared" si="49"/>
        <v>11</v>
      </c>
      <c r="BJ78" s="6">
        <f t="shared" si="49"/>
        <v>4</v>
      </c>
      <c r="BK78" s="6">
        <f t="shared" si="49"/>
        <v>0</v>
      </c>
      <c r="BL78" s="6">
        <f t="shared" si="43"/>
        <v>4</v>
      </c>
      <c r="BM78" s="6">
        <f t="shared" si="49"/>
        <v>2</v>
      </c>
      <c r="BN78" s="6">
        <f t="shared" si="39"/>
        <v>21</v>
      </c>
      <c r="BO78" s="6">
        <f t="shared" si="39"/>
        <v>4</v>
      </c>
      <c r="BP78" s="6">
        <f t="shared" si="39"/>
        <v>0</v>
      </c>
      <c r="BQ78" s="6">
        <f t="shared" si="44"/>
        <v>0</v>
      </c>
      <c r="BR78" s="6">
        <f t="shared" si="39"/>
        <v>0</v>
      </c>
      <c r="BS78" s="6">
        <f t="shared" si="39"/>
        <v>0</v>
      </c>
      <c r="BT78" s="6">
        <f t="shared" si="39"/>
        <v>0</v>
      </c>
      <c r="BU78" s="6">
        <f t="shared" si="39"/>
        <v>0</v>
      </c>
      <c r="BV78" s="6">
        <f t="shared" si="39"/>
        <v>8</v>
      </c>
      <c r="BW78" s="6">
        <f t="shared" si="39"/>
        <v>0</v>
      </c>
      <c r="BX78" s="6">
        <f t="shared" si="39"/>
        <v>0</v>
      </c>
      <c r="BY78" s="6">
        <f t="shared" si="39"/>
        <v>0</v>
      </c>
      <c r="BZ78" s="6">
        <f t="shared" si="39"/>
        <v>12</v>
      </c>
      <c r="CA78" s="6">
        <f t="shared" si="39"/>
        <v>0</v>
      </c>
      <c r="CB78" s="6">
        <f t="shared" si="39"/>
        <v>0</v>
      </c>
      <c r="CC78" s="6">
        <f t="shared" ref="CC78:CK85" si="50">HLOOKUP(CC$2+2,$C$2:$AJ$85,$BE78,FALSE)</f>
        <v>0</v>
      </c>
      <c r="CD78" s="6">
        <f t="shared" si="50"/>
        <v>0</v>
      </c>
      <c r="CE78" s="6">
        <f t="shared" si="50"/>
        <v>0</v>
      </c>
      <c r="CF78" s="6">
        <f t="shared" si="50"/>
        <v>0</v>
      </c>
      <c r="CG78" s="6">
        <f t="shared" si="50"/>
        <v>0</v>
      </c>
      <c r="CH78" s="6">
        <f t="shared" si="50"/>
        <v>0</v>
      </c>
      <c r="CI78" s="6">
        <f t="shared" si="50"/>
        <v>0</v>
      </c>
      <c r="CJ78" s="6">
        <f t="shared" si="50"/>
        <v>0</v>
      </c>
      <c r="CK78" s="6">
        <f t="shared" si="50"/>
        <v>0</v>
      </c>
      <c r="CL78" s="47">
        <f t="shared" si="18"/>
        <v>0</v>
      </c>
      <c r="CM78" s="47">
        <f t="shared" si="18"/>
        <v>0</v>
      </c>
      <c r="CN78" s="47">
        <f t="shared" si="18"/>
        <v>0</v>
      </c>
      <c r="CO78" s="47">
        <f t="shared" si="34"/>
        <v>0</v>
      </c>
      <c r="CP78" s="47">
        <f t="shared" si="34"/>
        <v>0</v>
      </c>
      <c r="CQ78" s="47">
        <f t="shared" si="34"/>
        <v>0</v>
      </c>
      <c r="CR78" s="47">
        <f t="shared" si="45"/>
        <v>0</v>
      </c>
      <c r="CS78" s="47">
        <f t="shared" si="36"/>
        <v>0</v>
      </c>
      <c r="CT78" s="47">
        <f t="shared" si="46"/>
        <v>0</v>
      </c>
      <c r="CU78" s="47">
        <f t="shared" si="46"/>
        <v>0</v>
      </c>
      <c r="CV78" s="47">
        <f t="shared" si="46"/>
        <v>0</v>
      </c>
      <c r="CW78" s="47">
        <f t="shared" si="47"/>
        <v>0</v>
      </c>
      <c r="CX78" s="47">
        <f t="shared" si="41"/>
        <v>0</v>
      </c>
      <c r="CY78" s="47">
        <f t="shared" si="41"/>
        <v>0</v>
      </c>
      <c r="CZ78" s="47">
        <f t="shared" si="41"/>
        <v>0</v>
      </c>
      <c r="DA78" s="47">
        <f t="shared" si="41"/>
        <v>0</v>
      </c>
      <c r="DB78" s="47">
        <f t="shared" si="41"/>
        <v>0</v>
      </c>
      <c r="DC78" s="47">
        <f t="shared" si="41"/>
        <v>0</v>
      </c>
      <c r="DD78" s="47">
        <f t="shared" si="41"/>
        <v>0</v>
      </c>
      <c r="DE78" s="47">
        <f t="shared" si="41"/>
        <v>0</v>
      </c>
      <c r="DF78" s="47">
        <f t="shared" si="41"/>
        <v>0</v>
      </c>
      <c r="DG78" s="47">
        <f t="shared" si="41"/>
        <v>0</v>
      </c>
      <c r="DH78" s="47">
        <f t="shared" si="41"/>
        <v>0</v>
      </c>
      <c r="DI78" s="47">
        <f t="shared" si="41"/>
        <v>0</v>
      </c>
      <c r="DJ78" s="47">
        <f t="shared" si="41"/>
        <v>0</v>
      </c>
      <c r="DK78" s="47">
        <f t="shared" si="41"/>
        <v>0</v>
      </c>
      <c r="DL78" s="47">
        <f t="shared" si="41"/>
        <v>0</v>
      </c>
      <c r="DM78" s="47">
        <f t="shared" si="41"/>
        <v>0</v>
      </c>
      <c r="DN78" s="47">
        <f t="shared" si="40"/>
        <v>0</v>
      </c>
      <c r="DO78" s="47">
        <f t="shared" si="40"/>
        <v>0</v>
      </c>
      <c r="DP78" s="47">
        <f t="shared" si="40"/>
        <v>0</v>
      </c>
      <c r="DQ78" s="47">
        <f t="shared" si="40"/>
        <v>0</v>
      </c>
    </row>
    <row r="79" spans="1:121">
      <c r="A79" s="4" t="s">
        <v>895</v>
      </c>
      <c r="B79">
        <v>1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5</v>
      </c>
      <c r="Q79" s="6">
        <v>0</v>
      </c>
      <c r="R79" s="6">
        <v>29</v>
      </c>
      <c r="S79" s="6">
        <v>0</v>
      </c>
      <c r="T79" s="6">
        <v>13</v>
      </c>
      <c r="U79" s="6">
        <v>0</v>
      </c>
      <c r="V79" s="6">
        <v>28</v>
      </c>
      <c r="W79" s="6">
        <v>0</v>
      </c>
      <c r="X79" s="6">
        <v>0</v>
      </c>
      <c r="Y79" s="6">
        <v>0</v>
      </c>
      <c r="Z79" s="6">
        <v>2</v>
      </c>
      <c r="AA79" s="6">
        <v>0</v>
      </c>
      <c r="AB79" s="6">
        <v>5</v>
      </c>
      <c r="AC79" s="6">
        <v>22</v>
      </c>
      <c r="AD79" s="6">
        <v>11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E79" s="46">
        <v>78</v>
      </c>
      <c r="BF79" s="6">
        <f t="shared" si="42"/>
        <v>28</v>
      </c>
      <c r="BG79" s="6">
        <f t="shared" si="49"/>
        <v>0</v>
      </c>
      <c r="BH79" s="6">
        <f t="shared" si="49"/>
        <v>13</v>
      </c>
      <c r="BI79" s="6">
        <f t="shared" si="49"/>
        <v>0</v>
      </c>
      <c r="BJ79" s="6">
        <f t="shared" si="49"/>
        <v>0</v>
      </c>
      <c r="BK79" s="6">
        <f t="shared" si="49"/>
        <v>0</v>
      </c>
      <c r="BL79" s="6">
        <f t="shared" si="43"/>
        <v>0</v>
      </c>
      <c r="BM79" s="6">
        <f t="shared" si="49"/>
        <v>0</v>
      </c>
      <c r="BN79" s="6">
        <f t="shared" ref="BN79:CC85" si="51">HLOOKUP(BN$2+2,$C$2:$AJ$85,$BE79,FALSE)</f>
        <v>29</v>
      </c>
      <c r="BO79" s="6">
        <f t="shared" si="51"/>
        <v>5</v>
      </c>
      <c r="BP79" s="6">
        <f t="shared" si="51"/>
        <v>0</v>
      </c>
      <c r="BQ79" s="6">
        <f t="shared" si="44"/>
        <v>0</v>
      </c>
      <c r="BR79" s="6">
        <f t="shared" si="51"/>
        <v>0</v>
      </c>
      <c r="BS79" s="6">
        <f t="shared" si="51"/>
        <v>0</v>
      </c>
      <c r="BT79" s="6">
        <f t="shared" si="51"/>
        <v>0</v>
      </c>
      <c r="BU79" s="6">
        <f t="shared" si="51"/>
        <v>0</v>
      </c>
      <c r="BV79" s="6">
        <f t="shared" si="51"/>
        <v>22</v>
      </c>
      <c r="BW79" s="6">
        <f t="shared" si="51"/>
        <v>5</v>
      </c>
      <c r="BX79" s="6">
        <f t="shared" si="51"/>
        <v>0</v>
      </c>
      <c r="BY79" s="6">
        <f t="shared" si="51"/>
        <v>0</v>
      </c>
      <c r="BZ79" s="6">
        <f t="shared" si="51"/>
        <v>11</v>
      </c>
      <c r="CA79" s="6">
        <f t="shared" si="51"/>
        <v>0</v>
      </c>
      <c r="CB79" s="6">
        <f t="shared" si="51"/>
        <v>0</v>
      </c>
      <c r="CC79" s="6">
        <f t="shared" si="51"/>
        <v>0</v>
      </c>
      <c r="CD79" s="6">
        <f t="shared" si="50"/>
        <v>0</v>
      </c>
      <c r="CE79" s="6">
        <f t="shared" si="50"/>
        <v>0</v>
      </c>
      <c r="CF79" s="6">
        <f t="shared" si="50"/>
        <v>0</v>
      </c>
      <c r="CG79" s="6">
        <f t="shared" si="50"/>
        <v>0</v>
      </c>
      <c r="CH79" s="6">
        <f t="shared" si="50"/>
        <v>0</v>
      </c>
      <c r="CI79" s="6">
        <f t="shared" si="50"/>
        <v>0</v>
      </c>
      <c r="CJ79" s="6">
        <f t="shared" si="50"/>
        <v>2</v>
      </c>
      <c r="CK79" s="6">
        <f t="shared" si="50"/>
        <v>0</v>
      </c>
      <c r="CL79" s="47">
        <f t="shared" si="18"/>
        <v>0</v>
      </c>
      <c r="CM79" s="47">
        <f t="shared" si="18"/>
        <v>0</v>
      </c>
      <c r="CN79" s="47">
        <f t="shared" si="18"/>
        <v>0</v>
      </c>
      <c r="CO79" s="47">
        <f t="shared" si="34"/>
        <v>0</v>
      </c>
      <c r="CP79" s="47">
        <f t="shared" si="34"/>
        <v>0</v>
      </c>
      <c r="CQ79" s="47">
        <f t="shared" si="34"/>
        <v>0</v>
      </c>
      <c r="CR79" s="47">
        <f t="shared" si="45"/>
        <v>0</v>
      </c>
      <c r="CS79" s="47">
        <f t="shared" si="36"/>
        <v>0</v>
      </c>
      <c r="CT79" s="47">
        <f t="shared" si="46"/>
        <v>0</v>
      </c>
      <c r="CU79" s="47">
        <f t="shared" si="46"/>
        <v>0</v>
      </c>
      <c r="CV79" s="47">
        <f t="shared" si="46"/>
        <v>0</v>
      </c>
      <c r="CW79" s="47">
        <f t="shared" si="47"/>
        <v>0</v>
      </c>
      <c r="CX79" s="47">
        <f t="shared" si="41"/>
        <v>0</v>
      </c>
      <c r="CY79" s="47">
        <f t="shared" si="41"/>
        <v>0</v>
      </c>
      <c r="CZ79" s="47">
        <f t="shared" si="41"/>
        <v>0</v>
      </c>
      <c r="DA79" s="47">
        <f t="shared" si="41"/>
        <v>0</v>
      </c>
      <c r="DB79" s="47">
        <f t="shared" si="41"/>
        <v>0</v>
      </c>
      <c r="DC79" s="47">
        <f t="shared" si="41"/>
        <v>0</v>
      </c>
      <c r="DD79" s="47">
        <f t="shared" si="41"/>
        <v>0</v>
      </c>
      <c r="DE79" s="47">
        <f t="shared" si="41"/>
        <v>0</v>
      </c>
      <c r="DF79" s="47">
        <f t="shared" si="41"/>
        <v>0</v>
      </c>
      <c r="DG79" s="47">
        <f t="shared" si="41"/>
        <v>0</v>
      </c>
      <c r="DH79" s="47">
        <f t="shared" si="41"/>
        <v>0</v>
      </c>
      <c r="DI79" s="47">
        <f t="shared" si="41"/>
        <v>0</v>
      </c>
      <c r="DJ79" s="47">
        <f t="shared" si="41"/>
        <v>0</v>
      </c>
      <c r="DK79" s="47">
        <f t="shared" si="41"/>
        <v>0</v>
      </c>
      <c r="DL79" s="47">
        <f t="shared" si="41"/>
        <v>0</v>
      </c>
      <c r="DM79" s="47">
        <f t="shared" si="41"/>
        <v>0</v>
      </c>
      <c r="DN79" s="47">
        <f t="shared" si="40"/>
        <v>0</v>
      </c>
      <c r="DO79" s="47">
        <f t="shared" si="40"/>
        <v>0</v>
      </c>
      <c r="DP79" s="47">
        <f t="shared" si="40"/>
        <v>0</v>
      </c>
      <c r="DQ79" s="47">
        <f t="shared" si="40"/>
        <v>0</v>
      </c>
    </row>
    <row r="80" spans="1:121">
      <c r="A80" s="4" t="s">
        <v>686</v>
      </c>
      <c r="B80">
        <v>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2</v>
      </c>
      <c r="M80" s="6">
        <v>3</v>
      </c>
      <c r="N80" s="6">
        <v>3</v>
      </c>
      <c r="O80" s="6">
        <v>3</v>
      </c>
      <c r="P80" s="6">
        <v>3</v>
      </c>
      <c r="Q80" s="6">
        <v>0</v>
      </c>
      <c r="R80" s="6">
        <v>20</v>
      </c>
      <c r="S80" s="6">
        <v>0</v>
      </c>
      <c r="T80" s="6">
        <v>15</v>
      </c>
      <c r="U80" s="6">
        <v>8</v>
      </c>
      <c r="V80" s="6">
        <v>18</v>
      </c>
      <c r="W80" s="6">
        <v>0</v>
      </c>
      <c r="X80" s="6">
        <v>0</v>
      </c>
      <c r="Y80" s="6">
        <v>0</v>
      </c>
      <c r="Z80" s="6">
        <v>0</v>
      </c>
      <c r="AA80" s="6">
        <v>2</v>
      </c>
      <c r="AB80" s="6">
        <v>5</v>
      </c>
      <c r="AC80" s="6">
        <v>22</v>
      </c>
      <c r="AD80" s="6">
        <v>11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E80" s="46">
        <v>79</v>
      </c>
      <c r="BF80" s="6">
        <f t="shared" si="42"/>
        <v>18</v>
      </c>
      <c r="BG80" s="6">
        <f t="shared" si="49"/>
        <v>0</v>
      </c>
      <c r="BH80" s="6">
        <f t="shared" si="49"/>
        <v>15</v>
      </c>
      <c r="BI80" s="6">
        <f t="shared" si="49"/>
        <v>8</v>
      </c>
      <c r="BJ80" s="6">
        <f t="shared" si="49"/>
        <v>3</v>
      </c>
      <c r="BK80" s="6">
        <f t="shared" si="49"/>
        <v>3</v>
      </c>
      <c r="BL80" s="6">
        <f t="shared" si="43"/>
        <v>3</v>
      </c>
      <c r="BM80" s="6">
        <f t="shared" si="49"/>
        <v>2</v>
      </c>
      <c r="BN80" s="6">
        <f t="shared" si="51"/>
        <v>20</v>
      </c>
      <c r="BO80" s="6">
        <f t="shared" si="51"/>
        <v>3</v>
      </c>
      <c r="BP80" s="6">
        <f t="shared" si="51"/>
        <v>0</v>
      </c>
      <c r="BQ80" s="6">
        <f t="shared" si="44"/>
        <v>0</v>
      </c>
      <c r="BR80" s="6">
        <f t="shared" si="51"/>
        <v>0</v>
      </c>
      <c r="BS80" s="6">
        <f t="shared" si="51"/>
        <v>0</v>
      </c>
      <c r="BT80" s="6">
        <f t="shared" si="51"/>
        <v>0</v>
      </c>
      <c r="BU80" s="6">
        <f t="shared" si="51"/>
        <v>0</v>
      </c>
      <c r="BV80" s="6">
        <f t="shared" si="51"/>
        <v>22</v>
      </c>
      <c r="BW80" s="6">
        <f t="shared" si="51"/>
        <v>5</v>
      </c>
      <c r="BX80" s="6">
        <f t="shared" si="51"/>
        <v>0</v>
      </c>
      <c r="BY80" s="6">
        <f t="shared" si="51"/>
        <v>0</v>
      </c>
      <c r="BZ80" s="6">
        <f t="shared" si="51"/>
        <v>11</v>
      </c>
      <c r="CA80" s="6">
        <f t="shared" si="51"/>
        <v>0</v>
      </c>
      <c r="CB80" s="6">
        <f t="shared" si="51"/>
        <v>0</v>
      </c>
      <c r="CC80" s="6">
        <f t="shared" si="51"/>
        <v>0</v>
      </c>
      <c r="CD80" s="6">
        <f t="shared" si="50"/>
        <v>0</v>
      </c>
      <c r="CE80" s="6">
        <f t="shared" si="50"/>
        <v>0</v>
      </c>
      <c r="CF80" s="6">
        <f t="shared" si="50"/>
        <v>0</v>
      </c>
      <c r="CG80" s="6">
        <f t="shared" si="50"/>
        <v>0</v>
      </c>
      <c r="CH80" s="6">
        <f t="shared" si="50"/>
        <v>2</v>
      </c>
      <c r="CI80" s="6">
        <f t="shared" si="50"/>
        <v>0</v>
      </c>
      <c r="CJ80" s="6">
        <f t="shared" si="50"/>
        <v>0</v>
      </c>
      <c r="CK80" s="6">
        <f t="shared" si="50"/>
        <v>0</v>
      </c>
      <c r="CL80" s="47">
        <f t="shared" si="18"/>
        <v>0</v>
      </c>
      <c r="CM80" s="47">
        <f t="shared" si="18"/>
        <v>0</v>
      </c>
      <c r="CN80" s="47">
        <f t="shared" si="18"/>
        <v>0</v>
      </c>
      <c r="CO80" s="47">
        <f t="shared" si="34"/>
        <v>0</v>
      </c>
      <c r="CP80" s="47">
        <f t="shared" si="34"/>
        <v>0</v>
      </c>
      <c r="CQ80" s="47">
        <f t="shared" si="34"/>
        <v>0</v>
      </c>
      <c r="CR80" s="47">
        <f t="shared" si="45"/>
        <v>0</v>
      </c>
      <c r="CS80" s="47">
        <f t="shared" si="36"/>
        <v>0</v>
      </c>
      <c r="CT80" s="47">
        <f t="shared" si="46"/>
        <v>0</v>
      </c>
      <c r="CU80" s="47">
        <f t="shared" si="46"/>
        <v>0</v>
      </c>
      <c r="CV80" s="47">
        <f t="shared" si="46"/>
        <v>0</v>
      </c>
      <c r="CW80" s="47">
        <f t="shared" si="47"/>
        <v>0</v>
      </c>
      <c r="CX80" s="47">
        <f t="shared" si="41"/>
        <v>0</v>
      </c>
      <c r="CY80" s="47">
        <f t="shared" si="41"/>
        <v>0</v>
      </c>
      <c r="CZ80" s="47">
        <f t="shared" si="41"/>
        <v>0</v>
      </c>
      <c r="DA80" s="47">
        <f t="shared" si="41"/>
        <v>0</v>
      </c>
      <c r="DB80" s="47">
        <f t="shared" si="41"/>
        <v>0</v>
      </c>
      <c r="DC80" s="47">
        <f t="shared" si="41"/>
        <v>0</v>
      </c>
      <c r="DD80" s="47">
        <f t="shared" si="41"/>
        <v>0</v>
      </c>
      <c r="DE80" s="47">
        <f t="shared" si="41"/>
        <v>0</v>
      </c>
      <c r="DF80" s="47">
        <f t="shared" si="41"/>
        <v>0</v>
      </c>
      <c r="DG80" s="47">
        <f t="shared" si="41"/>
        <v>0</v>
      </c>
      <c r="DH80" s="47">
        <f t="shared" si="41"/>
        <v>0</v>
      </c>
      <c r="DI80" s="47">
        <f t="shared" si="41"/>
        <v>0</v>
      </c>
      <c r="DJ80" s="47">
        <f t="shared" si="41"/>
        <v>0</v>
      </c>
      <c r="DK80" s="47">
        <f t="shared" si="41"/>
        <v>0</v>
      </c>
      <c r="DL80" s="47">
        <f t="shared" si="41"/>
        <v>0</v>
      </c>
      <c r="DM80" s="47">
        <f t="shared" ref="DM80:DQ85" si="52">IFERROR(HLOOKUP(DM$2+2,$AK$2:$BC$85,$BE80,FALSE),0)</f>
        <v>0</v>
      </c>
      <c r="DN80" s="47">
        <f t="shared" si="52"/>
        <v>0</v>
      </c>
      <c r="DO80" s="47">
        <f t="shared" si="52"/>
        <v>0</v>
      </c>
      <c r="DP80" s="47">
        <f t="shared" si="52"/>
        <v>0</v>
      </c>
      <c r="DQ80" s="47">
        <f t="shared" si="52"/>
        <v>0</v>
      </c>
    </row>
    <row r="81" spans="1:121">
      <c r="A81" s="4" t="s">
        <v>896</v>
      </c>
      <c r="B81">
        <v>1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3</v>
      </c>
      <c r="Q81" s="6">
        <v>0</v>
      </c>
      <c r="R81" s="6">
        <v>12</v>
      </c>
      <c r="S81" s="6">
        <v>4</v>
      </c>
      <c r="T81" s="6">
        <v>11</v>
      </c>
      <c r="U81" s="6">
        <v>0</v>
      </c>
      <c r="V81" s="6">
        <v>24</v>
      </c>
      <c r="W81" s="6">
        <v>0</v>
      </c>
      <c r="X81" s="6">
        <v>0</v>
      </c>
      <c r="Y81" s="6">
        <v>0</v>
      </c>
      <c r="Z81" s="6">
        <v>3</v>
      </c>
      <c r="AA81" s="6">
        <v>0</v>
      </c>
      <c r="AB81" s="6">
        <v>0</v>
      </c>
      <c r="AC81" s="6">
        <v>46</v>
      </c>
      <c r="AD81" s="6">
        <v>12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E81" s="46">
        <v>80</v>
      </c>
      <c r="BF81" s="6">
        <f t="shared" si="42"/>
        <v>24</v>
      </c>
      <c r="BG81" s="6">
        <f t="shared" si="49"/>
        <v>4</v>
      </c>
      <c r="BH81" s="6">
        <f t="shared" si="49"/>
        <v>11</v>
      </c>
      <c r="BI81" s="6">
        <f t="shared" si="49"/>
        <v>0</v>
      </c>
      <c r="BJ81" s="6">
        <f t="shared" si="49"/>
        <v>0</v>
      </c>
      <c r="BK81" s="6">
        <f t="shared" si="49"/>
        <v>0</v>
      </c>
      <c r="BL81" s="6">
        <f t="shared" si="43"/>
        <v>0</v>
      </c>
      <c r="BM81" s="6">
        <f t="shared" si="49"/>
        <v>0</v>
      </c>
      <c r="BN81" s="6">
        <f t="shared" si="51"/>
        <v>12</v>
      </c>
      <c r="BO81" s="6">
        <f t="shared" si="51"/>
        <v>3</v>
      </c>
      <c r="BP81" s="6">
        <f t="shared" si="51"/>
        <v>0</v>
      </c>
      <c r="BQ81" s="6">
        <f t="shared" si="44"/>
        <v>0</v>
      </c>
      <c r="BR81" s="6">
        <f t="shared" si="51"/>
        <v>0</v>
      </c>
      <c r="BS81" s="6">
        <f t="shared" si="51"/>
        <v>0</v>
      </c>
      <c r="BT81" s="6">
        <f t="shared" si="51"/>
        <v>0</v>
      </c>
      <c r="BU81" s="6">
        <f t="shared" si="51"/>
        <v>0</v>
      </c>
      <c r="BV81" s="6">
        <f t="shared" si="51"/>
        <v>46</v>
      </c>
      <c r="BW81" s="6">
        <f t="shared" si="51"/>
        <v>0</v>
      </c>
      <c r="BX81" s="6">
        <f t="shared" si="51"/>
        <v>0</v>
      </c>
      <c r="BY81" s="6">
        <f t="shared" si="51"/>
        <v>0</v>
      </c>
      <c r="BZ81" s="6">
        <f t="shared" si="51"/>
        <v>12</v>
      </c>
      <c r="CA81" s="6">
        <f t="shared" si="51"/>
        <v>0</v>
      </c>
      <c r="CB81" s="6">
        <f t="shared" si="51"/>
        <v>0</v>
      </c>
      <c r="CC81" s="6">
        <f t="shared" si="51"/>
        <v>0</v>
      </c>
      <c r="CD81" s="6">
        <f t="shared" si="50"/>
        <v>0</v>
      </c>
      <c r="CE81" s="6">
        <f t="shared" si="50"/>
        <v>0</v>
      </c>
      <c r="CF81" s="6">
        <f t="shared" si="50"/>
        <v>0</v>
      </c>
      <c r="CG81" s="6">
        <f t="shared" si="50"/>
        <v>0</v>
      </c>
      <c r="CH81" s="6">
        <f t="shared" si="50"/>
        <v>0</v>
      </c>
      <c r="CI81" s="6">
        <f t="shared" si="50"/>
        <v>0</v>
      </c>
      <c r="CJ81" s="6">
        <f t="shared" si="50"/>
        <v>3</v>
      </c>
      <c r="CK81" s="6">
        <f t="shared" si="50"/>
        <v>0</v>
      </c>
      <c r="CL81" s="47">
        <f t="shared" si="18"/>
        <v>0</v>
      </c>
      <c r="CM81" s="47">
        <f t="shared" si="18"/>
        <v>0</v>
      </c>
      <c r="CN81" s="47">
        <f t="shared" si="18"/>
        <v>0</v>
      </c>
      <c r="CO81" s="47">
        <f t="shared" si="34"/>
        <v>0</v>
      </c>
      <c r="CP81" s="47">
        <f t="shared" si="34"/>
        <v>0</v>
      </c>
      <c r="CQ81" s="47">
        <f t="shared" si="34"/>
        <v>0</v>
      </c>
      <c r="CR81" s="47">
        <f t="shared" si="45"/>
        <v>0</v>
      </c>
      <c r="CS81" s="47">
        <f t="shared" si="36"/>
        <v>0</v>
      </c>
      <c r="CT81" s="47">
        <f t="shared" si="46"/>
        <v>0</v>
      </c>
      <c r="CU81" s="47">
        <f t="shared" si="46"/>
        <v>0</v>
      </c>
      <c r="CV81" s="47">
        <f t="shared" si="46"/>
        <v>0</v>
      </c>
      <c r="CW81" s="47">
        <f t="shared" si="47"/>
        <v>0</v>
      </c>
      <c r="CX81" s="47">
        <f t="shared" ref="CX81:DM85" si="53">IFERROR(HLOOKUP(CX$2+2,$AK$2:$BC$85,$BE81,FALSE),0)</f>
        <v>0</v>
      </c>
      <c r="CY81" s="47">
        <f t="shared" si="53"/>
        <v>0</v>
      </c>
      <c r="CZ81" s="47">
        <f t="shared" si="53"/>
        <v>0</v>
      </c>
      <c r="DA81" s="47">
        <f t="shared" si="53"/>
        <v>0</v>
      </c>
      <c r="DB81" s="47">
        <f t="shared" si="53"/>
        <v>0</v>
      </c>
      <c r="DC81" s="47">
        <f t="shared" si="53"/>
        <v>0</v>
      </c>
      <c r="DD81" s="47">
        <f t="shared" si="53"/>
        <v>0</v>
      </c>
      <c r="DE81" s="47">
        <f t="shared" si="53"/>
        <v>0</v>
      </c>
      <c r="DF81" s="47">
        <f t="shared" si="53"/>
        <v>0</v>
      </c>
      <c r="DG81" s="47">
        <f t="shared" si="53"/>
        <v>0</v>
      </c>
      <c r="DH81" s="47">
        <f t="shared" si="53"/>
        <v>0</v>
      </c>
      <c r="DI81" s="47">
        <f t="shared" si="53"/>
        <v>0</v>
      </c>
      <c r="DJ81" s="47">
        <f t="shared" si="53"/>
        <v>0</v>
      </c>
      <c r="DK81" s="47">
        <f t="shared" si="53"/>
        <v>0</v>
      </c>
      <c r="DL81" s="47">
        <f t="shared" si="53"/>
        <v>0</v>
      </c>
      <c r="DM81" s="47">
        <f t="shared" si="53"/>
        <v>0</v>
      </c>
      <c r="DN81" s="47">
        <f t="shared" si="52"/>
        <v>0</v>
      </c>
      <c r="DO81" s="47">
        <f t="shared" si="52"/>
        <v>0</v>
      </c>
      <c r="DP81" s="47">
        <f t="shared" si="52"/>
        <v>0</v>
      </c>
      <c r="DQ81" s="47">
        <f t="shared" si="52"/>
        <v>0</v>
      </c>
    </row>
    <row r="82" spans="1:121">
      <c r="A82" s="4" t="s">
        <v>897</v>
      </c>
      <c r="B82">
        <v>1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2</v>
      </c>
      <c r="U82" s="6">
        <v>0</v>
      </c>
      <c r="V82" s="6">
        <v>4</v>
      </c>
      <c r="W82" s="6">
        <v>0</v>
      </c>
      <c r="X82" s="6">
        <v>5</v>
      </c>
      <c r="Y82" s="6">
        <v>0</v>
      </c>
      <c r="Z82" s="6">
        <v>0</v>
      </c>
      <c r="AA82" s="6">
        <v>0</v>
      </c>
      <c r="AB82" s="6">
        <v>0</v>
      </c>
      <c r="AC82" s="6">
        <v>92</v>
      </c>
      <c r="AD82" s="6">
        <v>11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E82" s="46">
        <v>81</v>
      </c>
      <c r="BF82" s="6">
        <f t="shared" si="42"/>
        <v>4</v>
      </c>
      <c r="BG82" s="6">
        <f t="shared" si="49"/>
        <v>0</v>
      </c>
      <c r="BH82" s="6">
        <f t="shared" si="49"/>
        <v>2</v>
      </c>
      <c r="BI82" s="6">
        <f t="shared" si="49"/>
        <v>0</v>
      </c>
      <c r="BJ82" s="6">
        <f t="shared" si="49"/>
        <v>0</v>
      </c>
      <c r="BK82" s="6">
        <f t="shared" si="49"/>
        <v>0</v>
      </c>
      <c r="BL82" s="6">
        <f t="shared" si="43"/>
        <v>0</v>
      </c>
      <c r="BM82" s="6">
        <f t="shared" si="49"/>
        <v>0</v>
      </c>
      <c r="BN82" s="6">
        <f t="shared" si="51"/>
        <v>0</v>
      </c>
      <c r="BO82" s="6">
        <f t="shared" si="51"/>
        <v>0</v>
      </c>
      <c r="BP82" s="6">
        <f t="shared" si="51"/>
        <v>0</v>
      </c>
      <c r="BQ82" s="6">
        <f t="shared" si="44"/>
        <v>0</v>
      </c>
      <c r="BR82" s="6">
        <f t="shared" si="51"/>
        <v>0</v>
      </c>
      <c r="BS82" s="6">
        <f t="shared" si="51"/>
        <v>0</v>
      </c>
      <c r="BT82" s="6">
        <f t="shared" si="51"/>
        <v>0</v>
      </c>
      <c r="BU82" s="6">
        <f t="shared" si="51"/>
        <v>0</v>
      </c>
      <c r="BV82" s="6">
        <f t="shared" si="51"/>
        <v>92</v>
      </c>
      <c r="BW82" s="6">
        <f t="shared" si="51"/>
        <v>0</v>
      </c>
      <c r="BX82" s="6">
        <f t="shared" si="51"/>
        <v>5</v>
      </c>
      <c r="BY82" s="6">
        <f t="shared" si="51"/>
        <v>0</v>
      </c>
      <c r="BZ82" s="6">
        <f t="shared" si="51"/>
        <v>11</v>
      </c>
      <c r="CA82" s="6">
        <f t="shared" si="51"/>
        <v>0</v>
      </c>
      <c r="CB82" s="6">
        <f t="shared" si="51"/>
        <v>0</v>
      </c>
      <c r="CC82" s="6">
        <f t="shared" si="51"/>
        <v>0</v>
      </c>
      <c r="CD82" s="6">
        <f t="shared" si="50"/>
        <v>0</v>
      </c>
      <c r="CE82" s="6">
        <f t="shared" si="50"/>
        <v>0</v>
      </c>
      <c r="CF82" s="6">
        <f t="shared" si="50"/>
        <v>0</v>
      </c>
      <c r="CG82" s="6">
        <f t="shared" si="50"/>
        <v>0</v>
      </c>
      <c r="CH82" s="6">
        <f t="shared" si="50"/>
        <v>0</v>
      </c>
      <c r="CI82" s="6">
        <f t="shared" si="50"/>
        <v>0</v>
      </c>
      <c r="CJ82" s="6">
        <f t="shared" si="50"/>
        <v>0</v>
      </c>
      <c r="CK82" s="6">
        <f t="shared" si="50"/>
        <v>0</v>
      </c>
      <c r="CL82" s="47">
        <f t="shared" si="18"/>
        <v>0</v>
      </c>
      <c r="CM82" s="47">
        <f t="shared" si="18"/>
        <v>0</v>
      </c>
      <c r="CN82" s="47">
        <f t="shared" si="18"/>
        <v>0</v>
      </c>
      <c r="CO82" s="47">
        <f t="shared" si="34"/>
        <v>0</v>
      </c>
      <c r="CP82" s="47">
        <f t="shared" si="34"/>
        <v>0</v>
      </c>
      <c r="CQ82" s="47">
        <f t="shared" si="34"/>
        <v>0</v>
      </c>
      <c r="CR82" s="47">
        <f t="shared" si="45"/>
        <v>0</v>
      </c>
      <c r="CS82" s="47">
        <f t="shared" si="36"/>
        <v>0</v>
      </c>
      <c r="CT82" s="47">
        <f t="shared" si="46"/>
        <v>0</v>
      </c>
      <c r="CU82" s="47">
        <f t="shared" si="46"/>
        <v>0</v>
      </c>
      <c r="CV82" s="47">
        <f t="shared" si="46"/>
        <v>0</v>
      </c>
      <c r="CW82" s="47">
        <f t="shared" si="47"/>
        <v>0</v>
      </c>
      <c r="CX82" s="47">
        <f t="shared" si="53"/>
        <v>0</v>
      </c>
      <c r="CY82" s="47">
        <f t="shared" si="53"/>
        <v>0</v>
      </c>
      <c r="CZ82" s="47">
        <f t="shared" si="53"/>
        <v>0</v>
      </c>
      <c r="DA82" s="47">
        <f t="shared" si="53"/>
        <v>0</v>
      </c>
      <c r="DB82" s="47">
        <f t="shared" si="53"/>
        <v>0</v>
      </c>
      <c r="DC82" s="47">
        <f t="shared" si="53"/>
        <v>0</v>
      </c>
      <c r="DD82" s="47">
        <f t="shared" si="53"/>
        <v>0</v>
      </c>
      <c r="DE82" s="47">
        <f t="shared" si="53"/>
        <v>0</v>
      </c>
      <c r="DF82" s="47">
        <f t="shared" si="53"/>
        <v>0</v>
      </c>
      <c r="DG82" s="47">
        <f t="shared" si="53"/>
        <v>0</v>
      </c>
      <c r="DH82" s="47">
        <f t="shared" si="53"/>
        <v>0</v>
      </c>
      <c r="DI82" s="47">
        <f t="shared" si="53"/>
        <v>0</v>
      </c>
      <c r="DJ82" s="47">
        <f t="shared" si="53"/>
        <v>0</v>
      </c>
      <c r="DK82" s="47">
        <f t="shared" si="53"/>
        <v>0</v>
      </c>
      <c r="DL82" s="47">
        <f t="shared" si="53"/>
        <v>0</v>
      </c>
      <c r="DM82" s="47">
        <f t="shared" si="53"/>
        <v>0</v>
      </c>
      <c r="DN82" s="47">
        <f t="shared" si="52"/>
        <v>0</v>
      </c>
      <c r="DO82" s="47">
        <f t="shared" si="52"/>
        <v>0</v>
      </c>
      <c r="DP82" s="47">
        <f t="shared" si="52"/>
        <v>0</v>
      </c>
      <c r="DQ82" s="47">
        <f t="shared" si="52"/>
        <v>0</v>
      </c>
    </row>
    <row r="83" spans="1:121">
      <c r="A83" s="4" t="s">
        <v>898</v>
      </c>
      <c r="B83">
        <v>1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6</v>
      </c>
      <c r="W83" s="6">
        <v>0</v>
      </c>
      <c r="X83" s="6">
        <v>0</v>
      </c>
      <c r="Y83" s="6">
        <v>0</v>
      </c>
      <c r="Z83" s="6">
        <v>6</v>
      </c>
      <c r="AA83" s="6">
        <v>7</v>
      </c>
      <c r="AB83" s="6">
        <v>15</v>
      </c>
      <c r="AC83" s="6">
        <v>69</v>
      </c>
      <c r="AD83" s="6">
        <v>11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E83" s="46">
        <v>82</v>
      </c>
      <c r="BF83" s="6">
        <f t="shared" si="42"/>
        <v>6</v>
      </c>
      <c r="BG83" s="6">
        <f t="shared" si="49"/>
        <v>0</v>
      </c>
      <c r="BH83" s="6">
        <f t="shared" si="49"/>
        <v>0</v>
      </c>
      <c r="BI83" s="6">
        <f t="shared" si="49"/>
        <v>0</v>
      </c>
      <c r="BJ83" s="6">
        <f t="shared" si="49"/>
        <v>0</v>
      </c>
      <c r="BK83" s="6">
        <f t="shared" si="49"/>
        <v>0</v>
      </c>
      <c r="BL83" s="6">
        <f t="shared" si="43"/>
        <v>0</v>
      </c>
      <c r="BM83" s="6">
        <f t="shared" si="49"/>
        <v>0</v>
      </c>
      <c r="BN83" s="6">
        <f t="shared" si="51"/>
        <v>0</v>
      </c>
      <c r="BO83" s="6">
        <f t="shared" si="51"/>
        <v>0</v>
      </c>
      <c r="BP83" s="6">
        <f t="shared" si="51"/>
        <v>0</v>
      </c>
      <c r="BQ83" s="6">
        <f t="shared" si="44"/>
        <v>0</v>
      </c>
      <c r="BR83" s="6">
        <f t="shared" si="51"/>
        <v>0</v>
      </c>
      <c r="BS83" s="6">
        <f t="shared" si="51"/>
        <v>0</v>
      </c>
      <c r="BT83" s="6">
        <f t="shared" si="51"/>
        <v>0</v>
      </c>
      <c r="BU83" s="6">
        <f t="shared" si="51"/>
        <v>0</v>
      </c>
      <c r="BV83" s="6">
        <f t="shared" si="51"/>
        <v>69</v>
      </c>
      <c r="BW83" s="6">
        <f t="shared" si="51"/>
        <v>15</v>
      </c>
      <c r="BX83" s="6">
        <f t="shared" si="51"/>
        <v>0</v>
      </c>
      <c r="BY83" s="6">
        <f t="shared" si="51"/>
        <v>0</v>
      </c>
      <c r="BZ83" s="6">
        <f t="shared" si="51"/>
        <v>11</v>
      </c>
      <c r="CA83" s="6">
        <f t="shared" si="51"/>
        <v>0</v>
      </c>
      <c r="CB83" s="6">
        <f t="shared" si="51"/>
        <v>0</v>
      </c>
      <c r="CC83" s="6">
        <f t="shared" si="51"/>
        <v>0</v>
      </c>
      <c r="CD83" s="6">
        <f t="shared" si="50"/>
        <v>0</v>
      </c>
      <c r="CE83" s="6">
        <f t="shared" si="50"/>
        <v>0</v>
      </c>
      <c r="CF83" s="6">
        <f t="shared" si="50"/>
        <v>0</v>
      </c>
      <c r="CG83" s="6">
        <f t="shared" si="50"/>
        <v>0</v>
      </c>
      <c r="CH83" s="6">
        <f t="shared" si="50"/>
        <v>7</v>
      </c>
      <c r="CI83" s="6">
        <f t="shared" si="50"/>
        <v>0</v>
      </c>
      <c r="CJ83" s="6">
        <f t="shared" si="50"/>
        <v>6</v>
      </c>
      <c r="CK83" s="6">
        <f t="shared" si="50"/>
        <v>0</v>
      </c>
      <c r="CL83" s="47">
        <f t="shared" ref="CL83:CN85" si="54">IFERROR(HLOOKUP(CL$2,$AK$2:$BC$85,$BE83,FALSE),0)</f>
        <v>0</v>
      </c>
      <c r="CM83" s="47">
        <f t="shared" si="54"/>
        <v>0</v>
      </c>
      <c r="CN83" s="47">
        <f t="shared" si="54"/>
        <v>0</v>
      </c>
      <c r="CO83" s="47">
        <f t="shared" si="34"/>
        <v>0</v>
      </c>
      <c r="CP83" s="47">
        <f t="shared" si="34"/>
        <v>0</v>
      </c>
      <c r="CQ83" s="47">
        <f t="shared" si="34"/>
        <v>0</v>
      </c>
      <c r="CR83" s="47">
        <f t="shared" si="45"/>
        <v>0</v>
      </c>
      <c r="CS83" s="47">
        <f t="shared" si="36"/>
        <v>0</v>
      </c>
      <c r="CT83" s="47">
        <f t="shared" si="46"/>
        <v>0</v>
      </c>
      <c r="CU83" s="47">
        <f t="shared" si="46"/>
        <v>0</v>
      </c>
      <c r="CV83" s="47">
        <f t="shared" si="46"/>
        <v>0</v>
      </c>
      <c r="CW83" s="47">
        <f t="shared" si="47"/>
        <v>0</v>
      </c>
      <c r="CX83" s="47">
        <f t="shared" si="53"/>
        <v>0</v>
      </c>
      <c r="CY83" s="47">
        <f t="shared" si="53"/>
        <v>0</v>
      </c>
      <c r="CZ83" s="47">
        <f t="shared" si="53"/>
        <v>0</v>
      </c>
      <c r="DA83" s="47">
        <f t="shared" si="53"/>
        <v>0</v>
      </c>
      <c r="DB83" s="47">
        <f t="shared" si="53"/>
        <v>0</v>
      </c>
      <c r="DC83" s="47">
        <f t="shared" si="53"/>
        <v>0</v>
      </c>
      <c r="DD83" s="47">
        <f t="shared" si="53"/>
        <v>0</v>
      </c>
      <c r="DE83" s="47">
        <f t="shared" si="53"/>
        <v>0</v>
      </c>
      <c r="DF83" s="47">
        <f t="shared" si="53"/>
        <v>0</v>
      </c>
      <c r="DG83" s="47">
        <f t="shared" si="53"/>
        <v>0</v>
      </c>
      <c r="DH83" s="47">
        <f t="shared" si="53"/>
        <v>0</v>
      </c>
      <c r="DI83" s="47">
        <f t="shared" si="53"/>
        <v>0</v>
      </c>
      <c r="DJ83" s="47">
        <f t="shared" si="53"/>
        <v>0</v>
      </c>
      <c r="DK83" s="47">
        <f t="shared" si="53"/>
        <v>0</v>
      </c>
      <c r="DL83" s="47">
        <f t="shared" si="53"/>
        <v>0</v>
      </c>
      <c r="DM83" s="47">
        <f t="shared" si="53"/>
        <v>0</v>
      </c>
      <c r="DN83" s="47">
        <f t="shared" si="52"/>
        <v>0</v>
      </c>
      <c r="DO83" s="47">
        <f t="shared" si="52"/>
        <v>0</v>
      </c>
      <c r="DP83" s="47">
        <f t="shared" si="52"/>
        <v>0</v>
      </c>
      <c r="DQ83" s="47">
        <f t="shared" si="52"/>
        <v>0</v>
      </c>
    </row>
    <row r="84" spans="1:121">
      <c r="A84" s="4" t="s">
        <v>899</v>
      </c>
      <c r="B84">
        <v>1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6</v>
      </c>
      <c r="W84" s="6">
        <v>0</v>
      </c>
      <c r="X84" s="6">
        <v>0</v>
      </c>
      <c r="Y84" s="6">
        <v>0</v>
      </c>
      <c r="Z84" s="6">
        <v>7</v>
      </c>
      <c r="AA84" s="6">
        <v>0</v>
      </c>
      <c r="AB84" s="6">
        <v>17</v>
      </c>
      <c r="AC84" s="6">
        <v>73</v>
      </c>
      <c r="AD84" s="6">
        <v>11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E84" s="46">
        <v>83</v>
      </c>
      <c r="BF84" s="6">
        <f t="shared" si="42"/>
        <v>6</v>
      </c>
      <c r="BG84" s="6">
        <f t="shared" si="49"/>
        <v>0</v>
      </c>
      <c r="BH84" s="6">
        <f t="shared" si="49"/>
        <v>0</v>
      </c>
      <c r="BI84" s="6">
        <f t="shared" si="49"/>
        <v>0</v>
      </c>
      <c r="BJ84" s="6">
        <f t="shared" si="49"/>
        <v>0</v>
      </c>
      <c r="BK84" s="6">
        <f t="shared" si="49"/>
        <v>0</v>
      </c>
      <c r="BL84" s="6">
        <f t="shared" si="43"/>
        <v>0</v>
      </c>
      <c r="BM84" s="6">
        <f t="shared" si="49"/>
        <v>0</v>
      </c>
      <c r="BN84" s="6">
        <f t="shared" si="51"/>
        <v>0</v>
      </c>
      <c r="BO84" s="6">
        <f t="shared" si="51"/>
        <v>0</v>
      </c>
      <c r="BP84" s="6">
        <f t="shared" si="51"/>
        <v>0</v>
      </c>
      <c r="BQ84" s="6">
        <f t="shared" si="44"/>
        <v>0</v>
      </c>
      <c r="BR84" s="6">
        <f t="shared" si="51"/>
        <v>0</v>
      </c>
      <c r="BS84" s="6">
        <f t="shared" si="51"/>
        <v>0</v>
      </c>
      <c r="BT84" s="6">
        <f t="shared" si="51"/>
        <v>0</v>
      </c>
      <c r="BU84" s="6">
        <f t="shared" si="51"/>
        <v>0</v>
      </c>
      <c r="BV84" s="6">
        <f t="shared" si="51"/>
        <v>73</v>
      </c>
      <c r="BW84" s="6">
        <f t="shared" si="51"/>
        <v>17</v>
      </c>
      <c r="BX84" s="6">
        <f t="shared" si="51"/>
        <v>0</v>
      </c>
      <c r="BY84" s="6">
        <f t="shared" si="51"/>
        <v>0</v>
      </c>
      <c r="BZ84" s="6">
        <f t="shared" si="51"/>
        <v>11</v>
      </c>
      <c r="CA84" s="6">
        <f t="shared" si="51"/>
        <v>0</v>
      </c>
      <c r="CB84" s="6">
        <f t="shared" si="51"/>
        <v>0</v>
      </c>
      <c r="CC84" s="6">
        <f t="shared" si="51"/>
        <v>0</v>
      </c>
      <c r="CD84" s="6">
        <f t="shared" si="50"/>
        <v>0</v>
      </c>
      <c r="CE84" s="6">
        <f t="shared" si="50"/>
        <v>0</v>
      </c>
      <c r="CF84" s="6">
        <f t="shared" si="50"/>
        <v>0</v>
      </c>
      <c r="CG84" s="6">
        <f t="shared" si="50"/>
        <v>0</v>
      </c>
      <c r="CH84" s="6">
        <f t="shared" si="50"/>
        <v>0</v>
      </c>
      <c r="CI84" s="6">
        <f t="shared" si="50"/>
        <v>0</v>
      </c>
      <c r="CJ84" s="6">
        <f t="shared" si="50"/>
        <v>7</v>
      </c>
      <c r="CK84" s="6">
        <f t="shared" si="50"/>
        <v>0</v>
      </c>
      <c r="CL84" s="47">
        <f t="shared" si="54"/>
        <v>0</v>
      </c>
      <c r="CM84" s="47">
        <f t="shared" si="54"/>
        <v>0</v>
      </c>
      <c r="CN84" s="47">
        <f t="shared" si="54"/>
        <v>0</v>
      </c>
      <c r="CO84" s="47">
        <f t="shared" si="34"/>
        <v>0</v>
      </c>
      <c r="CP84" s="47">
        <f t="shared" si="34"/>
        <v>0</v>
      </c>
      <c r="CQ84" s="47">
        <f t="shared" si="34"/>
        <v>0</v>
      </c>
      <c r="CR84" s="47">
        <f t="shared" si="45"/>
        <v>0</v>
      </c>
      <c r="CS84" s="47">
        <f t="shared" si="36"/>
        <v>0</v>
      </c>
      <c r="CT84" s="47">
        <f t="shared" si="46"/>
        <v>0</v>
      </c>
      <c r="CU84" s="47">
        <f t="shared" si="46"/>
        <v>0</v>
      </c>
      <c r="CV84" s="47">
        <f t="shared" si="46"/>
        <v>0</v>
      </c>
      <c r="CW84" s="47">
        <f t="shared" si="47"/>
        <v>0</v>
      </c>
      <c r="CX84" s="47">
        <f t="shared" si="53"/>
        <v>0</v>
      </c>
      <c r="CY84" s="47">
        <f t="shared" si="53"/>
        <v>0</v>
      </c>
      <c r="CZ84" s="47">
        <f t="shared" si="53"/>
        <v>0</v>
      </c>
      <c r="DA84" s="47">
        <f t="shared" si="53"/>
        <v>0</v>
      </c>
      <c r="DB84" s="47">
        <f t="shared" si="53"/>
        <v>0</v>
      </c>
      <c r="DC84" s="47">
        <f t="shared" si="53"/>
        <v>0</v>
      </c>
      <c r="DD84" s="47">
        <f t="shared" si="53"/>
        <v>0</v>
      </c>
      <c r="DE84" s="47">
        <f t="shared" si="53"/>
        <v>0</v>
      </c>
      <c r="DF84" s="47">
        <f t="shared" si="53"/>
        <v>0</v>
      </c>
      <c r="DG84" s="47">
        <f t="shared" si="53"/>
        <v>0</v>
      </c>
      <c r="DH84" s="47">
        <f t="shared" si="53"/>
        <v>0</v>
      </c>
      <c r="DI84" s="47">
        <f t="shared" si="53"/>
        <v>0</v>
      </c>
      <c r="DJ84" s="47">
        <f t="shared" si="53"/>
        <v>0</v>
      </c>
      <c r="DK84" s="47">
        <f t="shared" si="53"/>
        <v>0</v>
      </c>
      <c r="DL84" s="47">
        <f t="shared" si="53"/>
        <v>0</v>
      </c>
      <c r="DM84" s="47">
        <f t="shared" si="53"/>
        <v>0</v>
      </c>
      <c r="DN84" s="47">
        <f t="shared" si="52"/>
        <v>0</v>
      </c>
      <c r="DO84" s="47">
        <f t="shared" si="52"/>
        <v>0</v>
      </c>
      <c r="DP84" s="47">
        <f t="shared" si="52"/>
        <v>0</v>
      </c>
      <c r="DQ84" s="47">
        <f t="shared" si="52"/>
        <v>0</v>
      </c>
    </row>
    <row r="85" spans="1:121">
      <c r="A85" s="4" t="s">
        <v>482</v>
      </c>
      <c r="B85">
        <v>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6</v>
      </c>
      <c r="W85" s="6">
        <v>0</v>
      </c>
      <c r="X85" s="6">
        <v>0</v>
      </c>
      <c r="Y85" s="6">
        <v>0</v>
      </c>
      <c r="Z85" s="6">
        <v>6</v>
      </c>
      <c r="AA85" s="6">
        <v>0</v>
      </c>
      <c r="AB85" s="6">
        <v>0</v>
      </c>
      <c r="AC85" s="6">
        <v>91</v>
      </c>
      <c r="AD85" s="6">
        <v>11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E85" s="46">
        <v>84</v>
      </c>
      <c r="BF85" s="6">
        <f t="shared" si="42"/>
        <v>6</v>
      </c>
      <c r="BG85" s="6">
        <f t="shared" si="49"/>
        <v>0</v>
      </c>
      <c r="BH85" s="6">
        <f t="shared" si="49"/>
        <v>0</v>
      </c>
      <c r="BI85" s="6">
        <f t="shared" si="49"/>
        <v>0</v>
      </c>
      <c r="BJ85" s="6">
        <f t="shared" si="49"/>
        <v>0</v>
      </c>
      <c r="BK85" s="6">
        <f t="shared" si="49"/>
        <v>0</v>
      </c>
      <c r="BL85" s="6">
        <f t="shared" si="43"/>
        <v>0</v>
      </c>
      <c r="BM85" s="6">
        <f t="shared" si="49"/>
        <v>0</v>
      </c>
      <c r="BN85" s="6">
        <f t="shared" si="51"/>
        <v>0</v>
      </c>
      <c r="BO85" s="6">
        <f t="shared" si="51"/>
        <v>0</v>
      </c>
      <c r="BP85" s="6">
        <f t="shared" si="51"/>
        <v>0</v>
      </c>
      <c r="BQ85" s="6">
        <f t="shared" si="44"/>
        <v>0</v>
      </c>
      <c r="BR85" s="6">
        <f t="shared" si="51"/>
        <v>0</v>
      </c>
      <c r="BS85" s="6">
        <f t="shared" si="51"/>
        <v>0</v>
      </c>
      <c r="BT85" s="6">
        <f t="shared" si="51"/>
        <v>0</v>
      </c>
      <c r="BU85" s="6">
        <f t="shared" si="51"/>
        <v>0</v>
      </c>
      <c r="BV85" s="6">
        <f t="shared" si="51"/>
        <v>91</v>
      </c>
      <c r="BW85" s="6">
        <f t="shared" si="51"/>
        <v>0</v>
      </c>
      <c r="BX85" s="6">
        <f t="shared" si="51"/>
        <v>0</v>
      </c>
      <c r="BY85" s="6">
        <f t="shared" si="51"/>
        <v>0</v>
      </c>
      <c r="BZ85" s="6">
        <f t="shared" si="51"/>
        <v>11</v>
      </c>
      <c r="CA85" s="6">
        <f t="shared" si="51"/>
        <v>0</v>
      </c>
      <c r="CB85" s="6">
        <f t="shared" si="51"/>
        <v>0</v>
      </c>
      <c r="CC85" s="6">
        <f t="shared" si="51"/>
        <v>0</v>
      </c>
      <c r="CD85" s="6">
        <f t="shared" si="50"/>
        <v>0</v>
      </c>
      <c r="CE85" s="6">
        <f t="shared" si="50"/>
        <v>0</v>
      </c>
      <c r="CF85" s="6">
        <f t="shared" si="50"/>
        <v>0</v>
      </c>
      <c r="CG85" s="6">
        <f t="shared" si="50"/>
        <v>0</v>
      </c>
      <c r="CH85" s="6">
        <f t="shared" si="50"/>
        <v>0</v>
      </c>
      <c r="CI85" s="6">
        <f t="shared" si="50"/>
        <v>0</v>
      </c>
      <c r="CJ85" s="6">
        <f t="shared" si="50"/>
        <v>6</v>
      </c>
      <c r="CK85" s="6">
        <f t="shared" si="50"/>
        <v>0</v>
      </c>
      <c r="CL85" s="47">
        <f t="shared" si="54"/>
        <v>0</v>
      </c>
      <c r="CM85" s="47">
        <f t="shared" si="54"/>
        <v>0</v>
      </c>
      <c r="CN85" s="47">
        <f t="shared" si="54"/>
        <v>0</v>
      </c>
      <c r="CO85" s="47">
        <f t="shared" si="34"/>
        <v>0</v>
      </c>
      <c r="CP85" s="47">
        <f t="shared" si="34"/>
        <v>0</v>
      </c>
      <c r="CQ85" s="47">
        <f t="shared" si="34"/>
        <v>0</v>
      </c>
      <c r="CR85" s="47">
        <f t="shared" si="45"/>
        <v>0</v>
      </c>
      <c r="CS85" s="47">
        <f t="shared" si="36"/>
        <v>0</v>
      </c>
      <c r="CT85" s="47">
        <f t="shared" si="46"/>
        <v>0</v>
      </c>
      <c r="CU85" s="47">
        <f t="shared" si="46"/>
        <v>0</v>
      </c>
      <c r="CV85" s="47">
        <f t="shared" si="46"/>
        <v>0</v>
      </c>
      <c r="CW85" s="47">
        <f t="shared" si="47"/>
        <v>0</v>
      </c>
      <c r="CX85" s="47">
        <f t="shared" si="53"/>
        <v>0</v>
      </c>
      <c r="CY85" s="47">
        <f t="shared" si="53"/>
        <v>0</v>
      </c>
      <c r="CZ85" s="47">
        <f t="shared" si="53"/>
        <v>0</v>
      </c>
      <c r="DA85" s="47">
        <f t="shared" si="53"/>
        <v>0</v>
      </c>
      <c r="DB85" s="47">
        <f t="shared" si="53"/>
        <v>0</v>
      </c>
      <c r="DC85" s="47">
        <f t="shared" si="53"/>
        <v>0</v>
      </c>
      <c r="DD85" s="47">
        <f t="shared" si="53"/>
        <v>0</v>
      </c>
      <c r="DE85" s="47">
        <f t="shared" si="53"/>
        <v>0</v>
      </c>
      <c r="DF85" s="47">
        <f t="shared" si="53"/>
        <v>0</v>
      </c>
      <c r="DG85" s="47">
        <f t="shared" si="53"/>
        <v>0</v>
      </c>
      <c r="DH85" s="47">
        <f t="shared" si="53"/>
        <v>0</v>
      </c>
      <c r="DI85" s="47">
        <f t="shared" si="53"/>
        <v>0</v>
      </c>
      <c r="DJ85" s="47">
        <f t="shared" si="53"/>
        <v>0</v>
      </c>
      <c r="DK85" s="47">
        <f t="shared" si="53"/>
        <v>0</v>
      </c>
      <c r="DL85" s="47">
        <f t="shared" si="53"/>
        <v>0</v>
      </c>
      <c r="DM85" s="47">
        <f t="shared" si="53"/>
        <v>0</v>
      </c>
      <c r="DN85" s="47">
        <f t="shared" si="52"/>
        <v>0</v>
      </c>
      <c r="DO85" s="47">
        <f t="shared" si="52"/>
        <v>0</v>
      </c>
      <c r="DP85" s="47">
        <f t="shared" si="52"/>
        <v>0</v>
      </c>
      <c r="DQ85" s="47">
        <f t="shared" si="52"/>
        <v>0</v>
      </c>
    </row>
    <row r="87" spans="1:121">
      <c r="CL87">
        <v>0</v>
      </c>
      <c r="CM87">
        <v>1</v>
      </c>
      <c r="CN87">
        <v>2</v>
      </c>
      <c r="CO87">
        <v>3</v>
      </c>
      <c r="CP87">
        <v>4</v>
      </c>
      <c r="CQ87">
        <v>5</v>
      </c>
      <c r="CR87">
        <v>6</v>
      </c>
      <c r="CS87">
        <v>7</v>
      </c>
      <c r="CT87">
        <v>8</v>
      </c>
      <c r="CU87">
        <v>9</v>
      </c>
      <c r="CV87">
        <v>10</v>
      </c>
      <c r="CW87">
        <v>11</v>
      </c>
      <c r="CX87">
        <v>12</v>
      </c>
      <c r="CY87">
        <v>13</v>
      </c>
      <c r="CZ87">
        <v>14</v>
      </c>
      <c r="DA87">
        <v>15</v>
      </c>
      <c r="DB87">
        <v>16</v>
      </c>
      <c r="DC87">
        <v>17</v>
      </c>
      <c r="DD87">
        <v>18</v>
      </c>
      <c r="DE87">
        <v>19</v>
      </c>
      <c r="DF87">
        <v>20</v>
      </c>
      <c r="DG87">
        <v>21</v>
      </c>
      <c r="DH87">
        <v>22</v>
      </c>
      <c r="DI87">
        <v>23</v>
      </c>
      <c r="DJ87">
        <v>24</v>
      </c>
      <c r="DK87">
        <v>25</v>
      </c>
      <c r="DL87">
        <v>26</v>
      </c>
      <c r="DM87">
        <v>27</v>
      </c>
      <c r="DN87">
        <v>28</v>
      </c>
      <c r="DO87">
        <v>29</v>
      </c>
      <c r="DP87">
        <v>30</v>
      </c>
      <c r="DQ87">
        <v>31</v>
      </c>
    </row>
    <row r="88" spans="1:121">
      <c r="CL88" s="48">
        <f t="shared" ref="CL88:DQ88" si="55">SUM(CL3:CL85)</f>
        <v>0</v>
      </c>
      <c r="CM88" s="48">
        <f t="shared" si="55"/>
        <v>0</v>
      </c>
      <c r="CN88" s="48">
        <f t="shared" si="55"/>
        <v>0</v>
      </c>
      <c r="CO88" s="48">
        <f t="shared" si="55"/>
        <v>0</v>
      </c>
      <c r="CP88" s="48">
        <f t="shared" si="55"/>
        <v>31</v>
      </c>
      <c r="CQ88" s="48">
        <f t="shared" si="55"/>
        <v>14</v>
      </c>
      <c r="CR88" s="48">
        <f t="shared" si="55"/>
        <v>0</v>
      </c>
      <c r="CS88" s="48">
        <f t="shared" si="55"/>
        <v>8</v>
      </c>
      <c r="CT88" s="48">
        <f t="shared" si="55"/>
        <v>0</v>
      </c>
      <c r="CU88" s="48">
        <f t="shared" si="55"/>
        <v>30</v>
      </c>
      <c r="CV88" s="48">
        <f t="shared" si="55"/>
        <v>0</v>
      </c>
      <c r="CW88" s="48">
        <f t="shared" si="55"/>
        <v>3</v>
      </c>
      <c r="CX88" s="48">
        <f t="shared" si="55"/>
        <v>484</v>
      </c>
      <c r="CY88" s="48">
        <f t="shared" si="55"/>
        <v>0</v>
      </c>
      <c r="CZ88" s="48">
        <f t="shared" si="55"/>
        <v>72</v>
      </c>
      <c r="DA88" s="48">
        <f t="shared" si="55"/>
        <v>322</v>
      </c>
      <c r="DB88" s="48">
        <f t="shared" si="55"/>
        <v>68</v>
      </c>
      <c r="DC88" s="48">
        <f t="shared" si="55"/>
        <v>0</v>
      </c>
      <c r="DD88" s="48">
        <f t="shared" si="55"/>
        <v>11</v>
      </c>
      <c r="DE88" s="48">
        <f t="shared" si="55"/>
        <v>0</v>
      </c>
      <c r="DF88" s="48">
        <f t="shared" si="55"/>
        <v>178</v>
      </c>
      <c r="DG88" s="48">
        <f t="shared" si="55"/>
        <v>317</v>
      </c>
      <c r="DH88" s="48">
        <f t="shared" si="55"/>
        <v>96</v>
      </c>
      <c r="DI88" s="48">
        <f t="shared" si="55"/>
        <v>41</v>
      </c>
      <c r="DJ88" s="48">
        <f t="shared" si="55"/>
        <v>0</v>
      </c>
      <c r="DK88" s="48">
        <f t="shared" si="55"/>
        <v>0</v>
      </c>
      <c r="DL88" s="48">
        <f t="shared" si="55"/>
        <v>2</v>
      </c>
      <c r="DM88" s="48">
        <f t="shared" si="55"/>
        <v>11</v>
      </c>
      <c r="DN88" s="48">
        <f t="shared" si="55"/>
        <v>0</v>
      </c>
      <c r="DO88" s="48">
        <f t="shared" si="55"/>
        <v>0</v>
      </c>
      <c r="DP88" s="48">
        <f t="shared" si="55"/>
        <v>0</v>
      </c>
      <c r="DQ88" s="48">
        <f t="shared" si="55"/>
        <v>0</v>
      </c>
    </row>
    <row r="90" spans="1:121">
      <c r="CL90">
        <f>SUM(CL88)</f>
        <v>0</v>
      </c>
      <c r="CM90">
        <f>SUM($CL$88:CM88)</f>
        <v>0</v>
      </c>
      <c r="CN90">
        <f>SUM($CL$88:CN88)</f>
        <v>0</v>
      </c>
      <c r="CO90">
        <f>SUM($CL$88:CO88)</f>
        <v>0</v>
      </c>
      <c r="CP90">
        <f>SUM($CL$88:CP88)</f>
        <v>31</v>
      </c>
      <c r="CQ90">
        <f>SUM($CL$88:CQ88)</f>
        <v>45</v>
      </c>
      <c r="CR90">
        <f>SUM($CL$88:CR88)</f>
        <v>45</v>
      </c>
      <c r="CS90">
        <f>SUM($CL$88:CS88)</f>
        <v>53</v>
      </c>
      <c r="CT90">
        <f>SUM($CL$88:CT88)</f>
        <v>53</v>
      </c>
      <c r="CU90">
        <f>SUM($CL$88:CU88)</f>
        <v>83</v>
      </c>
      <c r="CV90">
        <f>SUM($CL$88:CV88)</f>
        <v>83</v>
      </c>
      <c r="CW90">
        <f>SUM($CL$88:CW88)</f>
        <v>86</v>
      </c>
      <c r="CX90">
        <f>SUM($CL$88:CX88)</f>
        <v>570</v>
      </c>
      <c r="CY90">
        <f>SUM($CL$88:CY88)</f>
        <v>570</v>
      </c>
      <c r="CZ90">
        <f>SUM($CL$88:CZ88)</f>
        <v>642</v>
      </c>
      <c r="DA90">
        <f>SUM($CL$88:DA88)</f>
        <v>964</v>
      </c>
      <c r="DB90">
        <f>SUM($CL$88:DB88)</f>
        <v>1032</v>
      </c>
      <c r="DC90">
        <f>SUM($CL$88:DC88)</f>
        <v>1032</v>
      </c>
      <c r="DD90">
        <f>SUM($CL$88:DD88)</f>
        <v>1043</v>
      </c>
      <c r="DE90">
        <f>SUM($CL$88:DE88)</f>
        <v>1043</v>
      </c>
      <c r="DF90">
        <f>SUM($CL$88:DF88)</f>
        <v>1221</v>
      </c>
      <c r="DG90">
        <f>SUM($CL$88:DG88)</f>
        <v>1538</v>
      </c>
      <c r="DH90">
        <f>SUM($CL$88:DH88)</f>
        <v>1634</v>
      </c>
      <c r="DI90">
        <f>SUM($CL$88:DI88)</f>
        <v>1675</v>
      </c>
      <c r="DJ90">
        <f>SUM($CL$88:DJ88)</f>
        <v>1675</v>
      </c>
      <c r="DK90">
        <f>SUM($CL$88:DK88)</f>
        <v>1675</v>
      </c>
      <c r="DL90">
        <f>SUM($CL$88:DL88)</f>
        <v>1677</v>
      </c>
      <c r="DM90">
        <f>SUM($CL$88:DM88)</f>
        <v>1688</v>
      </c>
      <c r="DN90">
        <f>SUM($CL$88:DN88)</f>
        <v>1688</v>
      </c>
      <c r="DO90">
        <f>SUM($CL$88:DO88)</f>
        <v>1688</v>
      </c>
      <c r="DP90">
        <f>SUM($CL$88:DP88)</f>
        <v>1688</v>
      </c>
      <c r="DQ90">
        <f>SUM($CL$88:DQ88)</f>
        <v>1688</v>
      </c>
    </row>
    <row r="92" spans="1:121">
      <c r="CE92" t="s">
        <v>988</v>
      </c>
      <c r="CF92" t="s">
        <v>989</v>
      </c>
      <c r="CH92" t="s">
        <v>988</v>
      </c>
      <c r="CI92" t="s">
        <v>989</v>
      </c>
      <c r="CL92">
        <f>SUM(CL95)</f>
        <v>0</v>
      </c>
      <c r="CM92">
        <f>SUM($CL$95:CM95)</f>
        <v>0</v>
      </c>
      <c r="CN92">
        <f>SUM($CL$95:CN95)</f>
        <v>0</v>
      </c>
      <c r="CP92">
        <f>SUM($CL$95:CP95)</f>
        <v>31</v>
      </c>
      <c r="CQ92">
        <f>SUM($CL$95:CQ95)</f>
        <v>45</v>
      </c>
      <c r="CS92">
        <f>SUM($CL$95:CS95)</f>
        <v>53</v>
      </c>
      <c r="CU92">
        <f>SUM($CL$95:CU95)</f>
        <v>83</v>
      </c>
      <c r="CW92">
        <f>SUM($CL$95:CW95)</f>
        <v>86</v>
      </c>
      <c r="CX92">
        <f>SUM($CL$95:CX95)</f>
        <v>570</v>
      </c>
      <c r="CY92">
        <f>SUM($CL$95:CX95)</f>
        <v>570</v>
      </c>
      <c r="CZ92">
        <f>SUM($CL$95:CZ95)</f>
        <v>642</v>
      </c>
      <c r="DA92">
        <f>SUM($CL$95:DA95)</f>
        <v>964</v>
      </c>
      <c r="DB92">
        <f>SUM($CL$95:DB95)</f>
        <v>1032</v>
      </c>
      <c r="DD92">
        <f>SUM($CL$95:DD95)</f>
        <v>1043</v>
      </c>
      <c r="DF92">
        <f>SUM($CL$95:DF95)</f>
        <v>1221</v>
      </c>
      <c r="DG92">
        <f>SUM($CL$95:DG95)</f>
        <v>1538</v>
      </c>
      <c r="DH92">
        <f>SUM($CL$95:DH95)</f>
        <v>1634</v>
      </c>
      <c r="DI92">
        <f>SUM($CL$95:DI95)</f>
        <v>1675</v>
      </c>
      <c r="DL92">
        <f>SUM($CL$95:DL95)</f>
        <v>1677</v>
      </c>
      <c r="DM92">
        <f>SUM($CL$95:DM95)</f>
        <v>1688</v>
      </c>
    </row>
    <row r="93" spans="1:121">
      <c r="CE93">
        <v>0</v>
      </c>
      <c r="CF93">
        <v>0</v>
      </c>
      <c r="CH93">
        <v>0</v>
      </c>
      <c r="CI93">
        <v>0</v>
      </c>
    </row>
    <row r="94" spans="1:121">
      <c r="CE94">
        <v>1</v>
      </c>
      <c r="CF94">
        <v>0</v>
      </c>
      <c r="CH94">
        <v>1</v>
      </c>
      <c r="CI94">
        <v>0</v>
      </c>
      <c r="CK94" t="s">
        <v>988</v>
      </c>
      <c r="CL94">
        <v>0</v>
      </c>
      <c r="CM94">
        <v>1</v>
      </c>
      <c r="CN94">
        <v>2</v>
      </c>
      <c r="CP94">
        <v>4</v>
      </c>
      <c r="CQ94">
        <v>5</v>
      </c>
      <c r="CS94">
        <v>7</v>
      </c>
      <c r="CU94">
        <v>9</v>
      </c>
      <c r="CW94">
        <v>11</v>
      </c>
      <c r="CX94">
        <v>12</v>
      </c>
      <c r="CZ94">
        <v>14</v>
      </c>
      <c r="DA94">
        <v>15</v>
      </c>
      <c r="DB94">
        <v>16</v>
      </c>
      <c r="DD94">
        <v>18</v>
      </c>
      <c r="DF94">
        <v>20</v>
      </c>
      <c r="DG94">
        <v>21</v>
      </c>
      <c r="DH94">
        <v>22</v>
      </c>
      <c r="DI94">
        <v>23</v>
      </c>
      <c r="DL94">
        <v>26</v>
      </c>
      <c r="DM94">
        <v>27</v>
      </c>
    </row>
    <row r="95" spans="1:121">
      <c r="CE95">
        <v>2</v>
      </c>
      <c r="CF95">
        <v>0</v>
      </c>
      <c r="CH95">
        <v>2</v>
      </c>
      <c r="CI95">
        <v>0</v>
      </c>
      <c r="CK95" t="s">
        <v>989</v>
      </c>
      <c r="CL95">
        <v>0</v>
      </c>
      <c r="CM95">
        <v>0</v>
      </c>
      <c r="CN95">
        <v>0</v>
      </c>
      <c r="CP95">
        <v>31</v>
      </c>
      <c r="CQ95">
        <v>14</v>
      </c>
      <c r="CS95">
        <v>8</v>
      </c>
      <c r="CU95">
        <v>30</v>
      </c>
      <c r="CW95">
        <v>3</v>
      </c>
      <c r="CX95">
        <v>484</v>
      </c>
      <c r="CZ95">
        <v>72</v>
      </c>
      <c r="DA95">
        <v>322</v>
      </c>
      <c r="DB95">
        <v>68</v>
      </c>
      <c r="DD95">
        <v>11</v>
      </c>
      <c r="DF95">
        <v>178</v>
      </c>
      <c r="DG95">
        <v>317</v>
      </c>
      <c r="DH95">
        <v>96</v>
      </c>
      <c r="DI95">
        <v>41</v>
      </c>
      <c r="DL95">
        <v>2</v>
      </c>
      <c r="DM95">
        <v>11</v>
      </c>
    </row>
    <row r="96" spans="1:121">
      <c r="CE96">
        <v>4</v>
      </c>
      <c r="CF96">
        <v>31</v>
      </c>
      <c r="CH96">
        <v>4</v>
      </c>
      <c r="CI96">
        <v>31</v>
      </c>
    </row>
    <row r="97" spans="83:87">
      <c r="CE97">
        <v>5</v>
      </c>
      <c r="CF97">
        <v>14</v>
      </c>
      <c r="CH97">
        <v>5</v>
      </c>
      <c r="CI97">
        <v>14</v>
      </c>
    </row>
    <row r="98" spans="83:87">
      <c r="CE98">
        <v>7</v>
      </c>
      <c r="CF98">
        <v>8</v>
      </c>
      <c r="CH98">
        <v>7</v>
      </c>
      <c r="CI98">
        <v>8</v>
      </c>
    </row>
    <row r="99" spans="83:87">
      <c r="CE99">
        <v>9</v>
      </c>
      <c r="CF99">
        <v>30</v>
      </c>
      <c r="CH99">
        <v>9</v>
      </c>
      <c r="CI99">
        <v>30</v>
      </c>
    </row>
    <row r="100" spans="83:87">
      <c r="CE100">
        <v>12</v>
      </c>
      <c r="CF100">
        <v>484</v>
      </c>
      <c r="CH100">
        <v>12</v>
      </c>
      <c r="CI100">
        <v>484</v>
      </c>
    </row>
    <row r="101" spans="83:87">
      <c r="CE101">
        <v>13</v>
      </c>
      <c r="CF101">
        <v>3</v>
      </c>
      <c r="CH101">
        <v>11</v>
      </c>
      <c r="CI101">
        <v>3</v>
      </c>
    </row>
    <row r="102" spans="83:87">
      <c r="CE102">
        <v>14</v>
      </c>
      <c r="CF102">
        <v>72</v>
      </c>
      <c r="CH102">
        <v>14</v>
      </c>
      <c r="CI102">
        <v>72</v>
      </c>
    </row>
    <row r="103" spans="83:87">
      <c r="CE103">
        <v>15</v>
      </c>
      <c r="CF103">
        <v>322</v>
      </c>
      <c r="CH103">
        <v>15</v>
      </c>
      <c r="CI103">
        <v>322</v>
      </c>
    </row>
    <row r="104" spans="83:87">
      <c r="CE104">
        <v>16</v>
      </c>
      <c r="CF104">
        <v>68</v>
      </c>
      <c r="CH104">
        <v>16</v>
      </c>
      <c r="CI104">
        <v>68</v>
      </c>
    </row>
    <row r="105" spans="83:87">
      <c r="CE105">
        <v>18</v>
      </c>
      <c r="CF105">
        <v>11</v>
      </c>
      <c r="CH105">
        <v>18</v>
      </c>
      <c r="CI105">
        <v>11</v>
      </c>
    </row>
    <row r="106" spans="83:87">
      <c r="CE106">
        <v>20</v>
      </c>
      <c r="CF106">
        <v>178</v>
      </c>
      <c r="CH106">
        <v>20</v>
      </c>
      <c r="CI106">
        <v>178</v>
      </c>
    </row>
    <row r="107" spans="83:87">
      <c r="CE107">
        <v>21</v>
      </c>
      <c r="CF107">
        <v>317</v>
      </c>
      <c r="CH107">
        <v>21</v>
      </c>
      <c r="CI107">
        <v>317</v>
      </c>
    </row>
    <row r="108" spans="83:87">
      <c r="CE108">
        <v>22</v>
      </c>
      <c r="CF108">
        <v>96</v>
      </c>
      <c r="CH108">
        <v>22</v>
      </c>
      <c r="CI108">
        <v>96</v>
      </c>
    </row>
    <row r="109" spans="83:87">
      <c r="CE109">
        <v>23</v>
      </c>
      <c r="CF109">
        <v>41</v>
      </c>
      <c r="CH109">
        <v>23</v>
      </c>
      <c r="CI109">
        <v>41</v>
      </c>
    </row>
    <row r="110" spans="83:87">
      <c r="CE110">
        <v>26</v>
      </c>
      <c r="CF110">
        <v>2</v>
      </c>
      <c r="CH110">
        <v>26</v>
      </c>
      <c r="CI110">
        <v>2</v>
      </c>
    </row>
    <row r="111" spans="83:87">
      <c r="CE111">
        <v>27</v>
      </c>
      <c r="CF111">
        <v>11</v>
      </c>
      <c r="CH111">
        <v>27</v>
      </c>
      <c r="CI111">
        <v>11</v>
      </c>
    </row>
  </sheetData>
  <mergeCells count="4">
    <mergeCell ref="C1:AJ1"/>
    <mergeCell ref="AK1:BC1"/>
    <mergeCell ref="BF1:CK1"/>
    <mergeCell ref="CL1:DQ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A32C-5FFB-4783-9BD6-BF110E5D8319}">
  <dimension ref="A1"/>
  <sheetViews>
    <sheetView workbookViewId="0">
      <selection activeCell="A31" sqref="A31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C439-84EB-4340-94B7-57797FA7B6D2}">
  <dimension ref="A1:H245"/>
  <sheetViews>
    <sheetView workbookViewId="0">
      <selection activeCell="K28" sqref="K28"/>
    </sheetView>
  </sheetViews>
  <sheetFormatPr defaultRowHeight="15"/>
  <cols>
    <col min="3" max="3" width="10.140625" bestFit="1" customWidth="1"/>
    <col min="4" max="4" width="13.140625" customWidth="1"/>
    <col min="5" max="5" width="29" bestFit="1" customWidth="1"/>
    <col min="6" max="6" width="22.42578125" bestFit="1" customWidth="1"/>
    <col min="7" max="7" width="29" bestFit="1" customWidth="1"/>
    <col min="8" max="8" width="21.5703125" bestFit="1" customWidth="1"/>
  </cols>
  <sheetData>
    <row r="1" spans="1:8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</row>
    <row r="2" spans="1:8">
      <c r="A2" s="28">
        <v>79</v>
      </c>
      <c r="B2" t="s">
        <v>61</v>
      </c>
      <c r="C2" t="s">
        <v>62</v>
      </c>
      <c r="D2" t="s">
        <v>63</v>
      </c>
      <c r="E2" t="s">
        <v>64</v>
      </c>
      <c r="F2">
        <v>1702514640418</v>
      </c>
      <c r="G2" t="s">
        <v>65</v>
      </c>
      <c r="H2">
        <v>1702517220418</v>
      </c>
    </row>
    <row r="3" spans="1:8">
      <c r="A3" s="28">
        <v>80</v>
      </c>
      <c r="B3" t="s">
        <v>66</v>
      </c>
      <c r="C3" t="s">
        <v>62</v>
      </c>
      <c r="D3" t="s">
        <v>67</v>
      </c>
      <c r="E3" t="s">
        <v>68</v>
      </c>
      <c r="F3">
        <v>1702516758418</v>
      </c>
      <c r="G3" t="s">
        <v>69</v>
      </c>
      <c r="H3">
        <v>1702519338418</v>
      </c>
    </row>
    <row r="4" spans="1:8">
      <c r="A4" s="28">
        <v>81</v>
      </c>
      <c r="B4" t="s">
        <v>70</v>
      </c>
      <c r="C4" t="s">
        <v>62</v>
      </c>
      <c r="D4" t="s">
        <v>63</v>
      </c>
      <c r="E4" t="s">
        <v>71</v>
      </c>
      <c r="F4">
        <v>1702518876418</v>
      </c>
      <c r="G4" t="s">
        <v>72</v>
      </c>
      <c r="H4">
        <v>1702521456418</v>
      </c>
    </row>
    <row r="5" spans="1:8">
      <c r="A5" s="28">
        <v>82</v>
      </c>
      <c r="B5" t="s">
        <v>73</v>
      </c>
      <c r="C5" t="s">
        <v>62</v>
      </c>
      <c r="D5" t="s">
        <v>67</v>
      </c>
      <c r="E5" t="s">
        <v>74</v>
      </c>
      <c r="F5">
        <v>1702520994418</v>
      </c>
      <c r="G5" t="s">
        <v>75</v>
      </c>
      <c r="H5">
        <v>1702523574418</v>
      </c>
    </row>
    <row r="6" spans="1:8">
      <c r="A6" s="28">
        <v>83</v>
      </c>
      <c r="B6" t="s">
        <v>76</v>
      </c>
      <c r="C6" t="s">
        <v>62</v>
      </c>
      <c r="D6" t="s">
        <v>63</v>
      </c>
      <c r="E6" t="s">
        <v>77</v>
      </c>
      <c r="F6">
        <v>1702523112418</v>
      </c>
      <c r="G6" t="s">
        <v>78</v>
      </c>
      <c r="H6">
        <v>1702525692418</v>
      </c>
    </row>
    <row r="7" spans="1:8">
      <c r="A7" s="28">
        <v>84</v>
      </c>
      <c r="B7" t="s">
        <v>79</v>
      </c>
      <c r="C7" t="s">
        <v>62</v>
      </c>
      <c r="D7" t="s">
        <v>67</v>
      </c>
      <c r="E7" t="s">
        <v>80</v>
      </c>
      <c r="F7">
        <v>1702525230418</v>
      </c>
      <c r="G7" t="s">
        <v>81</v>
      </c>
      <c r="H7">
        <v>1702527810418</v>
      </c>
    </row>
    <row r="8" spans="1:8">
      <c r="A8" s="28">
        <v>6</v>
      </c>
      <c r="B8" t="s">
        <v>82</v>
      </c>
      <c r="C8" t="s">
        <v>83</v>
      </c>
      <c r="D8" t="s">
        <v>63</v>
      </c>
      <c r="E8" t="s">
        <v>84</v>
      </c>
      <c r="F8">
        <v>1702529688418</v>
      </c>
      <c r="G8" t="s">
        <v>85</v>
      </c>
      <c r="H8">
        <v>1702532388418</v>
      </c>
    </row>
    <row r="9" spans="1:8">
      <c r="A9" s="28">
        <v>7</v>
      </c>
      <c r="B9" t="s">
        <v>86</v>
      </c>
      <c r="C9" t="s">
        <v>83</v>
      </c>
      <c r="D9" t="s">
        <v>67</v>
      </c>
      <c r="E9" t="s">
        <v>87</v>
      </c>
      <c r="F9">
        <v>1702531818418</v>
      </c>
      <c r="G9" t="s">
        <v>88</v>
      </c>
      <c r="H9">
        <v>1702534518418</v>
      </c>
    </row>
    <row r="10" spans="1:8">
      <c r="A10" s="28">
        <v>8</v>
      </c>
      <c r="B10" t="s">
        <v>89</v>
      </c>
      <c r="C10" t="s">
        <v>83</v>
      </c>
      <c r="D10" t="s">
        <v>63</v>
      </c>
      <c r="E10" t="s">
        <v>90</v>
      </c>
      <c r="F10">
        <v>1702533948418</v>
      </c>
      <c r="G10" t="s">
        <v>91</v>
      </c>
      <c r="H10">
        <v>1702536648418</v>
      </c>
    </row>
    <row r="11" spans="1:8">
      <c r="A11" s="28">
        <v>9</v>
      </c>
      <c r="B11" t="s">
        <v>92</v>
      </c>
      <c r="C11" t="s">
        <v>83</v>
      </c>
      <c r="D11" t="s">
        <v>67</v>
      </c>
      <c r="E11" t="s">
        <v>93</v>
      </c>
      <c r="F11">
        <v>1702536078418</v>
      </c>
      <c r="G11" t="s">
        <v>94</v>
      </c>
      <c r="H11">
        <v>1702538778418</v>
      </c>
    </row>
    <row r="12" spans="1:8">
      <c r="A12" s="28">
        <v>10</v>
      </c>
      <c r="B12" t="s">
        <v>95</v>
      </c>
      <c r="C12" t="s">
        <v>83</v>
      </c>
      <c r="D12" t="s">
        <v>63</v>
      </c>
      <c r="E12" t="s">
        <v>96</v>
      </c>
      <c r="F12">
        <v>1702538208418</v>
      </c>
      <c r="G12" t="s">
        <v>97</v>
      </c>
      <c r="H12">
        <v>1702540908418</v>
      </c>
    </row>
    <row r="13" spans="1:8">
      <c r="A13" s="28">
        <v>11</v>
      </c>
      <c r="B13" t="s">
        <v>98</v>
      </c>
      <c r="C13" t="s">
        <v>83</v>
      </c>
      <c r="D13" t="s">
        <v>67</v>
      </c>
      <c r="E13" t="s">
        <v>99</v>
      </c>
      <c r="F13">
        <v>1702540338418</v>
      </c>
      <c r="G13" t="s">
        <v>100</v>
      </c>
      <c r="H13">
        <v>1702543038418</v>
      </c>
    </row>
    <row r="14" spans="1:8">
      <c r="A14" s="28">
        <v>0</v>
      </c>
      <c r="B14" t="s">
        <v>101</v>
      </c>
      <c r="C14" t="s">
        <v>62</v>
      </c>
      <c r="D14" t="s">
        <v>63</v>
      </c>
      <c r="E14" t="s">
        <v>102</v>
      </c>
      <c r="F14">
        <v>1702549428418</v>
      </c>
      <c r="G14" t="s">
        <v>103</v>
      </c>
      <c r="H14">
        <v>1702552008418</v>
      </c>
    </row>
    <row r="15" spans="1:8">
      <c r="A15" s="28">
        <v>1</v>
      </c>
      <c r="B15" t="s">
        <v>104</v>
      </c>
      <c r="C15" t="s">
        <v>62</v>
      </c>
      <c r="D15" t="s">
        <v>67</v>
      </c>
      <c r="E15" t="s">
        <v>105</v>
      </c>
      <c r="F15">
        <v>1702551546418</v>
      </c>
      <c r="G15" t="s">
        <v>106</v>
      </c>
      <c r="H15">
        <v>1702554126418</v>
      </c>
    </row>
    <row r="16" spans="1:8">
      <c r="A16" s="28">
        <v>2</v>
      </c>
      <c r="B16" t="s">
        <v>107</v>
      </c>
      <c r="C16" t="s">
        <v>62</v>
      </c>
      <c r="D16" t="s">
        <v>63</v>
      </c>
      <c r="E16" t="s">
        <v>108</v>
      </c>
      <c r="F16">
        <v>1702553664418</v>
      </c>
      <c r="G16" t="s">
        <v>109</v>
      </c>
      <c r="H16">
        <v>1702556244418</v>
      </c>
    </row>
    <row r="17" spans="1:8">
      <c r="A17" s="28">
        <v>3</v>
      </c>
      <c r="B17" t="s">
        <v>110</v>
      </c>
      <c r="C17" t="s">
        <v>62</v>
      </c>
      <c r="D17" t="s">
        <v>67</v>
      </c>
      <c r="E17" t="s">
        <v>111</v>
      </c>
      <c r="F17">
        <v>1702555782418</v>
      </c>
      <c r="G17" t="s">
        <v>112</v>
      </c>
      <c r="H17">
        <v>1702558362418</v>
      </c>
    </row>
    <row r="18" spans="1:8">
      <c r="A18" s="28">
        <v>4</v>
      </c>
      <c r="B18" t="s">
        <v>113</v>
      </c>
      <c r="C18" t="s">
        <v>62</v>
      </c>
      <c r="D18" t="s">
        <v>63</v>
      </c>
      <c r="E18" t="s">
        <v>114</v>
      </c>
      <c r="F18">
        <v>1702557900418</v>
      </c>
      <c r="G18" t="s">
        <v>115</v>
      </c>
      <c r="H18">
        <v>1702560480418</v>
      </c>
    </row>
    <row r="19" spans="1:8">
      <c r="A19" s="28">
        <v>5</v>
      </c>
      <c r="B19" t="s">
        <v>116</v>
      </c>
      <c r="C19" t="s">
        <v>62</v>
      </c>
      <c r="D19" t="s">
        <v>67</v>
      </c>
      <c r="E19" t="s">
        <v>117</v>
      </c>
      <c r="F19">
        <v>1702560018418</v>
      </c>
      <c r="G19" t="s">
        <v>118</v>
      </c>
      <c r="H19">
        <v>1702562598418</v>
      </c>
    </row>
    <row r="20" spans="1:8">
      <c r="A20" s="28">
        <v>61</v>
      </c>
      <c r="B20" t="s">
        <v>119</v>
      </c>
      <c r="C20" t="s">
        <v>120</v>
      </c>
      <c r="D20" t="s">
        <v>63</v>
      </c>
      <c r="E20" t="s">
        <v>121</v>
      </c>
      <c r="F20">
        <v>1702563204523</v>
      </c>
      <c r="G20" t="s">
        <v>122</v>
      </c>
      <c r="H20">
        <v>1702565964523</v>
      </c>
    </row>
    <row r="21" spans="1:8">
      <c r="A21" s="28">
        <v>62</v>
      </c>
      <c r="B21" t="s">
        <v>123</v>
      </c>
      <c r="C21" t="s">
        <v>120</v>
      </c>
      <c r="D21" t="s">
        <v>67</v>
      </c>
      <c r="E21" t="s">
        <v>124</v>
      </c>
      <c r="F21">
        <v>1702565772523</v>
      </c>
      <c r="G21" t="s">
        <v>125</v>
      </c>
      <c r="H21">
        <v>1702568532523</v>
      </c>
    </row>
    <row r="22" spans="1:8">
      <c r="A22" s="28">
        <v>63</v>
      </c>
      <c r="B22" t="s">
        <v>126</v>
      </c>
      <c r="C22" t="s">
        <v>120</v>
      </c>
      <c r="D22" t="s">
        <v>63</v>
      </c>
      <c r="E22" t="s">
        <v>127</v>
      </c>
      <c r="F22">
        <v>1702568340523</v>
      </c>
      <c r="G22" t="s">
        <v>128</v>
      </c>
      <c r="H22">
        <v>1702571100523</v>
      </c>
    </row>
    <row r="23" spans="1:8">
      <c r="A23" s="28">
        <v>64</v>
      </c>
      <c r="B23" t="s">
        <v>129</v>
      </c>
      <c r="C23" t="s">
        <v>120</v>
      </c>
      <c r="D23" t="s">
        <v>67</v>
      </c>
      <c r="E23" t="s">
        <v>130</v>
      </c>
      <c r="F23">
        <v>1702570908523</v>
      </c>
      <c r="G23" t="s">
        <v>131</v>
      </c>
      <c r="H23">
        <v>1702573668523</v>
      </c>
    </row>
    <row r="24" spans="1:8">
      <c r="A24" s="28">
        <v>65</v>
      </c>
      <c r="B24" t="s">
        <v>132</v>
      </c>
      <c r="C24" t="s">
        <v>120</v>
      </c>
      <c r="D24" t="s">
        <v>63</v>
      </c>
      <c r="E24" t="s">
        <v>133</v>
      </c>
      <c r="F24">
        <v>1702573476523</v>
      </c>
      <c r="G24" t="s">
        <v>134</v>
      </c>
      <c r="H24">
        <v>1702576236523</v>
      </c>
    </row>
    <row r="25" spans="1:8">
      <c r="A25" s="28">
        <v>66</v>
      </c>
      <c r="B25" t="s">
        <v>135</v>
      </c>
      <c r="C25" t="s">
        <v>120</v>
      </c>
      <c r="D25" t="s">
        <v>67</v>
      </c>
      <c r="E25" t="s">
        <v>136</v>
      </c>
      <c r="F25">
        <v>1702576044523</v>
      </c>
      <c r="G25" t="s">
        <v>137</v>
      </c>
      <c r="H25">
        <v>1702578804523</v>
      </c>
    </row>
    <row r="26" spans="1:8">
      <c r="A26" s="28">
        <v>18</v>
      </c>
      <c r="B26" t="s">
        <v>138</v>
      </c>
      <c r="C26" t="s">
        <v>139</v>
      </c>
      <c r="D26" t="s">
        <v>63</v>
      </c>
      <c r="E26" t="s">
        <v>140</v>
      </c>
      <c r="F26">
        <v>1702583436418</v>
      </c>
      <c r="G26" t="s">
        <v>141</v>
      </c>
      <c r="H26">
        <v>1702586076418</v>
      </c>
    </row>
    <row r="27" spans="1:8">
      <c r="A27" s="28">
        <v>19</v>
      </c>
      <c r="B27" t="s">
        <v>142</v>
      </c>
      <c r="C27" t="s">
        <v>139</v>
      </c>
      <c r="D27" t="s">
        <v>67</v>
      </c>
      <c r="E27" t="s">
        <v>143</v>
      </c>
      <c r="F27">
        <v>1702585668418</v>
      </c>
      <c r="G27" t="s">
        <v>144</v>
      </c>
      <c r="H27">
        <v>1702588308418</v>
      </c>
    </row>
    <row r="28" spans="1:8">
      <c r="A28" s="28">
        <v>20</v>
      </c>
      <c r="B28" t="s">
        <v>145</v>
      </c>
      <c r="C28" t="s">
        <v>139</v>
      </c>
      <c r="D28" t="s">
        <v>63</v>
      </c>
      <c r="E28" t="s">
        <v>146</v>
      </c>
      <c r="F28">
        <v>1702587900418</v>
      </c>
      <c r="G28" t="s">
        <v>147</v>
      </c>
      <c r="H28">
        <v>1702590540418</v>
      </c>
    </row>
    <row r="29" spans="1:8">
      <c r="A29" s="28">
        <v>21</v>
      </c>
      <c r="B29" t="s">
        <v>148</v>
      </c>
      <c r="C29" t="s">
        <v>139</v>
      </c>
      <c r="D29" t="s">
        <v>67</v>
      </c>
      <c r="E29" t="s">
        <v>149</v>
      </c>
      <c r="F29">
        <v>1702590132418</v>
      </c>
      <c r="G29" t="s">
        <v>150</v>
      </c>
      <c r="H29">
        <v>1702592772418</v>
      </c>
    </row>
    <row r="30" spans="1:8">
      <c r="A30" s="28">
        <v>22</v>
      </c>
      <c r="B30" t="s">
        <v>151</v>
      </c>
      <c r="C30" t="s">
        <v>139</v>
      </c>
      <c r="D30" t="s">
        <v>63</v>
      </c>
      <c r="E30" t="s">
        <v>152</v>
      </c>
      <c r="F30">
        <v>1702592364418</v>
      </c>
      <c r="G30" t="s">
        <v>153</v>
      </c>
      <c r="H30">
        <v>1702595004418</v>
      </c>
    </row>
    <row r="31" spans="1:8">
      <c r="A31" s="28">
        <v>23</v>
      </c>
      <c r="B31" t="s">
        <v>154</v>
      </c>
      <c r="C31" t="s">
        <v>139</v>
      </c>
      <c r="D31" t="s">
        <v>67</v>
      </c>
      <c r="E31" t="s">
        <v>155</v>
      </c>
      <c r="F31">
        <v>1702594596418</v>
      </c>
      <c r="G31" t="s">
        <v>156</v>
      </c>
      <c r="H31">
        <v>1702597236418</v>
      </c>
    </row>
    <row r="32" spans="1:8">
      <c r="A32" s="28">
        <v>30</v>
      </c>
      <c r="B32" t="s">
        <v>157</v>
      </c>
      <c r="C32" t="s">
        <v>62</v>
      </c>
      <c r="D32" t="s">
        <v>63</v>
      </c>
      <c r="E32" t="s">
        <v>158</v>
      </c>
      <c r="F32">
        <v>1702601281349</v>
      </c>
      <c r="G32" t="s">
        <v>159</v>
      </c>
      <c r="H32">
        <v>1702603861349</v>
      </c>
    </row>
    <row r="33" spans="1:8">
      <c r="A33" s="28">
        <v>31</v>
      </c>
      <c r="B33" t="s">
        <v>160</v>
      </c>
      <c r="C33" t="s">
        <v>62</v>
      </c>
      <c r="D33" t="s">
        <v>67</v>
      </c>
      <c r="E33" t="s">
        <v>161</v>
      </c>
      <c r="F33">
        <v>1702603303349</v>
      </c>
      <c r="G33" t="s">
        <v>162</v>
      </c>
      <c r="H33">
        <v>1702605883349</v>
      </c>
    </row>
    <row r="34" spans="1:8">
      <c r="A34" s="28">
        <v>32</v>
      </c>
      <c r="B34" t="s">
        <v>163</v>
      </c>
      <c r="C34" t="s">
        <v>62</v>
      </c>
      <c r="D34" t="s">
        <v>63</v>
      </c>
      <c r="E34" t="s">
        <v>164</v>
      </c>
      <c r="F34">
        <v>1702605325349</v>
      </c>
      <c r="G34" t="s">
        <v>165</v>
      </c>
      <c r="H34">
        <v>1702607905349</v>
      </c>
    </row>
    <row r="35" spans="1:8">
      <c r="A35" s="28">
        <v>33</v>
      </c>
      <c r="B35" t="s">
        <v>166</v>
      </c>
      <c r="C35" t="s">
        <v>62</v>
      </c>
      <c r="D35" t="s">
        <v>67</v>
      </c>
      <c r="E35" t="s">
        <v>167</v>
      </c>
      <c r="F35">
        <v>1702607347349</v>
      </c>
      <c r="G35" t="s">
        <v>168</v>
      </c>
      <c r="H35">
        <v>1702609927349</v>
      </c>
    </row>
    <row r="36" spans="1:8">
      <c r="A36" s="28">
        <v>34</v>
      </c>
      <c r="B36" t="s">
        <v>169</v>
      </c>
      <c r="C36" t="s">
        <v>62</v>
      </c>
      <c r="D36" t="s">
        <v>63</v>
      </c>
      <c r="E36" t="s">
        <v>170</v>
      </c>
      <c r="F36">
        <v>1702609369349</v>
      </c>
      <c r="G36" t="s">
        <v>171</v>
      </c>
      <c r="H36">
        <v>1702611949349</v>
      </c>
    </row>
    <row r="37" spans="1:8">
      <c r="A37" s="28">
        <v>35</v>
      </c>
      <c r="B37" t="s">
        <v>172</v>
      </c>
      <c r="C37" t="s">
        <v>62</v>
      </c>
      <c r="D37" t="s">
        <v>67</v>
      </c>
      <c r="E37" t="s">
        <v>173</v>
      </c>
      <c r="F37">
        <v>1702611391349</v>
      </c>
      <c r="G37" t="s">
        <v>174</v>
      </c>
      <c r="H37">
        <v>1702613971349</v>
      </c>
    </row>
    <row r="38" spans="1:8">
      <c r="A38" s="28">
        <v>24</v>
      </c>
      <c r="B38" t="s">
        <v>175</v>
      </c>
      <c r="C38" t="s">
        <v>176</v>
      </c>
      <c r="D38" t="s">
        <v>63</v>
      </c>
      <c r="E38" t="s">
        <v>177</v>
      </c>
      <c r="F38">
        <v>1702616220418</v>
      </c>
      <c r="G38" t="s">
        <v>178</v>
      </c>
      <c r="H38">
        <v>1702619100418</v>
      </c>
    </row>
    <row r="39" spans="1:8">
      <c r="A39" s="28">
        <v>25</v>
      </c>
      <c r="B39" t="s">
        <v>179</v>
      </c>
      <c r="C39" t="s">
        <v>176</v>
      </c>
      <c r="D39" t="s">
        <v>67</v>
      </c>
      <c r="E39" t="s">
        <v>180</v>
      </c>
      <c r="F39">
        <v>1702618230418</v>
      </c>
      <c r="G39" t="s">
        <v>181</v>
      </c>
      <c r="H39">
        <v>1702621110418</v>
      </c>
    </row>
    <row r="40" spans="1:8">
      <c r="A40" s="28">
        <v>26</v>
      </c>
      <c r="B40" t="s">
        <v>182</v>
      </c>
      <c r="C40" t="s">
        <v>176</v>
      </c>
      <c r="D40" t="s">
        <v>63</v>
      </c>
      <c r="E40" t="s">
        <v>183</v>
      </c>
      <c r="F40">
        <v>1702620240418</v>
      </c>
      <c r="G40" t="s">
        <v>184</v>
      </c>
      <c r="H40">
        <v>1702623120418</v>
      </c>
    </row>
    <row r="41" spans="1:8">
      <c r="A41" s="28">
        <v>27</v>
      </c>
      <c r="B41" t="s">
        <v>185</v>
      </c>
      <c r="C41" t="s">
        <v>176</v>
      </c>
      <c r="D41" t="s">
        <v>67</v>
      </c>
      <c r="E41" t="s">
        <v>186</v>
      </c>
      <c r="F41">
        <v>1702622250418</v>
      </c>
      <c r="G41" t="s">
        <v>187</v>
      </c>
      <c r="H41">
        <v>1702625130418</v>
      </c>
    </row>
    <row r="42" spans="1:8">
      <c r="A42" s="28">
        <v>28</v>
      </c>
      <c r="B42" t="s">
        <v>188</v>
      </c>
      <c r="C42" t="s">
        <v>176</v>
      </c>
      <c r="D42" t="s">
        <v>63</v>
      </c>
      <c r="E42" t="s">
        <v>189</v>
      </c>
      <c r="F42">
        <v>1702624260418</v>
      </c>
      <c r="G42" t="s">
        <v>190</v>
      </c>
      <c r="H42">
        <v>1702627140418</v>
      </c>
    </row>
    <row r="43" spans="1:8">
      <c r="A43" s="28">
        <v>29</v>
      </c>
      <c r="B43" t="s">
        <v>191</v>
      </c>
      <c r="C43" t="s">
        <v>176</v>
      </c>
      <c r="D43" t="s">
        <v>67</v>
      </c>
      <c r="E43" t="s">
        <v>192</v>
      </c>
      <c r="F43">
        <v>1702626270418</v>
      </c>
      <c r="G43" t="s">
        <v>193</v>
      </c>
      <c r="H43">
        <v>1702629150418</v>
      </c>
    </row>
    <row r="44" spans="1:8">
      <c r="A44" s="28">
        <v>73</v>
      </c>
      <c r="B44" t="s">
        <v>194</v>
      </c>
      <c r="C44" t="s">
        <v>120</v>
      </c>
      <c r="D44" t="s">
        <v>63</v>
      </c>
      <c r="E44" t="s">
        <v>195</v>
      </c>
      <c r="F44">
        <v>1702629667794</v>
      </c>
      <c r="G44" t="s">
        <v>196</v>
      </c>
      <c r="H44">
        <v>1702632427794</v>
      </c>
    </row>
    <row r="45" spans="1:8">
      <c r="A45" s="28">
        <v>74</v>
      </c>
      <c r="B45" t="s">
        <v>197</v>
      </c>
      <c r="C45" t="s">
        <v>120</v>
      </c>
      <c r="D45" t="s">
        <v>67</v>
      </c>
      <c r="E45" t="s">
        <v>198</v>
      </c>
      <c r="F45">
        <v>1702632205794</v>
      </c>
      <c r="G45" t="s">
        <v>199</v>
      </c>
      <c r="H45">
        <v>1702634965794</v>
      </c>
    </row>
    <row r="46" spans="1:8">
      <c r="A46" s="28">
        <v>75</v>
      </c>
      <c r="B46" t="s">
        <v>200</v>
      </c>
      <c r="C46" t="s">
        <v>120</v>
      </c>
      <c r="D46" t="s">
        <v>63</v>
      </c>
      <c r="E46" t="s">
        <v>201</v>
      </c>
      <c r="F46">
        <v>1702634743794</v>
      </c>
      <c r="G46" t="s">
        <v>202</v>
      </c>
      <c r="H46">
        <v>1702637503794</v>
      </c>
    </row>
    <row r="47" spans="1:8">
      <c r="A47" s="28">
        <v>76</v>
      </c>
      <c r="B47" t="s">
        <v>203</v>
      </c>
      <c r="C47" t="s">
        <v>120</v>
      </c>
      <c r="D47" t="s">
        <v>67</v>
      </c>
      <c r="E47" t="s">
        <v>204</v>
      </c>
      <c r="F47">
        <v>1702637281794</v>
      </c>
      <c r="G47" t="s">
        <v>205</v>
      </c>
      <c r="H47">
        <v>1702640041794</v>
      </c>
    </row>
    <row r="48" spans="1:8">
      <c r="A48" s="28">
        <v>77</v>
      </c>
      <c r="B48" t="s">
        <v>206</v>
      </c>
      <c r="C48" t="s">
        <v>120</v>
      </c>
      <c r="D48" t="s">
        <v>63</v>
      </c>
      <c r="E48" t="s">
        <v>207</v>
      </c>
      <c r="F48">
        <v>1702639819794</v>
      </c>
      <c r="G48" t="s">
        <v>208</v>
      </c>
      <c r="H48">
        <v>1702642579794</v>
      </c>
    </row>
    <row r="49" spans="1:8">
      <c r="A49" s="28">
        <v>78</v>
      </c>
      <c r="B49" t="s">
        <v>209</v>
      </c>
      <c r="C49" t="s">
        <v>120</v>
      </c>
      <c r="D49" t="s">
        <v>67</v>
      </c>
      <c r="E49" t="s">
        <v>210</v>
      </c>
      <c r="F49">
        <v>1702642357794</v>
      </c>
      <c r="G49" t="s">
        <v>211</v>
      </c>
      <c r="H49">
        <v>1702645117794</v>
      </c>
    </row>
    <row r="50" spans="1:8">
      <c r="A50" s="28">
        <v>137</v>
      </c>
      <c r="B50" t="s">
        <v>212</v>
      </c>
      <c r="C50" t="s">
        <v>213</v>
      </c>
      <c r="D50" t="s">
        <v>63</v>
      </c>
      <c r="E50" t="s">
        <v>214</v>
      </c>
      <c r="F50">
        <v>1702643966125</v>
      </c>
      <c r="G50" t="s">
        <v>215</v>
      </c>
      <c r="H50">
        <v>1702648406125</v>
      </c>
    </row>
    <row r="51" spans="1:8">
      <c r="A51" s="28">
        <v>138</v>
      </c>
      <c r="B51" t="s">
        <v>216</v>
      </c>
      <c r="C51" t="s">
        <v>213</v>
      </c>
      <c r="D51" t="s">
        <v>63</v>
      </c>
      <c r="E51" t="s">
        <v>217</v>
      </c>
      <c r="F51">
        <v>1702648407125</v>
      </c>
      <c r="G51" t="s">
        <v>218</v>
      </c>
      <c r="H51">
        <v>1702652847125</v>
      </c>
    </row>
    <row r="52" spans="1:8">
      <c r="A52" s="28">
        <v>139</v>
      </c>
      <c r="B52" t="s">
        <v>219</v>
      </c>
      <c r="C52" t="s">
        <v>213</v>
      </c>
      <c r="D52" t="s">
        <v>63</v>
      </c>
      <c r="E52" t="s">
        <v>220</v>
      </c>
      <c r="F52">
        <v>1702652848125</v>
      </c>
      <c r="G52" t="s">
        <v>221</v>
      </c>
      <c r="H52">
        <v>1702657288125</v>
      </c>
    </row>
    <row r="53" spans="1:8">
      <c r="A53" s="28">
        <v>140</v>
      </c>
      <c r="B53" t="s">
        <v>222</v>
      </c>
      <c r="C53" t="s">
        <v>213</v>
      </c>
      <c r="D53" t="s">
        <v>63</v>
      </c>
      <c r="E53" t="s">
        <v>223</v>
      </c>
      <c r="F53">
        <v>1702657289125</v>
      </c>
      <c r="G53" t="s">
        <v>224</v>
      </c>
      <c r="H53">
        <v>1702661729125</v>
      </c>
    </row>
    <row r="54" spans="1:8">
      <c r="A54" s="28">
        <v>141</v>
      </c>
      <c r="B54" t="s">
        <v>225</v>
      </c>
      <c r="C54" t="s">
        <v>213</v>
      </c>
      <c r="D54" t="s">
        <v>63</v>
      </c>
      <c r="E54" t="s">
        <v>226</v>
      </c>
      <c r="F54">
        <v>1702661730125</v>
      </c>
      <c r="G54" t="s">
        <v>227</v>
      </c>
      <c r="H54">
        <v>1702666170125</v>
      </c>
    </row>
    <row r="55" spans="1:8">
      <c r="A55" s="28">
        <v>108</v>
      </c>
      <c r="B55" t="s">
        <v>228</v>
      </c>
      <c r="C55" t="s">
        <v>176</v>
      </c>
      <c r="D55" t="s">
        <v>63</v>
      </c>
      <c r="E55" t="s">
        <v>229</v>
      </c>
      <c r="F55">
        <v>1702667175843</v>
      </c>
      <c r="G55" t="s">
        <v>230</v>
      </c>
      <c r="H55">
        <v>1702669995843</v>
      </c>
    </row>
    <row r="56" spans="1:8">
      <c r="A56" s="28">
        <v>109</v>
      </c>
      <c r="B56" t="s">
        <v>231</v>
      </c>
      <c r="C56" t="s">
        <v>176</v>
      </c>
      <c r="D56" t="s">
        <v>63</v>
      </c>
      <c r="E56" t="s">
        <v>232</v>
      </c>
      <c r="F56">
        <v>1702669996843</v>
      </c>
      <c r="G56" t="s">
        <v>233</v>
      </c>
      <c r="H56">
        <v>1702672816843</v>
      </c>
    </row>
    <row r="57" spans="1:8">
      <c r="A57" s="28">
        <v>110</v>
      </c>
      <c r="B57" t="s">
        <v>234</v>
      </c>
      <c r="C57" t="s">
        <v>176</v>
      </c>
      <c r="D57" t="s">
        <v>63</v>
      </c>
      <c r="E57" t="s">
        <v>235</v>
      </c>
      <c r="F57">
        <v>1702672817843</v>
      </c>
      <c r="G57" t="s">
        <v>236</v>
      </c>
      <c r="H57">
        <v>1702675637843</v>
      </c>
    </row>
    <row r="58" spans="1:8">
      <c r="A58" s="28">
        <v>111</v>
      </c>
      <c r="B58" t="s">
        <v>237</v>
      </c>
      <c r="C58" t="s">
        <v>176</v>
      </c>
      <c r="D58" t="s">
        <v>67</v>
      </c>
      <c r="E58" t="s">
        <v>238</v>
      </c>
      <c r="F58">
        <v>1702675283843</v>
      </c>
      <c r="G58" t="s">
        <v>239</v>
      </c>
      <c r="H58">
        <v>1702678103843</v>
      </c>
    </row>
    <row r="59" spans="1:8">
      <c r="A59" s="28">
        <v>85</v>
      </c>
      <c r="B59" t="s">
        <v>240</v>
      </c>
      <c r="C59" t="s">
        <v>241</v>
      </c>
      <c r="D59" t="s">
        <v>63</v>
      </c>
      <c r="E59" t="s">
        <v>242</v>
      </c>
      <c r="F59">
        <v>1702676239125</v>
      </c>
      <c r="G59" t="s">
        <v>243</v>
      </c>
      <c r="H59">
        <v>1702679659125</v>
      </c>
    </row>
    <row r="60" spans="1:8">
      <c r="A60" s="28">
        <v>113</v>
      </c>
      <c r="B60" t="s">
        <v>244</v>
      </c>
      <c r="C60" t="s">
        <v>176</v>
      </c>
      <c r="D60" t="s">
        <v>67</v>
      </c>
      <c r="E60" t="s">
        <v>245</v>
      </c>
      <c r="F60">
        <v>1702678715843</v>
      </c>
      <c r="G60" t="s">
        <v>246</v>
      </c>
      <c r="H60">
        <v>1702681535843</v>
      </c>
    </row>
    <row r="61" spans="1:8">
      <c r="A61" s="28">
        <v>86</v>
      </c>
      <c r="B61" t="s">
        <v>247</v>
      </c>
      <c r="C61" t="s">
        <v>241</v>
      </c>
      <c r="D61" t="s">
        <v>63</v>
      </c>
      <c r="E61" t="s">
        <v>248</v>
      </c>
      <c r="F61">
        <v>1702679660125</v>
      </c>
      <c r="G61" t="s">
        <v>249</v>
      </c>
      <c r="H61">
        <v>1702683080125</v>
      </c>
    </row>
    <row r="62" spans="1:8">
      <c r="A62" s="28">
        <v>87</v>
      </c>
      <c r="B62" t="s">
        <v>250</v>
      </c>
      <c r="C62" t="s">
        <v>241</v>
      </c>
      <c r="D62" t="s">
        <v>63</v>
      </c>
      <c r="E62" t="s">
        <v>251</v>
      </c>
      <c r="F62">
        <v>1702683081125</v>
      </c>
      <c r="G62" t="s">
        <v>252</v>
      </c>
      <c r="H62">
        <v>1702686501125</v>
      </c>
    </row>
    <row r="63" spans="1:8">
      <c r="A63" s="28">
        <v>88</v>
      </c>
      <c r="B63" t="s">
        <v>253</v>
      </c>
      <c r="C63" t="s">
        <v>241</v>
      </c>
      <c r="D63" t="s">
        <v>63</v>
      </c>
      <c r="E63" t="s">
        <v>254</v>
      </c>
      <c r="F63">
        <v>1702686502125</v>
      </c>
      <c r="G63" t="s">
        <v>255</v>
      </c>
      <c r="H63">
        <v>1702689922125</v>
      </c>
    </row>
    <row r="64" spans="1:8">
      <c r="A64" s="28">
        <v>89</v>
      </c>
      <c r="B64" t="s">
        <v>256</v>
      </c>
      <c r="C64" t="s">
        <v>241</v>
      </c>
      <c r="D64" t="s">
        <v>63</v>
      </c>
      <c r="E64" t="s">
        <v>257</v>
      </c>
      <c r="F64">
        <v>1702689923125</v>
      </c>
      <c r="G64" t="s">
        <v>258</v>
      </c>
      <c r="H64">
        <v>1702693343125</v>
      </c>
    </row>
    <row r="65" spans="1:8">
      <c r="A65" s="28">
        <v>90</v>
      </c>
      <c r="B65" t="s">
        <v>259</v>
      </c>
      <c r="C65" t="s">
        <v>241</v>
      </c>
      <c r="D65" t="s">
        <v>63</v>
      </c>
      <c r="E65" t="s">
        <v>260</v>
      </c>
      <c r="F65">
        <v>1702693344125</v>
      </c>
      <c r="G65" t="s">
        <v>261</v>
      </c>
      <c r="H65">
        <v>1702696764125</v>
      </c>
    </row>
    <row r="66" spans="1:8">
      <c r="A66" s="28">
        <v>132</v>
      </c>
      <c r="B66" t="s">
        <v>262</v>
      </c>
      <c r="C66" t="s">
        <v>263</v>
      </c>
      <c r="D66" t="s">
        <v>63</v>
      </c>
      <c r="E66" t="s">
        <v>264</v>
      </c>
      <c r="F66">
        <v>1702697898125</v>
      </c>
      <c r="G66" t="s">
        <v>265</v>
      </c>
      <c r="H66">
        <v>1702700478125</v>
      </c>
    </row>
    <row r="67" spans="1:8">
      <c r="A67" s="28">
        <v>133</v>
      </c>
      <c r="B67" t="s">
        <v>266</v>
      </c>
      <c r="C67" t="s">
        <v>263</v>
      </c>
      <c r="D67" t="s">
        <v>63</v>
      </c>
      <c r="E67" t="s">
        <v>267</v>
      </c>
      <c r="F67">
        <v>1702701270125</v>
      </c>
      <c r="G67" t="s">
        <v>268</v>
      </c>
      <c r="H67">
        <v>1702703850125</v>
      </c>
    </row>
    <row r="68" spans="1:8">
      <c r="A68" s="28">
        <v>134</v>
      </c>
      <c r="B68" t="s">
        <v>269</v>
      </c>
      <c r="C68" t="s">
        <v>263</v>
      </c>
      <c r="D68" t="s">
        <v>63</v>
      </c>
      <c r="E68" t="s">
        <v>270</v>
      </c>
      <c r="F68">
        <v>1702704642125</v>
      </c>
      <c r="G68" t="s">
        <v>271</v>
      </c>
      <c r="H68">
        <v>1702707222125</v>
      </c>
    </row>
    <row r="69" spans="1:8">
      <c r="A69" s="28">
        <v>135</v>
      </c>
      <c r="B69" t="s">
        <v>272</v>
      </c>
      <c r="C69" t="s">
        <v>263</v>
      </c>
      <c r="D69" t="s">
        <v>63</v>
      </c>
      <c r="E69" t="s">
        <v>273</v>
      </c>
      <c r="F69">
        <v>1702708014125</v>
      </c>
      <c r="G69" t="s">
        <v>274</v>
      </c>
      <c r="H69">
        <v>1702710594125</v>
      </c>
    </row>
    <row r="70" spans="1:8">
      <c r="A70" s="28">
        <v>136</v>
      </c>
      <c r="B70" t="s">
        <v>275</v>
      </c>
      <c r="C70" t="s">
        <v>263</v>
      </c>
      <c r="D70" t="s">
        <v>63</v>
      </c>
      <c r="E70" t="s">
        <v>276</v>
      </c>
      <c r="F70">
        <v>1702711312843</v>
      </c>
      <c r="G70" t="s">
        <v>277</v>
      </c>
      <c r="H70">
        <v>1702713892843</v>
      </c>
    </row>
    <row r="71" spans="1:8">
      <c r="A71" s="28">
        <v>154</v>
      </c>
      <c r="B71" t="s">
        <v>278</v>
      </c>
      <c r="C71" t="s">
        <v>279</v>
      </c>
      <c r="D71" t="s">
        <v>67</v>
      </c>
      <c r="E71" t="s">
        <v>280</v>
      </c>
      <c r="F71">
        <v>1702711889843</v>
      </c>
      <c r="G71" t="s">
        <v>281</v>
      </c>
      <c r="H71">
        <v>1702714769843</v>
      </c>
    </row>
    <row r="72" spans="1:8">
      <c r="A72" s="28">
        <v>155</v>
      </c>
      <c r="B72" t="s">
        <v>282</v>
      </c>
      <c r="C72" t="s">
        <v>279</v>
      </c>
      <c r="D72" t="s">
        <v>63</v>
      </c>
      <c r="E72" t="s">
        <v>283</v>
      </c>
      <c r="F72">
        <v>1702713893843</v>
      </c>
      <c r="G72" t="s">
        <v>284</v>
      </c>
      <c r="H72">
        <v>1702716773843</v>
      </c>
    </row>
    <row r="73" spans="1:8">
      <c r="A73" s="28">
        <v>156</v>
      </c>
      <c r="B73" t="s">
        <v>285</v>
      </c>
      <c r="C73" t="s">
        <v>279</v>
      </c>
      <c r="D73" t="s">
        <v>67</v>
      </c>
      <c r="E73" t="s">
        <v>286</v>
      </c>
      <c r="F73">
        <v>1702715897843</v>
      </c>
      <c r="G73" t="s">
        <v>287</v>
      </c>
      <c r="H73">
        <v>1702718777843</v>
      </c>
    </row>
    <row r="74" spans="1:8">
      <c r="A74" s="28">
        <v>157</v>
      </c>
      <c r="B74" t="s">
        <v>288</v>
      </c>
      <c r="C74" t="s">
        <v>279</v>
      </c>
      <c r="D74" t="s">
        <v>63</v>
      </c>
      <c r="E74" t="s">
        <v>289</v>
      </c>
      <c r="F74">
        <v>1702717901843</v>
      </c>
      <c r="G74" t="s">
        <v>290</v>
      </c>
      <c r="H74">
        <v>1702720781843</v>
      </c>
    </row>
    <row r="75" spans="1:8">
      <c r="A75" s="28">
        <v>158</v>
      </c>
      <c r="B75" t="s">
        <v>291</v>
      </c>
      <c r="C75" t="s">
        <v>279</v>
      </c>
      <c r="D75" t="s">
        <v>67</v>
      </c>
      <c r="E75" t="s">
        <v>292</v>
      </c>
      <c r="F75">
        <v>1702719905843</v>
      </c>
      <c r="G75" t="s">
        <v>293</v>
      </c>
      <c r="H75">
        <v>1702722785843</v>
      </c>
    </row>
    <row r="76" spans="1:8">
      <c r="A76" s="28">
        <v>159</v>
      </c>
      <c r="B76" t="s">
        <v>294</v>
      </c>
      <c r="C76" t="s">
        <v>279</v>
      </c>
      <c r="D76" t="s">
        <v>63</v>
      </c>
      <c r="E76" t="s">
        <v>295</v>
      </c>
      <c r="F76">
        <v>1702721909843</v>
      </c>
      <c r="G76" t="s">
        <v>296</v>
      </c>
      <c r="H76">
        <v>1702724789843</v>
      </c>
    </row>
    <row r="77" spans="1:8">
      <c r="A77" s="28">
        <v>114</v>
      </c>
      <c r="B77" t="s">
        <v>297</v>
      </c>
      <c r="C77" t="s">
        <v>298</v>
      </c>
      <c r="D77" t="s">
        <v>63</v>
      </c>
      <c r="E77" t="s">
        <v>299</v>
      </c>
      <c r="F77">
        <v>1702725733125</v>
      </c>
      <c r="G77" t="s">
        <v>300</v>
      </c>
      <c r="H77">
        <v>1702729273125</v>
      </c>
    </row>
    <row r="78" spans="1:8">
      <c r="A78" s="28">
        <v>115</v>
      </c>
      <c r="B78" t="s">
        <v>301</v>
      </c>
      <c r="C78" t="s">
        <v>298</v>
      </c>
      <c r="D78" t="s">
        <v>63</v>
      </c>
      <c r="E78" t="s">
        <v>302</v>
      </c>
      <c r="F78">
        <v>1702729274125</v>
      </c>
      <c r="G78" t="s">
        <v>303</v>
      </c>
      <c r="H78">
        <v>1702732814125</v>
      </c>
    </row>
    <row r="79" spans="1:8">
      <c r="A79" s="28">
        <v>116</v>
      </c>
      <c r="B79" t="s">
        <v>304</v>
      </c>
      <c r="C79" t="s">
        <v>298</v>
      </c>
      <c r="D79" t="s">
        <v>63</v>
      </c>
      <c r="E79" t="s">
        <v>305</v>
      </c>
      <c r="F79">
        <v>1702732815125</v>
      </c>
      <c r="G79" t="s">
        <v>306</v>
      </c>
      <c r="H79">
        <v>1702736355125</v>
      </c>
    </row>
    <row r="80" spans="1:8">
      <c r="A80" s="28">
        <v>117</v>
      </c>
      <c r="B80" t="s">
        <v>307</v>
      </c>
      <c r="C80" t="s">
        <v>298</v>
      </c>
      <c r="D80" t="s">
        <v>63</v>
      </c>
      <c r="E80" t="s">
        <v>308</v>
      </c>
      <c r="F80">
        <v>1702736356125</v>
      </c>
      <c r="G80" t="s">
        <v>309</v>
      </c>
      <c r="H80">
        <v>1702739896125</v>
      </c>
    </row>
    <row r="81" spans="1:8">
      <c r="A81" s="28">
        <v>118</v>
      </c>
      <c r="B81" t="s">
        <v>310</v>
      </c>
      <c r="C81" t="s">
        <v>298</v>
      </c>
      <c r="D81" t="s">
        <v>63</v>
      </c>
      <c r="E81" t="s">
        <v>311</v>
      </c>
      <c r="F81">
        <v>1702739897125</v>
      </c>
      <c r="G81" t="s">
        <v>312</v>
      </c>
      <c r="H81">
        <v>1702743437125</v>
      </c>
    </row>
    <row r="82" spans="1:8">
      <c r="A82" s="28">
        <v>119</v>
      </c>
      <c r="B82" t="s">
        <v>313</v>
      </c>
      <c r="C82" t="s">
        <v>298</v>
      </c>
      <c r="D82" t="s">
        <v>63</v>
      </c>
      <c r="E82" t="s">
        <v>314</v>
      </c>
      <c r="F82">
        <v>1702743438125</v>
      </c>
      <c r="G82" t="s">
        <v>315</v>
      </c>
      <c r="H82">
        <v>1702746978125</v>
      </c>
    </row>
    <row r="83" spans="1:8">
      <c r="A83" s="28">
        <v>148</v>
      </c>
      <c r="B83" t="s">
        <v>316</v>
      </c>
      <c r="C83" t="s">
        <v>317</v>
      </c>
      <c r="D83" t="s">
        <v>67</v>
      </c>
      <c r="E83" t="s">
        <v>318</v>
      </c>
      <c r="F83">
        <v>1702752461843</v>
      </c>
      <c r="G83" t="s">
        <v>319</v>
      </c>
      <c r="H83">
        <v>1702754981843</v>
      </c>
    </row>
    <row r="84" spans="1:8">
      <c r="A84" s="28">
        <v>150</v>
      </c>
      <c r="B84" t="s">
        <v>320</v>
      </c>
      <c r="C84" t="s">
        <v>317</v>
      </c>
      <c r="D84" t="s">
        <v>67</v>
      </c>
      <c r="E84" t="s">
        <v>321</v>
      </c>
      <c r="F84">
        <v>1702756061843</v>
      </c>
      <c r="G84" t="s">
        <v>322</v>
      </c>
      <c r="H84">
        <v>1702758581843</v>
      </c>
    </row>
    <row r="85" spans="1:8">
      <c r="A85" s="28">
        <v>103</v>
      </c>
      <c r="B85" t="s">
        <v>323</v>
      </c>
      <c r="C85" t="s">
        <v>324</v>
      </c>
      <c r="D85" t="s">
        <v>63</v>
      </c>
      <c r="E85" t="s">
        <v>325</v>
      </c>
      <c r="F85">
        <v>1702757166125</v>
      </c>
      <c r="G85" t="s">
        <v>326</v>
      </c>
      <c r="H85">
        <v>1702760946125</v>
      </c>
    </row>
    <row r="86" spans="1:8">
      <c r="A86" s="28">
        <v>153</v>
      </c>
      <c r="B86" t="s">
        <v>327</v>
      </c>
      <c r="C86" t="s">
        <v>317</v>
      </c>
      <c r="D86" t="s">
        <v>67</v>
      </c>
      <c r="E86" t="s">
        <v>328</v>
      </c>
      <c r="F86">
        <v>1702759961843</v>
      </c>
      <c r="G86" t="s">
        <v>329</v>
      </c>
      <c r="H86">
        <v>1702762481843</v>
      </c>
    </row>
    <row r="87" spans="1:8">
      <c r="A87" s="28">
        <v>104</v>
      </c>
      <c r="B87" t="s">
        <v>330</v>
      </c>
      <c r="C87" t="s">
        <v>324</v>
      </c>
      <c r="D87" t="s">
        <v>63</v>
      </c>
      <c r="E87" t="s">
        <v>331</v>
      </c>
      <c r="F87">
        <v>1702761156125</v>
      </c>
      <c r="G87" t="s">
        <v>332</v>
      </c>
      <c r="H87">
        <v>1702764936125</v>
      </c>
    </row>
    <row r="88" spans="1:8">
      <c r="A88" s="28">
        <v>105</v>
      </c>
      <c r="B88" t="s">
        <v>333</v>
      </c>
      <c r="C88" t="s">
        <v>324</v>
      </c>
      <c r="D88" t="s">
        <v>63</v>
      </c>
      <c r="E88" t="s">
        <v>334</v>
      </c>
      <c r="F88">
        <v>1702765146125</v>
      </c>
      <c r="G88" t="s">
        <v>335</v>
      </c>
      <c r="H88">
        <v>1702768926125</v>
      </c>
    </row>
    <row r="89" spans="1:8">
      <c r="A89" s="28">
        <v>106</v>
      </c>
      <c r="B89" t="s">
        <v>336</v>
      </c>
      <c r="C89" t="s">
        <v>324</v>
      </c>
      <c r="D89" t="s">
        <v>63</v>
      </c>
      <c r="E89" t="s">
        <v>337</v>
      </c>
      <c r="F89">
        <v>1702769136125</v>
      </c>
      <c r="G89" t="s">
        <v>338</v>
      </c>
      <c r="H89">
        <v>1702772916125</v>
      </c>
    </row>
    <row r="90" spans="1:8">
      <c r="A90" s="28">
        <v>107</v>
      </c>
      <c r="B90" t="s">
        <v>339</v>
      </c>
      <c r="C90" t="s">
        <v>324</v>
      </c>
      <c r="D90" t="s">
        <v>63</v>
      </c>
      <c r="E90" t="s">
        <v>340</v>
      </c>
      <c r="F90">
        <v>1702773126125</v>
      </c>
      <c r="G90" t="s">
        <v>341</v>
      </c>
      <c r="H90">
        <v>1702776906125</v>
      </c>
    </row>
    <row r="91" spans="1:8">
      <c r="A91" s="28">
        <v>166</v>
      </c>
      <c r="B91" t="s">
        <v>342</v>
      </c>
      <c r="C91" t="s">
        <v>343</v>
      </c>
      <c r="D91" t="s">
        <v>63</v>
      </c>
      <c r="E91" t="s">
        <v>344</v>
      </c>
      <c r="F91">
        <v>1702779184006</v>
      </c>
      <c r="G91" t="s">
        <v>345</v>
      </c>
      <c r="H91">
        <v>1702782784006</v>
      </c>
    </row>
    <row r="92" spans="1:8">
      <c r="A92" s="28">
        <v>167</v>
      </c>
      <c r="B92" t="s">
        <v>346</v>
      </c>
      <c r="C92" t="s">
        <v>343</v>
      </c>
      <c r="D92" t="s">
        <v>63</v>
      </c>
      <c r="E92" t="s">
        <v>347</v>
      </c>
      <c r="F92">
        <v>1702782785006</v>
      </c>
      <c r="G92" t="s">
        <v>348</v>
      </c>
      <c r="H92">
        <v>1702786385006</v>
      </c>
    </row>
    <row r="93" spans="1:8">
      <c r="A93" s="28">
        <v>168</v>
      </c>
      <c r="B93" t="s">
        <v>349</v>
      </c>
      <c r="C93" t="s">
        <v>343</v>
      </c>
      <c r="D93" t="s">
        <v>63</v>
      </c>
      <c r="E93" t="s">
        <v>350</v>
      </c>
      <c r="F93">
        <v>1702786386006</v>
      </c>
      <c r="G93" t="s">
        <v>351</v>
      </c>
      <c r="H93">
        <v>1702789986006</v>
      </c>
    </row>
    <row r="94" spans="1:8">
      <c r="A94" s="28">
        <v>169</v>
      </c>
      <c r="B94" t="s">
        <v>352</v>
      </c>
      <c r="C94" t="s">
        <v>343</v>
      </c>
      <c r="D94" t="s">
        <v>63</v>
      </c>
      <c r="E94" t="s">
        <v>353</v>
      </c>
      <c r="F94">
        <v>1702789987006</v>
      </c>
      <c r="G94" t="s">
        <v>354</v>
      </c>
      <c r="H94">
        <v>1702793587006</v>
      </c>
    </row>
    <row r="95" spans="1:8">
      <c r="A95" s="28">
        <v>170</v>
      </c>
      <c r="B95" t="s">
        <v>355</v>
      </c>
      <c r="C95" t="s">
        <v>343</v>
      </c>
      <c r="D95" t="s">
        <v>63</v>
      </c>
      <c r="E95" t="s">
        <v>356</v>
      </c>
      <c r="F95">
        <v>1702793588006</v>
      </c>
      <c r="G95" t="s">
        <v>357</v>
      </c>
      <c r="H95">
        <v>1702797188006</v>
      </c>
    </row>
    <row r="96" spans="1:8">
      <c r="A96" s="28">
        <v>171</v>
      </c>
      <c r="B96" t="s">
        <v>358</v>
      </c>
      <c r="C96" t="s">
        <v>343</v>
      </c>
      <c r="D96" t="s">
        <v>63</v>
      </c>
      <c r="E96" t="s">
        <v>359</v>
      </c>
      <c r="F96">
        <v>1702797189006</v>
      </c>
      <c r="G96" t="s">
        <v>360</v>
      </c>
      <c r="H96">
        <v>1702800789006</v>
      </c>
    </row>
    <row r="97" spans="1:8">
      <c r="A97" s="28">
        <v>172</v>
      </c>
      <c r="B97" t="s">
        <v>361</v>
      </c>
      <c r="C97" t="s">
        <v>362</v>
      </c>
      <c r="D97" t="s">
        <v>63</v>
      </c>
      <c r="E97" t="s">
        <v>363</v>
      </c>
      <c r="F97">
        <v>1702802507006</v>
      </c>
      <c r="G97" t="s">
        <v>364</v>
      </c>
      <c r="H97">
        <v>1702806047006</v>
      </c>
    </row>
    <row r="98" spans="1:8">
      <c r="A98" s="28">
        <v>173</v>
      </c>
      <c r="B98" t="s">
        <v>365</v>
      </c>
      <c r="C98" t="s">
        <v>362</v>
      </c>
      <c r="D98" t="s">
        <v>63</v>
      </c>
      <c r="E98" t="s">
        <v>366</v>
      </c>
      <c r="F98">
        <v>1702806048006</v>
      </c>
      <c r="G98" t="s">
        <v>367</v>
      </c>
      <c r="H98">
        <v>1702809588006</v>
      </c>
    </row>
    <row r="99" spans="1:8">
      <c r="A99" s="28">
        <v>174</v>
      </c>
      <c r="B99" t="s">
        <v>368</v>
      </c>
      <c r="C99" t="s">
        <v>362</v>
      </c>
      <c r="D99" t="s">
        <v>63</v>
      </c>
      <c r="E99" t="s">
        <v>369</v>
      </c>
      <c r="F99">
        <v>1702809589006</v>
      </c>
      <c r="G99" t="s">
        <v>370</v>
      </c>
      <c r="H99">
        <v>1702813129006</v>
      </c>
    </row>
    <row r="100" spans="1:8">
      <c r="A100" s="28">
        <v>175</v>
      </c>
      <c r="B100" t="s">
        <v>371</v>
      </c>
      <c r="C100" t="s">
        <v>362</v>
      </c>
      <c r="D100" t="s">
        <v>63</v>
      </c>
      <c r="E100" t="s">
        <v>372</v>
      </c>
      <c r="F100">
        <v>1702813130006</v>
      </c>
      <c r="G100" t="s">
        <v>373</v>
      </c>
      <c r="H100">
        <v>1702816670006</v>
      </c>
    </row>
    <row r="101" spans="1:8">
      <c r="A101" s="28">
        <v>176</v>
      </c>
      <c r="B101" t="s">
        <v>374</v>
      </c>
      <c r="C101" t="s">
        <v>362</v>
      </c>
      <c r="D101" t="s">
        <v>63</v>
      </c>
      <c r="E101" t="s">
        <v>375</v>
      </c>
      <c r="F101">
        <v>1702816671006</v>
      </c>
      <c r="G101" t="s">
        <v>376</v>
      </c>
      <c r="H101">
        <v>1702820211006</v>
      </c>
    </row>
    <row r="102" spans="1:8">
      <c r="A102" s="28">
        <v>182</v>
      </c>
      <c r="B102" t="s">
        <v>377</v>
      </c>
      <c r="C102" t="s">
        <v>263</v>
      </c>
      <c r="D102" t="s">
        <v>63</v>
      </c>
      <c r="E102" t="s">
        <v>378</v>
      </c>
      <c r="F102">
        <v>1702823547006</v>
      </c>
      <c r="G102" t="s">
        <v>379</v>
      </c>
      <c r="H102">
        <v>1702826127006</v>
      </c>
    </row>
    <row r="103" spans="1:8">
      <c r="A103" s="28">
        <v>183</v>
      </c>
      <c r="B103" t="s">
        <v>380</v>
      </c>
      <c r="C103" t="s">
        <v>263</v>
      </c>
      <c r="D103" t="s">
        <v>63</v>
      </c>
      <c r="E103" t="s">
        <v>381</v>
      </c>
      <c r="F103">
        <v>1702826919006</v>
      </c>
      <c r="G103" t="s">
        <v>382</v>
      </c>
      <c r="H103">
        <v>1702829499006</v>
      </c>
    </row>
    <row r="104" spans="1:8">
      <c r="A104" s="28">
        <v>184</v>
      </c>
      <c r="B104" t="s">
        <v>383</v>
      </c>
      <c r="C104" t="s">
        <v>263</v>
      </c>
      <c r="D104" t="s">
        <v>63</v>
      </c>
      <c r="E104" t="s">
        <v>384</v>
      </c>
      <c r="F104">
        <v>1702830291006</v>
      </c>
      <c r="G104" t="s">
        <v>385</v>
      </c>
      <c r="H104">
        <v>1702832871006</v>
      </c>
    </row>
    <row r="105" spans="1:8">
      <c r="A105" s="28">
        <v>185</v>
      </c>
      <c r="B105" t="s">
        <v>386</v>
      </c>
      <c r="C105" t="s">
        <v>263</v>
      </c>
      <c r="D105" t="s">
        <v>63</v>
      </c>
      <c r="E105" t="s">
        <v>387</v>
      </c>
      <c r="F105">
        <v>1702833663006</v>
      </c>
      <c r="G105" t="s">
        <v>388</v>
      </c>
      <c r="H105">
        <v>1702836243006</v>
      </c>
    </row>
    <row r="106" spans="1:8">
      <c r="A106" s="28">
        <v>186</v>
      </c>
      <c r="B106" t="s">
        <v>389</v>
      </c>
      <c r="C106" t="s">
        <v>263</v>
      </c>
      <c r="D106" t="s">
        <v>63</v>
      </c>
      <c r="E106" t="s">
        <v>390</v>
      </c>
      <c r="F106">
        <v>1702837035006</v>
      </c>
      <c r="G106" t="s">
        <v>391</v>
      </c>
      <c r="H106">
        <v>1702839615006</v>
      </c>
    </row>
    <row r="107" spans="1:8">
      <c r="A107" s="28">
        <v>187</v>
      </c>
      <c r="B107" t="s">
        <v>392</v>
      </c>
      <c r="C107" t="s">
        <v>241</v>
      </c>
      <c r="D107" t="s">
        <v>67</v>
      </c>
      <c r="E107" t="s">
        <v>393</v>
      </c>
      <c r="F107">
        <v>1702842567006</v>
      </c>
      <c r="G107" t="s">
        <v>394</v>
      </c>
      <c r="H107">
        <v>1702845987006</v>
      </c>
    </row>
    <row r="108" spans="1:8">
      <c r="A108" s="28">
        <v>188</v>
      </c>
      <c r="B108" t="s">
        <v>395</v>
      </c>
      <c r="C108" t="s">
        <v>241</v>
      </c>
      <c r="D108" t="s">
        <v>63</v>
      </c>
      <c r="E108" t="s">
        <v>396</v>
      </c>
      <c r="F108">
        <v>1702845513006</v>
      </c>
      <c r="G108" t="s">
        <v>397</v>
      </c>
      <c r="H108">
        <v>1702848933006</v>
      </c>
    </row>
    <row r="109" spans="1:8">
      <c r="A109" s="28">
        <v>189</v>
      </c>
      <c r="B109" t="s">
        <v>398</v>
      </c>
      <c r="C109" t="s">
        <v>241</v>
      </c>
      <c r="D109" t="s">
        <v>67</v>
      </c>
      <c r="E109" t="s">
        <v>399</v>
      </c>
      <c r="F109">
        <v>1702848459006</v>
      </c>
      <c r="G109" t="s">
        <v>400</v>
      </c>
      <c r="H109">
        <v>1702851879006</v>
      </c>
    </row>
    <row r="110" spans="1:8">
      <c r="A110" s="28">
        <v>190</v>
      </c>
      <c r="B110" t="s">
        <v>401</v>
      </c>
      <c r="C110" t="s">
        <v>241</v>
      </c>
      <c r="D110" t="s">
        <v>63</v>
      </c>
      <c r="E110" t="s">
        <v>402</v>
      </c>
      <c r="F110">
        <v>1702849980006</v>
      </c>
      <c r="G110" t="s">
        <v>403</v>
      </c>
      <c r="H110">
        <v>1702853400006</v>
      </c>
    </row>
    <row r="111" spans="1:8">
      <c r="A111" s="28">
        <v>231</v>
      </c>
      <c r="B111" t="s">
        <v>404</v>
      </c>
      <c r="C111" t="s">
        <v>279</v>
      </c>
      <c r="D111" t="s">
        <v>67</v>
      </c>
      <c r="E111" t="s">
        <v>405</v>
      </c>
      <c r="F111">
        <v>1702852117171</v>
      </c>
      <c r="G111" t="s">
        <v>406</v>
      </c>
      <c r="H111">
        <v>1702854997171</v>
      </c>
    </row>
    <row r="112" spans="1:8">
      <c r="A112" s="28">
        <v>191</v>
      </c>
      <c r="B112" t="s">
        <v>407</v>
      </c>
      <c r="C112" t="s">
        <v>241</v>
      </c>
      <c r="D112" t="s">
        <v>63</v>
      </c>
      <c r="E112" t="s">
        <v>408</v>
      </c>
      <c r="F112">
        <v>1702853401006</v>
      </c>
      <c r="G112" t="s">
        <v>409</v>
      </c>
      <c r="H112">
        <v>1702856821006</v>
      </c>
    </row>
    <row r="113" spans="1:8">
      <c r="A113" s="28">
        <v>233</v>
      </c>
      <c r="B113" t="s">
        <v>410</v>
      </c>
      <c r="C113" t="s">
        <v>279</v>
      </c>
      <c r="D113" t="s">
        <v>67</v>
      </c>
      <c r="E113" t="s">
        <v>411</v>
      </c>
      <c r="F113">
        <v>1702856497171</v>
      </c>
      <c r="G113" t="s">
        <v>412</v>
      </c>
      <c r="H113">
        <v>1702859377171</v>
      </c>
    </row>
    <row r="114" spans="1:8">
      <c r="A114" s="28">
        <v>192</v>
      </c>
      <c r="B114" t="s">
        <v>413</v>
      </c>
      <c r="C114" t="s">
        <v>241</v>
      </c>
      <c r="D114" t="s">
        <v>63</v>
      </c>
      <c r="E114" t="s">
        <v>414</v>
      </c>
      <c r="F114">
        <v>1702856822006</v>
      </c>
      <c r="G114" t="s">
        <v>415</v>
      </c>
      <c r="H114">
        <v>1702860242006</v>
      </c>
    </row>
    <row r="115" spans="1:8">
      <c r="A115" s="28">
        <v>193</v>
      </c>
      <c r="B115" t="s">
        <v>416</v>
      </c>
      <c r="C115" t="s">
        <v>241</v>
      </c>
      <c r="D115" t="s">
        <v>63</v>
      </c>
      <c r="E115" t="s">
        <v>417</v>
      </c>
      <c r="F115">
        <v>1702860243006</v>
      </c>
      <c r="G115" t="s">
        <v>418</v>
      </c>
      <c r="H115">
        <v>1702863663006</v>
      </c>
    </row>
    <row r="116" spans="1:8">
      <c r="A116" s="28">
        <v>235</v>
      </c>
      <c r="B116" t="s">
        <v>419</v>
      </c>
      <c r="C116" t="s">
        <v>279</v>
      </c>
      <c r="D116" t="s">
        <v>67</v>
      </c>
      <c r="E116" t="s">
        <v>420</v>
      </c>
      <c r="F116">
        <v>1702860877171</v>
      </c>
      <c r="G116" t="s">
        <v>421</v>
      </c>
      <c r="H116">
        <v>1702863757171</v>
      </c>
    </row>
    <row r="117" spans="1:8">
      <c r="A117" s="28">
        <v>237</v>
      </c>
      <c r="B117" t="s">
        <v>422</v>
      </c>
      <c r="C117" t="s">
        <v>62</v>
      </c>
      <c r="D117" t="s">
        <v>63</v>
      </c>
      <c r="E117" t="s">
        <v>423</v>
      </c>
      <c r="F117">
        <v>1702868920171</v>
      </c>
      <c r="G117" t="s">
        <v>424</v>
      </c>
      <c r="H117">
        <v>1702871500171</v>
      </c>
    </row>
    <row r="118" spans="1:8">
      <c r="A118" s="28">
        <v>238</v>
      </c>
      <c r="B118" t="s">
        <v>425</v>
      </c>
      <c r="C118" t="s">
        <v>62</v>
      </c>
      <c r="D118" t="s">
        <v>63</v>
      </c>
      <c r="E118" t="s">
        <v>426</v>
      </c>
      <c r="F118">
        <v>1702871501171</v>
      </c>
      <c r="G118" t="s">
        <v>427</v>
      </c>
      <c r="H118">
        <v>1702874081171</v>
      </c>
    </row>
    <row r="119" spans="1:8">
      <c r="A119" s="28">
        <v>239</v>
      </c>
      <c r="B119" t="s">
        <v>428</v>
      </c>
      <c r="C119" t="s">
        <v>62</v>
      </c>
      <c r="D119" t="s">
        <v>63</v>
      </c>
      <c r="E119" t="s">
        <v>429</v>
      </c>
      <c r="F119">
        <v>1702874082171</v>
      </c>
      <c r="G119" t="s">
        <v>430</v>
      </c>
      <c r="H119">
        <v>1702876662171</v>
      </c>
    </row>
    <row r="120" spans="1:8">
      <c r="A120" s="28">
        <v>240</v>
      </c>
      <c r="B120" t="s">
        <v>431</v>
      </c>
      <c r="C120" t="s">
        <v>62</v>
      </c>
      <c r="D120" t="s">
        <v>63</v>
      </c>
      <c r="E120" t="s">
        <v>432</v>
      </c>
      <c r="F120">
        <v>1702876663171</v>
      </c>
      <c r="G120" t="s">
        <v>433</v>
      </c>
      <c r="H120">
        <v>1702879243171</v>
      </c>
    </row>
    <row r="121" spans="1:8">
      <c r="A121" s="28">
        <v>241</v>
      </c>
      <c r="B121" t="s">
        <v>434</v>
      </c>
      <c r="C121" t="s">
        <v>62</v>
      </c>
      <c r="D121" t="s">
        <v>67</v>
      </c>
      <c r="E121" t="s">
        <v>435</v>
      </c>
      <c r="F121">
        <v>1702878805171</v>
      </c>
      <c r="G121" t="s">
        <v>436</v>
      </c>
      <c r="H121">
        <v>1702881385171</v>
      </c>
    </row>
    <row r="122" spans="1:8">
      <c r="A122" s="28">
        <v>242</v>
      </c>
      <c r="B122" t="s">
        <v>437</v>
      </c>
      <c r="C122" t="s">
        <v>62</v>
      </c>
      <c r="D122" t="s">
        <v>63</v>
      </c>
      <c r="E122" t="s">
        <v>438</v>
      </c>
      <c r="F122">
        <v>1702880947171</v>
      </c>
      <c r="G122" t="s">
        <v>439</v>
      </c>
      <c r="H122">
        <v>1702883527171</v>
      </c>
    </row>
    <row r="123" spans="1:8">
      <c r="A123" s="28">
        <v>243</v>
      </c>
      <c r="B123" t="s">
        <v>440</v>
      </c>
      <c r="C123" t="s">
        <v>62</v>
      </c>
      <c r="D123" t="s">
        <v>67</v>
      </c>
      <c r="E123" t="s">
        <v>441</v>
      </c>
      <c r="F123">
        <v>1702883089171</v>
      </c>
      <c r="G123" t="s">
        <v>442</v>
      </c>
      <c r="H123">
        <v>1702885669171</v>
      </c>
    </row>
    <row r="124" spans="1:8">
      <c r="A124" s="28">
        <v>194</v>
      </c>
      <c r="B124" t="s">
        <v>443</v>
      </c>
      <c r="C124" t="s">
        <v>343</v>
      </c>
      <c r="D124" t="s">
        <v>63</v>
      </c>
      <c r="E124" t="s">
        <v>444</v>
      </c>
      <c r="F124">
        <v>1702885029006</v>
      </c>
      <c r="G124" t="s">
        <v>445</v>
      </c>
      <c r="H124">
        <v>1702888629006</v>
      </c>
    </row>
    <row r="125" spans="1:8">
      <c r="A125" s="28">
        <v>195</v>
      </c>
      <c r="B125" t="s">
        <v>446</v>
      </c>
      <c r="C125" t="s">
        <v>343</v>
      </c>
      <c r="D125" t="s">
        <v>67</v>
      </c>
      <c r="E125" t="s">
        <v>447</v>
      </c>
      <c r="F125">
        <v>1702887723006</v>
      </c>
      <c r="G125" t="s">
        <v>448</v>
      </c>
      <c r="H125">
        <v>1702891323006</v>
      </c>
    </row>
    <row r="126" spans="1:8">
      <c r="A126" s="28">
        <v>196</v>
      </c>
      <c r="B126" t="s">
        <v>449</v>
      </c>
      <c r="C126" t="s">
        <v>343</v>
      </c>
      <c r="D126" t="s">
        <v>63</v>
      </c>
      <c r="E126" t="s">
        <v>450</v>
      </c>
      <c r="F126">
        <v>1702890417006</v>
      </c>
      <c r="G126" t="s">
        <v>451</v>
      </c>
      <c r="H126">
        <v>1702894017006</v>
      </c>
    </row>
    <row r="127" spans="1:8">
      <c r="A127" s="28">
        <v>197</v>
      </c>
      <c r="B127" t="s">
        <v>452</v>
      </c>
      <c r="C127" t="s">
        <v>343</v>
      </c>
      <c r="D127" t="s">
        <v>67</v>
      </c>
      <c r="E127" t="s">
        <v>453</v>
      </c>
      <c r="F127">
        <v>1702893111006</v>
      </c>
      <c r="G127" t="s">
        <v>454</v>
      </c>
      <c r="H127">
        <v>1702896711006</v>
      </c>
    </row>
    <row r="128" spans="1:8">
      <c r="A128" s="28">
        <v>198</v>
      </c>
      <c r="B128" t="s">
        <v>455</v>
      </c>
      <c r="C128" t="s">
        <v>343</v>
      </c>
      <c r="D128" t="s">
        <v>63</v>
      </c>
      <c r="E128" t="s">
        <v>456</v>
      </c>
      <c r="F128">
        <v>1702895805006</v>
      </c>
      <c r="G128" t="s">
        <v>457</v>
      </c>
      <c r="H128">
        <v>1702899405006</v>
      </c>
    </row>
    <row r="129" spans="1:8">
      <c r="A129" s="28">
        <v>199</v>
      </c>
      <c r="B129" t="s">
        <v>458</v>
      </c>
      <c r="C129" t="s">
        <v>343</v>
      </c>
      <c r="D129" t="s">
        <v>67</v>
      </c>
      <c r="E129" t="s">
        <v>459</v>
      </c>
      <c r="F129">
        <v>1702898499006</v>
      </c>
      <c r="G129" t="s">
        <v>460</v>
      </c>
      <c r="H129">
        <v>1702902099006</v>
      </c>
    </row>
    <row r="130" spans="1:8" hidden="1">
      <c r="A130" s="28">
        <v>42</v>
      </c>
      <c r="B130" t="s">
        <v>461</v>
      </c>
      <c r="C130" t="s">
        <v>462</v>
      </c>
      <c r="D130" t="s">
        <v>463</v>
      </c>
      <c r="E130" t="s">
        <v>464</v>
      </c>
      <c r="F130">
        <v>1702517520523</v>
      </c>
      <c r="G130" t="s">
        <v>465</v>
      </c>
      <c r="H130">
        <v>1702519260523</v>
      </c>
    </row>
    <row r="131" spans="1:8" hidden="1">
      <c r="A131" s="28">
        <v>43</v>
      </c>
      <c r="B131" t="s">
        <v>466</v>
      </c>
      <c r="C131" t="s">
        <v>462</v>
      </c>
      <c r="D131" t="s">
        <v>463</v>
      </c>
      <c r="E131" t="s">
        <v>467</v>
      </c>
      <c r="F131">
        <v>1702520046523</v>
      </c>
      <c r="G131" t="s">
        <v>468</v>
      </c>
      <c r="H131">
        <v>1702521786523</v>
      </c>
    </row>
    <row r="132" spans="1:8" hidden="1">
      <c r="A132" s="28">
        <v>44</v>
      </c>
      <c r="B132" t="s">
        <v>469</v>
      </c>
      <c r="C132" t="s">
        <v>462</v>
      </c>
      <c r="D132" t="s">
        <v>463</v>
      </c>
      <c r="E132" t="s">
        <v>470</v>
      </c>
      <c r="F132">
        <v>1702522572523</v>
      </c>
      <c r="G132" t="s">
        <v>471</v>
      </c>
      <c r="H132">
        <v>1702524312523</v>
      </c>
    </row>
    <row r="133" spans="1:8" hidden="1">
      <c r="A133" s="28">
        <v>45</v>
      </c>
      <c r="B133" t="s">
        <v>472</v>
      </c>
      <c r="C133" t="s">
        <v>462</v>
      </c>
      <c r="D133" t="s">
        <v>463</v>
      </c>
      <c r="E133" t="s">
        <v>473</v>
      </c>
      <c r="F133">
        <v>1702525098523</v>
      </c>
      <c r="G133" t="s">
        <v>474</v>
      </c>
      <c r="H133">
        <v>1702526838523</v>
      </c>
    </row>
    <row r="134" spans="1:8" hidden="1">
      <c r="A134" s="28">
        <v>46</v>
      </c>
      <c r="B134" t="s">
        <v>475</v>
      </c>
      <c r="C134" t="s">
        <v>462</v>
      </c>
      <c r="D134" t="s">
        <v>463</v>
      </c>
      <c r="E134" t="s">
        <v>476</v>
      </c>
      <c r="F134">
        <v>1702527624523</v>
      </c>
      <c r="G134" t="s">
        <v>477</v>
      </c>
      <c r="H134">
        <v>1702529364523</v>
      </c>
    </row>
    <row r="135" spans="1:8" hidden="1">
      <c r="A135" s="28">
        <v>47</v>
      </c>
      <c r="B135" t="s">
        <v>478</v>
      </c>
      <c r="C135" t="s">
        <v>462</v>
      </c>
      <c r="D135" t="s">
        <v>463</v>
      </c>
      <c r="E135" t="s">
        <v>479</v>
      </c>
      <c r="F135">
        <v>1702530150523</v>
      </c>
      <c r="G135" t="s">
        <v>480</v>
      </c>
      <c r="H135">
        <v>1702531890523</v>
      </c>
    </row>
    <row r="136" spans="1:8" hidden="1">
      <c r="A136" s="28">
        <v>48</v>
      </c>
      <c r="B136" t="s">
        <v>481</v>
      </c>
      <c r="C136" t="s">
        <v>482</v>
      </c>
      <c r="D136" t="s">
        <v>463</v>
      </c>
      <c r="E136" t="s">
        <v>483</v>
      </c>
      <c r="F136">
        <v>1702538676523</v>
      </c>
      <c r="G136" t="s">
        <v>484</v>
      </c>
      <c r="H136">
        <v>1702540416523</v>
      </c>
    </row>
    <row r="137" spans="1:8" hidden="1">
      <c r="A137" s="28">
        <v>49</v>
      </c>
      <c r="B137" t="s">
        <v>485</v>
      </c>
      <c r="C137" t="s">
        <v>482</v>
      </c>
      <c r="D137" t="s">
        <v>463</v>
      </c>
      <c r="E137" t="s">
        <v>486</v>
      </c>
      <c r="F137">
        <v>1702541574523</v>
      </c>
      <c r="G137" t="s">
        <v>487</v>
      </c>
      <c r="H137">
        <v>1702543314523</v>
      </c>
    </row>
    <row r="138" spans="1:8" hidden="1">
      <c r="A138" s="28">
        <v>50</v>
      </c>
      <c r="B138" t="s">
        <v>488</v>
      </c>
      <c r="C138" t="s">
        <v>482</v>
      </c>
      <c r="D138" t="s">
        <v>463</v>
      </c>
      <c r="E138" t="s">
        <v>489</v>
      </c>
      <c r="F138">
        <v>1702543872523</v>
      </c>
      <c r="G138" t="s">
        <v>490</v>
      </c>
      <c r="H138">
        <v>1702545612523</v>
      </c>
    </row>
    <row r="139" spans="1:8" hidden="1">
      <c r="A139" s="28">
        <v>51</v>
      </c>
      <c r="B139" t="s">
        <v>491</v>
      </c>
      <c r="C139" t="s">
        <v>482</v>
      </c>
      <c r="D139" t="s">
        <v>463</v>
      </c>
      <c r="E139" t="s">
        <v>492</v>
      </c>
      <c r="F139">
        <v>1702546770523</v>
      </c>
      <c r="G139" t="s">
        <v>493</v>
      </c>
      <c r="H139">
        <v>1702548510523</v>
      </c>
    </row>
    <row r="140" spans="1:8" hidden="1">
      <c r="A140" s="28">
        <v>52</v>
      </c>
      <c r="B140" t="s">
        <v>494</v>
      </c>
      <c r="C140" t="s">
        <v>482</v>
      </c>
      <c r="D140" t="s">
        <v>463</v>
      </c>
      <c r="E140" t="s">
        <v>495</v>
      </c>
      <c r="F140">
        <v>1702549068523</v>
      </c>
      <c r="G140" t="s">
        <v>496</v>
      </c>
      <c r="H140">
        <v>1702550808523</v>
      </c>
    </row>
    <row r="141" spans="1:8" hidden="1">
      <c r="A141" s="28">
        <v>53</v>
      </c>
      <c r="B141" t="s">
        <v>497</v>
      </c>
      <c r="C141" t="s">
        <v>482</v>
      </c>
      <c r="D141" t="s">
        <v>463</v>
      </c>
      <c r="E141" t="s">
        <v>498</v>
      </c>
      <c r="F141">
        <v>1702551966523</v>
      </c>
      <c r="G141" t="s">
        <v>499</v>
      </c>
      <c r="H141">
        <v>1702553706523</v>
      </c>
    </row>
    <row r="142" spans="1:8" hidden="1">
      <c r="A142" s="28">
        <v>12</v>
      </c>
      <c r="B142" t="s">
        <v>500</v>
      </c>
      <c r="C142" t="s">
        <v>501</v>
      </c>
      <c r="D142" t="s">
        <v>463</v>
      </c>
      <c r="E142" t="s">
        <v>502</v>
      </c>
      <c r="F142">
        <v>1702566996418</v>
      </c>
      <c r="G142" t="s">
        <v>503</v>
      </c>
      <c r="H142">
        <v>1702568736418</v>
      </c>
    </row>
    <row r="143" spans="1:8" hidden="1">
      <c r="A143" s="28">
        <v>13</v>
      </c>
      <c r="B143" t="s">
        <v>504</v>
      </c>
      <c r="C143" t="s">
        <v>501</v>
      </c>
      <c r="D143" t="s">
        <v>463</v>
      </c>
      <c r="E143" t="s">
        <v>505</v>
      </c>
      <c r="F143">
        <v>1702569156418</v>
      </c>
      <c r="G143" t="s">
        <v>506</v>
      </c>
      <c r="H143">
        <v>1702570896418</v>
      </c>
    </row>
    <row r="144" spans="1:8" hidden="1">
      <c r="A144" s="28">
        <v>14</v>
      </c>
      <c r="B144" t="s">
        <v>507</v>
      </c>
      <c r="C144" t="s">
        <v>501</v>
      </c>
      <c r="D144" t="s">
        <v>463</v>
      </c>
      <c r="E144" t="s">
        <v>508</v>
      </c>
      <c r="F144">
        <v>1702571316418</v>
      </c>
      <c r="G144" t="s">
        <v>509</v>
      </c>
      <c r="H144">
        <v>1702573056418</v>
      </c>
    </row>
    <row r="145" spans="1:8" hidden="1">
      <c r="A145" s="28">
        <v>15</v>
      </c>
      <c r="B145" t="s">
        <v>510</v>
      </c>
      <c r="C145" t="s">
        <v>501</v>
      </c>
      <c r="D145" t="s">
        <v>463</v>
      </c>
      <c r="E145" t="s">
        <v>511</v>
      </c>
      <c r="F145">
        <v>1702573476418</v>
      </c>
      <c r="G145" t="s">
        <v>512</v>
      </c>
      <c r="H145">
        <v>1702575216418</v>
      </c>
    </row>
    <row r="146" spans="1:8" hidden="1">
      <c r="A146" s="28">
        <v>16</v>
      </c>
      <c r="B146" t="s">
        <v>513</v>
      </c>
      <c r="C146" t="s">
        <v>501</v>
      </c>
      <c r="D146" t="s">
        <v>463</v>
      </c>
      <c r="E146" t="s">
        <v>514</v>
      </c>
      <c r="F146">
        <v>1702575636418</v>
      </c>
      <c r="G146" t="s">
        <v>515</v>
      </c>
      <c r="H146">
        <v>1702577376418</v>
      </c>
    </row>
    <row r="147" spans="1:8" hidden="1">
      <c r="A147" s="28">
        <v>17</v>
      </c>
      <c r="B147" t="s">
        <v>516</v>
      </c>
      <c r="C147" t="s">
        <v>501</v>
      </c>
      <c r="D147" t="s">
        <v>463</v>
      </c>
      <c r="E147" t="s">
        <v>517</v>
      </c>
      <c r="F147">
        <v>1702577796418</v>
      </c>
      <c r="G147" t="s">
        <v>518</v>
      </c>
      <c r="H147">
        <v>1702579536418</v>
      </c>
    </row>
    <row r="148" spans="1:8" hidden="1">
      <c r="A148" s="28">
        <v>54</v>
      </c>
      <c r="B148" t="s">
        <v>519</v>
      </c>
      <c r="C148" t="s">
        <v>520</v>
      </c>
      <c r="D148" t="s">
        <v>463</v>
      </c>
      <c r="E148" t="s">
        <v>521</v>
      </c>
      <c r="F148">
        <v>1702581732523</v>
      </c>
      <c r="G148" t="s">
        <v>522</v>
      </c>
      <c r="H148">
        <v>1702583472523</v>
      </c>
    </row>
    <row r="149" spans="1:8" hidden="1">
      <c r="A149" s="28">
        <v>55</v>
      </c>
      <c r="B149" t="s">
        <v>523</v>
      </c>
      <c r="C149" t="s">
        <v>520</v>
      </c>
      <c r="D149" t="s">
        <v>463</v>
      </c>
      <c r="E149" t="s">
        <v>524</v>
      </c>
      <c r="F149">
        <v>1702584300523</v>
      </c>
      <c r="G149" t="s">
        <v>525</v>
      </c>
      <c r="H149">
        <v>1702586040523</v>
      </c>
    </row>
    <row r="150" spans="1:8" hidden="1">
      <c r="A150" s="28">
        <v>56</v>
      </c>
      <c r="B150" t="s">
        <v>526</v>
      </c>
      <c r="C150" t="s">
        <v>520</v>
      </c>
      <c r="D150" t="s">
        <v>463</v>
      </c>
      <c r="E150" t="s">
        <v>527</v>
      </c>
      <c r="F150">
        <v>1702586868523</v>
      </c>
      <c r="G150" t="s">
        <v>528</v>
      </c>
      <c r="H150">
        <v>1702588608523</v>
      </c>
    </row>
    <row r="151" spans="1:8" hidden="1">
      <c r="A151" s="28">
        <v>57</v>
      </c>
      <c r="B151" t="s">
        <v>529</v>
      </c>
      <c r="C151" t="s">
        <v>520</v>
      </c>
      <c r="D151" t="s">
        <v>463</v>
      </c>
      <c r="E151" t="s">
        <v>530</v>
      </c>
      <c r="F151">
        <v>1702589436523</v>
      </c>
      <c r="G151" t="s">
        <v>531</v>
      </c>
      <c r="H151">
        <v>1702591176523</v>
      </c>
    </row>
    <row r="152" spans="1:8" hidden="1">
      <c r="A152" s="28">
        <v>58</v>
      </c>
      <c r="B152" t="s">
        <v>532</v>
      </c>
      <c r="C152" t="s">
        <v>520</v>
      </c>
      <c r="D152" t="s">
        <v>463</v>
      </c>
      <c r="E152" t="s">
        <v>533</v>
      </c>
      <c r="F152">
        <v>1702592004523</v>
      </c>
      <c r="G152" t="s">
        <v>534</v>
      </c>
      <c r="H152">
        <v>1702593744523</v>
      </c>
    </row>
    <row r="153" spans="1:8" hidden="1">
      <c r="A153" s="28">
        <v>59</v>
      </c>
      <c r="B153" t="s">
        <v>535</v>
      </c>
      <c r="C153" t="s">
        <v>520</v>
      </c>
      <c r="D153" t="s">
        <v>463</v>
      </c>
      <c r="E153" t="s">
        <v>536</v>
      </c>
      <c r="F153">
        <v>1702594572523</v>
      </c>
      <c r="G153" t="s">
        <v>537</v>
      </c>
      <c r="H153">
        <v>1702596312523</v>
      </c>
    </row>
    <row r="154" spans="1:8" hidden="1">
      <c r="A154" s="28">
        <v>60</v>
      </c>
      <c r="B154" t="s">
        <v>538</v>
      </c>
      <c r="C154" t="s">
        <v>520</v>
      </c>
      <c r="D154" t="s">
        <v>463</v>
      </c>
      <c r="E154" t="s">
        <v>539</v>
      </c>
      <c r="F154">
        <v>1702597140523</v>
      </c>
      <c r="G154" t="s">
        <v>540</v>
      </c>
      <c r="H154">
        <v>1702598880523</v>
      </c>
    </row>
    <row r="155" spans="1:8" hidden="1">
      <c r="A155" s="28">
        <v>67</v>
      </c>
      <c r="B155" t="s">
        <v>541</v>
      </c>
      <c r="C155" t="s">
        <v>542</v>
      </c>
      <c r="D155" t="s">
        <v>463</v>
      </c>
      <c r="E155" t="s">
        <v>543</v>
      </c>
      <c r="F155">
        <v>1702613171395</v>
      </c>
      <c r="G155" t="s">
        <v>544</v>
      </c>
      <c r="H155">
        <v>1702614911395</v>
      </c>
    </row>
    <row r="156" spans="1:8" hidden="1">
      <c r="A156" s="28">
        <v>68</v>
      </c>
      <c r="B156" t="s">
        <v>545</v>
      </c>
      <c r="C156" t="s">
        <v>542</v>
      </c>
      <c r="D156" t="s">
        <v>463</v>
      </c>
      <c r="E156" t="s">
        <v>546</v>
      </c>
      <c r="F156">
        <v>1702615625395</v>
      </c>
      <c r="G156" t="s">
        <v>547</v>
      </c>
      <c r="H156">
        <v>1702617365395</v>
      </c>
    </row>
    <row r="157" spans="1:8" hidden="1">
      <c r="A157" s="28">
        <v>69</v>
      </c>
      <c r="B157" t="s">
        <v>548</v>
      </c>
      <c r="C157" t="s">
        <v>542</v>
      </c>
      <c r="D157" t="s">
        <v>463</v>
      </c>
      <c r="E157" t="s">
        <v>549</v>
      </c>
      <c r="F157">
        <v>1702618079395</v>
      </c>
      <c r="G157" t="s">
        <v>550</v>
      </c>
      <c r="H157">
        <v>1702619819395</v>
      </c>
    </row>
    <row r="158" spans="1:8" hidden="1">
      <c r="A158" s="28">
        <v>70</v>
      </c>
      <c r="B158" t="s">
        <v>551</v>
      </c>
      <c r="C158" t="s">
        <v>542</v>
      </c>
      <c r="D158" t="s">
        <v>463</v>
      </c>
      <c r="E158" t="s">
        <v>552</v>
      </c>
      <c r="F158">
        <v>1702620533395</v>
      </c>
      <c r="G158" t="s">
        <v>553</v>
      </c>
      <c r="H158">
        <v>1702622273395</v>
      </c>
    </row>
    <row r="159" spans="1:8" hidden="1">
      <c r="A159" s="28">
        <v>71</v>
      </c>
      <c r="B159" t="s">
        <v>554</v>
      </c>
      <c r="C159" t="s">
        <v>542</v>
      </c>
      <c r="D159" t="s">
        <v>463</v>
      </c>
      <c r="E159" t="s">
        <v>555</v>
      </c>
      <c r="F159">
        <v>1702622987395</v>
      </c>
      <c r="G159" t="s">
        <v>556</v>
      </c>
      <c r="H159">
        <v>1702624727395</v>
      </c>
    </row>
    <row r="160" spans="1:8" hidden="1">
      <c r="A160" s="28">
        <v>72</v>
      </c>
      <c r="B160" t="s">
        <v>557</v>
      </c>
      <c r="C160" t="s">
        <v>542</v>
      </c>
      <c r="D160" t="s">
        <v>463</v>
      </c>
      <c r="E160" t="s">
        <v>558</v>
      </c>
      <c r="F160">
        <v>1702625441395</v>
      </c>
      <c r="G160" t="s">
        <v>559</v>
      </c>
      <c r="H160">
        <v>1702627181395</v>
      </c>
    </row>
    <row r="161" spans="1:8" hidden="1">
      <c r="A161" s="28">
        <v>36</v>
      </c>
      <c r="B161" t="s">
        <v>560</v>
      </c>
      <c r="C161" t="s">
        <v>561</v>
      </c>
      <c r="D161" t="s">
        <v>463</v>
      </c>
      <c r="E161" t="s">
        <v>562</v>
      </c>
      <c r="F161">
        <v>1702635767442</v>
      </c>
      <c r="G161" t="s">
        <v>563</v>
      </c>
      <c r="H161">
        <v>1702637507442</v>
      </c>
    </row>
    <row r="162" spans="1:8" hidden="1">
      <c r="A162" s="28">
        <v>37</v>
      </c>
      <c r="B162" t="s">
        <v>564</v>
      </c>
      <c r="C162" t="s">
        <v>561</v>
      </c>
      <c r="D162" t="s">
        <v>463</v>
      </c>
      <c r="E162" t="s">
        <v>565</v>
      </c>
      <c r="F162">
        <v>1702637855442</v>
      </c>
      <c r="G162" t="s">
        <v>566</v>
      </c>
      <c r="H162">
        <v>1702639595442</v>
      </c>
    </row>
    <row r="163" spans="1:8" hidden="1">
      <c r="A163" s="28">
        <v>38</v>
      </c>
      <c r="B163" t="s">
        <v>567</v>
      </c>
      <c r="C163" t="s">
        <v>561</v>
      </c>
      <c r="D163" t="s">
        <v>463</v>
      </c>
      <c r="E163" t="s">
        <v>568</v>
      </c>
      <c r="F163">
        <v>1702639943442</v>
      </c>
      <c r="G163" t="s">
        <v>569</v>
      </c>
      <c r="H163">
        <v>1702641683442</v>
      </c>
    </row>
    <row r="164" spans="1:8" hidden="1">
      <c r="A164" s="28">
        <v>39</v>
      </c>
      <c r="B164" t="s">
        <v>570</v>
      </c>
      <c r="C164" t="s">
        <v>561</v>
      </c>
      <c r="D164" t="s">
        <v>463</v>
      </c>
      <c r="E164" t="s">
        <v>571</v>
      </c>
      <c r="F164">
        <v>1702642031442</v>
      </c>
      <c r="G164" t="s">
        <v>572</v>
      </c>
      <c r="H164">
        <v>1702643771442</v>
      </c>
    </row>
    <row r="165" spans="1:8" hidden="1">
      <c r="A165" s="28">
        <v>40</v>
      </c>
      <c r="B165" t="s">
        <v>573</v>
      </c>
      <c r="C165" t="s">
        <v>561</v>
      </c>
      <c r="D165" t="s">
        <v>463</v>
      </c>
      <c r="E165" t="s">
        <v>574</v>
      </c>
      <c r="F165">
        <v>1702644119442</v>
      </c>
      <c r="G165" t="s">
        <v>575</v>
      </c>
      <c r="H165">
        <v>1702645859442</v>
      </c>
    </row>
    <row r="166" spans="1:8" hidden="1">
      <c r="A166" s="28">
        <v>41</v>
      </c>
      <c r="B166" t="s">
        <v>576</v>
      </c>
      <c r="C166" t="s">
        <v>561</v>
      </c>
      <c r="D166" t="s">
        <v>463</v>
      </c>
      <c r="E166" t="s">
        <v>577</v>
      </c>
      <c r="F166">
        <v>1702646207442</v>
      </c>
      <c r="G166" t="s">
        <v>578</v>
      </c>
      <c r="H166">
        <v>1702647947442</v>
      </c>
    </row>
    <row r="167" spans="1:8" hidden="1">
      <c r="A167" s="28">
        <v>97</v>
      </c>
      <c r="B167" t="s">
        <v>579</v>
      </c>
      <c r="C167" t="s">
        <v>462</v>
      </c>
      <c r="D167" t="s">
        <v>463</v>
      </c>
      <c r="E167" t="s">
        <v>580</v>
      </c>
      <c r="F167">
        <v>1702654409843</v>
      </c>
      <c r="G167" t="s">
        <v>581</v>
      </c>
      <c r="H167">
        <v>1702656149843</v>
      </c>
    </row>
    <row r="168" spans="1:8" hidden="1">
      <c r="A168" s="28">
        <v>98</v>
      </c>
      <c r="B168" t="s">
        <v>582</v>
      </c>
      <c r="C168" t="s">
        <v>462</v>
      </c>
      <c r="D168" t="s">
        <v>463</v>
      </c>
      <c r="E168" t="s">
        <v>583</v>
      </c>
      <c r="F168">
        <v>1702656935843</v>
      </c>
      <c r="G168" t="s">
        <v>584</v>
      </c>
      <c r="H168">
        <v>1702658675843</v>
      </c>
    </row>
    <row r="169" spans="1:8" hidden="1">
      <c r="A169" s="28">
        <v>99</v>
      </c>
      <c r="B169" t="s">
        <v>585</v>
      </c>
      <c r="C169" t="s">
        <v>462</v>
      </c>
      <c r="D169" t="s">
        <v>463</v>
      </c>
      <c r="E169" t="s">
        <v>586</v>
      </c>
      <c r="F169">
        <v>1702659461843</v>
      </c>
      <c r="G169" t="s">
        <v>587</v>
      </c>
      <c r="H169">
        <v>1702661201843</v>
      </c>
    </row>
    <row r="170" spans="1:8" hidden="1">
      <c r="A170" s="28">
        <v>100</v>
      </c>
      <c r="B170" t="s">
        <v>588</v>
      </c>
      <c r="C170" t="s">
        <v>462</v>
      </c>
      <c r="D170" t="s">
        <v>463</v>
      </c>
      <c r="E170" t="s">
        <v>589</v>
      </c>
      <c r="F170">
        <v>1702661987843</v>
      </c>
      <c r="G170" t="s">
        <v>590</v>
      </c>
      <c r="H170">
        <v>1702663727843</v>
      </c>
    </row>
    <row r="171" spans="1:8" hidden="1">
      <c r="A171" s="28">
        <v>101</v>
      </c>
      <c r="B171" t="s">
        <v>591</v>
      </c>
      <c r="C171" t="s">
        <v>462</v>
      </c>
      <c r="D171" t="s">
        <v>463</v>
      </c>
      <c r="E171" t="s">
        <v>592</v>
      </c>
      <c r="F171">
        <v>1702664513843</v>
      </c>
      <c r="G171" t="s">
        <v>593</v>
      </c>
      <c r="H171">
        <v>1702666253843</v>
      </c>
    </row>
    <row r="172" spans="1:8" hidden="1">
      <c r="A172" s="28">
        <v>102</v>
      </c>
      <c r="B172" t="s">
        <v>594</v>
      </c>
      <c r="C172" t="s">
        <v>462</v>
      </c>
      <c r="D172" t="s">
        <v>463</v>
      </c>
      <c r="E172" t="s">
        <v>595</v>
      </c>
      <c r="F172">
        <v>1702667039843</v>
      </c>
      <c r="G172" t="s">
        <v>596</v>
      </c>
      <c r="H172">
        <v>1702668779843</v>
      </c>
    </row>
    <row r="173" spans="1:8" hidden="1">
      <c r="A173" s="28">
        <v>112</v>
      </c>
      <c r="B173" t="s">
        <v>597</v>
      </c>
      <c r="C173" t="s">
        <v>598</v>
      </c>
      <c r="D173" t="s">
        <v>463</v>
      </c>
      <c r="E173" t="s">
        <v>599</v>
      </c>
      <c r="F173">
        <v>1702680449843</v>
      </c>
      <c r="G173" t="s">
        <v>600</v>
      </c>
      <c r="H173">
        <v>1702682189843</v>
      </c>
    </row>
    <row r="174" spans="1:8" hidden="1">
      <c r="A174" s="28">
        <v>142</v>
      </c>
      <c r="B174" t="s">
        <v>601</v>
      </c>
      <c r="C174" t="s">
        <v>602</v>
      </c>
      <c r="D174" t="s">
        <v>463</v>
      </c>
      <c r="E174" t="s">
        <v>603</v>
      </c>
      <c r="F174">
        <v>1702686736843</v>
      </c>
      <c r="G174" t="s">
        <v>604</v>
      </c>
      <c r="H174">
        <v>1702688476843</v>
      </c>
    </row>
    <row r="175" spans="1:8" hidden="1">
      <c r="A175" s="28">
        <v>143</v>
      </c>
      <c r="B175" t="s">
        <v>605</v>
      </c>
      <c r="C175" t="s">
        <v>602</v>
      </c>
      <c r="D175" t="s">
        <v>463</v>
      </c>
      <c r="E175" t="s">
        <v>606</v>
      </c>
      <c r="F175">
        <v>1702688477843</v>
      </c>
      <c r="G175" t="s">
        <v>607</v>
      </c>
      <c r="H175">
        <v>1702690217843</v>
      </c>
    </row>
    <row r="176" spans="1:8" hidden="1">
      <c r="A176" s="28">
        <v>144</v>
      </c>
      <c r="B176" t="s">
        <v>608</v>
      </c>
      <c r="C176" t="s">
        <v>602</v>
      </c>
      <c r="D176" t="s">
        <v>463</v>
      </c>
      <c r="E176" t="s">
        <v>609</v>
      </c>
      <c r="F176">
        <v>1702690768843</v>
      </c>
      <c r="G176" t="s">
        <v>610</v>
      </c>
      <c r="H176">
        <v>1702692508843</v>
      </c>
    </row>
    <row r="177" spans="1:8" hidden="1">
      <c r="A177" s="28">
        <v>145</v>
      </c>
      <c r="B177" t="s">
        <v>611</v>
      </c>
      <c r="C177" t="s">
        <v>602</v>
      </c>
      <c r="D177" t="s">
        <v>463</v>
      </c>
      <c r="E177" t="s">
        <v>612</v>
      </c>
      <c r="F177">
        <v>1702692509843</v>
      </c>
      <c r="G177" t="s">
        <v>613</v>
      </c>
      <c r="H177">
        <v>1702694249843</v>
      </c>
    </row>
    <row r="178" spans="1:8" hidden="1">
      <c r="A178" s="28">
        <v>146</v>
      </c>
      <c r="B178" t="s">
        <v>614</v>
      </c>
      <c r="C178" t="s">
        <v>602</v>
      </c>
      <c r="D178" t="s">
        <v>463</v>
      </c>
      <c r="E178" t="s">
        <v>615</v>
      </c>
      <c r="F178">
        <v>1702694800843</v>
      </c>
      <c r="G178" t="s">
        <v>616</v>
      </c>
      <c r="H178">
        <v>1702696540843</v>
      </c>
    </row>
    <row r="179" spans="1:8" hidden="1">
      <c r="A179" s="28">
        <v>147</v>
      </c>
      <c r="B179" t="s">
        <v>617</v>
      </c>
      <c r="C179" t="s">
        <v>602</v>
      </c>
      <c r="D179" t="s">
        <v>463</v>
      </c>
      <c r="E179" t="s">
        <v>618</v>
      </c>
      <c r="F179">
        <v>1702696541843</v>
      </c>
      <c r="G179" t="s">
        <v>619</v>
      </c>
      <c r="H179">
        <v>1702698281843</v>
      </c>
    </row>
    <row r="180" spans="1:8" hidden="1">
      <c r="A180" s="28">
        <v>91</v>
      </c>
      <c r="B180" t="s">
        <v>620</v>
      </c>
      <c r="C180" t="s">
        <v>621</v>
      </c>
      <c r="D180" t="s">
        <v>463</v>
      </c>
      <c r="E180" t="s">
        <v>622</v>
      </c>
      <c r="F180">
        <v>1702700417843</v>
      </c>
      <c r="G180" t="s">
        <v>623</v>
      </c>
      <c r="H180">
        <v>1702702157843</v>
      </c>
    </row>
    <row r="181" spans="1:8" hidden="1">
      <c r="A181" s="28">
        <v>92</v>
      </c>
      <c r="B181" t="s">
        <v>624</v>
      </c>
      <c r="C181" t="s">
        <v>621</v>
      </c>
      <c r="D181" t="s">
        <v>463</v>
      </c>
      <c r="E181" t="s">
        <v>625</v>
      </c>
      <c r="F181">
        <v>1702702709843</v>
      </c>
      <c r="G181" t="s">
        <v>626</v>
      </c>
      <c r="H181">
        <v>1702704449843</v>
      </c>
    </row>
    <row r="182" spans="1:8" hidden="1">
      <c r="A182" s="28">
        <v>93</v>
      </c>
      <c r="B182" t="s">
        <v>627</v>
      </c>
      <c r="C182" t="s">
        <v>621</v>
      </c>
      <c r="D182" t="s">
        <v>463</v>
      </c>
      <c r="E182" t="s">
        <v>628</v>
      </c>
      <c r="F182">
        <v>1702705001843</v>
      </c>
      <c r="G182" t="s">
        <v>629</v>
      </c>
      <c r="H182">
        <v>1702706741843</v>
      </c>
    </row>
    <row r="183" spans="1:8" hidden="1">
      <c r="A183" s="28">
        <v>94</v>
      </c>
      <c r="B183" t="s">
        <v>630</v>
      </c>
      <c r="C183" t="s">
        <v>621</v>
      </c>
      <c r="D183" t="s">
        <v>463</v>
      </c>
      <c r="E183" t="s">
        <v>631</v>
      </c>
      <c r="F183">
        <v>1702707293843</v>
      </c>
      <c r="G183" t="s">
        <v>632</v>
      </c>
      <c r="H183">
        <v>1702709033843</v>
      </c>
    </row>
    <row r="184" spans="1:8" hidden="1">
      <c r="A184" s="28">
        <v>95</v>
      </c>
      <c r="B184" t="s">
        <v>633</v>
      </c>
      <c r="C184" t="s">
        <v>621</v>
      </c>
      <c r="D184" t="s">
        <v>463</v>
      </c>
      <c r="E184" t="s">
        <v>634</v>
      </c>
      <c r="F184">
        <v>1702709585843</v>
      </c>
      <c r="G184" t="s">
        <v>635</v>
      </c>
      <c r="H184">
        <v>1702711325843</v>
      </c>
    </row>
    <row r="185" spans="1:8" hidden="1">
      <c r="A185" s="28">
        <v>96</v>
      </c>
      <c r="B185" t="s">
        <v>636</v>
      </c>
      <c r="C185" t="s">
        <v>621</v>
      </c>
      <c r="D185" t="s">
        <v>463</v>
      </c>
      <c r="E185" t="s">
        <v>637</v>
      </c>
      <c r="F185">
        <v>1702711877843</v>
      </c>
      <c r="G185" t="s">
        <v>638</v>
      </c>
      <c r="H185">
        <v>1702713617843</v>
      </c>
    </row>
    <row r="186" spans="1:8" hidden="1">
      <c r="A186" s="28">
        <v>160</v>
      </c>
      <c r="B186" t="s">
        <v>639</v>
      </c>
      <c r="C186" t="s">
        <v>640</v>
      </c>
      <c r="D186" t="s">
        <v>463</v>
      </c>
      <c r="E186" t="s">
        <v>641</v>
      </c>
      <c r="F186">
        <v>1702727573843</v>
      </c>
      <c r="G186" t="s">
        <v>642</v>
      </c>
      <c r="H186">
        <v>1702729313843</v>
      </c>
    </row>
    <row r="187" spans="1:8" hidden="1">
      <c r="A187" s="28">
        <v>161</v>
      </c>
      <c r="B187" t="s">
        <v>643</v>
      </c>
      <c r="C187" t="s">
        <v>640</v>
      </c>
      <c r="D187" t="s">
        <v>463</v>
      </c>
      <c r="E187" t="s">
        <v>644</v>
      </c>
      <c r="F187">
        <v>1702730141843</v>
      </c>
      <c r="G187" t="s">
        <v>645</v>
      </c>
      <c r="H187">
        <v>1702731881843</v>
      </c>
    </row>
    <row r="188" spans="1:8" hidden="1">
      <c r="A188" s="28">
        <v>162</v>
      </c>
      <c r="B188" t="s">
        <v>646</v>
      </c>
      <c r="C188" t="s">
        <v>640</v>
      </c>
      <c r="D188" t="s">
        <v>463</v>
      </c>
      <c r="E188" t="s">
        <v>647</v>
      </c>
      <c r="F188">
        <v>1702732109843</v>
      </c>
      <c r="G188" t="s">
        <v>648</v>
      </c>
      <c r="H188">
        <v>1702733849843</v>
      </c>
    </row>
    <row r="189" spans="1:8" hidden="1">
      <c r="A189" s="28">
        <v>163</v>
      </c>
      <c r="B189" t="s">
        <v>649</v>
      </c>
      <c r="C189" t="s">
        <v>640</v>
      </c>
      <c r="D189" t="s">
        <v>463</v>
      </c>
      <c r="E189" t="s">
        <v>650</v>
      </c>
      <c r="F189">
        <v>1702734677843</v>
      </c>
      <c r="G189" t="s">
        <v>651</v>
      </c>
      <c r="H189">
        <v>1702736417843</v>
      </c>
    </row>
    <row r="190" spans="1:8" hidden="1">
      <c r="A190" s="28">
        <v>164</v>
      </c>
      <c r="B190" t="s">
        <v>652</v>
      </c>
      <c r="C190" t="s">
        <v>640</v>
      </c>
      <c r="D190" t="s">
        <v>463</v>
      </c>
      <c r="E190" t="s">
        <v>653</v>
      </c>
      <c r="F190">
        <v>1702736645843</v>
      </c>
      <c r="G190" t="s">
        <v>654</v>
      </c>
      <c r="H190">
        <v>1702738385843</v>
      </c>
    </row>
    <row r="191" spans="1:8" hidden="1">
      <c r="A191" s="28">
        <v>165</v>
      </c>
      <c r="B191" t="s">
        <v>655</v>
      </c>
      <c r="C191" t="s">
        <v>640</v>
      </c>
      <c r="D191" t="s">
        <v>463</v>
      </c>
      <c r="E191" t="s">
        <v>656</v>
      </c>
      <c r="F191">
        <v>1702739213843</v>
      </c>
      <c r="G191" t="s">
        <v>657</v>
      </c>
      <c r="H191">
        <v>1702740953843</v>
      </c>
    </row>
    <row r="192" spans="1:8" hidden="1">
      <c r="A192" s="28">
        <v>120</v>
      </c>
      <c r="B192" t="s">
        <v>658</v>
      </c>
      <c r="C192" t="s">
        <v>659</v>
      </c>
      <c r="D192" t="s">
        <v>463</v>
      </c>
      <c r="E192" t="s">
        <v>660</v>
      </c>
      <c r="F192">
        <v>1702742861843</v>
      </c>
      <c r="G192" t="s">
        <v>661</v>
      </c>
      <c r="H192">
        <v>1702744601843</v>
      </c>
    </row>
    <row r="193" spans="1:8" hidden="1">
      <c r="A193" s="28">
        <v>121</v>
      </c>
      <c r="B193" t="s">
        <v>662</v>
      </c>
      <c r="C193" t="s">
        <v>659</v>
      </c>
      <c r="D193" t="s">
        <v>463</v>
      </c>
      <c r="E193" t="s">
        <v>663</v>
      </c>
      <c r="F193">
        <v>1702744661843</v>
      </c>
      <c r="G193" t="s">
        <v>664</v>
      </c>
      <c r="H193">
        <v>1702746401843</v>
      </c>
    </row>
    <row r="194" spans="1:8" hidden="1">
      <c r="A194" s="28">
        <v>122</v>
      </c>
      <c r="B194" t="s">
        <v>665</v>
      </c>
      <c r="C194" t="s">
        <v>659</v>
      </c>
      <c r="D194" t="s">
        <v>463</v>
      </c>
      <c r="E194" t="s">
        <v>666</v>
      </c>
      <c r="F194">
        <v>1702746461843</v>
      </c>
      <c r="G194" t="s">
        <v>667</v>
      </c>
      <c r="H194">
        <v>1702748201843</v>
      </c>
    </row>
    <row r="195" spans="1:8" hidden="1">
      <c r="A195" s="28">
        <v>123</v>
      </c>
      <c r="B195" t="s">
        <v>668</v>
      </c>
      <c r="C195" t="s">
        <v>659</v>
      </c>
      <c r="D195" t="s">
        <v>463</v>
      </c>
      <c r="E195" t="s">
        <v>669</v>
      </c>
      <c r="F195">
        <v>1702748261843</v>
      </c>
      <c r="G195" t="s">
        <v>670</v>
      </c>
      <c r="H195">
        <v>1702750001843</v>
      </c>
    </row>
    <row r="196" spans="1:8" hidden="1">
      <c r="A196" s="28">
        <v>124</v>
      </c>
      <c r="B196" t="s">
        <v>671</v>
      </c>
      <c r="C196" t="s">
        <v>659</v>
      </c>
      <c r="D196" t="s">
        <v>463</v>
      </c>
      <c r="E196" t="s">
        <v>672</v>
      </c>
      <c r="F196">
        <v>1702750061843</v>
      </c>
      <c r="G196" t="s">
        <v>673</v>
      </c>
      <c r="H196">
        <v>1702751801843</v>
      </c>
    </row>
    <row r="197" spans="1:8" hidden="1">
      <c r="A197" s="28">
        <v>125</v>
      </c>
      <c r="B197" t="s">
        <v>674</v>
      </c>
      <c r="C197" t="s">
        <v>659</v>
      </c>
      <c r="D197" t="s">
        <v>463</v>
      </c>
      <c r="E197" t="s">
        <v>675</v>
      </c>
      <c r="F197">
        <v>1702751861843</v>
      </c>
      <c r="G197" t="s">
        <v>676</v>
      </c>
      <c r="H197">
        <v>1702753601843</v>
      </c>
    </row>
    <row r="198" spans="1:8" hidden="1">
      <c r="A198" s="28">
        <v>149</v>
      </c>
      <c r="B198" t="s">
        <v>677</v>
      </c>
      <c r="C198" t="s">
        <v>659</v>
      </c>
      <c r="D198" t="s">
        <v>463</v>
      </c>
      <c r="E198" t="s">
        <v>678</v>
      </c>
      <c r="F198">
        <v>1702756361843</v>
      </c>
      <c r="G198" t="s">
        <v>679</v>
      </c>
      <c r="H198">
        <v>1702758101843</v>
      </c>
    </row>
    <row r="199" spans="1:8" hidden="1">
      <c r="A199" s="28">
        <v>151</v>
      </c>
      <c r="B199" t="s">
        <v>680</v>
      </c>
      <c r="C199" t="s">
        <v>659</v>
      </c>
      <c r="D199" t="s">
        <v>463</v>
      </c>
      <c r="E199" t="s">
        <v>328</v>
      </c>
      <c r="F199">
        <v>1702759961843</v>
      </c>
      <c r="G199" t="s">
        <v>681</v>
      </c>
      <c r="H199">
        <v>1702761701843</v>
      </c>
    </row>
    <row r="200" spans="1:8" hidden="1">
      <c r="A200" s="28">
        <v>152</v>
      </c>
      <c r="B200" t="s">
        <v>682</v>
      </c>
      <c r="C200" t="s">
        <v>659</v>
      </c>
      <c r="D200" t="s">
        <v>463</v>
      </c>
      <c r="E200" t="s">
        <v>683</v>
      </c>
      <c r="F200">
        <v>1702761761843</v>
      </c>
      <c r="G200" t="s">
        <v>684</v>
      </c>
      <c r="H200">
        <v>1702763501843</v>
      </c>
    </row>
    <row r="201" spans="1:8" hidden="1">
      <c r="A201" s="28">
        <v>126</v>
      </c>
      <c r="B201" t="s">
        <v>685</v>
      </c>
      <c r="C201" t="s">
        <v>686</v>
      </c>
      <c r="D201" t="s">
        <v>463</v>
      </c>
      <c r="E201" t="s">
        <v>687</v>
      </c>
      <c r="F201">
        <v>1702765361843</v>
      </c>
      <c r="G201" t="s">
        <v>688</v>
      </c>
      <c r="H201">
        <v>1702767101843</v>
      </c>
    </row>
    <row r="202" spans="1:8" hidden="1">
      <c r="A202" s="28">
        <v>127</v>
      </c>
      <c r="B202" t="s">
        <v>689</v>
      </c>
      <c r="C202" t="s">
        <v>686</v>
      </c>
      <c r="D202" t="s">
        <v>463</v>
      </c>
      <c r="E202" t="s">
        <v>690</v>
      </c>
      <c r="F202">
        <v>1702767604843</v>
      </c>
      <c r="G202" t="s">
        <v>691</v>
      </c>
      <c r="H202">
        <v>1702769344843</v>
      </c>
    </row>
    <row r="203" spans="1:8" hidden="1">
      <c r="A203" s="28">
        <v>128</v>
      </c>
      <c r="B203" t="s">
        <v>692</v>
      </c>
      <c r="C203" t="s">
        <v>686</v>
      </c>
      <c r="D203" t="s">
        <v>463</v>
      </c>
      <c r="E203" t="s">
        <v>693</v>
      </c>
      <c r="F203">
        <v>1702769345843</v>
      </c>
      <c r="G203" t="s">
        <v>694</v>
      </c>
      <c r="H203">
        <v>1702771085843</v>
      </c>
    </row>
    <row r="204" spans="1:8" hidden="1">
      <c r="A204" s="28">
        <v>129</v>
      </c>
      <c r="B204" t="s">
        <v>695</v>
      </c>
      <c r="C204" t="s">
        <v>686</v>
      </c>
      <c r="D204" t="s">
        <v>463</v>
      </c>
      <c r="E204" t="s">
        <v>696</v>
      </c>
      <c r="F204">
        <v>1702771588843</v>
      </c>
      <c r="G204" t="s">
        <v>697</v>
      </c>
      <c r="H204">
        <v>1702773328843</v>
      </c>
    </row>
    <row r="205" spans="1:8" hidden="1">
      <c r="A205" s="28">
        <v>130</v>
      </c>
      <c r="B205" t="s">
        <v>698</v>
      </c>
      <c r="C205" t="s">
        <v>686</v>
      </c>
      <c r="D205" t="s">
        <v>463</v>
      </c>
      <c r="E205" t="s">
        <v>699</v>
      </c>
      <c r="F205">
        <v>1702773329843</v>
      </c>
      <c r="G205" t="s">
        <v>700</v>
      </c>
      <c r="H205">
        <v>1702775069843</v>
      </c>
    </row>
    <row r="206" spans="1:8" hidden="1">
      <c r="A206" s="28">
        <v>131</v>
      </c>
      <c r="B206" t="s">
        <v>701</v>
      </c>
      <c r="C206" t="s">
        <v>686</v>
      </c>
      <c r="D206" t="s">
        <v>463</v>
      </c>
      <c r="E206" t="s">
        <v>702</v>
      </c>
      <c r="F206">
        <v>1702775621843</v>
      </c>
      <c r="G206" t="s">
        <v>703</v>
      </c>
      <c r="H206">
        <v>1702777361843</v>
      </c>
    </row>
    <row r="207" spans="1:8" hidden="1">
      <c r="A207" s="28">
        <v>206</v>
      </c>
      <c r="B207" t="s">
        <v>704</v>
      </c>
      <c r="C207" t="s">
        <v>705</v>
      </c>
      <c r="D207" t="s">
        <v>463</v>
      </c>
      <c r="E207" t="s">
        <v>706</v>
      </c>
      <c r="F207">
        <v>1702785943171</v>
      </c>
      <c r="G207" t="s">
        <v>707</v>
      </c>
      <c r="H207">
        <v>1702787683171</v>
      </c>
    </row>
    <row r="208" spans="1:8" hidden="1">
      <c r="A208" s="28">
        <v>207</v>
      </c>
      <c r="B208" t="s">
        <v>708</v>
      </c>
      <c r="C208" t="s">
        <v>705</v>
      </c>
      <c r="D208" t="s">
        <v>463</v>
      </c>
      <c r="E208" t="s">
        <v>709</v>
      </c>
      <c r="F208">
        <v>1702788061171</v>
      </c>
      <c r="G208" t="s">
        <v>710</v>
      </c>
      <c r="H208">
        <v>1702789801171</v>
      </c>
    </row>
    <row r="209" spans="1:8" hidden="1">
      <c r="A209" s="28">
        <v>208</v>
      </c>
      <c r="B209" t="s">
        <v>711</v>
      </c>
      <c r="C209" t="s">
        <v>705</v>
      </c>
      <c r="D209" t="s">
        <v>463</v>
      </c>
      <c r="E209" t="s">
        <v>712</v>
      </c>
      <c r="F209">
        <v>1702790179171</v>
      </c>
      <c r="G209" t="s">
        <v>713</v>
      </c>
      <c r="H209">
        <v>1702791919171</v>
      </c>
    </row>
    <row r="210" spans="1:8" hidden="1">
      <c r="A210" s="28">
        <v>209</v>
      </c>
      <c r="B210" t="s">
        <v>714</v>
      </c>
      <c r="C210" t="s">
        <v>705</v>
      </c>
      <c r="D210" t="s">
        <v>463</v>
      </c>
      <c r="E210" t="s">
        <v>715</v>
      </c>
      <c r="F210">
        <v>1702792297171</v>
      </c>
      <c r="G210" t="s">
        <v>716</v>
      </c>
      <c r="H210">
        <v>1702794037171</v>
      </c>
    </row>
    <row r="211" spans="1:8" hidden="1">
      <c r="A211" s="28">
        <v>210</v>
      </c>
      <c r="B211" t="s">
        <v>717</v>
      </c>
      <c r="C211" t="s">
        <v>705</v>
      </c>
      <c r="D211" t="s">
        <v>463</v>
      </c>
      <c r="E211" t="s">
        <v>718</v>
      </c>
      <c r="F211">
        <v>1702794415171</v>
      </c>
      <c r="G211" t="s">
        <v>719</v>
      </c>
      <c r="H211">
        <v>1702796155171</v>
      </c>
    </row>
    <row r="212" spans="1:8" hidden="1">
      <c r="A212" s="28">
        <v>211</v>
      </c>
      <c r="B212" t="s">
        <v>720</v>
      </c>
      <c r="C212" t="s">
        <v>705</v>
      </c>
      <c r="D212" t="s">
        <v>463</v>
      </c>
      <c r="E212" t="s">
        <v>721</v>
      </c>
      <c r="F212">
        <v>1702796533171</v>
      </c>
      <c r="G212" t="s">
        <v>722</v>
      </c>
      <c r="H212">
        <v>1702798273171</v>
      </c>
    </row>
    <row r="213" spans="1:8" hidden="1">
      <c r="A213" s="28">
        <v>212</v>
      </c>
      <c r="B213" t="s">
        <v>723</v>
      </c>
      <c r="C213" t="s">
        <v>659</v>
      </c>
      <c r="D213" t="s">
        <v>463</v>
      </c>
      <c r="E213" t="s">
        <v>724</v>
      </c>
      <c r="F213">
        <v>1702801351171</v>
      </c>
      <c r="G213" t="s">
        <v>725</v>
      </c>
      <c r="H213">
        <v>1702803091171</v>
      </c>
    </row>
    <row r="214" spans="1:8" hidden="1">
      <c r="A214" s="28">
        <v>213</v>
      </c>
      <c r="B214" t="s">
        <v>726</v>
      </c>
      <c r="C214" t="s">
        <v>659</v>
      </c>
      <c r="D214" t="s">
        <v>463</v>
      </c>
      <c r="E214" t="s">
        <v>727</v>
      </c>
      <c r="F214">
        <v>1702803493171</v>
      </c>
      <c r="G214" t="s">
        <v>728</v>
      </c>
      <c r="H214">
        <v>1702805233171</v>
      </c>
    </row>
    <row r="215" spans="1:8" hidden="1">
      <c r="A215" s="28">
        <v>214</v>
      </c>
      <c r="B215" t="s">
        <v>729</v>
      </c>
      <c r="C215" t="s">
        <v>659</v>
      </c>
      <c r="D215" t="s">
        <v>463</v>
      </c>
      <c r="E215" t="s">
        <v>730</v>
      </c>
      <c r="F215">
        <v>1702805635171</v>
      </c>
      <c r="G215" t="s">
        <v>731</v>
      </c>
      <c r="H215">
        <v>1702807375171</v>
      </c>
    </row>
    <row r="216" spans="1:8" hidden="1">
      <c r="A216" s="28">
        <v>215</v>
      </c>
      <c r="B216" t="s">
        <v>732</v>
      </c>
      <c r="C216" t="s">
        <v>659</v>
      </c>
      <c r="D216" t="s">
        <v>463</v>
      </c>
      <c r="E216" t="s">
        <v>733</v>
      </c>
      <c r="F216">
        <v>1702807777171</v>
      </c>
      <c r="G216" t="s">
        <v>734</v>
      </c>
      <c r="H216">
        <v>1702809517171</v>
      </c>
    </row>
    <row r="217" spans="1:8" hidden="1">
      <c r="A217" s="28">
        <v>216</v>
      </c>
      <c r="B217" t="s">
        <v>735</v>
      </c>
      <c r="C217" t="s">
        <v>659</v>
      </c>
      <c r="D217" t="s">
        <v>463</v>
      </c>
      <c r="E217" t="s">
        <v>736</v>
      </c>
      <c r="F217">
        <v>1702809919171</v>
      </c>
      <c r="G217" t="s">
        <v>737</v>
      </c>
      <c r="H217">
        <v>1702811659171</v>
      </c>
    </row>
    <row r="218" spans="1:8" hidden="1">
      <c r="A218" s="28">
        <v>217</v>
      </c>
      <c r="B218" t="s">
        <v>738</v>
      </c>
      <c r="C218" t="s">
        <v>659</v>
      </c>
      <c r="D218" t="s">
        <v>463</v>
      </c>
      <c r="E218" t="s">
        <v>739</v>
      </c>
      <c r="F218">
        <v>1702812061171</v>
      </c>
      <c r="G218" t="s">
        <v>740</v>
      </c>
      <c r="H218">
        <v>1702813801171</v>
      </c>
    </row>
    <row r="219" spans="1:8" hidden="1">
      <c r="A219" s="28">
        <v>218</v>
      </c>
      <c r="B219" t="s">
        <v>741</v>
      </c>
      <c r="C219" t="s">
        <v>659</v>
      </c>
      <c r="D219" t="s">
        <v>463</v>
      </c>
      <c r="E219" t="s">
        <v>742</v>
      </c>
      <c r="F219">
        <v>1702814203171</v>
      </c>
      <c r="G219" t="s">
        <v>743</v>
      </c>
      <c r="H219">
        <v>1702815943171</v>
      </c>
    </row>
    <row r="220" spans="1:8" hidden="1">
      <c r="A220" s="28">
        <v>219</v>
      </c>
      <c r="B220" t="s">
        <v>744</v>
      </c>
      <c r="C220" t="s">
        <v>745</v>
      </c>
      <c r="D220" t="s">
        <v>463</v>
      </c>
      <c r="E220" t="s">
        <v>746</v>
      </c>
      <c r="F220">
        <v>1702820725171</v>
      </c>
      <c r="G220" t="s">
        <v>747</v>
      </c>
      <c r="H220">
        <v>1702822465171</v>
      </c>
    </row>
    <row r="221" spans="1:8" hidden="1">
      <c r="A221" s="28">
        <v>220</v>
      </c>
      <c r="B221" t="s">
        <v>748</v>
      </c>
      <c r="C221" t="s">
        <v>745</v>
      </c>
      <c r="D221" t="s">
        <v>463</v>
      </c>
      <c r="E221" t="s">
        <v>749</v>
      </c>
      <c r="F221">
        <v>1702822609171</v>
      </c>
      <c r="G221" t="s">
        <v>750</v>
      </c>
      <c r="H221">
        <v>1702824349171</v>
      </c>
    </row>
    <row r="222" spans="1:8" hidden="1">
      <c r="A222" s="28">
        <v>221</v>
      </c>
      <c r="B222" t="s">
        <v>751</v>
      </c>
      <c r="C222" t="s">
        <v>745</v>
      </c>
      <c r="D222" t="s">
        <v>463</v>
      </c>
      <c r="E222" t="s">
        <v>752</v>
      </c>
      <c r="F222">
        <v>1702825093171</v>
      </c>
      <c r="G222" t="s">
        <v>753</v>
      </c>
      <c r="H222">
        <v>1702826833171</v>
      </c>
    </row>
    <row r="223" spans="1:8" hidden="1">
      <c r="A223" s="28">
        <v>222</v>
      </c>
      <c r="B223" t="s">
        <v>754</v>
      </c>
      <c r="C223" t="s">
        <v>745</v>
      </c>
      <c r="D223" t="s">
        <v>463</v>
      </c>
      <c r="E223" t="s">
        <v>755</v>
      </c>
      <c r="F223">
        <v>1702826977171</v>
      </c>
      <c r="G223" t="s">
        <v>756</v>
      </c>
      <c r="H223">
        <v>1702828717171</v>
      </c>
    </row>
    <row r="224" spans="1:8" hidden="1">
      <c r="A224" s="28">
        <v>223</v>
      </c>
      <c r="B224" t="s">
        <v>757</v>
      </c>
      <c r="C224" t="s">
        <v>745</v>
      </c>
      <c r="D224" t="s">
        <v>463</v>
      </c>
      <c r="E224" t="s">
        <v>758</v>
      </c>
      <c r="F224">
        <v>1702829461171</v>
      </c>
      <c r="G224" t="s">
        <v>759</v>
      </c>
      <c r="H224">
        <v>1702831201171</v>
      </c>
    </row>
    <row r="225" spans="1:8" hidden="1">
      <c r="A225" s="28">
        <v>224</v>
      </c>
      <c r="B225" t="s">
        <v>760</v>
      </c>
      <c r="C225" t="s">
        <v>745</v>
      </c>
      <c r="D225" t="s">
        <v>463</v>
      </c>
      <c r="E225" t="s">
        <v>761</v>
      </c>
      <c r="F225">
        <v>1702831345171</v>
      </c>
      <c r="G225" t="s">
        <v>762</v>
      </c>
      <c r="H225">
        <v>1702833085171</v>
      </c>
    </row>
    <row r="226" spans="1:8" hidden="1">
      <c r="A226" s="28">
        <v>225</v>
      </c>
      <c r="B226" t="s">
        <v>763</v>
      </c>
      <c r="C226" t="s">
        <v>705</v>
      </c>
      <c r="D226" t="s">
        <v>463</v>
      </c>
      <c r="E226" t="s">
        <v>764</v>
      </c>
      <c r="F226">
        <v>1702838449171</v>
      </c>
      <c r="G226" t="s">
        <v>765</v>
      </c>
      <c r="H226">
        <v>1702840189171</v>
      </c>
    </row>
    <row r="227" spans="1:8" hidden="1">
      <c r="A227" s="28">
        <v>226</v>
      </c>
      <c r="B227" t="s">
        <v>766</v>
      </c>
      <c r="C227" t="s">
        <v>705</v>
      </c>
      <c r="D227" t="s">
        <v>463</v>
      </c>
      <c r="E227" t="s">
        <v>767</v>
      </c>
      <c r="F227">
        <v>1702840567171</v>
      </c>
      <c r="G227" t="s">
        <v>768</v>
      </c>
      <c r="H227">
        <v>1702842307171</v>
      </c>
    </row>
    <row r="228" spans="1:8" hidden="1">
      <c r="A228" s="28">
        <v>227</v>
      </c>
      <c r="B228" t="s">
        <v>769</v>
      </c>
      <c r="C228" t="s">
        <v>705</v>
      </c>
      <c r="D228" t="s">
        <v>463</v>
      </c>
      <c r="E228" t="s">
        <v>770</v>
      </c>
      <c r="F228">
        <v>1702842685171</v>
      </c>
      <c r="G228" t="s">
        <v>771</v>
      </c>
      <c r="H228">
        <v>1702844425171</v>
      </c>
    </row>
    <row r="229" spans="1:8" hidden="1">
      <c r="A229" s="28">
        <v>228</v>
      </c>
      <c r="B229" t="s">
        <v>772</v>
      </c>
      <c r="C229" t="s">
        <v>705</v>
      </c>
      <c r="D229" t="s">
        <v>463</v>
      </c>
      <c r="E229" t="s">
        <v>773</v>
      </c>
      <c r="F229">
        <v>1702844803171</v>
      </c>
      <c r="G229" t="s">
        <v>774</v>
      </c>
      <c r="H229">
        <v>1702846543171</v>
      </c>
    </row>
    <row r="230" spans="1:8" hidden="1">
      <c r="A230" s="28">
        <v>229</v>
      </c>
      <c r="B230" t="s">
        <v>775</v>
      </c>
      <c r="C230" t="s">
        <v>705</v>
      </c>
      <c r="D230" t="s">
        <v>463</v>
      </c>
      <c r="E230" t="s">
        <v>776</v>
      </c>
      <c r="F230">
        <v>1702846921171</v>
      </c>
      <c r="G230" t="s">
        <v>777</v>
      </c>
      <c r="H230">
        <v>1702848661171</v>
      </c>
    </row>
    <row r="231" spans="1:8" hidden="1">
      <c r="A231" s="28">
        <v>230</v>
      </c>
      <c r="B231" t="s">
        <v>778</v>
      </c>
      <c r="C231" t="s">
        <v>705</v>
      </c>
      <c r="D231" t="s">
        <v>463</v>
      </c>
      <c r="E231" t="s">
        <v>779</v>
      </c>
      <c r="F231">
        <v>1702849039171</v>
      </c>
      <c r="G231" t="s">
        <v>780</v>
      </c>
      <c r="H231">
        <v>1702850779171</v>
      </c>
    </row>
    <row r="232" spans="1:8" hidden="1">
      <c r="A232" s="28">
        <v>232</v>
      </c>
      <c r="B232" t="s">
        <v>781</v>
      </c>
      <c r="C232" t="s">
        <v>686</v>
      </c>
      <c r="D232" t="s">
        <v>463</v>
      </c>
      <c r="E232" t="s">
        <v>782</v>
      </c>
      <c r="F232">
        <v>1702856947171</v>
      </c>
      <c r="G232" t="s">
        <v>783</v>
      </c>
      <c r="H232">
        <v>1702858687171</v>
      </c>
    </row>
    <row r="233" spans="1:8" hidden="1">
      <c r="A233" s="28">
        <v>234</v>
      </c>
      <c r="B233" t="s">
        <v>784</v>
      </c>
      <c r="C233" t="s">
        <v>686</v>
      </c>
      <c r="D233" t="s">
        <v>463</v>
      </c>
      <c r="E233" t="s">
        <v>785</v>
      </c>
      <c r="F233">
        <v>1702861327171</v>
      </c>
      <c r="G233" t="s">
        <v>786</v>
      </c>
      <c r="H233">
        <v>1702863067171</v>
      </c>
    </row>
    <row r="234" spans="1:8" hidden="1">
      <c r="A234" s="28">
        <v>236</v>
      </c>
      <c r="B234" t="s">
        <v>787</v>
      </c>
      <c r="C234" t="s">
        <v>686</v>
      </c>
      <c r="D234" t="s">
        <v>463</v>
      </c>
      <c r="E234" t="s">
        <v>788</v>
      </c>
      <c r="F234">
        <v>1702865707171</v>
      </c>
      <c r="G234" t="s">
        <v>789</v>
      </c>
      <c r="H234">
        <v>1702867447171</v>
      </c>
    </row>
    <row r="235" spans="1:8" hidden="1">
      <c r="A235" s="28">
        <v>177</v>
      </c>
      <c r="B235" t="s">
        <v>790</v>
      </c>
      <c r="C235" t="s">
        <v>791</v>
      </c>
      <c r="D235" t="s">
        <v>463</v>
      </c>
      <c r="E235" t="s">
        <v>792</v>
      </c>
      <c r="F235">
        <v>1702868289006</v>
      </c>
      <c r="G235" t="s">
        <v>793</v>
      </c>
      <c r="H235">
        <v>1702870029006</v>
      </c>
    </row>
    <row r="236" spans="1:8" hidden="1">
      <c r="A236" s="28">
        <v>178</v>
      </c>
      <c r="B236" t="s">
        <v>794</v>
      </c>
      <c r="C236" t="s">
        <v>791</v>
      </c>
      <c r="D236" t="s">
        <v>463</v>
      </c>
      <c r="E236" t="s">
        <v>795</v>
      </c>
      <c r="F236">
        <v>1702871553006</v>
      </c>
      <c r="G236" t="s">
        <v>796</v>
      </c>
      <c r="H236">
        <v>1702873293006</v>
      </c>
    </row>
    <row r="237" spans="1:8" hidden="1">
      <c r="A237" s="28">
        <v>179</v>
      </c>
      <c r="B237" t="s">
        <v>797</v>
      </c>
      <c r="C237" t="s">
        <v>791</v>
      </c>
      <c r="D237" t="s">
        <v>463</v>
      </c>
      <c r="E237" t="s">
        <v>798</v>
      </c>
      <c r="F237">
        <v>1702874817006</v>
      </c>
      <c r="G237" t="s">
        <v>799</v>
      </c>
      <c r="H237">
        <v>1702876557006</v>
      </c>
    </row>
    <row r="238" spans="1:8" hidden="1">
      <c r="A238" s="28">
        <v>180</v>
      </c>
      <c r="B238" t="s">
        <v>800</v>
      </c>
      <c r="C238" t="s">
        <v>791</v>
      </c>
      <c r="D238" t="s">
        <v>463</v>
      </c>
      <c r="E238" t="s">
        <v>801</v>
      </c>
      <c r="F238">
        <v>1702878081006</v>
      </c>
      <c r="G238" t="s">
        <v>802</v>
      </c>
      <c r="H238">
        <v>1702879821006</v>
      </c>
    </row>
    <row r="239" spans="1:8" hidden="1">
      <c r="A239" s="28">
        <v>181</v>
      </c>
      <c r="B239" t="s">
        <v>803</v>
      </c>
      <c r="C239" t="s">
        <v>791</v>
      </c>
      <c r="D239" t="s">
        <v>463</v>
      </c>
      <c r="E239" t="s">
        <v>804</v>
      </c>
      <c r="F239">
        <v>1702881345006</v>
      </c>
      <c r="G239" t="s">
        <v>805</v>
      </c>
      <c r="H239">
        <v>1702883085006</v>
      </c>
    </row>
    <row r="240" spans="1:8" hidden="1">
      <c r="A240" s="28">
        <v>200</v>
      </c>
      <c r="B240" t="s">
        <v>806</v>
      </c>
      <c r="C240" t="s">
        <v>807</v>
      </c>
      <c r="D240" t="s">
        <v>463</v>
      </c>
      <c r="E240" t="s">
        <v>808</v>
      </c>
      <c r="F240">
        <v>1702890391171</v>
      </c>
      <c r="G240" t="s">
        <v>809</v>
      </c>
      <c r="H240">
        <v>1702892131171</v>
      </c>
    </row>
    <row r="241" spans="1:8" hidden="1">
      <c r="A241" s="28">
        <v>201</v>
      </c>
      <c r="B241" t="s">
        <v>810</v>
      </c>
      <c r="C241" t="s">
        <v>807</v>
      </c>
      <c r="D241" t="s">
        <v>463</v>
      </c>
      <c r="E241" t="s">
        <v>811</v>
      </c>
      <c r="F241">
        <v>1702892287171</v>
      </c>
      <c r="G241" t="s">
        <v>812</v>
      </c>
      <c r="H241">
        <v>1702894027171</v>
      </c>
    </row>
    <row r="242" spans="1:8" hidden="1">
      <c r="A242" s="28">
        <v>202</v>
      </c>
      <c r="B242" t="s">
        <v>813</v>
      </c>
      <c r="C242" t="s">
        <v>807</v>
      </c>
      <c r="D242" t="s">
        <v>463</v>
      </c>
      <c r="E242" t="s">
        <v>814</v>
      </c>
      <c r="F242">
        <v>1702894783171</v>
      </c>
      <c r="G242" t="s">
        <v>815</v>
      </c>
      <c r="H242">
        <v>1702896523171</v>
      </c>
    </row>
    <row r="243" spans="1:8" hidden="1">
      <c r="A243" s="28">
        <v>203</v>
      </c>
      <c r="B243" t="s">
        <v>816</v>
      </c>
      <c r="C243" t="s">
        <v>807</v>
      </c>
      <c r="D243" t="s">
        <v>463</v>
      </c>
      <c r="E243" t="s">
        <v>817</v>
      </c>
      <c r="F243">
        <v>1702896679171</v>
      </c>
      <c r="G243" t="s">
        <v>818</v>
      </c>
      <c r="H243">
        <v>1702898419171</v>
      </c>
    </row>
    <row r="244" spans="1:8" hidden="1">
      <c r="A244" s="28">
        <v>204</v>
      </c>
      <c r="B244" t="s">
        <v>819</v>
      </c>
      <c r="C244" t="s">
        <v>807</v>
      </c>
      <c r="D244" t="s">
        <v>463</v>
      </c>
      <c r="E244" t="s">
        <v>820</v>
      </c>
      <c r="F244">
        <v>1702899175171</v>
      </c>
      <c r="G244" t="s">
        <v>821</v>
      </c>
      <c r="H244">
        <v>1702900915171</v>
      </c>
    </row>
    <row r="245" spans="1:8" hidden="1">
      <c r="A245" s="28">
        <v>205</v>
      </c>
      <c r="B245" t="s">
        <v>822</v>
      </c>
      <c r="C245" t="s">
        <v>807</v>
      </c>
      <c r="D245" t="s">
        <v>463</v>
      </c>
      <c r="E245" t="s">
        <v>823</v>
      </c>
      <c r="F245">
        <v>1702901071171</v>
      </c>
      <c r="G245" t="s">
        <v>824</v>
      </c>
      <c r="H245">
        <v>1702902811171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7674-0C42-4640-AA24-D231C4E5479E}">
  <dimension ref="A1:AH85"/>
  <sheetViews>
    <sheetView topLeftCell="C1" workbookViewId="0">
      <selection activeCell="AD29" sqref="AD29"/>
    </sheetView>
  </sheetViews>
  <sheetFormatPr defaultRowHeight="15"/>
  <cols>
    <col min="2" max="2" width="13.5703125" bestFit="1" customWidth="1"/>
  </cols>
  <sheetData>
    <row r="1" spans="1:34">
      <c r="A1" s="4"/>
      <c r="B1" s="5"/>
      <c r="C1" s="56" t="s">
        <v>825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</row>
    <row r="2" spans="1:34">
      <c r="A2" s="4" t="s">
        <v>826</v>
      </c>
      <c r="B2" s="4" t="s">
        <v>827</v>
      </c>
      <c r="C2" s="43">
        <v>0</v>
      </c>
      <c r="D2" s="44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4">
        <v>31</v>
      </c>
    </row>
    <row r="3" spans="1:34">
      <c r="A3" s="4" t="s">
        <v>828</v>
      </c>
      <c r="B3">
        <v>1</v>
      </c>
      <c r="C3">
        <v>29.5</v>
      </c>
      <c r="D3">
        <v>4</v>
      </c>
      <c r="E3">
        <v>14</v>
      </c>
      <c r="F3">
        <v>0</v>
      </c>
      <c r="G3">
        <v>4</v>
      </c>
      <c r="H3">
        <v>5</v>
      </c>
      <c r="I3">
        <v>4</v>
      </c>
      <c r="J3">
        <v>3</v>
      </c>
      <c r="K3">
        <v>26.6</v>
      </c>
      <c r="L3">
        <v>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8.3000000000000007</v>
      </c>
      <c r="T3">
        <v>0</v>
      </c>
      <c r="U3">
        <v>0</v>
      </c>
      <c r="V3">
        <v>0</v>
      </c>
      <c r="W3">
        <v>11.5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s="4" t="s">
        <v>829</v>
      </c>
      <c r="B4">
        <v>1</v>
      </c>
      <c r="C4">
        <v>28.5</v>
      </c>
      <c r="D4">
        <v>4</v>
      </c>
      <c r="E4">
        <v>0</v>
      </c>
      <c r="F4">
        <v>15</v>
      </c>
      <c r="G4">
        <v>4</v>
      </c>
      <c r="H4">
        <v>6</v>
      </c>
      <c r="I4">
        <v>6</v>
      </c>
      <c r="J4">
        <v>3</v>
      </c>
      <c r="K4">
        <v>28.6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8.3000000000000007</v>
      </c>
      <c r="T4">
        <v>0</v>
      </c>
      <c r="U4">
        <v>0</v>
      </c>
      <c r="V4">
        <v>0</v>
      </c>
      <c r="W4">
        <v>11.5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s="4" t="s">
        <v>830</v>
      </c>
      <c r="B5">
        <v>1</v>
      </c>
      <c r="C5">
        <v>24.6</v>
      </c>
      <c r="D5">
        <v>0</v>
      </c>
      <c r="E5">
        <v>0</v>
      </c>
      <c r="F5">
        <v>10</v>
      </c>
      <c r="G5">
        <v>3</v>
      </c>
      <c r="H5">
        <v>0</v>
      </c>
      <c r="I5">
        <v>8</v>
      </c>
      <c r="J5">
        <v>3</v>
      </c>
      <c r="K5">
        <v>21.3</v>
      </c>
      <c r="L5">
        <v>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27</v>
      </c>
      <c r="T5">
        <v>0</v>
      </c>
      <c r="U5">
        <v>0</v>
      </c>
      <c r="V5">
        <v>0</v>
      </c>
      <c r="W5">
        <v>11.3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s="4" t="s">
        <v>831</v>
      </c>
      <c r="B6">
        <v>1</v>
      </c>
      <c r="C6">
        <v>0</v>
      </c>
      <c r="D6">
        <v>0</v>
      </c>
      <c r="E6">
        <v>0</v>
      </c>
      <c r="F6">
        <v>0</v>
      </c>
      <c r="G6">
        <v>9</v>
      </c>
      <c r="H6">
        <v>8</v>
      </c>
      <c r="I6">
        <v>8</v>
      </c>
      <c r="J6">
        <v>6</v>
      </c>
      <c r="K6">
        <v>45.599999999999987</v>
      </c>
      <c r="L6">
        <v>8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34</v>
      </c>
      <c r="T6">
        <v>7</v>
      </c>
      <c r="U6">
        <v>2</v>
      </c>
      <c r="V6">
        <v>4.9000000000000004</v>
      </c>
      <c r="W6">
        <v>10.1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0</v>
      </c>
      <c r="AG6">
        <v>3</v>
      </c>
      <c r="AH6">
        <v>0</v>
      </c>
    </row>
    <row r="7" spans="1:34">
      <c r="A7" s="4" t="s">
        <v>832</v>
      </c>
      <c r="B7">
        <v>1</v>
      </c>
      <c r="C7">
        <v>38.700000000000003</v>
      </c>
      <c r="D7">
        <v>5</v>
      </c>
      <c r="E7">
        <v>0</v>
      </c>
      <c r="F7">
        <v>0</v>
      </c>
      <c r="G7">
        <v>0</v>
      </c>
      <c r="H7">
        <v>8</v>
      </c>
      <c r="I7">
        <v>0</v>
      </c>
      <c r="J7">
        <v>4</v>
      </c>
      <c r="K7">
        <v>54.3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17.100000000000001</v>
      </c>
      <c r="T7">
        <v>4</v>
      </c>
      <c r="U7">
        <v>0</v>
      </c>
      <c r="V7">
        <v>0</v>
      </c>
      <c r="W7">
        <v>14.6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s="4" t="s">
        <v>833</v>
      </c>
      <c r="B8">
        <v>1</v>
      </c>
      <c r="C8">
        <v>24.5</v>
      </c>
      <c r="D8">
        <v>4</v>
      </c>
      <c r="E8">
        <v>0</v>
      </c>
      <c r="F8">
        <v>12</v>
      </c>
      <c r="G8">
        <v>0</v>
      </c>
      <c r="H8">
        <v>0</v>
      </c>
      <c r="I8">
        <v>7</v>
      </c>
      <c r="J8">
        <v>0</v>
      </c>
      <c r="K8">
        <v>21</v>
      </c>
      <c r="L8">
        <v>6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28.9</v>
      </c>
      <c r="T8">
        <v>0</v>
      </c>
      <c r="U8">
        <v>0</v>
      </c>
      <c r="V8">
        <v>0</v>
      </c>
      <c r="W8">
        <v>11.5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>
      <c r="A9" s="4" t="s">
        <v>598</v>
      </c>
      <c r="B9">
        <v>1</v>
      </c>
      <c r="C9">
        <v>11.6</v>
      </c>
      <c r="D9">
        <v>2</v>
      </c>
      <c r="E9">
        <v>0</v>
      </c>
      <c r="F9">
        <v>5</v>
      </c>
      <c r="G9">
        <v>3</v>
      </c>
      <c r="H9">
        <v>5</v>
      </c>
      <c r="I9">
        <v>7</v>
      </c>
      <c r="J9">
        <v>0</v>
      </c>
      <c r="K9">
        <v>19.3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54.8</v>
      </c>
      <c r="T9">
        <v>0</v>
      </c>
      <c r="U9">
        <v>3</v>
      </c>
      <c r="V9">
        <v>0</v>
      </c>
      <c r="W9">
        <v>12.3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 s="4" t="s">
        <v>659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49.4</v>
      </c>
      <c r="L10">
        <v>0</v>
      </c>
      <c r="M10">
        <v>0</v>
      </c>
      <c r="N10">
        <v>0</v>
      </c>
      <c r="O10">
        <v>0</v>
      </c>
      <c r="P10">
        <v>0</v>
      </c>
      <c r="Q10">
        <v>13</v>
      </c>
      <c r="R10">
        <v>18.3</v>
      </c>
      <c r="S10">
        <v>49.8</v>
      </c>
      <c r="T10">
        <v>11</v>
      </c>
      <c r="U10">
        <v>0</v>
      </c>
      <c r="V10">
        <v>5.6</v>
      </c>
      <c r="W10">
        <v>0</v>
      </c>
      <c r="X10">
        <v>14.5</v>
      </c>
      <c r="Y10">
        <v>4</v>
      </c>
      <c r="Z10">
        <v>0</v>
      </c>
      <c r="AA10">
        <v>13.1</v>
      </c>
      <c r="AB10">
        <v>0</v>
      </c>
      <c r="AC10">
        <v>0</v>
      </c>
      <c r="AD10">
        <v>4</v>
      </c>
      <c r="AE10">
        <v>5</v>
      </c>
      <c r="AF10">
        <v>0</v>
      </c>
      <c r="AG10">
        <v>0</v>
      </c>
      <c r="AH10">
        <v>0</v>
      </c>
    </row>
    <row r="11" spans="1:34">
      <c r="A11" s="4" t="s">
        <v>542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67.2</v>
      </c>
      <c r="P11">
        <v>23</v>
      </c>
      <c r="Q11">
        <v>30</v>
      </c>
      <c r="R11">
        <v>31.9</v>
      </c>
      <c r="S11">
        <v>0</v>
      </c>
      <c r="T11">
        <v>0</v>
      </c>
      <c r="U11">
        <v>0</v>
      </c>
      <c r="V11">
        <v>19.100000000000001</v>
      </c>
      <c r="W11">
        <v>0</v>
      </c>
      <c r="X11">
        <v>0</v>
      </c>
      <c r="Y11">
        <v>0</v>
      </c>
      <c r="Z11">
        <v>0</v>
      </c>
      <c r="AA11">
        <v>11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</row>
    <row r="12" spans="1:34">
      <c r="A12" s="4" t="s">
        <v>834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</v>
      </c>
      <c r="J12">
        <v>6</v>
      </c>
      <c r="K12">
        <v>85.7</v>
      </c>
      <c r="L12">
        <v>0</v>
      </c>
      <c r="M12">
        <v>0</v>
      </c>
      <c r="N12">
        <v>0</v>
      </c>
      <c r="O12">
        <v>0</v>
      </c>
      <c r="P12">
        <v>0</v>
      </c>
      <c r="Q12">
        <v>33</v>
      </c>
      <c r="R12">
        <v>36.299999999999997</v>
      </c>
      <c r="S12">
        <v>0</v>
      </c>
      <c r="T12">
        <v>0</v>
      </c>
      <c r="U12">
        <v>0</v>
      </c>
      <c r="V12">
        <v>9.4</v>
      </c>
      <c r="W12">
        <v>0</v>
      </c>
      <c r="X12">
        <v>0</v>
      </c>
      <c r="Y12">
        <v>0</v>
      </c>
      <c r="Z12">
        <v>0</v>
      </c>
      <c r="AA12">
        <v>9.1999999999999993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>
      <c r="A13" s="4" t="s">
        <v>705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73.8</v>
      </c>
      <c r="S13">
        <v>0</v>
      </c>
      <c r="T13">
        <v>0</v>
      </c>
      <c r="U13">
        <v>0</v>
      </c>
      <c r="V13">
        <v>17.600000000000001</v>
      </c>
      <c r="W13">
        <v>41.6</v>
      </c>
      <c r="X13">
        <v>10.4</v>
      </c>
      <c r="Y13">
        <v>3</v>
      </c>
      <c r="Z13">
        <v>4</v>
      </c>
      <c r="AA13">
        <v>15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>
      <c r="A14" s="4" t="s">
        <v>835</v>
      </c>
      <c r="B14">
        <v>1</v>
      </c>
      <c r="C14">
        <v>14.6</v>
      </c>
      <c r="D14">
        <v>4</v>
      </c>
      <c r="E14">
        <v>13</v>
      </c>
      <c r="F14">
        <v>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15.5</v>
      </c>
      <c r="P14">
        <v>4</v>
      </c>
      <c r="Q14">
        <v>0</v>
      </c>
      <c r="R14">
        <v>0</v>
      </c>
      <c r="S14">
        <v>74.099999999999994</v>
      </c>
      <c r="T14">
        <v>0</v>
      </c>
      <c r="U14">
        <v>5</v>
      </c>
      <c r="V14">
        <v>0</v>
      </c>
      <c r="W14">
        <v>1.8</v>
      </c>
      <c r="X14">
        <v>0</v>
      </c>
      <c r="Y14">
        <v>0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6</v>
      </c>
      <c r="AF14">
        <v>5</v>
      </c>
      <c r="AG14">
        <v>6</v>
      </c>
      <c r="AH14">
        <v>2</v>
      </c>
    </row>
    <row r="15" spans="1:34">
      <c r="A15" s="4" t="s">
        <v>836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48.400000000000013</v>
      </c>
      <c r="P15">
        <v>12</v>
      </c>
      <c r="Q15">
        <v>0</v>
      </c>
      <c r="R15">
        <v>76.400000000000006</v>
      </c>
      <c r="S15">
        <v>0</v>
      </c>
      <c r="T15">
        <v>0</v>
      </c>
      <c r="U15">
        <v>0</v>
      </c>
      <c r="V15">
        <v>1.5</v>
      </c>
      <c r="W15">
        <v>0</v>
      </c>
      <c r="X15">
        <v>0</v>
      </c>
      <c r="Y15">
        <v>0</v>
      </c>
      <c r="Z15">
        <v>0</v>
      </c>
      <c r="AA15">
        <v>10</v>
      </c>
      <c r="AB15">
        <v>12</v>
      </c>
      <c r="AC15">
        <v>0</v>
      </c>
      <c r="AD15">
        <v>0</v>
      </c>
      <c r="AE15">
        <v>0</v>
      </c>
      <c r="AF15">
        <v>5</v>
      </c>
      <c r="AG15">
        <v>0</v>
      </c>
      <c r="AH15">
        <v>0</v>
      </c>
    </row>
    <row r="16" spans="1:34">
      <c r="A16" s="4" t="s">
        <v>837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90.2</v>
      </c>
      <c r="P16">
        <v>0</v>
      </c>
      <c r="Q16">
        <v>28</v>
      </c>
      <c r="R16">
        <v>33.9</v>
      </c>
      <c r="S16">
        <v>0</v>
      </c>
      <c r="T16">
        <v>0</v>
      </c>
      <c r="U16">
        <v>0</v>
      </c>
      <c r="V16">
        <v>19.100000000000001</v>
      </c>
      <c r="W16">
        <v>0</v>
      </c>
      <c r="X16">
        <v>0</v>
      </c>
      <c r="Y16">
        <v>0</v>
      </c>
      <c r="Z16">
        <v>0</v>
      </c>
      <c r="AA16">
        <v>11</v>
      </c>
      <c r="AB16">
        <v>0</v>
      </c>
      <c r="AC16">
        <v>0</v>
      </c>
      <c r="AD16">
        <v>0</v>
      </c>
      <c r="AE16">
        <v>0</v>
      </c>
      <c r="AF16">
        <v>4</v>
      </c>
      <c r="AG16">
        <v>0</v>
      </c>
      <c r="AH16">
        <v>0</v>
      </c>
    </row>
    <row r="17" spans="1:34">
      <c r="A17" s="4" t="s">
        <v>838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6</v>
      </c>
      <c r="I17">
        <v>7</v>
      </c>
      <c r="J17">
        <v>0</v>
      </c>
      <c r="K17">
        <v>33.200000000000003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52.5</v>
      </c>
      <c r="T17">
        <v>0</v>
      </c>
      <c r="U17">
        <v>0</v>
      </c>
      <c r="V17">
        <v>1.7</v>
      </c>
      <c r="W17">
        <v>9.9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</v>
      </c>
      <c r="AF17">
        <v>0</v>
      </c>
      <c r="AG17">
        <v>0</v>
      </c>
      <c r="AH17">
        <v>0</v>
      </c>
    </row>
    <row r="18" spans="1:34">
      <c r="A18" s="4" t="s">
        <v>839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13</v>
      </c>
      <c r="I18">
        <v>23</v>
      </c>
      <c r="J18">
        <v>6</v>
      </c>
      <c r="K18">
        <v>67.8</v>
      </c>
      <c r="L18">
        <v>0</v>
      </c>
      <c r="M18">
        <v>0</v>
      </c>
      <c r="N18">
        <v>3</v>
      </c>
      <c r="O18">
        <v>0</v>
      </c>
      <c r="P18">
        <v>0</v>
      </c>
      <c r="Q18">
        <v>22</v>
      </c>
      <c r="R18">
        <v>28.4</v>
      </c>
      <c r="S18">
        <v>0</v>
      </c>
      <c r="T18">
        <v>0</v>
      </c>
      <c r="U18">
        <v>0</v>
      </c>
      <c r="V18">
        <v>0</v>
      </c>
      <c r="W18">
        <v>6.5</v>
      </c>
      <c r="X18">
        <v>0</v>
      </c>
      <c r="Y18">
        <v>0</v>
      </c>
      <c r="Z18">
        <v>0</v>
      </c>
      <c r="AA18">
        <v>8.6</v>
      </c>
      <c r="AB18">
        <v>0</v>
      </c>
      <c r="AC18">
        <v>0</v>
      </c>
      <c r="AD18">
        <v>0</v>
      </c>
      <c r="AE18">
        <v>0</v>
      </c>
      <c r="AF18">
        <v>3</v>
      </c>
      <c r="AG18">
        <v>0</v>
      </c>
      <c r="AH18">
        <v>0</v>
      </c>
    </row>
    <row r="19" spans="1:34">
      <c r="A19" s="4" t="s">
        <v>840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83.4</v>
      </c>
      <c r="P19">
        <v>24</v>
      </c>
      <c r="Q19">
        <v>9</v>
      </c>
      <c r="R19">
        <v>9.5</v>
      </c>
      <c r="S19">
        <v>0</v>
      </c>
      <c r="T19">
        <v>0</v>
      </c>
      <c r="U19">
        <v>0</v>
      </c>
      <c r="V19">
        <v>46.5</v>
      </c>
      <c r="W19">
        <v>0</v>
      </c>
      <c r="X19">
        <v>0</v>
      </c>
      <c r="Y19">
        <v>0</v>
      </c>
      <c r="Z19">
        <v>0</v>
      </c>
      <c r="AA19">
        <v>10</v>
      </c>
      <c r="AB19">
        <v>19</v>
      </c>
      <c r="AC19">
        <v>0</v>
      </c>
      <c r="AD19">
        <v>0</v>
      </c>
      <c r="AE19">
        <v>0</v>
      </c>
      <c r="AF19">
        <v>5</v>
      </c>
      <c r="AG19">
        <v>0</v>
      </c>
      <c r="AH19">
        <v>0</v>
      </c>
    </row>
    <row r="20" spans="1:34">
      <c r="A20" s="4" t="s">
        <v>841</v>
      </c>
      <c r="B20">
        <v>1</v>
      </c>
      <c r="C20">
        <v>4.3</v>
      </c>
      <c r="D20">
        <v>0</v>
      </c>
      <c r="E20">
        <v>0</v>
      </c>
      <c r="F20">
        <v>0</v>
      </c>
      <c r="G20">
        <v>0</v>
      </c>
      <c r="H20">
        <v>0</v>
      </c>
      <c r="I20">
        <v>10</v>
      </c>
      <c r="J20">
        <v>0</v>
      </c>
      <c r="K20">
        <v>50</v>
      </c>
      <c r="L20">
        <v>10</v>
      </c>
      <c r="M20">
        <v>0</v>
      </c>
      <c r="N20">
        <v>0</v>
      </c>
      <c r="O20">
        <v>43.099999999999987</v>
      </c>
      <c r="P20">
        <v>11</v>
      </c>
      <c r="Q20">
        <v>19</v>
      </c>
      <c r="R20">
        <v>25.1</v>
      </c>
      <c r="S20">
        <v>0</v>
      </c>
      <c r="T20">
        <v>0</v>
      </c>
      <c r="U20">
        <v>0</v>
      </c>
      <c r="V20">
        <v>5.5</v>
      </c>
      <c r="W20">
        <v>0</v>
      </c>
      <c r="X20">
        <v>0</v>
      </c>
      <c r="Y20">
        <v>0</v>
      </c>
      <c r="Z20">
        <v>0</v>
      </c>
      <c r="AA20">
        <v>10</v>
      </c>
      <c r="AB20">
        <v>12</v>
      </c>
      <c r="AC20">
        <v>0</v>
      </c>
      <c r="AD20">
        <v>0</v>
      </c>
      <c r="AE20">
        <v>0</v>
      </c>
      <c r="AF20">
        <v>5</v>
      </c>
      <c r="AG20">
        <v>0</v>
      </c>
      <c r="AH20">
        <v>0</v>
      </c>
    </row>
    <row r="21" spans="1:34">
      <c r="A21" s="4" t="s">
        <v>842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115.6</v>
      </c>
      <c r="P21">
        <v>0</v>
      </c>
      <c r="Q21">
        <v>0</v>
      </c>
      <c r="R21">
        <v>50</v>
      </c>
      <c r="S21">
        <v>0</v>
      </c>
      <c r="T21">
        <v>0</v>
      </c>
      <c r="U21">
        <v>0</v>
      </c>
      <c r="V21">
        <v>0</v>
      </c>
      <c r="W21">
        <v>6.4</v>
      </c>
      <c r="X21">
        <v>0</v>
      </c>
      <c r="Y21">
        <v>0</v>
      </c>
      <c r="Z21">
        <v>0</v>
      </c>
      <c r="AA21">
        <v>12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>
      <c r="A22" s="4" t="s">
        <v>843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4.4000000000000004</v>
      </c>
      <c r="L22">
        <v>0</v>
      </c>
      <c r="M22">
        <v>0</v>
      </c>
      <c r="N22">
        <v>0</v>
      </c>
      <c r="O22">
        <v>74.099999999999994</v>
      </c>
      <c r="P22">
        <v>21</v>
      </c>
      <c r="Q22">
        <v>0</v>
      </c>
      <c r="R22">
        <v>46.5</v>
      </c>
      <c r="S22">
        <v>0</v>
      </c>
      <c r="T22">
        <v>0</v>
      </c>
      <c r="U22">
        <v>0</v>
      </c>
      <c r="V22">
        <v>6.3</v>
      </c>
      <c r="W22">
        <v>0</v>
      </c>
      <c r="X22">
        <v>0</v>
      </c>
      <c r="Y22">
        <v>0</v>
      </c>
      <c r="Z22">
        <v>0</v>
      </c>
      <c r="AA22">
        <v>10</v>
      </c>
      <c r="AB22">
        <v>19</v>
      </c>
      <c r="AC22">
        <v>0</v>
      </c>
      <c r="AD22">
        <v>0</v>
      </c>
      <c r="AE22">
        <v>0</v>
      </c>
      <c r="AF22">
        <v>5</v>
      </c>
      <c r="AG22">
        <v>0</v>
      </c>
      <c r="AH22">
        <v>0</v>
      </c>
    </row>
    <row r="23" spans="1:34">
      <c r="A23" s="4" t="s">
        <v>844</v>
      </c>
      <c r="B23">
        <v>1</v>
      </c>
      <c r="C23">
        <v>0</v>
      </c>
      <c r="D23">
        <v>0</v>
      </c>
      <c r="E23">
        <v>0</v>
      </c>
      <c r="F23">
        <v>0</v>
      </c>
      <c r="G23">
        <v>10</v>
      </c>
      <c r="H23">
        <v>11</v>
      </c>
      <c r="I23">
        <v>9</v>
      </c>
      <c r="J23">
        <v>0</v>
      </c>
      <c r="K23">
        <v>65.7</v>
      </c>
      <c r="L23">
        <v>11</v>
      </c>
      <c r="M23">
        <v>5</v>
      </c>
      <c r="N23">
        <v>3</v>
      </c>
      <c r="O23">
        <v>0</v>
      </c>
      <c r="P23">
        <v>0</v>
      </c>
      <c r="Q23">
        <v>0</v>
      </c>
      <c r="R23">
        <v>47.6</v>
      </c>
      <c r="S23">
        <v>0</v>
      </c>
      <c r="T23">
        <v>0</v>
      </c>
      <c r="U23">
        <v>0</v>
      </c>
      <c r="V23">
        <v>0</v>
      </c>
      <c r="W23">
        <v>11.5</v>
      </c>
      <c r="X23">
        <v>0</v>
      </c>
      <c r="Y23">
        <v>0</v>
      </c>
      <c r="Z23">
        <v>0</v>
      </c>
      <c r="AA23">
        <v>13.6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>
      <c r="A24" s="4" t="s">
        <v>845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12</v>
      </c>
      <c r="I24">
        <v>0</v>
      </c>
      <c r="J24">
        <v>6</v>
      </c>
      <c r="K24">
        <v>80.5</v>
      </c>
      <c r="L24">
        <v>0</v>
      </c>
      <c r="M24">
        <v>4</v>
      </c>
      <c r="N24">
        <v>0</v>
      </c>
      <c r="O24">
        <v>0</v>
      </c>
      <c r="P24">
        <v>0</v>
      </c>
      <c r="Q24">
        <v>21</v>
      </c>
      <c r="R24">
        <v>28.9</v>
      </c>
      <c r="S24">
        <v>0</v>
      </c>
      <c r="T24">
        <v>0</v>
      </c>
      <c r="U24">
        <v>0</v>
      </c>
      <c r="V24">
        <v>0</v>
      </c>
      <c r="W24">
        <v>17.600000000000001</v>
      </c>
      <c r="X24">
        <v>0</v>
      </c>
      <c r="Y24">
        <v>0</v>
      </c>
      <c r="Z24">
        <v>0</v>
      </c>
      <c r="AA24">
        <v>4.0999999999999996</v>
      </c>
      <c r="AB24">
        <v>0</v>
      </c>
      <c r="AC24">
        <v>0</v>
      </c>
      <c r="AD24">
        <v>0</v>
      </c>
      <c r="AE24">
        <v>0</v>
      </c>
      <c r="AF24">
        <v>2</v>
      </c>
      <c r="AG24">
        <v>0</v>
      </c>
      <c r="AH24">
        <v>0</v>
      </c>
    </row>
    <row r="25" spans="1:34">
      <c r="A25" s="4" t="s">
        <v>846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10.4</v>
      </c>
      <c r="L25">
        <v>0</v>
      </c>
      <c r="M25">
        <v>0</v>
      </c>
      <c r="N25">
        <v>0</v>
      </c>
      <c r="O25">
        <v>76.8</v>
      </c>
      <c r="P25">
        <v>0</v>
      </c>
      <c r="Q25">
        <v>0</v>
      </c>
      <c r="R25">
        <v>64.8</v>
      </c>
      <c r="S25">
        <v>0</v>
      </c>
      <c r="T25">
        <v>0</v>
      </c>
      <c r="U25">
        <v>0</v>
      </c>
      <c r="V25">
        <v>0</v>
      </c>
      <c r="W25">
        <v>42.9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>
      <c r="A26" s="4" t="s">
        <v>847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10</v>
      </c>
      <c r="I26">
        <v>6</v>
      </c>
      <c r="J26">
        <v>5</v>
      </c>
      <c r="K26">
        <v>54</v>
      </c>
      <c r="L26">
        <v>9</v>
      </c>
      <c r="M26">
        <v>0</v>
      </c>
      <c r="N26">
        <v>0</v>
      </c>
      <c r="O26">
        <v>4</v>
      </c>
      <c r="P26">
        <v>0</v>
      </c>
      <c r="Q26">
        <v>29</v>
      </c>
      <c r="R26">
        <v>35.900000000000013</v>
      </c>
      <c r="S26">
        <v>0</v>
      </c>
      <c r="T26">
        <v>0</v>
      </c>
      <c r="U26">
        <v>0</v>
      </c>
      <c r="V26">
        <v>0</v>
      </c>
      <c r="W26">
        <v>38.700000000000003</v>
      </c>
      <c r="X26">
        <v>0</v>
      </c>
      <c r="Y26">
        <v>0</v>
      </c>
      <c r="Z26">
        <v>0</v>
      </c>
      <c r="AA26">
        <v>3.7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>
      <c r="A27" s="4" t="s">
        <v>848</v>
      </c>
      <c r="B27">
        <v>1</v>
      </c>
      <c r="C27">
        <v>0</v>
      </c>
      <c r="D27">
        <v>0</v>
      </c>
      <c r="E27">
        <v>0</v>
      </c>
      <c r="F27">
        <v>0</v>
      </c>
      <c r="G27">
        <v>9</v>
      </c>
      <c r="H27">
        <v>9</v>
      </c>
      <c r="I27">
        <v>15</v>
      </c>
      <c r="J27">
        <v>5</v>
      </c>
      <c r="K27">
        <v>46.599999999999987</v>
      </c>
      <c r="L27">
        <v>0</v>
      </c>
      <c r="M27">
        <v>0</v>
      </c>
      <c r="N27">
        <v>2</v>
      </c>
      <c r="O27">
        <v>0</v>
      </c>
      <c r="P27">
        <v>0</v>
      </c>
      <c r="Q27">
        <v>26</v>
      </c>
      <c r="R27">
        <v>28.9</v>
      </c>
      <c r="S27">
        <v>0</v>
      </c>
      <c r="T27">
        <v>0</v>
      </c>
      <c r="U27">
        <v>0</v>
      </c>
      <c r="V27">
        <v>0</v>
      </c>
      <c r="W27">
        <v>65.599999999999994</v>
      </c>
      <c r="X27">
        <v>0</v>
      </c>
      <c r="Y27">
        <v>0</v>
      </c>
      <c r="Z27">
        <v>0</v>
      </c>
      <c r="AA27">
        <v>4.3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>
      <c r="A28" s="4" t="s">
        <v>849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49.400000000000013</v>
      </c>
      <c r="P28">
        <v>13</v>
      </c>
      <c r="Q28">
        <v>0</v>
      </c>
      <c r="R28">
        <v>43.8</v>
      </c>
      <c r="S28">
        <v>0</v>
      </c>
      <c r="T28">
        <v>0</v>
      </c>
      <c r="U28">
        <v>0</v>
      </c>
      <c r="V28">
        <v>0</v>
      </c>
      <c r="W28">
        <v>101.5</v>
      </c>
      <c r="X28">
        <v>0</v>
      </c>
      <c r="Y28">
        <v>0</v>
      </c>
      <c r="Z28">
        <v>0</v>
      </c>
      <c r="AA28">
        <v>2.2000000000000002</v>
      </c>
      <c r="AB28">
        <v>15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>
      <c r="A29" s="4" t="s">
        <v>850</v>
      </c>
      <c r="B29">
        <v>1</v>
      </c>
      <c r="C29">
        <v>0</v>
      </c>
      <c r="D29">
        <v>0</v>
      </c>
      <c r="E29">
        <v>0</v>
      </c>
      <c r="F29">
        <v>0</v>
      </c>
      <c r="G29">
        <v>6</v>
      </c>
      <c r="H29">
        <v>6</v>
      </c>
      <c r="I29">
        <v>7</v>
      </c>
      <c r="J29">
        <v>4</v>
      </c>
      <c r="K29">
        <v>33.599999999999987</v>
      </c>
      <c r="L29">
        <v>6</v>
      </c>
      <c r="M29">
        <v>3</v>
      </c>
      <c r="N29">
        <v>0</v>
      </c>
      <c r="O29">
        <v>50.5</v>
      </c>
      <c r="P29">
        <v>0</v>
      </c>
      <c r="Q29">
        <v>0</v>
      </c>
      <c r="R29">
        <v>69</v>
      </c>
      <c r="S29">
        <v>0</v>
      </c>
      <c r="T29">
        <v>0</v>
      </c>
      <c r="U29">
        <v>0</v>
      </c>
      <c r="V29">
        <v>0</v>
      </c>
      <c r="W29">
        <v>16.600000000000001</v>
      </c>
      <c r="X29">
        <v>0</v>
      </c>
      <c r="Y29">
        <v>0</v>
      </c>
      <c r="Z29">
        <v>0</v>
      </c>
      <c r="AA29">
        <v>4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>
      <c r="A30" s="4" t="s">
        <v>851</v>
      </c>
      <c r="B30">
        <v>1</v>
      </c>
      <c r="C30">
        <v>5.4</v>
      </c>
      <c r="D30">
        <v>0</v>
      </c>
      <c r="E30">
        <v>0</v>
      </c>
      <c r="F30">
        <v>2</v>
      </c>
      <c r="G30">
        <v>0</v>
      </c>
      <c r="H30">
        <v>4</v>
      </c>
      <c r="I30">
        <v>5</v>
      </c>
      <c r="J30">
        <v>0</v>
      </c>
      <c r="K30">
        <v>22.5</v>
      </c>
      <c r="L30">
        <v>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27.9</v>
      </c>
      <c r="T30">
        <v>6</v>
      </c>
      <c r="U30">
        <v>0</v>
      </c>
      <c r="V30">
        <v>0</v>
      </c>
      <c r="W30">
        <v>150.30000000000001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3</v>
      </c>
      <c r="AE30">
        <v>0</v>
      </c>
      <c r="AF30">
        <v>0</v>
      </c>
      <c r="AG30">
        <v>0</v>
      </c>
      <c r="AH30">
        <v>0</v>
      </c>
    </row>
    <row r="31" spans="1:34">
      <c r="A31" s="4" t="s">
        <v>852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</v>
      </c>
      <c r="P31">
        <v>0</v>
      </c>
      <c r="Q31">
        <v>0</v>
      </c>
      <c r="R31">
        <v>18.3</v>
      </c>
      <c r="S31">
        <v>0</v>
      </c>
      <c r="T31">
        <v>0</v>
      </c>
      <c r="U31">
        <v>0</v>
      </c>
      <c r="V31">
        <v>6.4</v>
      </c>
      <c r="W31">
        <v>0</v>
      </c>
      <c r="X31">
        <v>133.9</v>
      </c>
      <c r="Y31">
        <v>0</v>
      </c>
      <c r="Z31">
        <v>37</v>
      </c>
      <c r="AA31">
        <v>15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>
      <c r="A32" s="4" t="s">
        <v>462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27.1</v>
      </c>
      <c r="P32">
        <v>0</v>
      </c>
      <c r="Q32">
        <v>14</v>
      </c>
      <c r="R32">
        <v>18.7</v>
      </c>
      <c r="S32">
        <v>0</v>
      </c>
      <c r="T32">
        <v>0</v>
      </c>
      <c r="U32">
        <v>0</v>
      </c>
      <c r="V32">
        <v>5.6</v>
      </c>
      <c r="W32">
        <v>0</v>
      </c>
      <c r="X32">
        <v>125.2</v>
      </c>
      <c r="Y32">
        <v>0</v>
      </c>
      <c r="Z32">
        <v>0</v>
      </c>
      <c r="AA32">
        <v>10</v>
      </c>
      <c r="AB32">
        <v>0</v>
      </c>
      <c r="AC32">
        <v>0</v>
      </c>
      <c r="AD32">
        <v>0</v>
      </c>
      <c r="AE32">
        <v>0</v>
      </c>
      <c r="AF32">
        <v>5</v>
      </c>
      <c r="AG32">
        <v>0</v>
      </c>
      <c r="AH32">
        <v>0</v>
      </c>
    </row>
    <row r="33" spans="1:34">
      <c r="A33" s="4" t="s">
        <v>853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</v>
      </c>
      <c r="P33">
        <v>3</v>
      </c>
      <c r="Q33">
        <v>0</v>
      </c>
      <c r="R33">
        <v>20.8</v>
      </c>
      <c r="S33">
        <v>0</v>
      </c>
      <c r="T33">
        <v>0</v>
      </c>
      <c r="U33">
        <v>0</v>
      </c>
      <c r="V33">
        <v>6.6</v>
      </c>
      <c r="W33">
        <v>0</v>
      </c>
      <c r="X33">
        <v>119.7</v>
      </c>
      <c r="Y33">
        <v>0</v>
      </c>
      <c r="Z33">
        <v>40</v>
      </c>
      <c r="AA33">
        <v>11</v>
      </c>
      <c r="AB33">
        <v>2</v>
      </c>
      <c r="AC33">
        <v>0</v>
      </c>
      <c r="AD33">
        <v>0</v>
      </c>
      <c r="AE33">
        <v>0</v>
      </c>
      <c r="AF33">
        <v>4</v>
      </c>
      <c r="AG33">
        <v>0</v>
      </c>
      <c r="AH33">
        <v>0</v>
      </c>
    </row>
    <row r="34" spans="1:34">
      <c r="A34" s="4" t="s">
        <v>854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22.5</v>
      </c>
      <c r="P34">
        <v>0</v>
      </c>
      <c r="Q34">
        <v>0</v>
      </c>
      <c r="R34">
        <v>14</v>
      </c>
      <c r="S34">
        <v>0</v>
      </c>
      <c r="T34">
        <v>0</v>
      </c>
      <c r="U34">
        <v>0</v>
      </c>
      <c r="V34">
        <v>23.7</v>
      </c>
      <c r="W34">
        <v>0</v>
      </c>
      <c r="X34">
        <v>106.8</v>
      </c>
      <c r="Y34">
        <v>36</v>
      </c>
      <c r="Z34">
        <v>0</v>
      </c>
      <c r="AA34">
        <v>15</v>
      </c>
      <c r="AB34">
        <v>4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>
      <c r="A35" s="4" t="s">
        <v>855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21.2</v>
      </c>
      <c r="P35">
        <v>8</v>
      </c>
      <c r="Q35">
        <v>8</v>
      </c>
      <c r="R35">
        <v>10.3</v>
      </c>
      <c r="S35">
        <v>0</v>
      </c>
      <c r="T35">
        <v>0</v>
      </c>
      <c r="U35">
        <v>0</v>
      </c>
      <c r="V35">
        <v>25.6</v>
      </c>
      <c r="W35">
        <v>0</v>
      </c>
      <c r="X35">
        <v>75.5</v>
      </c>
      <c r="Y35">
        <v>20</v>
      </c>
      <c r="Z35">
        <v>29</v>
      </c>
      <c r="AA35">
        <v>10</v>
      </c>
      <c r="AB35">
        <v>6</v>
      </c>
      <c r="AC35">
        <v>0</v>
      </c>
      <c r="AD35">
        <v>0</v>
      </c>
      <c r="AE35">
        <v>0</v>
      </c>
      <c r="AF35">
        <v>5</v>
      </c>
      <c r="AG35">
        <v>0</v>
      </c>
      <c r="AH35">
        <v>0</v>
      </c>
    </row>
    <row r="36" spans="1:34">
      <c r="A36" s="4" t="s">
        <v>856</v>
      </c>
      <c r="B36">
        <v>1</v>
      </c>
      <c r="C36">
        <v>11.4</v>
      </c>
      <c r="D36">
        <v>3</v>
      </c>
      <c r="E36">
        <v>8</v>
      </c>
      <c r="F36">
        <v>6</v>
      </c>
      <c r="G36">
        <v>0</v>
      </c>
      <c r="H36">
        <v>13</v>
      </c>
      <c r="I36">
        <v>9</v>
      </c>
      <c r="J36">
        <v>0</v>
      </c>
      <c r="K36">
        <v>91.6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13.5</v>
      </c>
      <c r="T36">
        <v>3</v>
      </c>
      <c r="U36">
        <v>0</v>
      </c>
      <c r="V36">
        <v>0</v>
      </c>
      <c r="W36">
        <v>17.600000000000001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>
      <c r="A37" s="4" t="s">
        <v>621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8</v>
      </c>
      <c r="I37">
        <v>0</v>
      </c>
      <c r="J37">
        <v>0</v>
      </c>
      <c r="K37">
        <v>52.3</v>
      </c>
      <c r="L37">
        <v>0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69.599999999999994</v>
      </c>
      <c r="T37">
        <v>0</v>
      </c>
      <c r="U37">
        <v>0</v>
      </c>
      <c r="V37">
        <v>0</v>
      </c>
      <c r="W37">
        <v>16.2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7</v>
      </c>
      <c r="AF37">
        <v>0</v>
      </c>
      <c r="AG37">
        <v>0</v>
      </c>
      <c r="AH37">
        <v>2</v>
      </c>
    </row>
    <row r="38" spans="1:34">
      <c r="A38" s="4" t="s">
        <v>857</v>
      </c>
      <c r="B38">
        <v>1</v>
      </c>
      <c r="C38">
        <v>0</v>
      </c>
      <c r="D38">
        <v>0</v>
      </c>
      <c r="E38">
        <v>0</v>
      </c>
      <c r="F38">
        <v>0</v>
      </c>
      <c r="G38">
        <v>11</v>
      </c>
      <c r="H38">
        <v>0</v>
      </c>
      <c r="I38">
        <v>0</v>
      </c>
      <c r="J38">
        <v>0</v>
      </c>
      <c r="K38">
        <v>88.5</v>
      </c>
      <c r="L38">
        <v>0</v>
      </c>
      <c r="M38">
        <v>4</v>
      </c>
      <c r="N38">
        <v>3</v>
      </c>
      <c r="O38">
        <v>0</v>
      </c>
      <c r="P38">
        <v>0</v>
      </c>
      <c r="Q38">
        <v>0</v>
      </c>
      <c r="R38">
        <v>29.9</v>
      </c>
      <c r="S38">
        <v>26.1</v>
      </c>
      <c r="T38">
        <v>6</v>
      </c>
      <c r="U38">
        <v>0</v>
      </c>
      <c r="V38">
        <v>0</v>
      </c>
      <c r="W38">
        <v>45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</v>
      </c>
      <c r="AE38">
        <v>3</v>
      </c>
      <c r="AF38">
        <v>0</v>
      </c>
      <c r="AG38">
        <v>0</v>
      </c>
      <c r="AH38">
        <v>0</v>
      </c>
    </row>
    <row r="39" spans="1:34">
      <c r="A39" s="4" t="s">
        <v>520</v>
      </c>
      <c r="B39">
        <v>1</v>
      </c>
      <c r="C39">
        <v>0</v>
      </c>
      <c r="D39">
        <v>0</v>
      </c>
      <c r="E39">
        <v>0</v>
      </c>
      <c r="F39">
        <v>0</v>
      </c>
      <c r="G39">
        <v>12</v>
      </c>
      <c r="H39">
        <v>11</v>
      </c>
      <c r="I39">
        <v>17</v>
      </c>
      <c r="J39">
        <v>0</v>
      </c>
      <c r="K39">
        <v>59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33.799999999999997</v>
      </c>
      <c r="S39">
        <v>36.799999999999997</v>
      </c>
      <c r="T39">
        <v>0</v>
      </c>
      <c r="U39">
        <v>3</v>
      </c>
      <c r="V39">
        <v>0</v>
      </c>
      <c r="W39">
        <v>19.7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</v>
      </c>
      <c r="AE39">
        <v>0</v>
      </c>
      <c r="AF39">
        <v>0</v>
      </c>
      <c r="AG39">
        <v>3</v>
      </c>
      <c r="AH39">
        <v>0</v>
      </c>
    </row>
    <row r="40" spans="1:34">
      <c r="A40" s="4" t="s">
        <v>858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76.2</v>
      </c>
      <c r="P40">
        <v>0</v>
      </c>
      <c r="Q40">
        <v>26</v>
      </c>
      <c r="R40">
        <v>35.799999999999997</v>
      </c>
      <c r="S40">
        <v>0</v>
      </c>
      <c r="T40">
        <v>0</v>
      </c>
      <c r="U40">
        <v>0</v>
      </c>
      <c r="V40">
        <v>19.2</v>
      </c>
      <c r="W40">
        <v>0</v>
      </c>
      <c r="X40">
        <v>0</v>
      </c>
      <c r="Y40">
        <v>0</v>
      </c>
      <c r="Z40">
        <v>0</v>
      </c>
      <c r="AA40">
        <v>10</v>
      </c>
      <c r="AB40">
        <v>14</v>
      </c>
      <c r="AC40">
        <v>0</v>
      </c>
      <c r="AD40">
        <v>0</v>
      </c>
      <c r="AE40">
        <v>0</v>
      </c>
      <c r="AF40">
        <v>5</v>
      </c>
      <c r="AG40">
        <v>0</v>
      </c>
      <c r="AH40">
        <v>0</v>
      </c>
    </row>
    <row r="41" spans="1:34">
      <c r="A41" s="4" t="s">
        <v>859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10.199999999999999</v>
      </c>
      <c r="P41">
        <v>0</v>
      </c>
      <c r="Q41">
        <v>0</v>
      </c>
      <c r="R41">
        <v>10.3</v>
      </c>
      <c r="S41">
        <v>0</v>
      </c>
      <c r="T41">
        <v>0</v>
      </c>
      <c r="U41">
        <v>0</v>
      </c>
      <c r="V41">
        <v>16.600000000000001</v>
      </c>
      <c r="W41">
        <v>0</v>
      </c>
      <c r="X41">
        <v>102.6</v>
      </c>
      <c r="Y41">
        <v>30</v>
      </c>
      <c r="Z41">
        <v>38</v>
      </c>
      <c r="AA41">
        <v>11</v>
      </c>
      <c r="AB41">
        <v>2</v>
      </c>
      <c r="AC41">
        <v>0</v>
      </c>
      <c r="AD41">
        <v>0</v>
      </c>
      <c r="AE41">
        <v>0</v>
      </c>
      <c r="AF41">
        <v>4</v>
      </c>
      <c r="AG41">
        <v>0</v>
      </c>
      <c r="AH41">
        <v>0</v>
      </c>
    </row>
    <row r="42" spans="1:34">
      <c r="A42" s="4" t="s">
        <v>860</v>
      </c>
      <c r="B42">
        <v>1</v>
      </c>
      <c r="C42">
        <v>0</v>
      </c>
      <c r="D42">
        <v>0</v>
      </c>
      <c r="E42">
        <v>0</v>
      </c>
      <c r="F42">
        <v>0</v>
      </c>
      <c r="G42">
        <v>12</v>
      </c>
      <c r="H42">
        <v>0</v>
      </c>
      <c r="I42">
        <v>14</v>
      </c>
      <c r="J42">
        <v>7</v>
      </c>
      <c r="K42">
        <v>64</v>
      </c>
      <c r="L42">
        <v>19</v>
      </c>
      <c r="M42">
        <v>0</v>
      </c>
      <c r="N42">
        <v>0</v>
      </c>
      <c r="O42">
        <v>0</v>
      </c>
      <c r="P42">
        <v>0</v>
      </c>
      <c r="Q42">
        <v>0</v>
      </c>
      <c r="R42">
        <v>29.4</v>
      </c>
      <c r="S42">
        <v>31.4</v>
      </c>
      <c r="T42">
        <v>7</v>
      </c>
      <c r="U42">
        <v>3</v>
      </c>
      <c r="V42">
        <v>0</v>
      </c>
      <c r="W42">
        <v>21.3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</v>
      </c>
      <c r="AE42">
        <v>3</v>
      </c>
      <c r="AF42">
        <v>0</v>
      </c>
      <c r="AG42">
        <v>0</v>
      </c>
      <c r="AH42">
        <v>0</v>
      </c>
    </row>
    <row r="43" spans="1:34">
      <c r="A43" s="4" t="s">
        <v>861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1.1000000000000001</v>
      </c>
      <c r="L43">
        <v>0</v>
      </c>
      <c r="M43">
        <v>0</v>
      </c>
      <c r="N43">
        <v>0</v>
      </c>
      <c r="O43">
        <v>52.7</v>
      </c>
      <c r="P43">
        <v>13</v>
      </c>
      <c r="Q43">
        <v>30</v>
      </c>
      <c r="R43">
        <v>39.799999999999997</v>
      </c>
      <c r="S43">
        <v>0</v>
      </c>
      <c r="T43">
        <v>0</v>
      </c>
      <c r="U43">
        <v>0</v>
      </c>
      <c r="V43">
        <v>3.1</v>
      </c>
      <c r="W43">
        <v>0</v>
      </c>
      <c r="X43">
        <v>9</v>
      </c>
      <c r="Y43">
        <v>3</v>
      </c>
      <c r="Z43">
        <v>0</v>
      </c>
      <c r="AA43">
        <v>10</v>
      </c>
      <c r="AB43">
        <v>14</v>
      </c>
      <c r="AC43">
        <v>0</v>
      </c>
      <c r="AD43">
        <v>0</v>
      </c>
      <c r="AE43">
        <v>0</v>
      </c>
      <c r="AF43">
        <v>5</v>
      </c>
      <c r="AG43">
        <v>0</v>
      </c>
      <c r="AH43">
        <v>0</v>
      </c>
    </row>
    <row r="44" spans="1:34">
      <c r="A44" s="4" t="s">
        <v>862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44.9</v>
      </c>
      <c r="P44">
        <v>0</v>
      </c>
      <c r="Q44">
        <v>7</v>
      </c>
      <c r="R44">
        <v>7.8000000000000007</v>
      </c>
      <c r="S44">
        <v>0</v>
      </c>
      <c r="T44">
        <v>0</v>
      </c>
      <c r="U44">
        <v>0</v>
      </c>
      <c r="V44">
        <v>1.2</v>
      </c>
      <c r="W44">
        <v>0</v>
      </c>
      <c r="X44">
        <v>65.900000000000006</v>
      </c>
      <c r="Y44">
        <v>0</v>
      </c>
      <c r="Z44">
        <v>20</v>
      </c>
      <c r="AA44">
        <v>11</v>
      </c>
      <c r="AB44">
        <v>0</v>
      </c>
      <c r="AC44">
        <v>0</v>
      </c>
      <c r="AD44">
        <v>0</v>
      </c>
      <c r="AE44">
        <v>0</v>
      </c>
      <c r="AF44">
        <v>4</v>
      </c>
      <c r="AG44">
        <v>0</v>
      </c>
      <c r="AH44">
        <v>0</v>
      </c>
    </row>
    <row r="45" spans="1:34">
      <c r="A45" s="4" t="s">
        <v>863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12.7</v>
      </c>
      <c r="P45">
        <v>4</v>
      </c>
      <c r="Q45">
        <v>0</v>
      </c>
      <c r="R45">
        <v>5.3</v>
      </c>
      <c r="S45">
        <v>0</v>
      </c>
      <c r="T45">
        <v>0</v>
      </c>
      <c r="U45">
        <v>0</v>
      </c>
      <c r="V45">
        <v>1.2</v>
      </c>
      <c r="W45">
        <v>0</v>
      </c>
      <c r="X45">
        <v>119.9</v>
      </c>
      <c r="Y45">
        <v>0</v>
      </c>
      <c r="Z45">
        <v>0</v>
      </c>
      <c r="AA45">
        <v>15</v>
      </c>
      <c r="AB45">
        <v>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>
      <c r="A46" s="4" t="s">
        <v>864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63.900000000000013</v>
      </c>
      <c r="P46">
        <v>0</v>
      </c>
      <c r="Q46">
        <v>0</v>
      </c>
      <c r="R46">
        <v>43.8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15</v>
      </c>
      <c r="AB46">
        <v>12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>
      <c r="A47" s="4" t="s">
        <v>865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13.3</v>
      </c>
      <c r="S47">
        <v>0</v>
      </c>
      <c r="T47">
        <v>0</v>
      </c>
      <c r="U47">
        <v>0</v>
      </c>
      <c r="V47">
        <v>6.6</v>
      </c>
      <c r="W47">
        <v>34</v>
      </c>
      <c r="X47">
        <v>50.9</v>
      </c>
      <c r="Y47">
        <v>0</v>
      </c>
      <c r="Z47">
        <v>13</v>
      </c>
      <c r="AA47">
        <v>15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>
      <c r="A48" s="4" t="s">
        <v>866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66.400000000000006</v>
      </c>
      <c r="P48">
        <v>16</v>
      </c>
      <c r="Q48">
        <v>8</v>
      </c>
      <c r="R48">
        <v>7.8000000000000007</v>
      </c>
      <c r="S48">
        <v>21.7</v>
      </c>
      <c r="T48">
        <v>5</v>
      </c>
      <c r="U48">
        <v>0</v>
      </c>
      <c r="V48">
        <v>0.9</v>
      </c>
      <c r="W48">
        <v>0</v>
      </c>
      <c r="X48">
        <v>0</v>
      </c>
      <c r="Y48">
        <v>0</v>
      </c>
      <c r="Z48">
        <v>0</v>
      </c>
      <c r="AA48">
        <v>10</v>
      </c>
      <c r="AB48">
        <v>16</v>
      </c>
      <c r="AC48">
        <v>0</v>
      </c>
      <c r="AD48">
        <v>0</v>
      </c>
      <c r="AE48">
        <v>2</v>
      </c>
      <c r="AF48">
        <v>5</v>
      </c>
      <c r="AG48">
        <v>0</v>
      </c>
      <c r="AH48">
        <v>0</v>
      </c>
    </row>
    <row r="49" spans="1:34">
      <c r="A49" s="4" t="s">
        <v>867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88.8</v>
      </c>
      <c r="P49">
        <v>0</v>
      </c>
      <c r="Q49">
        <v>0</v>
      </c>
      <c r="R49">
        <v>41.9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>
      <c r="A50" s="4" t="s">
        <v>868</v>
      </c>
      <c r="B50">
        <v>1</v>
      </c>
      <c r="C50">
        <v>30.5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20.3</v>
      </c>
      <c r="P50">
        <v>0</v>
      </c>
      <c r="Q50">
        <v>22</v>
      </c>
      <c r="R50">
        <v>25.4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10</v>
      </c>
      <c r="AB50">
        <v>0</v>
      </c>
      <c r="AC50">
        <v>0</v>
      </c>
      <c r="AD50">
        <v>0</v>
      </c>
      <c r="AE50">
        <v>0</v>
      </c>
      <c r="AF50">
        <v>5</v>
      </c>
      <c r="AG50">
        <v>0</v>
      </c>
      <c r="AH50">
        <v>0</v>
      </c>
    </row>
    <row r="51" spans="1:34">
      <c r="A51" s="4" t="s">
        <v>869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55.7</v>
      </c>
      <c r="P51">
        <v>0</v>
      </c>
      <c r="Q51">
        <v>20</v>
      </c>
      <c r="R51">
        <v>26.7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10</v>
      </c>
      <c r="AB51">
        <v>0</v>
      </c>
      <c r="AC51">
        <v>0</v>
      </c>
      <c r="AD51">
        <v>0</v>
      </c>
      <c r="AE51">
        <v>0</v>
      </c>
      <c r="AF51">
        <v>5</v>
      </c>
      <c r="AG51">
        <v>0</v>
      </c>
      <c r="AH51">
        <v>0</v>
      </c>
    </row>
    <row r="52" spans="1:34">
      <c r="A52" s="4" t="s">
        <v>870</v>
      </c>
      <c r="B52">
        <v>1</v>
      </c>
      <c r="C52">
        <v>14.7</v>
      </c>
      <c r="D52">
        <v>0</v>
      </c>
      <c r="E52">
        <v>6</v>
      </c>
      <c r="F52">
        <v>0</v>
      </c>
      <c r="G52">
        <v>0</v>
      </c>
      <c r="H52">
        <v>0</v>
      </c>
      <c r="I52">
        <v>0</v>
      </c>
      <c r="J52">
        <v>0</v>
      </c>
      <c r="K52">
        <v>7.9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29.9</v>
      </c>
      <c r="T52">
        <v>7</v>
      </c>
      <c r="U52">
        <v>3</v>
      </c>
      <c r="V52">
        <v>0</v>
      </c>
      <c r="W52">
        <v>11.5</v>
      </c>
      <c r="X52">
        <v>17.8</v>
      </c>
      <c r="Y52">
        <v>0</v>
      </c>
      <c r="Z52">
        <v>6</v>
      </c>
      <c r="AA52">
        <v>0</v>
      </c>
      <c r="AB52">
        <v>0</v>
      </c>
      <c r="AC52">
        <v>0</v>
      </c>
      <c r="AD52">
        <v>3</v>
      </c>
      <c r="AE52">
        <v>4</v>
      </c>
      <c r="AF52">
        <v>0</v>
      </c>
      <c r="AG52">
        <v>4</v>
      </c>
      <c r="AH52">
        <v>0</v>
      </c>
    </row>
    <row r="53" spans="1:34">
      <c r="A53" s="4" t="s">
        <v>871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110.3</v>
      </c>
      <c r="T53">
        <v>0</v>
      </c>
      <c r="U53">
        <v>8</v>
      </c>
      <c r="V53">
        <v>11.4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2.8</v>
      </c>
      <c r="AD53">
        <v>0</v>
      </c>
      <c r="AE53">
        <v>10</v>
      </c>
      <c r="AF53">
        <v>0</v>
      </c>
      <c r="AG53">
        <v>0</v>
      </c>
      <c r="AH53">
        <v>0</v>
      </c>
    </row>
    <row r="54" spans="1:34">
      <c r="A54" s="4" t="s">
        <v>872</v>
      </c>
      <c r="B54">
        <v>1</v>
      </c>
      <c r="C54">
        <v>11.3</v>
      </c>
      <c r="D54">
        <v>0</v>
      </c>
      <c r="E54">
        <v>9</v>
      </c>
      <c r="F54">
        <v>0</v>
      </c>
      <c r="G54">
        <v>0</v>
      </c>
      <c r="H54">
        <v>0</v>
      </c>
      <c r="I54">
        <v>11</v>
      </c>
      <c r="J54">
        <v>0</v>
      </c>
      <c r="K54">
        <v>55.099999999999987</v>
      </c>
      <c r="L54">
        <v>11</v>
      </c>
      <c r="M54">
        <v>3</v>
      </c>
      <c r="N54">
        <v>0</v>
      </c>
      <c r="O54">
        <v>11.9</v>
      </c>
      <c r="P54">
        <v>0</v>
      </c>
      <c r="Q54">
        <v>0</v>
      </c>
      <c r="R54">
        <v>0</v>
      </c>
      <c r="S54">
        <v>37.9</v>
      </c>
      <c r="T54">
        <v>0</v>
      </c>
      <c r="U54">
        <v>2</v>
      </c>
      <c r="V54">
        <v>0</v>
      </c>
      <c r="W54">
        <v>17.600000000000001</v>
      </c>
      <c r="X54">
        <v>0</v>
      </c>
      <c r="Y54">
        <v>0</v>
      </c>
      <c r="Z54">
        <v>0</v>
      </c>
      <c r="AA54">
        <v>0</v>
      </c>
      <c r="AB54">
        <v>2</v>
      </c>
      <c r="AC54">
        <v>0</v>
      </c>
      <c r="AD54">
        <v>0</v>
      </c>
      <c r="AE54">
        <v>4</v>
      </c>
      <c r="AF54">
        <v>0</v>
      </c>
      <c r="AG54">
        <v>0</v>
      </c>
      <c r="AH54">
        <v>0</v>
      </c>
    </row>
    <row r="55" spans="1:34">
      <c r="A55" s="4" t="s">
        <v>873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56.8</v>
      </c>
      <c r="P55">
        <v>0</v>
      </c>
      <c r="Q55">
        <v>22</v>
      </c>
      <c r="R55">
        <v>22.7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15</v>
      </c>
      <c r="AB55">
        <v>13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>
      <c r="A56" s="4" t="s">
        <v>874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63.3</v>
      </c>
      <c r="P56">
        <v>16</v>
      </c>
      <c r="Q56">
        <v>20</v>
      </c>
      <c r="R56">
        <v>23.4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10</v>
      </c>
      <c r="AB56">
        <v>0</v>
      </c>
      <c r="AC56">
        <v>0</v>
      </c>
      <c r="AD56">
        <v>0</v>
      </c>
      <c r="AE56">
        <v>0</v>
      </c>
      <c r="AF56">
        <v>5</v>
      </c>
      <c r="AG56">
        <v>0</v>
      </c>
      <c r="AH56">
        <v>0</v>
      </c>
    </row>
    <row r="57" spans="1:34">
      <c r="A57" s="4" t="s">
        <v>875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65.5</v>
      </c>
      <c r="P57">
        <v>0</v>
      </c>
      <c r="Q57">
        <v>0</v>
      </c>
      <c r="R57">
        <v>43.3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15</v>
      </c>
      <c r="AB57">
        <v>14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>
      <c r="A58" s="4" t="s">
        <v>876</v>
      </c>
      <c r="B58">
        <v>1</v>
      </c>
      <c r="C58">
        <v>38.9</v>
      </c>
      <c r="D58">
        <v>0</v>
      </c>
      <c r="E58">
        <v>0</v>
      </c>
      <c r="F58">
        <v>17</v>
      </c>
      <c r="G58">
        <v>0</v>
      </c>
      <c r="H58">
        <v>0</v>
      </c>
      <c r="I58">
        <v>6</v>
      </c>
      <c r="J58">
        <v>0</v>
      </c>
      <c r="K58">
        <v>18.5</v>
      </c>
      <c r="L58">
        <v>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31.3</v>
      </c>
      <c r="T58">
        <v>0</v>
      </c>
      <c r="U58">
        <v>3</v>
      </c>
      <c r="V58">
        <v>0</v>
      </c>
      <c r="W58">
        <v>13.6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3</v>
      </c>
      <c r="AF58">
        <v>0</v>
      </c>
      <c r="AG58">
        <v>0</v>
      </c>
      <c r="AH58">
        <v>0</v>
      </c>
    </row>
    <row r="59" spans="1:34">
      <c r="A59" s="4" t="s">
        <v>877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120.5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12.1</v>
      </c>
      <c r="W59">
        <v>0</v>
      </c>
      <c r="X59">
        <v>0</v>
      </c>
      <c r="Y59">
        <v>0</v>
      </c>
      <c r="Z59">
        <v>0</v>
      </c>
      <c r="AA59">
        <v>0</v>
      </c>
      <c r="AB59">
        <v>21</v>
      </c>
      <c r="AC59">
        <v>3.6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>
      <c r="A60" s="4" t="s">
        <v>878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22</v>
      </c>
      <c r="J60">
        <v>0</v>
      </c>
      <c r="K60">
        <v>68.2</v>
      </c>
      <c r="L60">
        <v>0</v>
      </c>
      <c r="M60">
        <v>4</v>
      </c>
      <c r="N60">
        <v>2</v>
      </c>
      <c r="O60">
        <v>0</v>
      </c>
      <c r="P60">
        <v>0</v>
      </c>
      <c r="Q60">
        <v>0</v>
      </c>
      <c r="R60">
        <v>0</v>
      </c>
      <c r="S60">
        <v>38.9</v>
      </c>
      <c r="T60">
        <v>0</v>
      </c>
      <c r="U60">
        <v>0</v>
      </c>
      <c r="V60">
        <v>14.5</v>
      </c>
      <c r="W60">
        <v>0</v>
      </c>
      <c r="X60">
        <v>0</v>
      </c>
      <c r="Y60">
        <v>0</v>
      </c>
      <c r="Z60">
        <v>0</v>
      </c>
      <c r="AA60">
        <v>0.9</v>
      </c>
      <c r="AB60">
        <v>0</v>
      </c>
      <c r="AC60">
        <v>0</v>
      </c>
      <c r="AD60">
        <v>0</v>
      </c>
      <c r="AE60">
        <v>4</v>
      </c>
      <c r="AF60">
        <v>0</v>
      </c>
      <c r="AG60">
        <v>0</v>
      </c>
      <c r="AH60">
        <v>0</v>
      </c>
    </row>
    <row r="61" spans="1:34">
      <c r="A61" s="4" t="s">
        <v>879</v>
      </c>
      <c r="B61">
        <v>1</v>
      </c>
      <c r="C61">
        <v>0</v>
      </c>
      <c r="D61">
        <v>0</v>
      </c>
      <c r="E61">
        <v>0</v>
      </c>
      <c r="F61">
        <v>0</v>
      </c>
      <c r="G61">
        <v>8</v>
      </c>
      <c r="H61">
        <v>0</v>
      </c>
      <c r="I61">
        <v>8</v>
      </c>
      <c r="J61">
        <v>0</v>
      </c>
      <c r="K61">
        <v>66.3</v>
      </c>
      <c r="L61">
        <v>11</v>
      </c>
      <c r="M61">
        <v>0</v>
      </c>
      <c r="N61">
        <v>3</v>
      </c>
      <c r="O61">
        <v>0</v>
      </c>
      <c r="P61">
        <v>0</v>
      </c>
      <c r="Q61">
        <v>0</v>
      </c>
      <c r="R61">
        <v>0</v>
      </c>
      <c r="S61">
        <v>39.9</v>
      </c>
      <c r="T61">
        <v>0</v>
      </c>
      <c r="U61">
        <v>0</v>
      </c>
      <c r="V61">
        <v>14.5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3</v>
      </c>
      <c r="AH61">
        <v>0</v>
      </c>
    </row>
    <row r="62" spans="1:34">
      <c r="A62" s="4" t="s">
        <v>880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8.1</v>
      </c>
      <c r="L62">
        <v>0</v>
      </c>
      <c r="M62">
        <v>0</v>
      </c>
      <c r="N62">
        <v>0</v>
      </c>
      <c r="O62">
        <v>69.400000000000006</v>
      </c>
      <c r="P62">
        <v>19</v>
      </c>
      <c r="Q62">
        <v>0</v>
      </c>
      <c r="R62">
        <v>0</v>
      </c>
      <c r="S62">
        <v>43.1</v>
      </c>
      <c r="T62">
        <v>0</v>
      </c>
      <c r="U62">
        <v>0</v>
      </c>
      <c r="V62">
        <v>2.6</v>
      </c>
      <c r="W62">
        <v>13.3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4</v>
      </c>
      <c r="AF62">
        <v>0</v>
      </c>
      <c r="AG62">
        <v>0</v>
      </c>
      <c r="AH62">
        <v>0</v>
      </c>
    </row>
    <row r="63" spans="1:34">
      <c r="A63" s="4" t="s">
        <v>881</v>
      </c>
      <c r="B63">
        <v>1</v>
      </c>
      <c r="C63">
        <v>0</v>
      </c>
      <c r="D63">
        <v>0</v>
      </c>
      <c r="E63">
        <v>0</v>
      </c>
      <c r="F63">
        <v>0</v>
      </c>
      <c r="G63">
        <v>9</v>
      </c>
      <c r="H63">
        <v>12</v>
      </c>
      <c r="I63">
        <v>0</v>
      </c>
      <c r="J63">
        <v>0</v>
      </c>
      <c r="K63">
        <v>68</v>
      </c>
      <c r="L63">
        <v>0</v>
      </c>
      <c r="M63">
        <v>4</v>
      </c>
      <c r="N63">
        <v>3</v>
      </c>
      <c r="O63">
        <v>0</v>
      </c>
      <c r="P63">
        <v>0</v>
      </c>
      <c r="Q63">
        <v>0</v>
      </c>
      <c r="R63">
        <v>0</v>
      </c>
      <c r="S63">
        <v>32.799999999999997</v>
      </c>
      <c r="T63">
        <v>7</v>
      </c>
      <c r="U63">
        <v>3</v>
      </c>
      <c r="V63">
        <v>14.8</v>
      </c>
      <c r="W63">
        <v>0</v>
      </c>
      <c r="X63">
        <v>0</v>
      </c>
      <c r="Y63">
        <v>0</v>
      </c>
      <c r="Z63">
        <v>0</v>
      </c>
      <c r="AA63">
        <v>0.6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>
      <c r="A64" s="4" t="s">
        <v>882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64.5</v>
      </c>
      <c r="P64">
        <v>0</v>
      </c>
      <c r="Q64">
        <v>22</v>
      </c>
      <c r="R64">
        <v>23.5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10</v>
      </c>
      <c r="AB64">
        <v>0</v>
      </c>
      <c r="AC64">
        <v>0</v>
      </c>
      <c r="AD64">
        <v>0</v>
      </c>
      <c r="AE64">
        <v>0</v>
      </c>
      <c r="AF64">
        <v>5</v>
      </c>
      <c r="AG64">
        <v>0</v>
      </c>
      <c r="AH64">
        <v>0</v>
      </c>
    </row>
    <row r="65" spans="1:34">
      <c r="A65" s="4" t="s">
        <v>883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10</v>
      </c>
      <c r="R65">
        <v>12.3</v>
      </c>
      <c r="S65">
        <v>0</v>
      </c>
      <c r="T65">
        <v>0</v>
      </c>
      <c r="U65">
        <v>0</v>
      </c>
      <c r="V65">
        <v>0</v>
      </c>
      <c r="W65">
        <v>87</v>
      </c>
      <c r="X65">
        <v>0</v>
      </c>
      <c r="Y65">
        <v>0</v>
      </c>
      <c r="Z65">
        <v>0</v>
      </c>
      <c r="AA65">
        <v>15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>
      <c r="A66" s="4" t="s">
        <v>884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89.3</v>
      </c>
      <c r="P66">
        <v>22</v>
      </c>
      <c r="Q66">
        <v>18</v>
      </c>
      <c r="R66">
        <v>19.7</v>
      </c>
      <c r="S66">
        <v>0</v>
      </c>
      <c r="T66">
        <v>0</v>
      </c>
      <c r="U66">
        <v>0</v>
      </c>
      <c r="V66">
        <v>1.5</v>
      </c>
      <c r="W66">
        <v>0</v>
      </c>
      <c r="X66">
        <v>0</v>
      </c>
      <c r="Y66">
        <v>0</v>
      </c>
      <c r="Z66">
        <v>0</v>
      </c>
      <c r="AA66">
        <v>15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>
      <c r="A67" s="4" t="s">
        <v>885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98.4</v>
      </c>
      <c r="P67">
        <v>23</v>
      </c>
      <c r="Q67">
        <v>4</v>
      </c>
      <c r="R67">
        <v>4.1999999999999993</v>
      </c>
      <c r="S67">
        <v>0</v>
      </c>
      <c r="T67">
        <v>0</v>
      </c>
      <c r="U67">
        <v>0</v>
      </c>
      <c r="V67">
        <v>38.200000000000003</v>
      </c>
      <c r="W67">
        <v>0</v>
      </c>
      <c r="X67">
        <v>0</v>
      </c>
      <c r="Y67">
        <v>0</v>
      </c>
      <c r="Z67">
        <v>0</v>
      </c>
      <c r="AA67">
        <v>10</v>
      </c>
      <c r="AB67">
        <v>23</v>
      </c>
      <c r="AC67">
        <v>0</v>
      </c>
      <c r="AD67">
        <v>0</v>
      </c>
      <c r="AE67">
        <v>0</v>
      </c>
      <c r="AF67">
        <v>5</v>
      </c>
      <c r="AG67">
        <v>0</v>
      </c>
      <c r="AH67">
        <v>0</v>
      </c>
    </row>
    <row r="68" spans="1:34">
      <c r="A68" s="4" t="s">
        <v>886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86.4</v>
      </c>
      <c r="P68">
        <v>28</v>
      </c>
      <c r="Q68">
        <v>4</v>
      </c>
      <c r="R68">
        <v>4.3000000000000007</v>
      </c>
      <c r="S68">
        <v>0</v>
      </c>
      <c r="T68">
        <v>0</v>
      </c>
      <c r="U68">
        <v>0</v>
      </c>
      <c r="V68">
        <v>38</v>
      </c>
      <c r="W68">
        <v>0</v>
      </c>
      <c r="X68">
        <v>0</v>
      </c>
      <c r="Y68">
        <v>0</v>
      </c>
      <c r="Z68">
        <v>0</v>
      </c>
      <c r="AA68">
        <v>15</v>
      </c>
      <c r="AB68">
        <v>30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>
      <c r="A69" s="4" t="s">
        <v>887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17.5</v>
      </c>
      <c r="S69">
        <v>0</v>
      </c>
      <c r="T69">
        <v>0</v>
      </c>
      <c r="U69">
        <v>0</v>
      </c>
      <c r="V69">
        <v>0</v>
      </c>
      <c r="W69">
        <v>0</v>
      </c>
      <c r="X69">
        <v>97.8</v>
      </c>
      <c r="Y69">
        <v>0</v>
      </c>
      <c r="Z69">
        <v>0</v>
      </c>
      <c r="AA69">
        <v>10</v>
      </c>
      <c r="AB69">
        <v>0</v>
      </c>
      <c r="AC69">
        <v>0</v>
      </c>
      <c r="AD69">
        <v>0</v>
      </c>
      <c r="AE69">
        <v>0</v>
      </c>
      <c r="AF69">
        <v>5</v>
      </c>
      <c r="AG69">
        <v>0</v>
      </c>
      <c r="AH69">
        <v>0</v>
      </c>
    </row>
    <row r="70" spans="1:34">
      <c r="A70" s="4" t="s">
        <v>791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3</v>
      </c>
      <c r="I70">
        <v>3</v>
      </c>
      <c r="J70">
        <v>0</v>
      </c>
      <c r="K70">
        <v>11.9</v>
      </c>
      <c r="L70">
        <v>0</v>
      </c>
      <c r="M70">
        <v>0</v>
      </c>
      <c r="N70">
        <v>0</v>
      </c>
      <c r="O70">
        <v>56.1</v>
      </c>
      <c r="P70">
        <v>0</v>
      </c>
      <c r="Q70">
        <v>0</v>
      </c>
      <c r="R70">
        <v>33.6</v>
      </c>
      <c r="S70">
        <v>0</v>
      </c>
      <c r="T70">
        <v>0</v>
      </c>
      <c r="U70">
        <v>0</v>
      </c>
      <c r="V70">
        <v>15.6</v>
      </c>
      <c r="W70">
        <v>0</v>
      </c>
      <c r="X70">
        <v>0</v>
      </c>
      <c r="Y70">
        <v>0</v>
      </c>
      <c r="Z70">
        <v>0</v>
      </c>
      <c r="AA70">
        <v>15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>
      <c r="A71" s="4" t="s">
        <v>888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28.1</v>
      </c>
      <c r="P71">
        <v>7</v>
      </c>
      <c r="Q71">
        <v>0</v>
      </c>
      <c r="R71">
        <v>0</v>
      </c>
      <c r="S71">
        <v>0</v>
      </c>
      <c r="T71">
        <v>0</v>
      </c>
      <c r="U71">
        <v>0</v>
      </c>
      <c r="V71">
        <v>3.3</v>
      </c>
      <c r="W71">
        <v>0</v>
      </c>
      <c r="X71">
        <v>122.3</v>
      </c>
      <c r="Y71">
        <v>0</v>
      </c>
      <c r="Z71">
        <v>0</v>
      </c>
      <c r="AA71">
        <v>15</v>
      </c>
      <c r="AB71">
        <v>7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>
      <c r="A72" s="4" t="s">
        <v>889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24.3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2.4</v>
      </c>
      <c r="X72">
        <v>99.5</v>
      </c>
      <c r="Y72">
        <v>33</v>
      </c>
      <c r="Z72">
        <v>0</v>
      </c>
      <c r="AA72">
        <v>15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>
      <c r="A73" s="4" t="s">
        <v>890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58.400000000000013</v>
      </c>
      <c r="P73">
        <v>0</v>
      </c>
      <c r="Q73">
        <v>0</v>
      </c>
      <c r="R73">
        <v>37.700000000000003</v>
      </c>
      <c r="S73">
        <v>9.6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12.9</v>
      </c>
      <c r="AB73">
        <v>10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>
      <c r="A74" s="4" t="s">
        <v>891</v>
      </c>
      <c r="B74">
        <v>1</v>
      </c>
      <c r="C74">
        <v>35.700000000000003</v>
      </c>
      <c r="D74">
        <v>0</v>
      </c>
      <c r="E74">
        <v>0</v>
      </c>
      <c r="F74">
        <v>16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14</v>
      </c>
      <c r="R74">
        <v>18</v>
      </c>
      <c r="S74">
        <v>19.600000000000001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11.5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>
      <c r="A75" s="4" t="s">
        <v>892</v>
      </c>
      <c r="B75">
        <v>1</v>
      </c>
      <c r="C75">
        <v>39.9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3.4</v>
      </c>
      <c r="P75">
        <v>0</v>
      </c>
      <c r="Q75">
        <v>5</v>
      </c>
      <c r="R75">
        <v>7.1</v>
      </c>
      <c r="S75">
        <v>39.799999999999997</v>
      </c>
      <c r="T75">
        <v>0</v>
      </c>
      <c r="U75">
        <v>2</v>
      </c>
      <c r="V75">
        <v>0</v>
      </c>
      <c r="W75">
        <v>0</v>
      </c>
      <c r="X75">
        <v>0</v>
      </c>
      <c r="Y75">
        <v>0</v>
      </c>
      <c r="Z75">
        <v>0</v>
      </c>
      <c r="AA75">
        <v>11.5</v>
      </c>
      <c r="AB75">
        <v>0</v>
      </c>
      <c r="AC75">
        <v>0</v>
      </c>
      <c r="AD75">
        <v>2</v>
      </c>
      <c r="AE75">
        <v>0</v>
      </c>
      <c r="AF75">
        <v>0</v>
      </c>
      <c r="AG75">
        <v>0</v>
      </c>
      <c r="AH75">
        <v>0</v>
      </c>
    </row>
    <row r="76" spans="1:34">
      <c r="A76" s="4" t="s">
        <v>893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55.400000000000013</v>
      </c>
      <c r="P76">
        <v>13</v>
      </c>
      <c r="Q76">
        <v>0</v>
      </c>
      <c r="R76">
        <v>37.700000000000003</v>
      </c>
      <c r="S76">
        <v>9.6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12.9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>
      <c r="A77" s="4" t="s">
        <v>894</v>
      </c>
      <c r="B77">
        <v>1</v>
      </c>
      <c r="C77">
        <v>24.7</v>
      </c>
      <c r="D77">
        <v>4</v>
      </c>
      <c r="E77">
        <v>13</v>
      </c>
      <c r="F77">
        <v>0</v>
      </c>
      <c r="G77">
        <v>6</v>
      </c>
      <c r="H77">
        <v>6</v>
      </c>
      <c r="I77">
        <v>0</v>
      </c>
      <c r="J77">
        <v>2</v>
      </c>
      <c r="K77">
        <v>27.3</v>
      </c>
      <c r="L77">
        <v>5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15.2</v>
      </c>
      <c r="T77">
        <v>0</v>
      </c>
      <c r="U77">
        <v>0</v>
      </c>
      <c r="V77">
        <v>0</v>
      </c>
      <c r="W77">
        <v>11.5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>
      <c r="A78" s="4" t="s">
        <v>602</v>
      </c>
      <c r="B78">
        <v>1</v>
      </c>
      <c r="C78">
        <v>41.1</v>
      </c>
      <c r="D78">
        <v>0</v>
      </c>
      <c r="E78">
        <v>0</v>
      </c>
      <c r="F78">
        <v>20</v>
      </c>
      <c r="G78">
        <v>0</v>
      </c>
      <c r="H78">
        <v>0</v>
      </c>
      <c r="I78">
        <v>9</v>
      </c>
      <c r="J78">
        <v>0</v>
      </c>
      <c r="K78">
        <v>26.1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8.1999999999999993</v>
      </c>
      <c r="T78">
        <v>0</v>
      </c>
      <c r="U78">
        <v>0</v>
      </c>
      <c r="V78">
        <v>0</v>
      </c>
      <c r="W78">
        <v>11.6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>
      <c r="A79" s="4" t="s">
        <v>895</v>
      </c>
      <c r="B79">
        <v>1</v>
      </c>
      <c r="C79">
        <v>22.5</v>
      </c>
      <c r="D79">
        <v>4</v>
      </c>
      <c r="E79">
        <v>0</v>
      </c>
      <c r="F79">
        <v>14</v>
      </c>
      <c r="G79">
        <v>3</v>
      </c>
      <c r="H79">
        <v>0</v>
      </c>
      <c r="I79">
        <v>0</v>
      </c>
      <c r="J79">
        <v>0</v>
      </c>
      <c r="K79">
        <v>26</v>
      </c>
      <c r="L79">
        <v>5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28.9</v>
      </c>
      <c r="T79">
        <v>0</v>
      </c>
      <c r="U79">
        <v>0</v>
      </c>
      <c r="V79">
        <v>0</v>
      </c>
      <c r="W79">
        <v>11.5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>
      <c r="A80" s="4" t="s">
        <v>686</v>
      </c>
      <c r="B80">
        <v>1</v>
      </c>
      <c r="C80">
        <v>27.5</v>
      </c>
      <c r="D80">
        <v>0</v>
      </c>
      <c r="E80">
        <v>0</v>
      </c>
      <c r="F80">
        <v>13</v>
      </c>
      <c r="G80">
        <v>3</v>
      </c>
      <c r="H80">
        <v>0</v>
      </c>
      <c r="I80">
        <v>7</v>
      </c>
      <c r="J80">
        <v>2</v>
      </c>
      <c r="K80">
        <v>17</v>
      </c>
      <c r="L80">
        <v>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28.9</v>
      </c>
      <c r="T80">
        <v>0</v>
      </c>
      <c r="U80">
        <v>0</v>
      </c>
      <c r="V80">
        <v>0</v>
      </c>
      <c r="W80">
        <v>11.5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>
      <c r="A81" s="4" t="s">
        <v>896</v>
      </c>
      <c r="B81">
        <v>1</v>
      </c>
      <c r="C81">
        <v>34.799999999999997</v>
      </c>
      <c r="D81">
        <v>4</v>
      </c>
      <c r="E81">
        <v>0</v>
      </c>
      <c r="F81">
        <v>0</v>
      </c>
      <c r="G81">
        <v>0</v>
      </c>
      <c r="H81">
        <v>0</v>
      </c>
      <c r="I81">
        <v>3</v>
      </c>
      <c r="J81">
        <v>0</v>
      </c>
      <c r="K81">
        <v>12.5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42.4</v>
      </c>
      <c r="T81">
        <v>0</v>
      </c>
      <c r="U81">
        <v>3</v>
      </c>
      <c r="V81">
        <v>0</v>
      </c>
      <c r="W81">
        <v>11.5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4</v>
      </c>
      <c r="AF81">
        <v>0</v>
      </c>
      <c r="AG81">
        <v>0</v>
      </c>
      <c r="AH81">
        <v>0</v>
      </c>
    </row>
    <row r="82" spans="1:34">
      <c r="A82" s="4" t="s">
        <v>897</v>
      </c>
      <c r="B82">
        <v>1</v>
      </c>
      <c r="C82">
        <v>4</v>
      </c>
      <c r="D82">
        <v>0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63.3</v>
      </c>
      <c r="T82">
        <v>14</v>
      </c>
      <c r="U82">
        <v>5</v>
      </c>
      <c r="V82">
        <v>0</v>
      </c>
      <c r="W82">
        <v>11.5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0</v>
      </c>
      <c r="AF82">
        <v>0</v>
      </c>
      <c r="AG82">
        <v>7</v>
      </c>
      <c r="AH82">
        <v>3</v>
      </c>
    </row>
    <row r="83" spans="1:34">
      <c r="A83" s="4" t="s">
        <v>898</v>
      </c>
      <c r="B83">
        <v>1</v>
      </c>
      <c r="C83">
        <v>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59.3</v>
      </c>
      <c r="T83">
        <v>13</v>
      </c>
      <c r="U83">
        <v>5</v>
      </c>
      <c r="V83">
        <v>0</v>
      </c>
      <c r="W83">
        <v>11.5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</v>
      </c>
      <c r="AE83">
        <v>6</v>
      </c>
      <c r="AF83">
        <v>0</v>
      </c>
      <c r="AG83">
        <v>6</v>
      </c>
      <c r="AH83">
        <v>3</v>
      </c>
    </row>
    <row r="84" spans="1:34">
      <c r="A84" s="4" t="s">
        <v>899</v>
      </c>
      <c r="B84">
        <v>1</v>
      </c>
      <c r="C84">
        <v>4</v>
      </c>
      <c r="D84">
        <v>0</v>
      </c>
      <c r="E84">
        <v>0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85.3</v>
      </c>
      <c r="T84">
        <v>0</v>
      </c>
      <c r="U84">
        <v>0</v>
      </c>
      <c r="V84">
        <v>0</v>
      </c>
      <c r="W84">
        <v>11.5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6</v>
      </c>
      <c r="AE84">
        <v>0</v>
      </c>
      <c r="AF84">
        <v>0</v>
      </c>
      <c r="AG84">
        <v>6</v>
      </c>
      <c r="AH84">
        <v>0</v>
      </c>
    </row>
    <row r="85" spans="1:34">
      <c r="A85" s="4" t="s">
        <v>482</v>
      </c>
      <c r="B85">
        <v>1</v>
      </c>
      <c r="C85">
        <v>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71.3</v>
      </c>
      <c r="T85">
        <v>15</v>
      </c>
      <c r="U85">
        <v>5</v>
      </c>
      <c r="V85">
        <v>0</v>
      </c>
      <c r="W85">
        <v>11.5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6</v>
      </c>
      <c r="AH85">
        <v>0</v>
      </c>
    </row>
  </sheetData>
  <mergeCells count="1">
    <mergeCell ref="C1:A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FFE6-C1CF-4E7F-8CAA-152DE72726EC}">
  <sheetPr>
    <tabColor rgb="FFFFC000"/>
  </sheetPr>
  <dimension ref="A1:BN85"/>
  <sheetViews>
    <sheetView workbookViewId="0">
      <selection activeCell="AI14" sqref="AI14"/>
    </sheetView>
  </sheetViews>
  <sheetFormatPr defaultRowHeight="15"/>
  <cols>
    <col min="2" max="2" width="13.5703125" bestFit="1" customWidth="1"/>
  </cols>
  <sheetData>
    <row r="1" spans="1:66">
      <c r="A1" s="4"/>
      <c r="C1" s="58" t="s">
        <v>825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60"/>
      <c r="AI1" s="61" t="s">
        <v>900</v>
      </c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3"/>
    </row>
    <row r="2" spans="1:66">
      <c r="A2" s="4"/>
      <c r="B2" s="4" t="s">
        <v>827</v>
      </c>
      <c r="C2" s="49">
        <v>0</v>
      </c>
      <c r="D2" s="49">
        <v>1</v>
      </c>
      <c r="E2" s="49">
        <v>2</v>
      </c>
      <c r="F2" s="49">
        <v>3</v>
      </c>
      <c r="G2" s="49">
        <v>4</v>
      </c>
      <c r="H2" s="49">
        <v>5</v>
      </c>
      <c r="I2" s="49">
        <v>6</v>
      </c>
      <c r="J2" s="49">
        <v>7</v>
      </c>
      <c r="K2" s="49">
        <v>8</v>
      </c>
      <c r="L2" s="49">
        <v>9</v>
      </c>
      <c r="M2" s="49">
        <v>10</v>
      </c>
      <c r="N2" s="49">
        <v>11</v>
      </c>
      <c r="O2" s="49">
        <v>12</v>
      </c>
      <c r="P2" s="49">
        <v>13</v>
      </c>
      <c r="Q2" s="49">
        <v>14</v>
      </c>
      <c r="R2" s="49">
        <v>15</v>
      </c>
      <c r="S2" s="49">
        <v>16</v>
      </c>
      <c r="T2" s="49">
        <v>17</v>
      </c>
      <c r="U2" s="49">
        <v>18</v>
      </c>
      <c r="V2" s="49">
        <v>19</v>
      </c>
      <c r="W2" s="49">
        <v>20</v>
      </c>
      <c r="X2" s="49">
        <v>21</v>
      </c>
      <c r="Y2" s="49">
        <v>22</v>
      </c>
      <c r="Z2" s="49">
        <v>23</v>
      </c>
      <c r="AA2" s="49">
        <v>24</v>
      </c>
      <c r="AB2" s="49">
        <v>25</v>
      </c>
      <c r="AC2" s="49">
        <v>26</v>
      </c>
      <c r="AD2" s="49">
        <v>27</v>
      </c>
      <c r="AE2" s="49">
        <v>28</v>
      </c>
      <c r="AF2" s="49">
        <v>29</v>
      </c>
      <c r="AG2" s="49">
        <v>30</v>
      </c>
      <c r="AH2" s="50">
        <v>31</v>
      </c>
      <c r="AI2" s="52">
        <v>0</v>
      </c>
      <c r="AJ2" s="52">
        <v>1</v>
      </c>
      <c r="AK2" s="52">
        <v>2</v>
      </c>
      <c r="AL2" s="52">
        <v>3</v>
      </c>
      <c r="AM2" s="52">
        <v>4</v>
      </c>
      <c r="AN2" s="52">
        <v>5</v>
      </c>
      <c r="AO2" s="52">
        <v>6</v>
      </c>
      <c r="AP2" s="52">
        <v>7</v>
      </c>
      <c r="AQ2" s="52">
        <v>8</v>
      </c>
      <c r="AR2" s="52">
        <v>9</v>
      </c>
      <c r="AS2" s="52">
        <v>10</v>
      </c>
      <c r="AT2" s="52">
        <v>11</v>
      </c>
      <c r="AU2" s="52">
        <v>12</v>
      </c>
      <c r="AV2" s="52">
        <v>13</v>
      </c>
      <c r="AW2" s="52">
        <v>14</v>
      </c>
      <c r="AX2" s="52">
        <v>15</v>
      </c>
      <c r="AY2" s="52">
        <v>16</v>
      </c>
      <c r="AZ2" s="52">
        <v>17</v>
      </c>
      <c r="BA2" s="52">
        <v>18</v>
      </c>
      <c r="BB2" s="52">
        <v>19</v>
      </c>
      <c r="BC2" s="52">
        <v>20</v>
      </c>
      <c r="BD2" s="52">
        <v>21</v>
      </c>
      <c r="BE2" s="52">
        <v>22</v>
      </c>
      <c r="BF2" s="52">
        <v>23</v>
      </c>
      <c r="BG2" s="52">
        <v>24</v>
      </c>
      <c r="BH2" s="52">
        <v>25</v>
      </c>
      <c r="BI2" s="52">
        <v>26</v>
      </c>
      <c r="BJ2" s="52">
        <v>27</v>
      </c>
      <c r="BK2" s="52">
        <v>28</v>
      </c>
      <c r="BL2" s="52">
        <v>29</v>
      </c>
      <c r="BM2" s="52">
        <v>30</v>
      </c>
      <c r="BN2" s="52">
        <v>31</v>
      </c>
    </row>
    <row r="3" spans="1:66">
      <c r="A3" s="4" t="s">
        <v>828</v>
      </c>
      <c r="B3">
        <v>1</v>
      </c>
      <c r="C3" s="6">
        <v>32</v>
      </c>
      <c r="D3" s="6">
        <v>0</v>
      </c>
      <c r="E3" s="6">
        <v>16</v>
      </c>
      <c r="F3" s="6">
        <v>0</v>
      </c>
      <c r="G3" s="6">
        <v>4</v>
      </c>
      <c r="H3" s="6">
        <v>6</v>
      </c>
      <c r="I3" s="6">
        <v>7</v>
      </c>
      <c r="J3" s="6">
        <v>2</v>
      </c>
      <c r="K3" s="6">
        <v>29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8</v>
      </c>
      <c r="T3" s="6">
        <v>0</v>
      </c>
      <c r="U3" s="6">
        <v>0</v>
      </c>
      <c r="V3" s="6">
        <v>0</v>
      </c>
      <c r="W3" s="6">
        <v>11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51">
        <v>0</v>
      </c>
      <c r="AJ3" s="51">
        <v>0</v>
      </c>
      <c r="AK3" s="51">
        <v>0</v>
      </c>
      <c r="AL3" s="51">
        <v>0</v>
      </c>
      <c r="AM3" s="51">
        <v>0</v>
      </c>
      <c r="AN3" s="51">
        <v>0</v>
      </c>
      <c r="AO3" s="51">
        <v>0</v>
      </c>
      <c r="AP3" s="51">
        <v>0</v>
      </c>
      <c r="AQ3" s="51">
        <v>0</v>
      </c>
      <c r="AR3" s="51">
        <v>0</v>
      </c>
      <c r="AS3" s="51">
        <v>0</v>
      </c>
      <c r="AT3" s="51">
        <v>0</v>
      </c>
      <c r="AU3" s="51">
        <v>0</v>
      </c>
      <c r="AV3" s="51">
        <v>0</v>
      </c>
      <c r="AW3" s="51">
        <v>0</v>
      </c>
      <c r="AX3" s="51">
        <v>0</v>
      </c>
      <c r="AY3" s="51">
        <v>0</v>
      </c>
      <c r="AZ3" s="51">
        <v>0</v>
      </c>
      <c r="BA3" s="51">
        <v>0</v>
      </c>
      <c r="BB3" s="51">
        <v>0</v>
      </c>
      <c r="BC3" s="51">
        <v>0</v>
      </c>
      <c r="BD3" s="51">
        <v>0</v>
      </c>
      <c r="BE3" s="51">
        <v>0</v>
      </c>
      <c r="BF3" s="51">
        <v>0</v>
      </c>
      <c r="BG3" s="51">
        <v>0</v>
      </c>
      <c r="BH3" s="51">
        <v>0</v>
      </c>
      <c r="BI3" s="51">
        <v>0</v>
      </c>
      <c r="BJ3" s="51">
        <v>0</v>
      </c>
      <c r="BK3" s="51">
        <v>0</v>
      </c>
      <c r="BL3" s="51">
        <v>0</v>
      </c>
      <c r="BM3" s="51">
        <v>0</v>
      </c>
      <c r="BN3" s="51">
        <v>0</v>
      </c>
    </row>
    <row r="4" spans="1:66">
      <c r="A4" s="4" t="s">
        <v>829</v>
      </c>
      <c r="B4">
        <v>1</v>
      </c>
      <c r="C4" s="6">
        <v>21</v>
      </c>
      <c r="D4" s="6">
        <v>5</v>
      </c>
      <c r="E4" s="6">
        <v>13</v>
      </c>
      <c r="F4" s="6">
        <v>9</v>
      </c>
      <c r="G4" s="6">
        <v>4</v>
      </c>
      <c r="H4" s="6">
        <v>5</v>
      </c>
      <c r="I4" s="6">
        <v>4</v>
      </c>
      <c r="J4" s="6">
        <v>0</v>
      </c>
      <c r="K4" s="6">
        <v>28</v>
      </c>
      <c r="L4" s="6">
        <v>7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8</v>
      </c>
      <c r="T4" s="6">
        <v>0</v>
      </c>
      <c r="U4" s="6">
        <v>0</v>
      </c>
      <c r="V4" s="6">
        <v>0</v>
      </c>
      <c r="W4" s="6">
        <v>11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51">
        <v>0</v>
      </c>
      <c r="AJ4" s="51">
        <v>0</v>
      </c>
      <c r="AK4" s="51">
        <v>0</v>
      </c>
      <c r="AL4" s="51">
        <v>0</v>
      </c>
      <c r="AM4" s="51">
        <v>0</v>
      </c>
      <c r="AN4" s="51">
        <v>0</v>
      </c>
      <c r="AO4" s="51">
        <v>0</v>
      </c>
      <c r="AP4" s="51">
        <v>0</v>
      </c>
      <c r="AQ4" s="51">
        <v>0</v>
      </c>
      <c r="AR4" s="51">
        <v>0</v>
      </c>
      <c r="AS4" s="51">
        <v>0</v>
      </c>
      <c r="AT4" s="51">
        <v>0</v>
      </c>
      <c r="AU4" s="51">
        <v>0</v>
      </c>
      <c r="AV4" s="51">
        <v>0</v>
      </c>
      <c r="AW4" s="51">
        <v>0</v>
      </c>
      <c r="AX4" s="51">
        <v>0</v>
      </c>
      <c r="AY4" s="51">
        <v>0</v>
      </c>
      <c r="AZ4" s="51">
        <v>0</v>
      </c>
      <c r="BA4" s="51">
        <v>0</v>
      </c>
      <c r="BB4" s="51">
        <v>0</v>
      </c>
      <c r="BC4" s="51">
        <v>0</v>
      </c>
      <c r="BD4" s="51">
        <v>0</v>
      </c>
      <c r="BE4" s="51">
        <v>0</v>
      </c>
      <c r="BF4" s="51">
        <v>0</v>
      </c>
      <c r="BG4" s="51">
        <v>0</v>
      </c>
      <c r="BH4" s="51">
        <v>0</v>
      </c>
      <c r="BI4" s="51">
        <v>0</v>
      </c>
      <c r="BJ4" s="51">
        <v>0</v>
      </c>
      <c r="BK4" s="51">
        <v>0</v>
      </c>
      <c r="BL4" s="51">
        <v>0</v>
      </c>
      <c r="BM4" s="51">
        <v>0</v>
      </c>
      <c r="BN4" s="51">
        <v>0</v>
      </c>
    </row>
    <row r="5" spans="1:66">
      <c r="A5" s="4" t="s">
        <v>830</v>
      </c>
      <c r="B5">
        <v>1</v>
      </c>
      <c r="C5" s="6">
        <v>17</v>
      </c>
      <c r="D5" s="6">
        <v>4</v>
      </c>
      <c r="E5" s="6">
        <v>11</v>
      </c>
      <c r="F5" s="6">
        <v>7</v>
      </c>
      <c r="G5" s="6">
        <v>0</v>
      </c>
      <c r="H5" s="6">
        <v>5</v>
      </c>
      <c r="I5" s="6">
        <v>5</v>
      </c>
      <c r="J5" s="6">
        <v>0</v>
      </c>
      <c r="K5" s="6">
        <v>22</v>
      </c>
      <c r="L5" s="6">
        <v>4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19</v>
      </c>
      <c r="T5" s="6">
        <v>6</v>
      </c>
      <c r="U5" s="6">
        <v>0</v>
      </c>
      <c r="V5" s="6">
        <v>0</v>
      </c>
      <c r="W5" s="6">
        <v>11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2</v>
      </c>
      <c r="AH5" s="6">
        <v>0</v>
      </c>
      <c r="AI5" s="51">
        <v>0</v>
      </c>
      <c r="AJ5" s="51">
        <v>0</v>
      </c>
      <c r="AK5" s="51">
        <v>0</v>
      </c>
      <c r="AL5" s="51">
        <v>0</v>
      </c>
      <c r="AM5" s="51">
        <v>0</v>
      </c>
      <c r="AN5" s="51">
        <v>0</v>
      </c>
      <c r="AO5" s="51">
        <v>0</v>
      </c>
      <c r="AP5" s="51">
        <v>0</v>
      </c>
      <c r="AQ5" s="51">
        <v>0</v>
      </c>
      <c r="AR5" s="51">
        <v>0</v>
      </c>
      <c r="AS5" s="51">
        <v>0</v>
      </c>
      <c r="AT5" s="51">
        <v>0</v>
      </c>
      <c r="AU5" s="51">
        <v>0</v>
      </c>
      <c r="AV5" s="51">
        <v>0</v>
      </c>
      <c r="AW5" s="51">
        <v>0</v>
      </c>
      <c r="AX5" s="51">
        <v>0</v>
      </c>
      <c r="AY5" s="51">
        <v>0</v>
      </c>
      <c r="AZ5" s="51">
        <v>0</v>
      </c>
      <c r="BA5" s="51">
        <v>0</v>
      </c>
      <c r="BB5" s="51">
        <v>0</v>
      </c>
      <c r="BC5" s="51">
        <v>0</v>
      </c>
      <c r="BD5" s="51">
        <v>0</v>
      </c>
      <c r="BE5" s="51">
        <v>0</v>
      </c>
      <c r="BF5" s="51">
        <v>0</v>
      </c>
      <c r="BG5" s="51">
        <v>0</v>
      </c>
      <c r="BH5" s="51">
        <v>0</v>
      </c>
      <c r="BI5" s="51">
        <v>0</v>
      </c>
      <c r="BJ5" s="51">
        <v>0</v>
      </c>
      <c r="BK5" s="51">
        <v>0</v>
      </c>
      <c r="BL5" s="51">
        <v>0</v>
      </c>
      <c r="BM5" s="51">
        <v>0</v>
      </c>
      <c r="BN5" s="51">
        <v>0</v>
      </c>
    </row>
    <row r="6" spans="1:66">
      <c r="A6" s="4" t="s">
        <v>831</v>
      </c>
      <c r="B6">
        <v>1</v>
      </c>
      <c r="C6" s="6">
        <v>0</v>
      </c>
      <c r="D6" s="6">
        <v>0</v>
      </c>
      <c r="E6" s="6">
        <v>0</v>
      </c>
      <c r="F6" s="6">
        <v>0</v>
      </c>
      <c r="G6" s="6">
        <v>9</v>
      </c>
      <c r="H6" s="6">
        <v>0</v>
      </c>
      <c r="I6" s="6">
        <v>7</v>
      </c>
      <c r="J6" s="6">
        <v>0</v>
      </c>
      <c r="K6" s="6">
        <v>72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41</v>
      </c>
      <c r="T6" s="6">
        <v>0</v>
      </c>
      <c r="U6" s="6">
        <v>0</v>
      </c>
      <c r="V6" s="6">
        <v>5</v>
      </c>
      <c r="W6" s="6">
        <v>10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4</v>
      </c>
      <c r="AF6" s="6">
        <v>0</v>
      </c>
      <c r="AG6" s="6">
        <v>3</v>
      </c>
      <c r="AH6" s="6">
        <v>0</v>
      </c>
      <c r="AI6" s="51">
        <v>0</v>
      </c>
      <c r="AJ6" s="51">
        <v>0</v>
      </c>
      <c r="AK6" s="51">
        <v>0</v>
      </c>
      <c r="AL6" s="51">
        <v>0</v>
      </c>
      <c r="AM6" s="51">
        <v>0</v>
      </c>
      <c r="AN6" s="51">
        <v>0</v>
      </c>
      <c r="AO6" s="51">
        <v>0</v>
      </c>
      <c r="AP6" s="51">
        <v>0</v>
      </c>
      <c r="AQ6" s="51">
        <v>0</v>
      </c>
      <c r="AR6" s="51">
        <v>0</v>
      </c>
      <c r="AS6" s="51">
        <v>0</v>
      </c>
      <c r="AT6" s="51">
        <v>0</v>
      </c>
      <c r="AU6" s="51">
        <v>0</v>
      </c>
      <c r="AV6" s="51">
        <v>0</v>
      </c>
      <c r="AW6" s="51">
        <v>0</v>
      </c>
      <c r="AX6" s="51">
        <v>0</v>
      </c>
      <c r="AY6" s="51">
        <v>0</v>
      </c>
      <c r="AZ6" s="51">
        <v>0</v>
      </c>
      <c r="BA6" s="51">
        <v>0</v>
      </c>
      <c r="BB6" s="51">
        <v>0</v>
      </c>
      <c r="BC6" s="51">
        <v>0</v>
      </c>
      <c r="BD6" s="51">
        <v>0</v>
      </c>
      <c r="BE6" s="51">
        <v>0</v>
      </c>
      <c r="BF6" s="51">
        <v>0</v>
      </c>
      <c r="BG6" s="51">
        <v>0</v>
      </c>
      <c r="BH6" s="51">
        <v>0</v>
      </c>
      <c r="BI6" s="51">
        <v>0</v>
      </c>
      <c r="BJ6" s="51">
        <v>0</v>
      </c>
      <c r="BK6" s="51">
        <v>0</v>
      </c>
      <c r="BL6" s="51">
        <v>0</v>
      </c>
      <c r="BM6" s="51">
        <v>0</v>
      </c>
      <c r="BN6" s="51">
        <v>0</v>
      </c>
    </row>
    <row r="7" spans="1:66">
      <c r="A7" s="4" t="s">
        <v>832</v>
      </c>
      <c r="B7">
        <v>1</v>
      </c>
      <c r="C7" s="6">
        <v>31</v>
      </c>
      <c r="D7" s="6">
        <v>0</v>
      </c>
      <c r="E7" s="6">
        <v>13</v>
      </c>
      <c r="F7" s="6">
        <v>0</v>
      </c>
      <c r="G7" s="6">
        <v>5</v>
      </c>
      <c r="H7" s="6">
        <v>7</v>
      </c>
      <c r="I7" s="6">
        <v>13</v>
      </c>
      <c r="J7" s="6">
        <v>3</v>
      </c>
      <c r="K7" s="6">
        <v>38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21</v>
      </c>
      <c r="T7" s="6">
        <v>0</v>
      </c>
      <c r="U7" s="6">
        <v>0</v>
      </c>
      <c r="V7" s="6">
        <v>0</v>
      </c>
      <c r="W7" s="6">
        <v>15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51">
        <v>0</v>
      </c>
      <c r="AJ7" s="51">
        <v>0</v>
      </c>
      <c r="AK7" s="51">
        <v>0</v>
      </c>
      <c r="AL7" s="51">
        <v>0</v>
      </c>
      <c r="AM7" s="51">
        <v>0</v>
      </c>
      <c r="AN7" s="51">
        <v>0</v>
      </c>
      <c r="AO7" s="51">
        <v>0</v>
      </c>
      <c r="AP7" s="51">
        <v>0</v>
      </c>
      <c r="AQ7" s="51">
        <v>0</v>
      </c>
      <c r="AR7" s="51">
        <v>0</v>
      </c>
      <c r="AS7" s="51">
        <v>0</v>
      </c>
      <c r="AT7" s="51">
        <v>0</v>
      </c>
      <c r="AU7" s="51">
        <v>0</v>
      </c>
      <c r="AV7" s="51">
        <v>0</v>
      </c>
      <c r="AW7" s="51">
        <v>0</v>
      </c>
      <c r="AX7" s="51">
        <v>0</v>
      </c>
      <c r="AY7" s="51">
        <v>0</v>
      </c>
      <c r="AZ7" s="51">
        <v>0</v>
      </c>
      <c r="BA7" s="51">
        <v>0</v>
      </c>
      <c r="BB7" s="51">
        <v>0</v>
      </c>
      <c r="BC7" s="51">
        <v>0</v>
      </c>
      <c r="BD7" s="51">
        <v>0</v>
      </c>
      <c r="BE7" s="51">
        <v>0</v>
      </c>
      <c r="BF7" s="51">
        <v>0</v>
      </c>
      <c r="BG7" s="51">
        <v>0</v>
      </c>
      <c r="BH7" s="51">
        <v>0</v>
      </c>
      <c r="BI7" s="51">
        <v>0</v>
      </c>
      <c r="BJ7" s="51">
        <v>0</v>
      </c>
      <c r="BK7" s="51">
        <v>0</v>
      </c>
      <c r="BL7" s="51">
        <v>0</v>
      </c>
      <c r="BM7" s="51">
        <v>0</v>
      </c>
      <c r="BN7" s="51">
        <v>0</v>
      </c>
    </row>
    <row r="8" spans="1:66">
      <c r="A8" s="4" t="s">
        <v>833</v>
      </c>
      <c r="B8">
        <v>1</v>
      </c>
      <c r="C8" s="6">
        <v>19</v>
      </c>
      <c r="D8" s="6">
        <v>0</v>
      </c>
      <c r="E8" s="6">
        <v>12</v>
      </c>
      <c r="F8" s="6">
        <v>10</v>
      </c>
      <c r="G8" s="6">
        <v>0</v>
      </c>
      <c r="H8" s="6">
        <v>4</v>
      </c>
      <c r="I8" s="6">
        <v>0</v>
      </c>
      <c r="J8" s="6">
        <v>0</v>
      </c>
      <c r="K8" s="6">
        <v>30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27</v>
      </c>
      <c r="T8" s="6">
        <v>0</v>
      </c>
      <c r="U8" s="6">
        <v>0</v>
      </c>
      <c r="V8" s="6">
        <v>0</v>
      </c>
      <c r="W8" s="6">
        <v>11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2</v>
      </c>
      <c r="AF8" s="6">
        <v>0</v>
      </c>
      <c r="AG8" s="6">
        <v>0</v>
      </c>
      <c r="AH8" s="6">
        <v>0</v>
      </c>
      <c r="AI8" s="51">
        <v>0</v>
      </c>
      <c r="AJ8" s="51">
        <v>0</v>
      </c>
      <c r="AK8" s="51">
        <v>0</v>
      </c>
      <c r="AL8" s="51">
        <v>0</v>
      </c>
      <c r="AM8" s="51">
        <v>0</v>
      </c>
      <c r="AN8" s="51">
        <v>0</v>
      </c>
      <c r="AO8" s="51">
        <v>0</v>
      </c>
      <c r="AP8" s="51">
        <v>0</v>
      </c>
      <c r="AQ8" s="51">
        <v>0</v>
      </c>
      <c r="AR8" s="51">
        <v>0</v>
      </c>
      <c r="AS8" s="51">
        <v>0</v>
      </c>
      <c r="AT8" s="51">
        <v>0</v>
      </c>
      <c r="AU8" s="51">
        <v>0</v>
      </c>
      <c r="AV8" s="51">
        <v>0</v>
      </c>
      <c r="AW8" s="51">
        <v>0</v>
      </c>
      <c r="AX8" s="51">
        <v>0</v>
      </c>
      <c r="AY8" s="51">
        <v>0</v>
      </c>
      <c r="AZ8" s="51">
        <v>0</v>
      </c>
      <c r="BA8" s="51">
        <v>0</v>
      </c>
      <c r="BB8" s="51">
        <v>0</v>
      </c>
      <c r="BC8" s="51">
        <v>0</v>
      </c>
      <c r="BD8" s="51">
        <v>0</v>
      </c>
      <c r="BE8" s="51">
        <v>0</v>
      </c>
      <c r="BF8" s="51">
        <v>0</v>
      </c>
      <c r="BG8" s="51">
        <v>0</v>
      </c>
      <c r="BH8" s="51">
        <v>0</v>
      </c>
      <c r="BI8" s="51">
        <v>0</v>
      </c>
      <c r="BJ8" s="51">
        <v>0</v>
      </c>
      <c r="BK8" s="51">
        <v>0</v>
      </c>
      <c r="BL8" s="51">
        <v>0</v>
      </c>
      <c r="BM8" s="51">
        <v>0</v>
      </c>
      <c r="BN8" s="51">
        <v>0</v>
      </c>
    </row>
    <row r="9" spans="1:66">
      <c r="A9" s="4" t="s">
        <v>598</v>
      </c>
      <c r="B9">
        <v>1</v>
      </c>
      <c r="C9" s="6">
        <v>12</v>
      </c>
      <c r="D9" s="6">
        <v>0</v>
      </c>
      <c r="E9" s="6">
        <v>0</v>
      </c>
      <c r="F9" s="6">
        <v>0</v>
      </c>
      <c r="G9" s="6">
        <v>0</v>
      </c>
      <c r="H9" s="6">
        <v>6</v>
      </c>
      <c r="I9" s="6">
        <v>7</v>
      </c>
      <c r="J9" s="6">
        <v>2</v>
      </c>
      <c r="K9" s="6">
        <v>27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50</v>
      </c>
      <c r="T9" s="6">
        <v>0</v>
      </c>
      <c r="U9" s="6">
        <v>0</v>
      </c>
      <c r="V9" s="6">
        <v>0</v>
      </c>
      <c r="W9" s="6">
        <v>12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4</v>
      </c>
      <c r="AF9" s="6">
        <v>0</v>
      </c>
      <c r="AG9" s="6">
        <v>4</v>
      </c>
      <c r="AH9" s="6">
        <v>0</v>
      </c>
      <c r="AI9" s="51">
        <v>0</v>
      </c>
      <c r="AJ9" s="51">
        <v>0</v>
      </c>
      <c r="AK9" s="51">
        <v>0</v>
      </c>
      <c r="AL9" s="51">
        <v>0</v>
      </c>
      <c r="AM9" s="51">
        <v>0</v>
      </c>
      <c r="AN9" s="51">
        <v>0</v>
      </c>
      <c r="AO9" s="51">
        <v>0</v>
      </c>
      <c r="AP9" s="51">
        <v>0</v>
      </c>
      <c r="AQ9" s="51">
        <v>0</v>
      </c>
      <c r="AR9" s="51">
        <v>0</v>
      </c>
      <c r="AS9" s="51">
        <v>0</v>
      </c>
      <c r="AT9" s="51">
        <v>0</v>
      </c>
      <c r="AU9" s="51">
        <v>0</v>
      </c>
      <c r="AV9" s="51">
        <v>0</v>
      </c>
      <c r="AW9" s="51">
        <v>0</v>
      </c>
      <c r="AX9" s="51">
        <v>0</v>
      </c>
      <c r="AY9" s="51">
        <v>0</v>
      </c>
      <c r="AZ9" s="51">
        <v>0</v>
      </c>
      <c r="BA9" s="51">
        <v>0</v>
      </c>
      <c r="BB9" s="51">
        <v>0</v>
      </c>
      <c r="BC9" s="51">
        <v>0</v>
      </c>
      <c r="BD9" s="51">
        <v>0</v>
      </c>
      <c r="BE9" s="51">
        <v>0</v>
      </c>
      <c r="BF9" s="51">
        <v>0</v>
      </c>
      <c r="BG9" s="51">
        <v>0</v>
      </c>
      <c r="BH9" s="51">
        <v>0</v>
      </c>
      <c r="BI9" s="51">
        <v>0</v>
      </c>
      <c r="BJ9" s="51">
        <v>0</v>
      </c>
      <c r="BK9" s="51">
        <v>0</v>
      </c>
      <c r="BL9" s="51">
        <v>0</v>
      </c>
      <c r="BM9" s="51">
        <v>0</v>
      </c>
      <c r="BN9" s="51">
        <v>0</v>
      </c>
    </row>
    <row r="10" spans="1:66">
      <c r="A10" s="4" t="s">
        <v>659</v>
      </c>
      <c r="B10">
        <v>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8</v>
      </c>
      <c r="J10" s="6">
        <v>0</v>
      </c>
      <c r="K10" s="6">
        <v>23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6</v>
      </c>
      <c r="R10" s="6">
        <v>7</v>
      </c>
      <c r="S10" s="6">
        <v>35</v>
      </c>
      <c r="T10" s="6">
        <v>0</v>
      </c>
      <c r="U10" s="6">
        <v>0</v>
      </c>
      <c r="V10" s="6">
        <v>4</v>
      </c>
      <c r="W10" s="6">
        <v>0</v>
      </c>
      <c r="X10" s="6">
        <v>11</v>
      </c>
      <c r="Y10" s="6">
        <v>0</v>
      </c>
      <c r="Z10" s="6">
        <v>0</v>
      </c>
      <c r="AA10" s="6">
        <v>15</v>
      </c>
      <c r="AB10" s="6">
        <v>0</v>
      </c>
      <c r="AC10" s="6">
        <v>0</v>
      </c>
      <c r="AD10" s="6">
        <v>0</v>
      </c>
      <c r="AE10" s="6">
        <v>6</v>
      </c>
      <c r="AF10" s="6">
        <v>0</v>
      </c>
      <c r="AG10" s="6">
        <v>0</v>
      </c>
      <c r="AH10" s="6">
        <v>0</v>
      </c>
      <c r="AI10" s="51">
        <v>0</v>
      </c>
      <c r="AJ10" s="51">
        <v>0</v>
      </c>
      <c r="AK10" s="51">
        <v>0</v>
      </c>
      <c r="AL10" s="51">
        <v>0</v>
      </c>
      <c r="AM10" s="51">
        <v>4</v>
      </c>
      <c r="AN10" s="51">
        <v>0</v>
      </c>
      <c r="AO10" s="51">
        <v>0</v>
      </c>
      <c r="AP10" s="51">
        <v>0</v>
      </c>
      <c r="AQ10" s="51">
        <v>0</v>
      </c>
      <c r="AR10" s="51">
        <v>6</v>
      </c>
      <c r="AS10" s="51">
        <v>0</v>
      </c>
      <c r="AT10" s="51">
        <v>0</v>
      </c>
      <c r="AU10" s="51">
        <v>0</v>
      </c>
      <c r="AV10" s="51">
        <v>0</v>
      </c>
      <c r="AW10" s="51">
        <v>5</v>
      </c>
      <c r="AX10" s="51">
        <v>5</v>
      </c>
      <c r="AY10" s="51">
        <v>27</v>
      </c>
      <c r="AZ10" s="51">
        <v>0</v>
      </c>
      <c r="BA10" s="51">
        <v>4</v>
      </c>
      <c r="BB10" s="51">
        <v>0</v>
      </c>
      <c r="BC10" s="51">
        <v>0</v>
      </c>
      <c r="BD10" s="51">
        <v>9</v>
      </c>
      <c r="BE10" s="51">
        <v>5</v>
      </c>
      <c r="BF10" s="51">
        <v>7</v>
      </c>
      <c r="BG10" s="51">
        <v>0</v>
      </c>
      <c r="BH10" s="51">
        <v>0</v>
      </c>
      <c r="BI10" s="51">
        <v>0</v>
      </c>
      <c r="BJ10" s="51">
        <v>4</v>
      </c>
      <c r="BK10" s="51">
        <v>0</v>
      </c>
      <c r="BL10" s="51">
        <v>0</v>
      </c>
      <c r="BM10" s="51">
        <v>0</v>
      </c>
      <c r="BN10" s="51">
        <v>0</v>
      </c>
    </row>
    <row r="11" spans="1:66">
      <c r="A11" s="4" t="s">
        <v>542</v>
      </c>
      <c r="B11">
        <v>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52</v>
      </c>
      <c r="P11" s="6">
        <v>0</v>
      </c>
      <c r="Q11" s="6">
        <v>17</v>
      </c>
      <c r="R11" s="6">
        <v>22</v>
      </c>
      <c r="S11" s="6">
        <v>0</v>
      </c>
      <c r="T11" s="6">
        <v>0</v>
      </c>
      <c r="U11" s="6">
        <v>0</v>
      </c>
      <c r="V11" s="6">
        <v>4</v>
      </c>
      <c r="W11" s="6">
        <v>0</v>
      </c>
      <c r="X11" s="6">
        <v>3</v>
      </c>
      <c r="Y11" s="6">
        <v>0</v>
      </c>
      <c r="Z11" s="6">
        <v>0</v>
      </c>
      <c r="AA11" s="6">
        <v>11</v>
      </c>
      <c r="AB11" s="6">
        <v>0</v>
      </c>
      <c r="AC11" s="6">
        <v>0</v>
      </c>
      <c r="AD11" s="6">
        <v>0</v>
      </c>
      <c r="AE11" s="6">
        <v>0</v>
      </c>
      <c r="AF11" s="6">
        <v>4</v>
      </c>
      <c r="AG11" s="6">
        <v>0</v>
      </c>
      <c r="AH11" s="6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51">
        <v>0</v>
      </c>
      <c r="AP11" s="51">
        <v>0</v>
      </c>
      <c r="AQ11" s="51">
        <v>0</v>
      </c>
      <c r="AR11" s="51">
        <v>0</v>
      </c>
      <c r="AS11" s="51">
        <v>0</v>
      </c>
      <c r="AT11" s="51">
        <v>0</v>
      </c>
      <c r="AU11" s="51">
        <v>41</v>
      </c>
      <c r="AV11" s="51">
        <v>0</v>
      </c>
      <c r="AW11" s="51">
        <v>13</v>
      </c>
      <c r="AX11" s="51">
        <v>17</v>
      </c>
      <c r="AY11" s="51">
        <v>0</v>
      </c>
      <c r="AZ11" s="51">
        <v>0</v>
      </c>
      <c r="BA11" s="51">
        <v>0</v>
      </c>
      <c r="BB11" s="51">
        <v>0</v>
      </c>
      <c r="BC11" s="51">
        <v>0</v>
      </c>
      <c r="BD11" s="51">
        <v>3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</row>
    <row r="12" spans="1:66">
      <c r="A12" s="4" t="s">
        <v>834</v>
      </c>
      <c r="B12">
        <v>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63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31</v>
      </c>
      <c r="S12" s="6">
        <v>0</v>
      </c>
      <c r="T12" s="6">
        <v>0</v>
      </c>
      <c r="U12" s="6">
        <v>0</v>
      </c>
      <c r="V12" s="6">
        <v>10</v>
      </c>
      <c r="W12" s="6">
        <v>0</v>
      </c>
      <c r="X12" s="6">
        <v>0</v>
      </c>
      <c r="Y12" s="6">
        <v>0</v>
      </c>
      <c r="Z12" s="6">
        <v>0</v>
      </c>
      <c r="AA12" s="6">
        <v>9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51">
        <v>0</v>
      </c>
      <c r="AJ12" s="51">
        <v>0</v>
      </c>
      <c r="AK12" s="51">
        <v>0</v>
      </c>
      <c r="AL12" s="51">
        <v>0</v>
      </c>
      <c r="AM12" s="51">
        <v>10</v>
      </c>
      <c r="AN12" s="51">
        <v>10</v>
      </c>
      <c r="AO12" s="51">
        <v>0</v>
      </c>
      <c r="AP12" s="51">
        <v>5</v>
      </c>
      <c r="AQ12" s="51">
        <v>0</v>
      </c>
      <c r="AR12" s="51">
        <v>10</v>
      </c>
      <c r="AS12" s="51">
        <v>0</v>
      </c>
      <c r="AT12" s="51">
        <v>3</v>
      </c>
      <c r="AU12" s="51">
        <v>0</v>
      </c>
      <c r="AV12" s="51">
        <v>0</v>
      </c>
      <c r="AW12" s="51">
        <v>0</v>
      </c>
      <c r="AX12" s="51">
        <v>38</v>
      </c>
      <c r="AY12" s="51">
        <v>0</v>
      </c>
      <c r="AZ12" s="51">
        <v>0</v>
      </c>
      <c r="BA12" s="51">
        <v>0</v>
      </c>
      <c r="BB12" s="51">
        <v>0</v>
      </c>
      <c r="BC12" s="51">
        <v>0</v>
      </c>
      <c r="BD12" s="51">
        <v>0</v>
      </c>
      <c r="BE12" s="51">
        <v>0</v>
      </c>
      <c r="BF12" s="51">
        <v>0</v>
      </c>
      <c r="BG12" s="51">
        <v>0</v>
      </c>
      <c r="BH12" s="51">
        <v>0</v>
      </c>
      <c r="BI12" s="51">
        <v>0</v>
      </c>
      <c r="BJ12" s="51">
        <v>0</v>
      </c>
      <c r="BK12" s="51">
        <v>0</v>
      </c>
      <c r="BL12" s="51">
        <v>0</v>
      </c>
      <c r="BM12" s="51">
        <v>0</v>
      </c>
      <c r="BN12" s="51">
        <v>0</v>
      </c>
    </row>
    <row r="13" spans="1:66">
      <c r="A13" s="4" t="s">
        <v>705</v>
      </c>
      <c r="B13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29</v>
      </c>
      <c r="R13" s="6">
        <v>40</v>
      </c>
      <c r="S13" s="6">
        <v>0</v>
      </c>
      <c r="T13" s="6">
        <v>0</v>
      </c>
      <c r="U13" s="6">
        <v>0</v>
      </c>
      <c r="V13" s="6">
        <v>25</v>
      </c>
      <c r="W13" s="6">
        <v>44</v>
      </c>
      <c r="X13" s="6">
        <v>12</v>
      </c>
      <c r="Y13" s="6">
        <v>4</v>
      </c>
      <c r="Z13" s="6">
        <v>0</v>
      </c>
      <c r="AA13" s="6">
        <v>15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0</v>
      </c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51">
        <v>0</v>
      </c>
      <c r="AV13" s="51">
        <v>0</v>
      </c>
      <c r="AW13" s="51">
        <v>0</v>
      </c>
      <c r="AX13" s="51">
        <v>0</v>
      </c>
      <c r="AY13" s="51">
        <v>0</v>
      </c>
      <c r="AZ13" s="51">
        <v>0</v>
      </c>
      <c r="BA13" s="51">
        <v>0</v>
      </c>
      <c r="BB13" s="51">
        <v>0</v>
      </c>
      <c r="BC13" s="51">
        <v>0</v>
      </c>
      <c r="BD13" s="51">
        <v>0</v>
      </c>
      <c r="BE13" s="51">
        <v>0</v>
      </c>
      <c r="BF13" s="51">
        <v>0</v>
      </c>
      <c r="BG13" s="51">
        <v>0</v>
      </c>
      <c r="BH13" s="51">
        <v>0</v>
      </c>
      <c r="BI13" s="51">
        <v>0</v>
      </c>
      <c r="BJ13" s="51">
        <v>0</v>
      </c>
      <c r="BK13" s="51">
        <v>0</v>
      </c>
      <c r="BL13" s="51">
        <v>0</v>
      </c>
      <c r="BM13" s="51">
        <v>0</v>
      </c>
      <c r="BN13" s="51">
        <v>0</v>
      </c>
    </row>
    <row r="14" spans="1:66">
      <c r="A14" s="4" t="s">
        <v>835</v>
      </c>
      <c r="B14">
        <v>1</v>
      </c>
      <c r="C14" s="6">
        <v>38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22</v>
      </c>
      <c r="P14" s="6">
        <v>0</v>
      </c>
      <c r="Q14" s="6">
        <v>0</v>
      </c>
      <c r="R14" s="6">
        <v>0</v>
      </c>
      <c r="S14" s="6">
        <v>64</v>
      </c>
      <c r="T14" s="6">
        <v>18</v>
      </c>
      <c r="U14" s="6">
        <v>5</v>
      </c>
      <c r="V14" s="6">
        <v>0</v>
      </c>
      <c r="W14" s="6">
        <v>9</v>
      </c>
      <c r="X14" s="6">
        <v>0</v>
      </c>
      <c r="Y14" s="6">
        <v>0</v>
      </c>
      <c r="Z14" s="6">
        <v>0</v>
      </c>
      <c r="AA14" s="6">
        <v>8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6</v>
      </c>
      <c r="AH14" s="6">
        <v>0</v>
      </c>
      <c r="AI14" s="51">
        <v>0</v>
      </c>
      <c r="AJ14" s="51">
        <v>0</v>
      </c>
      <c r="AK14" s="51">
        <v>0</v>
      </c>
      <c r="AL14" s="51">
        <v>0</v>
      </c>
      <c r="AM14" s="51">
        <v>0</v>
      </c>
      <c r="AN14" s="51">
        <v>0</v>
      </c>
      <c r="AO14" s="51">
        <v>0</v>
      </c>
      <c r="AP14" s="51">
        <v>0</v>
      </c>
      <c r="AQ14" s="51">
        <v>0</v>
      </c>
      <c r="AR14" s="51">
        <v>0</v>
      </c>
      <c r="AS14" s="51">
        <v>0</v>
      </c>
      <c r="AT14" s="51">
        <v>0</v>
      </c>
      <c r="AU14" s="51">
        <v>0</v>
      </c>
      <c r="AV14" s="51">
        <v>0</v>
      </c>
      <c r="AW14" s="51">
        <v>0</v>
      </c>
      <c r="AX14" s="51">
        <v>0</v>
      </c>
      <c r="AY14" s="51">
        <v>0</v>
      </c>
      <c r="AZ14" s="51">
        <v>0</v>
      </c>
      <c r="BA14" s="51">
        <v>0</v>
      </c>
      <c r="BB14" s="51">
        <v>0</v>
      </c>
      <c r="BC14" s="51">
        <v>0</v>
      </c>
      <c r="BD14" s="51">
        <v>0</v>
      </c>
      <c r="BE14" s="51">
        <v>0</v>
      </c>
      <c r="BF14" s="51">
        <v>0</v>
      </c>
      <c r="BG14" s="51">
        <v>0</v>
      </c>
      <c r="BH14" s="51">
        <v>0</v>
      </c>
      <c r="BI14" s="51">
        <v>0</v>
      </c>
      <c r="BJ14" s="51">
        <v>0</v>
      </c>
      <c r="BK14" s="51">
        <v>0</v>
      </c>
      <c r="BL14" s="51">
        <v>0</v>
      </c>
      <c r="BM14" s="51">
        <v>0</v>
      </c>
      <c r="BN14" s="51">
        <v>0</v>
      </c>
    </row>
    <row r="15" spans="1:66">
      <c r="A15" s="4" t="s">
        <v>836</v>
      </c>
      <c r="B15">
        <v>1</v>
      </c>
      <c r="C15" s="6">
        <v>14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4</v>
      </c>
      <c r="J15" s="6">
        <v>4</v>
      </c>
      <c r="K15" s="6">
        <v>48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77</v>
      </c>
      <c r="S15" s="6">
        <v>0</v>
      </c>
      <c r="T15" s="6">
        <v>0</v>
      </c>
      <c r="U15" s="6">
        <v>0</v>
      </c>
      <c r="V15" s="6">
        <v>1</v>
      </c>
      <c r="W15" s="6">
        <v>0</v>
      </c>
      <c r="X15" s="6">
        <v>0</v>
      </c>
      <c r="Y15" s="6">
        <v>0</v>
      </c>
      <c r="Z15" s="6">
        <v>0</v>
      </c>
      <c r="AA15" s="6">
        <v>10</v>
      </c>
      <c r="AB15" s="6">
        <v>0</v>
      </c>
      <c r="AC15" s="6">
        <v>0</v>
      </c>
      <c r="AD15" s="6">
        <v>0</v>
      </c>
      <c r="AE15" s="6">
        <v>0</v>
      </c>
      <c r="AF15" s="6">
        <v>5</v>
      </c>
      <c r="AG15" s="6">
        <v>0</v>
      </c>
      <c r="AH15" s="6">
        <v>0</v>
      </c>
      <c r="AI15" s="51">
        <v>0</v>
      </c>
      <c r="AJ15" s="51">
        <v>0</v>
      </c>
      <c r="AK15" s="51">
        <v>0</v>
      </c>
      <c r="AL15" s="51">
        <v>0</v>
      </c>
      <c r="AM15" s="51">
        <v>0</v>
      </c>
      <c r="AN15" s="51">
        <v>0</v>
      </c>
      <c r="AO15" s="51">
        <v>0</v>
      </c>
      <c r="AP15" s="51">
        <v>0</v>
      </c>
      <c r="AQ15" s="51">
        <v>0</v>
      </c>
      <c r="AR15" s="51">
        <v>0</v>
      </c>
      <c r="AS15" s="51">
        <v>0</v>
      </c>
      <c r="AT15" s="51">
        <v>0</v>
      </c>
      <c r="AU15" s="51">
        <v>0</v>
      </c>
      <c r="AV15" s="51">
        <v>0</v>
      </c>
      <c r="AW15" s="51">
        <v>0</v>
      </c>
      <c r="AX15" s="51">
        <v>0</v>
      </c>
      <c r="AY15" s="51">
        <v>0</v>
      </c>
      <c r="AZ15" s="51">
        <v>0</v>
      </c>
      <c r="BA15" s="51">
        <v>0</v>
      </c>
      <c r="BB15" s="51">
        <v>0</v>
      </c>
      <c r="BC15" s="51">
        <v>0</v>
      </c>
      <c r="BD15" s="51">
        <v>0</v>
      </c>
      <c r="BE15" s="51">
        <v>0</v>
      </c>
      <c r="BF15" s="51">
        <v>0</v>
      </c>
      <c r="BG15" s="51">
        <v>0</v>
      </c>
      <c r="BH15" s="51">
        <v>0</v>
      </c>
      <c r="BI15" s="51">
        <v>0</v>
      </c>
      <c r="BJ15" s="51">
        <v>0</v>
      </c>
      <c r="BK15" s="51">
        <v>0</v>
      </c>
      <c r="BL15" s="51">
        <v>0</v>
      </c>
      <c r="BM15" s="51">
        <v>0</v>
      </c>
      <c r="BN15" s="51">
        <v>0</v>
      </c>
    </row>
    <row r="16" spans="1:66">
      <c r="A16" s="4" t="s">
        <v>837</v>
      </c>
      <c r="B16">
        <v>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35</v>
      </c>
      <c r="P16" s="6">
        <v>21</v>
      </c>
      <c r="Q16" s="6">
        <v>15</v>
      </c>
      <c r="R16" s="6">
        <v>19</v>
      </c>
      <c r="S16" s="6">
        <v>0</v>
      </c>
      <c r="T16" s="6">
        <v>0</v>
      </c>
      <c r="U16" s="6">
        <v>0</v>
      </c>
      <c r="V16" s="6">
        <v>4</v>
      </c>
      <c r="W16" s="6">
        <v>0</v>
      </c>
      <c r="X16" s="6">
        <v>3</v>
      </c>
      <c r="Y16" s="6">
        <v>0</v>
      </c>
      <c r="Z16" s="6">
        <v>0</v>
      </c>
      <c r="AA16" s="6">
        <v>15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51">
        <v>0</v>
      </c>
      <c r="AJ16" s="51">
        <v>0</v>
      </c>
      <c r="AK16" s="51">
        <v>0</v>
      </c>
      <c r="AL16" s="51">
        <v>0</v>
      </c>
      <c r="AM16" s="51">
        <v>0</v>
      </c>
      <c r="AN16" s="51">
        <v>0</v>
      </c>
      <c r="AO16" s="51">
        <v>0</v>
      </c>
      <c r="AP16" s="51">
        <v>0</v>
      </c>
      <c r="AQ16" s="51">
        <v>0</v>
      </c>
      <c r="AR16" s="51">
        <v>0</v>
      </c>
      <c r="AS16" s="51">
        <v>0</v>
      </c>
      <c r="AT16" s="51">
        <v>0</v>
      </c>
      <c r="AU16" s="51">
        <v>37</v>
      </c>
      <c r="AV16" s="51">
        <v>0</v>
      </c>
      <c r="AW16" s="51">
        <v>16</v>
      </c>
      <c r="AX16" s="51">
        <v>19</v>
      </c>
      <c r="AY16" s="51">
        <v>0</v>
      </c>
      <c r="AZ16" s="51">
        <v>0</v>
      </c>
      <c r="BA16" s="51">
        <v>0</v>
      </c>
      <c r="BB16" s="51">
        <v>0</v>
      </c>
      <c r="BC16" s="51">
        <v>0</v>
      </c>
      <c r="BD16" s="51">
        <v>3</v>
      </c>
      <c r="BE16" s="51">
        <v>0</v>
      </c>
      <c r="BF16" s="51">
        <v>0</v>
      </c>
      <c r="BG16" s="51">
        <v>0</v>
      </c>
      <c r="BH16" s="51">
        <v>0</v>
      </c>
      <c r="BI16" s="51">
        <v>0</v>
      </c>
      <c r="BJ16" s="51">
        <v>0</v>
      </c>
      <c r="BK16" s="51">
        <v>0</v>
      </c>
      <c r="BL16" s="51">
        <v>0</v>
      </c>
      <c r="BM16" s="51">
        <v>0</v>
      </c>
      <c r="BN16" s="51">
        <v>0</v>
      </c>
    </row>
    <row r="17" spans="1:66">
      <c r="A17" s="4" t="s">
        <v>838</v>
      </c>
      <c r="B17">
        <v>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10</v>
      </c>
      <c r="J17" s="6">
        <v>3</v>
      </c>
      <c r="K17" s="6">
        <v>27</v>
      </c>
      <c r="L17" s="6">
        <v>6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44</v>
      </c>
      <c r="T17" s="6">
        <v>0</v>
      </c>
      <c r="U17" s="6">
        <v>3</v>
      </c>
      <c r="V17" s="6">
        <v>2</v>
      </c>
      <c r="W17" s="6">
        <v>10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3</v>
      </c>
      <c r="AE17" s="6">
        <v>4</v>
      </c>
      <c r="AF17" s="6">
        <v>0</v>
      </c>
      <c r="AG17" s="6">
        <v>4</v>
      </c>
      <c r="AH17" s="6">
        <v>0</v>
      </c>
      <c r="AI17" s="51">
        <v>0</v>
      </c>
      <c r="AJ17" s="51">
        <v>0</v>
      </c>
      <c r="AK17" s="51">
        <v>0</v>
      </c>
      <c r="AL17" s="51">
        <v>0</v>
      </c>
      <c r="AM17" s="51">
        <v>0</v>
      </c>
      <c r="AN17" s="51">
        <v>0</v>
      </c>
      <c r="AO17" s="51">
        <v>0</v>
      </c>
      <c r="AP17" s="51">
        <v>0</v>
      </c>
      <c r="AQ17" s="51">
        <v>0</v>
      </c>
      <c r="AR17" s="51">
        <v>0</v>
      </c>
      <c r="AS17" s="51">
        <v>0</v>
      </c>
      <c r="AT17" s="51">
        <v>0</v>
      </c>
      <c r="AU17" s="51">
        <v>0</v>
      </c>
      <c r="AV17" s="51">
        <v>0</v>
      </c>
      <c r="AW17" s="51">
        <v>0</v>
      </c>
      <c r="AX17" s="51">
        <v>0</v>
      </c>
      <c r="AY17" s="51">
        <v>0</v>
      </c>
      <c r="AZ17" s="51">
        <v>0</v>
      </c>
      <c r="BA17" s="51">
        <v>0</v>
      </c>
      <c r="BB17" s="51">
        <v>0</v>
      </c>
      <c r="BC17" s="51">
        <v>0</v>
      </c>
      <c r="BD17" s="51">
        <v>0</v>
      </c>
      <c r="BE17" s="51">
        <v>0</v>
      </c>
      <c r="BF17" s="51">
        <v>0</v>
      </c>
      <c r="BG17" s="51">
        <v>0</v>
      </c>
      <c r="BH17" s="51">
        <v>0</v>
      </c>
      <c r="BI17" s="51">
        <v>0</v>
      </c>
      <c r="BJ17" s="51">
        <v>0</v>
      </c>
      <c r="BK17" s="51">
        <v>0</v>
      </c>
      <c r="BL17" s="51">
        <v>0</v>
      </c>
      <c r="BM17" s="51">
        <v>0</v>
      </c>
      <c r="BN17" s="51">
        <v>0</v>
      </c>
    </row>
    <row r="18" spans="1:66">
      <c r="A18" s="4" t="s">
        <v>839</v>
      </c>
      <c r="B18">
        <v>1</v>
      </c>
      <c r="C18" s="6">
        <v>0</v>
      </c>
      <c r="D18" s="6">
        <v>0</v>
      </c>
      <c r="E18" s="6">
        <v>0</v>
      </c>
      <c r="F18" s="6">
        <v>0</v>
      </c>
      <c r="G18" s="6">
        <v>11</v>
      </c>
      <c r="H18" s="6">
        <v>13</v>
      </c>
      <c r="I18" s="6">
        <v>10</v>
      </c>
      <c r="J18" s="6">
        <v>0</v>
      </c>
      <c r="K18" s="6">
        <v>53</v>
      </c>
      <c r="L18" s="6">
        <v>12</v>
      </c>
      <c r="M18" s="6">
        <v>3</v>
      </c>
      <c r="N18" s="6">
        <v>2</v>
      </c>
      <c r="O18" s="6">
        <v>0</v>
      </c>
      <c r="P18" s="6">
        <v>0</v>
      </c>
      <c r="Q18" s="6">
        <v>19</v>
      </c>
      <c r="R18" s="6">
        <v>22</v>
      </c>
      <c r="S18" s="6">
        <v>0</v>
      </c>
      <c r="T18" s="6">
        <v>0</v>
      </c>
      <c r="U18" s="6">
        <v>0</v>
      </c>
      <c r="V18" s="6">
        <v>8</v>
      </c>
      <c r="W18" s="6">
        <v>21</v>
      </c>
      <c r="X18" s="6">
        <v>0</v>
      </c>
      <c r="Y18" s="6">
        <v>0</v>
      </c>
      <c r="Z18" s="6">
        <v>0</v>
      </c>
      <c r="AA18" s="6">
        <v>12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51">
        <v>0</v>
      </c>
      <c r="AJ18" s="51">
        <v>0</v>
      </c>
      <c r="AK18" s="51">
        <v>0</v>
      </c>
      <c r="AL18" s="51">
        <v>0</v>
      </c>
      <c r="AM18" s="51">
        <v>0</v>
      </c>
      <c r="AN18" s="51">
        <v>0</v>
      </c>
      <c r="AO18" s="51">
        <v>0</v>
      </c>
      <c r="AP18" s="51">
        <v>0</v>
      </c>
      <c r="AQ18" s="51">
        <v>0</v>
      </c>
      <c r="AR18" s="51">
        <v>0</v>
      </c>
      <c r="AS18" s="51">
        <v>0</v>
      </c>
      <c r="AT18" s="51">
        <v>0</v>
      </c>
      <c r="AU18" s="51">
        <v>0</v>
      </c>
      <c r="AV18" s="51">
        <v>0</v>
      </c>
      <c r="AW18" s="51">
        <v>0</v>
      </c>
      <c r="AX18" s="51">
        <v>0</v>
      </c>
      <c r="AY18" s="51">
        <v>0</v>
      </c>
      <c r="AZ18" s="51">
        <v>0</v>
      </c>
      <c r="BA18" s="51">
        <v>0</v>
      </c>
      <c r="BB18" s="51">
        <v>0</v>
      </c>
      <c r="BC18" s="51">
        <v>0</v>
      </c>
      <c r="BD18" s="51">
        <v>0</v>
      </c>
      <c r="BE18" s="51">
        <v>0</v>
      </c>
      <c r="BF18" s="51">
        <v>0</v>
      </c>
      <c r="BG18" s="51">
        <v>0</v>
      </c>
      <c r="BH18" s="51">
        <v>0</v>
      </c>
      <c r="BI18" s="51">
        <v>0</v>
      </c>
      <c r="BJ18" s="51">
        <v>0</v>
      </c>
      <c r="BK18" s="51">
        <v>0</v>
      </c>
      <c r="BL18" s="51">
        <v>0</v>
      </c>
      <c r="BM18" s="51">
        <v>0</v>
      </c>
      <c r="BN18" s="51">
        <v>0</v>
      </c>
    </row>
    <row r="19" spans="1:66">
      <c r="A19" s="4" t="s">
        <v>840</v>
      </c>
      <c r="B19">
        <v>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76</v>
      </c>
      <c r="P19" s="6">
        <v>0</v>
      </c>
      <c r="Q19" s="6">
        <v>11</v>
      </c>
      <c r="R19" s="6">
        <v>14</v>
      </c>
      <c r="S19" s="6">
        <v>0</v>
      </c>
      <c r="T19" s="6">
        <v>0</v>
      </c>
      <c r="U19" s="6">
        <v>0</v>
      </c>
      <c r="V19" s="6">
        <v>5</v>
      </c>
      <c r="W19" s="6">
        <v>0</v>
      </c>
      <c r="X19" s="6">
        <v>0</v>
      </c>
      <c r="Y19" s="6">
        <v>0</v>
      </c>
      <c r="Z19" s="6">
        <v>0</v>
      </c>
      <c r="AA19" s="6">
        <v>15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51">
        <v>0</v>
      </c>
      <c r="AJ19" s="51">
        <v>0</v>
      </c>
      <c r="AK19" s="51">
        <v>0</v>
      </c>
      <c r="AL19" s="51">
        <v>0</v>
      </c>
      <c r="AM19" s="51">
        <v>0</v>
      </c>
      <c r="AN19" s="51">
        <v>0</v>
      </c>
      <c r="AO19" s="51">
        <v>0</v>
      </c>
      <c r="AP19" s="51">
        <v>0</v>
      </c>
      <c r="AQ19" s="51">
        <v>0</v>
      </c>
      <c r="AR19" s="51">
        <v>0</v>
      </c>
      <c r="AS19" s="51">
        <v>0</v>
      </c>
      <c r="AT19" s="51">
        <v>0</v>
      </c>
      <c r="AU19" s="51">
        <v>60</v>
      </c>
      <c r="AV19" s="51">
        <v>0</v>
      </c>
      <c r="AW19" s="51">
        <v>8</v>
      </c>
      <c r="AX19" s="51">
        <v>12</v>
      </c>
      <c r="AY19" s="51">
        <v>0</v>
      </c>
      <c r="AZ19" s="51">
        <v>0</v>
      </c>
      <c r="BA19" s="51">
        <v>0</v>
      </c>
      <c r="BB19" s="51">
        <v>0</v>
      </c>
      <c r="BC19" s="51">
        <v>0</v>
      </c>
      <c r="BD19" s="51">
        <v>0</v>
      </c>
      <c r="BE19" s="51">
        <v>0</v>
      </c>
      <c r="BF19" s="51">
        <v>0</v>
      </c>
      <c r="BG19" s="51">
        <v>0</v>
      </c>
      <c r="BH19" s="51">
        <v>0</v>
      </c>
      <c r="BI19" s="51">
        <v>0</v>
      </c>
      <c r="BJ19" s="51">
        <v>0</v>
      </c>
      <c r="BK19" s="51">
        <v>0</v>
      </c>
      <c r="BL19" s="51">
        <v>0</v>
      </c>
      <c r="BM19" s="51">
        <v>0</v>
      </c>
      <c r="BN19" s="51">
        <v>0</v>
      </c>
    </row>
    <row r="20" spans="1:66">
      <c r="A20" s="4" t="s">
        <v>841</v>
      </c>
      <c r="B20">
        <v>1</v>
      </c>
      <c r="C20" s="6">
        <v>23</v>
      </c>
      <c r="D20" s="6">
        <v>0</v>
      </c>
      <c r="E20" s="6">
        <v>0</v>
      </c>
      <c r="F20" s="6">
        <v>14</v>
      </c>
      <c r="G20" s="6">
        <v>0</v>
      </c>
      <c r="H20" s="6">
        <v>11</v>
      </c>
      <c r="I20" s="6">
        <v>14</v>
      </c>
      <c r="J20" s="6">
        <v>5</v>
      </c>
      <c r="K20" s="6">
        <v>66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24</v>
      </c>
      <c r="R20" s="6">
        <v>18</v>
      </c>
      <c r="S20" s="6">
        <v>0</v>
      </c>
      <c r="T20" s="6">
        <v>0</v>
      </c>
      <c r="U20" s="6">
        <v>0</v>
      </c>
      <c r="V20" s="6">
        <v>10</v>
      </c>
      <c r="W20" s="6">
        <v>0</v>
      </c>
      <c r="X20" s="6">
        <v>0</v>
      </c>
      <c r="Y20" s="6">
        <v>0</v>
      </c>
      <c r="Z20" s="6">
        <v>0</v>
      </c>
      <c r="AA20" s="6">
        <v>15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51">
        <v>0</v>
      </c>
      <c r="AJ20" s="51">
        <v>0</v>
      </c>
      <c r="AK20" s="51">
        <v>0</v>
      </c>
      <c r="AL20" s="51">
        <v>0</v>
      </c>
      <c r="AM20" s="51">
        <v>0</v>
      </c>
      <c r="AN20" s="51">
        <v>0</v>
      </c>
      <c r="AO20" s="51">
        <v>0</v>
      </c>
      <c r="AP20" s="51">
        <v>0</v>
      </c>
      <c r="AQ20" s="51">
        <v>0</v>
      </c>
      <c r="AR20" s="51">
        <v>0</v>
      </c>
      <c r="AS20" s="51">
        <v>0</v>
      </c>
      <c r="AT20" s="51">
        <v>0</v>
      </c>
      <c r="AU20" s="51">
        <v>0</v>
      </c>
      <c r="AV20" s="51">
        <v>0</v>
      </c>
      <c r="AW20" s="51">
        <v>0</v>
      </c>
      <c r="AX20" s="51">
        <v>0</v>
      </c>
      <c r="AY20" s="51">
        <v>0</v>
      </c>
      <c r="AZ20" s="51">
        <v>0</v>
      </c>
      <c r="BA20" s="51">
        <v>0</v>
      </c>
      <c r="BB20" s="51">
        <v>0</v>
      </c>
      <c r="BC20" s="51">
        <v>0</v>
      </c>
      <c r="BD20" s="51">
        <v>0</v>
      </c>
      <c r="BE20" s="51">
        <v>0</v>
      </c>
      <c r="BF20" s="51">
        <v>0</v>
      </c>
      <c r="BG20" s="51">
        <v>0</v>
      </c>
      <c r="BH20" s="51">
        <v>0</v>
      </c>
      <c r="BI20" s="51">
        <v>0</v>
      </c>
      <c r="BJ20" s="51">
        <v>0</v>
      </c>
      <c r="BK20" s="51">
        <v>0</v>
      </c>
      <c r="BL20" s="51">
        <v>0</v>
      </c>
      <c r="BM20" s="51">
        <v>0</v>
      </c>
      <c r="BN20" s="51">
        <v>0</v>
      </c>
    </row>
    <row r="21" spans="1:66">
      <c r="A21" s="4" t="s">
        <v>842</v>
      </c>
      <c r="B21">
        <v>1</v>
      </c>
      <c r="C21" s="6">
        <v>0</v>
      </c>
      <c r="D21" s="6">
        <v>0</v>
      </c>
      <c r="E21" s="6">
        <v>0</v>
      </c>
      <c r="F21" s="6">
        <v>0</v>
      </c>
      <c r="G21" s="6">
        <v>13</v>
      </c>
      <c r="H21" s="6">
        <v>0</v>
      </c>
      <c r="I21" s="6">
        <v>0</v>
      </c>
      <c r="J21" s="6">
        <v>0</v>
      </c>
      <c r="K21" s="6">
        <v>87</v>
      </c>
      <c r="L21" s="6">
        <v>0</v>
      </c>
      <c r="M21" s="6">
        <v>4</v>
      </c>
      <c r="N21" s="6">
        <v>3</v>
      </c>
      <c r="O21" s="6">
        <v>0</v>
      </c>
      <c r="P21" s="6">
        <v>0</v>
      </c>
      <c r="Q21" s="6">
        <v>18</v>
      </c>
      <c r="R21" s="6">
        <v>23</v>
      </c>
      <c r="S21" s="6">
        <v>0</v>
      </c>
      <c r="T21" s="6">
        <v>0</v>
      </c>
      <c r="U21" s="6">
        <v>0</v>
      </c>
      <c r="V21" s="6">
        <v>17</v>
      </c>
      <c r="W21" s="6">
        <v>0</v>
      </c>
      <c r="X21" s="6">
        <v>0</v>
      </c>
      <c r="Y21" s="6">
        <v>0</v>
      </c>
      <c r="Z21" s="6">
        <v>0</v>
      </c>
      <c r="AA21" s="6">
        <v>15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51">
        <v>0</v>
      </c>
      <c r="AJ21" s="51">
        <v>0</v>
      </c>
      <c r="AK21" s="51">
        <v>0</v>
      </c>
      <c r="AL21" s="51">
        <v>0</v>
      </c>
      <c r="AM21" s="51">
        <v>0</v>
      </c>
      <c r="AN21" s="51">
        <v>0</v>
      </c>
      <c r="AO21" s="51">
        <v>0</v>
      </c>
      <c r="AP21" s="51">
        <v>0</v>
      </c>
      <c r="AQ21" s="51">
        <v>0</v>
      </c>
      <c r="AR21" s="51">
        <v>0</v>
      </c>
      <c r="AS21" s="51">
        <v>0</v>
      </c>
      <c r="AT21" s="51">
        <v>0</v>
      </c>
      <c r="AU21" s="51">
        <v>0</v>
      </c>
      <c r="AV21" s="51">
        <v>0</v>
      </c>
      <c r="AW21" s="51">
        <v>0</v>
      </c>
      <c r="AX21" s="51">
        <v>0</v>
      </c>
      <c r="AY21" s="51">
        <v>0</v>
      </c>
      <c r="AZ21" s="51">
        <v>0</v>
      </c>
      <c r="BA21" s="51">
        <v>0</v>
      </c>
      <c r="BB21" s="51">
        <v>0</v>
      </c>
      <c r="BC21" s="51">
        <v>0</v>
      </c>
      <c r="BD21" s="51">
        <v>0</v>
      </c>
      <c r="BE21" s="51">
        <v>0</v>
      </c>
      <c r="BF21" s="51">
        <v>0</v>
      </c>
      <c r="BG21" s="51">
        <v>0</v>
      </c>
      <c r="BH21" s="51">
        <v>0</v>
      </c>
      <c r="BI21" s="51">
        <v>0</v>
      </c>
      <c r="BJ21" s="51">
        <v>0</v>
      </c>
      <c r="BK21" s="51">
        <v>0</v>
      </c>
      <c r="BL21" s="51">
        <v>0</v>
      </c>
      <c r="BM21" s="51">
        <v>0</v>
      </c>
      <c r="BN21" s="51">
        <v>0</v>
      </c>
    </row>
    <row r="22" spans="1:66">
      <c r="A22" s="4" t="s">
        <v>843</v>
      </c>
      <c r="B22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20</v>
      </c>
      <c r="J22" s="6">
        <v>7</v>
      </c>
      <c r="K22" s="6">
        <v>58</v>
      </c>
      <c r="L22" s="6">
        <v>13</v>
      </c>
      <c r="M22" s="6">
        <v>4</v>
      </c>
      <c r="N22" s="6">
        <v>3</v>
      </c>
      <c r="O22" s="6">
        <v>0</v>
      </c>
      <c r="P22" s="6">
        <v>0</v>
      </c>
      <c r="Q22" s="6">
        <v>21</v>
      </c>
      <c r="R22" s="6">
        <v>24</v>
      </c>
      <c r="S22" s="6">
        <v>0</v>
      </c>
      <c r="T22" s="6">
        <v>0</v>
      </c>
      <c r="U22" s="6">
        <v>0</v>
      </c>
      <c r="V22" s="6">
        <v>11</v>
      </c>
      <c r="W22" s="6">
        <v>0</v>
      </c>
      <c r="X22" s="6">
        <v>0</v>
      </c>
      <c r="Y22" s="6">
        <v>0</v>
      </c>
      <c r="Z22" s="6">
        <v>0</v>
      </c>
      <c r="AA22" s="6">
        <v>11</v>
      </c>
      <c r="AB22" s="6">
        <v>0</v>
      </c>
      <c r="AC22" s="6">
        <v>0</v>
      </c>
      <c r="AD22" s="6">
        <v>0</v>
      </c>
      <c r="AE22" s="6">
        <v>0</v>
      </c>
      <c r="AF22" s="6">
        <v>4</v>
      </c>
      <c r="AG22" s="6">
        <v>0</v>
      </c>
      <c r="AH22" s="6">
        <v>0</v>
      </c>
      <c r="AI22" s="51">
        <v>0</v>
      </c>
      <c r="AJ22" s="51">
        <v>0</v>
      </c>
      <c r="AK22" s="51">
        <v>0</v>
      </c>
      <c r="AL22" s="51">
        <v>0</v>
      </c>
      <c r="AM22" s="51">
        <v>0</v>
      </c>
      <c r="AN22" s="51">
        <v>0</v>
      </c>
      <c r="AO22" s="51">
        <v>0</v>
      </c>
      <c r="AP22" s="51">
        <v>0</v>
      </c>
      <c r="AQ22" s="51">
        <v>0</v>
      </c>
      <c r="AR22" s="51">
        <v>0</v>
      </c>
      <c r="AS22" s="51">
        <v>0</v>
      </c>
      <c r="AT22" s="51">
        <v>0</v>
      </c>
      <c r="AU22" s="51">
        <v>0</v>
      </c>
      <c r="AV22" s="51">
        <v>0</v>
      </c>
      <c r="AW22" s="51">
        <v>0</v>
      </c>
      <c r="AX22" s="51">
        <v>0</v>
      </c>
      <c r="AY22" s="51">
        <v>0</v>
      </c>
      <c r="AZ22" s="51">
        <v>0</v>
      </c>
      <c r="BA22" s="51">
        <v>0</v>
      </c>
      <c r="BB22" s="51">
        <v>0</v>
      </c>
      <c r="BC22" s="51">
        <v>0</v>
      </c>
      <c r="BD22" s="51">
        <v>0</v>
      </c>
      <c r="BE22" s="51">
        <v>0</v>
      </c>
      <c r="BF22" s="51">
        <v>0</v>
      </c>
      <c r="BG22" s="51">
        <v>0</v>
      </c>
      <c r="BH22" s="51">
        <v>0</v>
      </c>
      <c r="BI22" s="51">
        <v>0</v>
      </c>
      <c r="BJ22" s="51">
        <v>0</v>
      </c>
      <c r="BK22" s="51">
        <v>0</v>
      </c>
      <c r="BL22" s="51">
        <v>0</v>
      </c>
      <c r="BM22" s="51">
        <v>0</v>
      </c>
      <c r="BN22" s="51">
        <v>0</v>
      </c>
    </row>
    <row r="23" spans="1:66">
      <c r="A23" s="4" t="s">
        <v>844</v>
      </c>
      <c r="B23">
        <v>1</v>
      </c>
      <c r="C23" s="6">
        <v>0</v>
      </c>
      <c r="D23" s="6">
        <v>0</v>
      </c>
      <c r="E23" s="6">
        <v>0</v>
      </c>
      <c r="F23" s="6">
        <v>0</v>
      </c>
      <c r="G23" s="6">
        <v>11</v>
      </c>
      <c r="H23" s="6">
        <v>0</v>
      </c>
      <c r="I23" s="6">
        <v>0</v>
      </c>
      <c r="J23" s="6">
        <v>0</v>
      </c>
      <c r="K23" s="6">
        <v>82</v>
      </c>
      <c r="L23" s="6">
        <v>14</v>
      </c>
      <c r="M23" s="6">
        <v>0</v>
      </c>
      <c r="N23" s="6">
        <v>0</v>
      </c>
      <c r="O23" s="6">
        <v>0</v>
      </c>
      <c r="P23" s="6">
        <v>0</v>
      </c>
      <c r="Q23" s="6">
        <v>24</v>
      </c>
      <c r="R23" s="6">
        <v>23</v>
      </c>
      <c r="S23" s="6">
        <v>0</v>
      </c>
      <c r="T23" s="6">
        <v>0</v>
      </c>
      <c r="U23" s="6">
        <v>0</v>
      </c>
      <c r="V23" s="6">
        <v>9</v>
      </c>
      <c r="W23" s="6">
        <v>0</v>
      </c>
      <c r="X23" s="6">
        <v>0</v>
      </c>
      <c r="Y23" s="6">
        <v>0</v>
      </c>
      <c r="Z23" s="6">
        <v>0</v>
      </c>
      <c r="AA23" s="6">
        <v>14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51">
        <v>0</v>
      </c>
      <c r="AJ23" s="51">
        <v>0</v>
      </c>
      <c r="AK23" s="51">
        <v>0</v>
      </c>
      <c r="AL23" s="51">
        <v>0</v>
      </c>
      <c r="AM23" s="51">
        <v>0</v>
      </c>
      <c r="AN23" s="51">
        <v>0</v>
      </c>
      <c r="AO23" s="51">
        <v>0</v>
      </c>
      <c r="AP23" s="51">
        <v>0</v>
      </c>
      <c r="AQ23" s="51">
        <v>0</v>
      </c>
      <c r="AR23" s="51">
        <v>0</v>
      </c>
      <c r="AS23" s="51">
        <v>0</v>
      </c>
      <c r="AT23" s="51">
        <v>0</v>
      </c>
      <c r="AU23" s="51">
        <v>0</v>
      </c>
      <c r="AV23" s="51">
        <v>0</v>
      </c>
      <c r="AW23" s="51">
        <v>0</v>
      </c>
      <c r="AX23" s="51">
        <v>0</v>
      </c>
      <c r="AY23" s="51">
        <v>0</v>
      </c>
      <c r="AZ23" s="51">
        <v>0</v>
      </c>
      <c r="BA23" s="51">
        <v>0</v>
      </c>
      <c r="BB23" s="51">
        <v>0</v>
      </c>
      <c r="BC23" s="51">
        <v>0</v>
      </c>
      <c r="BD23" s="51">
        <v>0</v>
      </c>
      <c r="BE23" s="51">
        <v>0</v>
      </c>
      <c r="BF23" s="51">
        <v>0</v>
      </c>
      <c r="BG23" s="51">
        <v>0</v>
      </c>
      <c r="BH23" s="51">
        <v>0</v>
      </c>
      <c r="BI23" s="51">
        <v>0</v>
      </c>
      <c r="BJ23" s="51">
        <v>0</v>
      </c>
      <c r="BK23" s="51">
        <v>0</v>
      </c>
      <c r="BL23" s="51">
        <v>0</v>
      </c>
      <c r="BM23" s="51">
        <v>0</v>
      </c>
      <c r="BN23" s="51">
        <v>0</v>
      </c>
    </row>
    <row r="24" spans="1:66">
      <c r="A24" s="4" t="s">
        <v>845</v>
      </c>
      <c r="B24">
        <v>1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4</v>
      </c>
      <c r="J24" s="6">
        <v>0</v>
      </c>
      <c r="K24" s="6">
        <v>57</v>
      </c>
      <c r="L24" s="6">
        <v>0</v>
      </c>
      <c r="M24" s="6">
        <v>0</v>
      </c>
      <c r="N24" s="6">
        <v>0</v>
      </c>
      <c r="O24" s="6">
        <v>32</v>
      </c>
      <c r="P24" s="6">
        <v>0</v>
      </c>
      <c r="Q24" s="6">
        <v>0</v>
      </c>
      <c r="R24" s="6">
        <v>41</v>
      </c>
      <c r="S24" s="6">
        <v>0</v>
      </c>
      <c r="T24" s="6">
        <v>0</v>
      </c>
      <c r="U24" s="6">
        <v>0</v>
      </c>
      <c r="V24" s="6">
        <v>0</v>
      </c>
      <c r="W24" s="6">
        <v>45</v>
      </c>
      <c r="X24" s="6">
        <v>0</v>
      </c>
      <c r="Y24" s="6">
        <v>0</v>
      </c>
      <c r="Z24" s="6">
        <v>0</v>
      </c>
      <c r="AA24" s="6">
        <v>4</v>
      </c>
      <c r="AB24" s="6">
        <v>0</v>
      </c>
      <c r="AC24" s="6">
        <v>0</v>
      </c>
      <c r="AD24" s="6">
        <v>0</v>
      </c>
      <c r="AE24" s="6">
        <v>0</v>
      </c>
      <c r="AF24" s="6">
        <v>2</v>
      </c>
      <c r="AG24" s="6">
        <v>0</v>
      </c>
      <c r="AH24" s="6">
        <v>0</v>
      </c>
      <c r="AI24" s="51">
        <v>0</v>
      </c>
      <c r="AJ24" s="51">
        <v>0</v>
      </c>
      <c r="AK24" s="51">
        <v>0</v>
      </c>
      <c r="AL24" s="51">
        <v>0</v>
      </c>
      <c r="AM24" s="51">
        <v>0</v>
      </c>
      <c r="AN24" s="51">
        <v>0</v>
      </c>
      <c r="AO24" s="51">
        <v>0</v>
      </c>
      <c r="AP24" s="51">
        <v>0</v>
      </c>
      <c r="AQ24" s="51">
        <v>0</v>
      </c>
      <c r="AR24" s="51">
        <v>0</v>
      </c>
      <c r="AS24" s="51">
        <v>0</v>
      </c>
      <c r="AT24" s="51">
        <v>0</v>
      </c>
      <c r="AU24" s="51">
        <v>0</v>
      </c>
      <c r="AV24" s="51">
        <v>0</v>
      </c>
      <c r="AW24" s="51">
        <v>0</v>
      </c>
      <c r="AX24" s="51">
        <v>0</v>
      </c>
      <c r="AY24" s="51">
        <v>0</v>
      </c>
      <c r="AZ24" s="51">
        <v>0</v>
      </c>
      <c r="BA24" s="51">
        <v>0</v>
      </c>
      <c r="BB24" s="51">
        <v>0</v>
      </c>
      <c r="BC24" s="51">
        <v>0</v>
      </c>
      <c r="BD24" s="51">
        <v>0</v>
      </c>
      <c r="BE24" s="51">
        <v>0</v>
      </c>
      <c r="BF24" s="51">
        <v>0</v>
      </c>
      <c r="BG24" s="51">
        <v>0</v>
      </c>
      <c r="BH24" s="51">
        <v>0</v>
      </c>
      <c r="BI24" s="51">
        <v>0</v>
      </c>
      <c r="BJ24" s="51">
        <v>0</v>
      </c>
      <c r="BK24" s="51">
        <v>0</v>
      </c>
      <c r="BL24" s="51">
        <v>0</v>
      </c>
      <c r="BM24" s="51">
        <v>0</v>
      </c>
      <c r="BN24" s="51">
        <v>0</v>
      </c>
    </row>
    <row r="25" spans="1:66">
      <c r="A25" s="4" t="s">
        <v>846</v>
      </c>
      <c r="B25">
        <v>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5</v>
      </c>
      <c r="J25" s="6">
        <v>0</v>
      </c>
      <c r="K25" s="6">
        <v>17</v>
      </c>
      <c r="L25" s="6">
        <v>0</v>
      </c>
      <c r="M25" s="6">
        <v>0</v>
      </c>
      <c r="N25" s="6">
        <v>0</v>
      </c>
      <c r="O25" s="6">
        <v>7</v>
      </c>
      <c r="P25" s="6">
        <v>0</v>
      </c>
      <c r="Q25" s="6">
        <v>11</v>
      </c>
      <c r="R25" s="6">
        <v>11</v>
      </c>
      <c r="S25" s="6">
        <v>0</v>
      </c>
      <c r="T25" s="6">
        <v>0</v>
      </c>
      <c r="U25" s="6">
        <v>0</v>
      </c>
      <c r="V25" s="6">
        <v>0</v>
      </c>
      <c r="W25" s="6">
        <v>73</v>
      </c>
      <c r="X25" s="6">
        <v>0</v>
      </c>
      <c r="Y25" s="6">
        <v>0</v>
      </c>
      <c r="Z25" s="6">
        <v>0</v>
      </c>
      <c r="AA25" s="6">
        <v>5</v>
      </c>
      <c r="AB25" s="6">
        <v>2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51">
        <v>0</v>
      </c>
      <c r="AJ25" s="51">
        <v>0</v>
      </c>
      <c r="AK25" s="51">
        <v>0</v>
      </c>
      <c r="AL25" s="51">
        <v>0</v>
      </c>
      <c r="AM25" s="51">
        <v>3</v>
      </c>
      <c r="AN25" s="51">
        <v>4</v>
      </c>
      <c r="AO25" s="51">
        <v>0</v>
      </c>
      <c r="AP25" s="51">
        <v>0</v>
      </c>
      <c r="AQ25" s="51">
        <v>0</v>
      </c>
      <c r="AR25" s="51">
        <v>4</v>
      </c>
      <c r="AS25" s="51">
        <v>0</v>
      </c>
      <c r="AT25" s="51">
        <v>0</v>
      </c>
      <c r="AU25" s="51">
        <v>6</v>
      </c>
      <c r="AV25" s="51">
        <v>0</v>
      </c>
      <c r="AW25" s="51">
        <v>8</v>
      </c>
      <c r="AX25" s="51">
        <v>8</v>
      </c>
      <c r="AY25" s="51">
        <v>0</v>
      </c>
      <c r="AZ25" s="51">
        <v>0</v>
      </c>
      <c r="BA25" s="51">
        <v>0</v>
      </c>
      <c r="BB25" s="51">
        <v>0</v>
      </c>
      <c r="BC25" s="51">
        <v>54</v>
      </c>
      <c r="BD25" s="51">
        <v>0</v>
      </c>
      <c r="BE25" s="51">
        <v>0</v>
      </c>
      <c r="BF25" s="51">
        <v>0</v>
      </c>
      <c r="BG25" s="51">
        <v>0</v>
      </c>
      <c r="BH25" s="51">
        <v>0</v>
      </c>
      <c r="BI25" s="51">
        <v>0</v>
      </c>
      <c r="BJ25" s="51">
        <v>0</v>
      </c>
      <c r="BK25" s="51">
        <v>0</v>
      </c>
      <c r="BL25" s="51">
        <v>0</v>
      </c>
      <c r="BM25" s="51">
        <v>0</v>
      </c>
      <c r="BN25" s="51">
        <v>0</v>
      </c>
    </row>
    <row r="26" spans="1:66">
      <c r="A26" s="4" t="s">
        <v>847</v>
      </c>
      <c r="B26">
        <v>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4</v>
      </c>
      <c r="J26" s="6">
        <v>0</v>
      </c>
      <c r="K26" s="6">
        <v>40</v>
      </c>
      <c r="L26" s="6">
        <v>0</v>
      </c>
      <c r="M26" s="6">
        <v>2</v>
      </c>
      <c r="N26" s="6">
        <v>0</v>
      </c>
      <c r="O26" s="6">
        <v>2</v>
      </c>
      <c r="P26" s="6">
        <v>0</v>
      </c>
      <c r="Q26" s="6">
        <v>0</v>
      </c>
      <c r="R26" s="6">
        <v>21</v>
      </c>
      <c r="S26" s="6">
        <v>0</v>
      </c>
      <c r="T26" s="6">
        <v>0</v>
      </c>
      <c r="U26" s="6">
        <v>0</v>
      </c>
      <c r="V26" s="6">
        <v>0</v>
      </c>
      <c r="W26" s="6">
        <v>55</v>
      </c>
      <c r="X26" s="6">
        <v>0</v>
      </c>
      <c r="Y26" s="6">
        <v>0</v>
      </c>
      <c r="Z26" s="6">
        <v>0</v>
      </c>
      <c r="AA26" s="6">
        <v>6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51">
        <v>0</v>
      </c>
      <c r="AJ26" s="51">
        <v>0</v>
      </c>
      <c r="AK26" s="51">
        <v>0</v>
      </c>
      <c r="AL26" s="51">
        <v>0</v>
      </c>
      <c r="AM26" s="51">
        <v>6</v>
      </c>
      <c r="AN26" s="51">
        <v>0</v>
      </c>
      <c r="AO26" s="51">
        <v>0</v>
      </c>
      <c r="AP26" s="51">
        <v>3</v>
      </c>
      <c r="AQ26" s="51">
        <v>0</v>
      </c>
      <c r="AR26" s="51">
        <v>0</v>
      </c>
      <c r="AS26" s="51">
        <v>0</v>
      </c>
      <c r="AT26" s="51">
        <v>0</v>
      </c>
      <c r="AU26" s="51">
        <v>1</v>
      </c>
      <c r="AV26" s="51">
        <v>0</v>
      </c>
      <c r="AW26" s="51">
        <v>0</v>
      </c>
      <c r="AX26" s="51">
        <v>21</v>
      </c>
      <c r="AY26" s="51">
        <v>0</v>
      </c>
      <c r="AZ26" s="51">
        <v>0</v>
      </c>
      <c r="BA26" s="51">
        <v>0</v>
      </c>
      <c r="BB26" s="51">
        <v>0</v>
      </c>
      <c r="BC26" s="51">
        <v>55</v>
      </c>
      <c r="BD26" s="51">
        <v>0</v>
      </c>
      <c r="BE26" s="51">
        <v>0</v>
      </c>
      <c r="BF26" s="51">
        <v>0</v>
      </c>
      <c r="BG26" s="51">
        <v>0</v>
      </c>
      <c r="BH26" s="51">
        <v>0</v>
      </c>
      <c r="BI26" s="51">
        <v>0</v>
      </c>
      <c r="BJ26" s="51">
        <v>0</v>
      </c>
      <c r="BK26" s="51">
        <v>0</v>
      </c>
      <c r="BL26" s="51">
        <v>0</v>
      </c>
      <c r="BM26" s="51">
        <v>0</v>
      </c>
      <c r="BN26" s="51">
        <v>0</v>
      </c>
    </row>
    <row r="27" spans="1:66">
      <c r="A27" s="4" t="s">
        <v>848</v>
      </c>
      <c r="B27">
        <v>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41</v>
      </c>
      <c r="P27" s="6">
        <v>20</v>
      </c>
      <c r="Q27" s="6">
        <v>0</v>
      </c>
      <c r="R27" s="6">
        <v>31</v>
      </c>
      <c r="S27" s="6">
        <v>0</v>
      </c>
      <c r="T27" s="6">
        <v>0</v>
      </c>
      <c r="U27" s="6">
        <v>0</v>
      </c>
      <c r="V27" s="6">
        <v>0</v>
      </c>
      <c r="W27" s="6">
        <v>36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51">
        <v>0</v>
      </c>
      <c r="AJ27" s="51">
        <v>0</v>
      </c>
      <c r="AK27" s="51">
        <v>0</v>
      </c>
      <c r="AL27" s="51">
        <v>0</v>
      </c>
      <c r="AM27" s="51">
        <v>0</v>
      </c>
      <c r="AN27" s="51">
        <v>0</v>
      </c>
      <c r="AO27" s="51">
        <v>0</v>
      </c>
      <c r="AP27" s="51">
        <v>0</v>
      </c>
      <c r="AQ27" s="51">
        <v>0</v>
      </c>
      <c r="AR27" s="51">
        <v>0</v>
      </c>
      <c r="AS27" s="51">
        <v>0</v>
      </c>
      <c r="AT27" s="51">
        <v>0</v>
      </c>
      <c r="AU27" s="51">
        <v>33</v>
      </c>
      <c r="AV27" s="51">
        <v>0</v>
      </c>
      <c r="AW27" s="51">
        <v>0</v>
      </c>
      <c r="AX27" s="51">
        <v>25</v>
      </c>
      <c r="AY27" s="51">
        <v>0</v>
      </c>
      <c r="AZ27" s="51">
        <v>0</v>
      </c>
      <c r="BA27" s="51">
        <v>0</v>
      </c>
      <c r="BB27" s="51">
        <v>0</v>
      </c>
      <c r="BC27" s="51">
        <v>29</v>
      </c>
      <c r="BD27" s="51">
        <v>0</v>
      </c>
      <c r="BE27" s="51">
        <v>0</v>
      </c>
      <c r="BF27" s="51">
        <v>0</v>
      </c>
      <c r="BG27" s="51">
        <v>0</v>
      </c>
      <c r="BH27" s="51">
        <v>0</v>
      </c>
      <c r="BI27" s="51">
        <v>0</v>
      </c>
      <c r="BJ27" s="51">
        <v>0</v>
      </c>
      <c r="BK27" s="51">
        <v>0</v>
      </c>
      <c r="BL27" s="51">
        <v>0</v>
      </c>
      <c r="BM27" s="51">
        <v>0</v>
      </c>
      <c r="BN27" s="51">
        <v>0</v>
      </c>
    </row>
    <row r="28" spans="1:66">
      <c r="A28" s="4" t="s">
        <v>849</v>
      </c>
      <c r="B28">
        <v>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54</v>
      </c>
      <c r="L28" s="6">
        <v>0</v>
      </c>
      <c r="M28" s="6">
        <v>3</v>
      </c>
      <c r="N28" s="6">
        <v>0</v>
      </c>
      <c r="O28" s="6">
        <v>8</v>
      </c>
      <c r="P28" s="6">
        <v>0</v>
      </c>
      <c r="Q28" s="6">
        <v>0</v>
      </c>
      <c r="R28" s="6">
        <v>29</v>
      </c>
      <c r="S28" s="6">
        <v>0</v>
      </c>
      <c r="T28" s="6">
        <v>0</v>
      </c>
      <c r="U28" s="6">
        <v>0</v>
      </c>
      <c r="V28" s="6">
        <v>0</v>
      </c>
      <c r="W28" s="6">
        <v>25</v>
      </c>
      <c r="X28" s="6">
        <v>0</v>
      </c>
      <c r="Y28" s="6">
        <v>0</v>
      </c>
      <c r="Z28" s="6">
        <v>0</v>
      </c>
      <c r="AA28" s="6">
        <v>3</v>
      </c>
      <c r="AB28" s="6">
        <v>3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51">
        <v>0</v>
      </c>
      <c r="AJ28" s="51">
        <v>0</v>
      </c>
      <c r="AK28" s="51">
        <v>0</v>
      </c>
      <c r="AL28" s="51">
        <v>0</v>
      </c>
      <c r="AM28" s="51">
        <v>8</v>
      </c>
      <c r="AN28" s="51">
        <v>0</v>
      </c>
      <c r="AO28" s="51">
        <v>0</v>
      </c>
      <c r="AP28" s="51">
        <v>0</v>
      </c>
      <c r="AQ28" s="51">
        <v>0</v>
      </c>
      <c r="AR28" s="51">
        <v>10</v>
      </c>
      <c r="AS28" s="51">
        <v>0</v>
      </c>
      <c r="AT28" s="51">
        <v>0</v>
      </c>
      <c r="AU28" s="51">
        <v>8</v>
      </c>
      <c r="AV28" s="51">
        <v>0</v>
      </c>
      <c r="AW28" s="51">
        <v>0</v>
      </c>
      <c r="AX28" s="51">
        <v>31</v>
      </c>
      <c r="AY28" s="51">
        <v>0</v>
      </c>
      <c r="AZ28" s="51">
        <v>0</v>
      </c>
      <c r="BA28" s="51">
        <v>0</v>
      </c>
      <c r="BB28" s="51">
        <v>0</v>
      </c>
      <c r="BC28" s="51">
        <v>26</v>
      </c>
      <c r="BD28" s="51">
        <v>0</v>
      </c>
      <c r="BE28" s="51">
        <v>0</v>
      </c>
      <c r="BF28" s="51">
        <v>0</v>
      </c>
      <c r="BG28" s="51">
        <v>0</v>
      </c>
      <c r="BH28" s="51">
        <v>0</v>
      </c>
      <c r="BI28" s="51">
        <v>0</v>
      </c>
      <c r="BJ28" s="51">
        <v>0</v>
      </c>
      <c r="BK28" s="51">
        <v>0</v>
      </c>
      <c r="BL28" s="51">
        <v>0</v>
      </c>
      <c r="BM28" s="51">
        <v>0</v>
      </c>
      <c r="BN28" s="51">
        <v>0</v>
      </c>
    </row>
    <row r="29" spans="1:66">
      <c r="A29" s="4" t="s">
        <v>850</v>
      </c>
      <c r="B29">
        <v>2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15</v>
      </c>
      <c r="L29" s="6">
        <v>0</v>
      </c>
      <c r="M29" s="6">
        <v>0</v>
      </c>
      <c r="N29" s="6">
        <v>0</v>
      </c>
      <c r="O29" s="6">
        <v>58</v>
      </c>
      <c r="P29" s="6">
        <v>0</v>
      </c>
      <c r="Q29" s="6">
        <v>0</v>
      </c>
      <c r="R29" s="6">
        <v>38</v>
      </c>
      <c r="S29" s="6">
        <v>0</v>
      </c>
      <c r="T29" s="6">
        <v>0</v>
      </c>
      <c r="U29" s="6">
        <v>0</v>
      </c>
      <c r="V29" s="6">
        <v>0</v>
      </c>
      <c r="W29" s="6">
        <v>12</v>
      </c>
      <c r="X29" s="6">
        <v>0</v>
      </c>
      <c r="Y29" s="6">
        <v>0</v>
      </c>
      <c r="Z29" s="6">
        <v>0</v>
      </c>
      <c r="AA29" s="6">
        <v>2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51">
        <v>0</v>
      </c>
      <c r="AJ29" s="51">
        <v>0</v>
      </c>
      <c r="AK29" s="51">
        <v>0</v>
      </c>
      <c r="AL29" s="51">
        <v>0</v>
      </c>
      <c r="AM29" s="51">
        <v>0</v>
      </c>
      <c r="AN29" s="51">
        <v>0</v>
      </c>
      <c r="AO29" s="51">
        <v>0</v>
      </c>
      <c r="AP29" s="51">
        <v>0</v>
      </c>
      <c r="AQ29" s="51">
        <v>0</v>
      </c>
      <c r="AR29" s="51">
        <v>0</v>
      </c>
      <c r="AS29" s="51">
        <v>0</v>
      </c>
      <c r="AT29" s="51">
        <v>0</v>
      </c>
      <c r="AU29" s="51">
        <v>45</v>
      </c>
      <c r="AV29" s="51">
        <v>0</v>
      </c>
      <c r="AW29" s="51">
        <v>0</v>
      </c>
      <c r="AX29" s="51">
        <v>30</v>
      </c>
      <c r="AY29" s="51">
        <v>0</v>
      </c>
      <c r="AZ29" s="51">
        <v>0</v>
      </c>
      <c r="BA29" s="51">
        <v>0</v>
      </c>
      <c r="BB29" s="51">
        <v>0</v>
      </c>
      <c r="BC29" s="51">
        <v>9</v>
      </c>
      <c r="BD29" s="51">
        <v>0</v>
      </c>
      <c r="BE29" s="51">
        <v>0</v>
      </c>
      <c r="BF29" s="51">
        <v>0</v>
      </c>
      <c r="BG29" s="51">
        <v>0</v>
      </c>
      <c r="BH29" s="51">
        <v>0</v>
      </c>
      <c r="BI29" s="51">
        <v>0</v>
      </c>
      <c r="BJ29" s="51">
        <v>0</v>
      </c>
      <c r="BK29" s="51">
        <v>0</v>
      </c>
      <c r="BL29" s="51">
        <v>0</v>
      </c>
      <c r="BM29" s="51">
        <v>0</v>
      </c>
      <c r="BN29" s="51">
        <v>0</v>
      </c>
    </row>
    <row r="30" spans="1:66">
      <c r="A30" s="4" t="s">
        <v>851</v>
      </c>
      <c r="B30">
        <v>1</v>
      </c>
      <c r="C30" s="6">
        <v>5</v>
      </c>
      <c r="D30" s="6">
        <v>0</v>
      </c>
      <c r="E30" s="6">
        <v>2</v>
      </c>
      <c r="F30" s="6">
        <v>0</v>
      </c>
      <c r="G30" s="6">
        <v>3</v>
      </c>
      <c r="H30" s="6">
        <v>3</v>
      </c>
      <c r="I30" s="6">
        <v>2</v>
      </c>
      <c r="J30" s="6">
        <v>0</v>
      </c>
      <c r="K30" s="6">
        <v>19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32</v>
      </c>
      <c r="T30" s="6">
        <v>0</v>
      </c>
      <c r="U30" s="6">
        <v>0</v>
      </c>
      <c r="V30" s="6">
        <v>0</v>
      </c>
      <c r="W30" s="6">
        <v>159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3</v>
      </c>
      <c r="AF30" s="6">
        <v>0</v>
      </c>
      <c r="AG30" s="6">
        <v>0</v>
      </c>
      <c r="AH30" s="6">
        <v>0</v>
      </c>
      <c r="AI30" s="51">
        <v>0</v>
      </c>
      <c r="AJ30" s="51">
        <v>0</v>
      </c>
      <c r="AK30" s="51">
        <v>0</v>
      </c>
      <c r="AL30" s="51">
        <v>0</v>
      </c>
      <c r="AM30" s="51">
        <v>0</v>
      </c>
      <c r="AN30" s="51">
        <v>0</v>
      </c>
      <c r="AO30" s="51">
        <v>0</v>
      </c>
      <c r="AP30" s="51">
        <v>0</v>
      </c>
      <c r="AQ30" s="51">
        <v>0</v>
      </c>
      <c r="AR30" s="51">
        <v>0</v>
      </c>
      <c r="AS30" s="51">
        <v>0</v>
      </c>
      <c r="AT30" s="51">
        <v>0</v>
      </c>
      <c r="AU30" s="51">
        <v>0</v>
      </c>
      <c r="AV30" s="51">
        <v>0</v>
      </c>
      <c r="AW30" s="51">
        <v>0</v>
      </c>
      <c r="AX30" s="51">
        <v>0</v>
      </c>
      <c r="AY30" s="51">
        <v>0</v>
      </c>
      <c r="AZ30" s="51">
        <v>0</v>
      </c>
      <c r="BA30" s="51">
        <v>0</v>
      </c>
      <c r="BB30" s="51">
        <v>0</v>
      </c>
      <c r="BC30" s="51">
        <v>0</v>
      </c>
      <c r="BD30" s="51">
        <v>0</v>
      </c>
      <c r="BE30" s="51">
        <v>0</v>
      </c>
      <c r="BF30" s="51">
        <v>0</v>
      </c>
      <c r="BG30" s="51">
        <v>0</v>
      </c>
      <c r="BH30" s="51">
        <v>0</v>
      </c>
      <c r="BI30" s="51">
        <v>0</v>
      </c>
      <c r="BJ30" s="51">
        <v>0</v>
      </c>
      <c r="BK30" s="51">
        <v>0</v>
      </c>
      <c r="BL30" s="51">
        <v>0</v>
      </c>
      <c r="BM30" s="51">
        <v>0</v>
      </c>
      <c r="BN30" s="51">
        <v>0</v>
      </c>
    </row>
    <row r="31" spans="1:66">
      <c r="A31" s="4" t="s">
        <v>852</v>
      </c>
      <c r="B31">
        <v>2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1</v>
      </c>
      <c r="P31" s="6">
        <v>0</v>
      </c>
      <c r="Q31" s="6">
        <v>7</v>
      </c>
      <c r="R31" s="6">
        <v>5</v>
      </c>
      <c r="S31" s="6">
        <v>0</v>
      </c>
      <c r="T31" s="6">
        <v>0</v>
      </c>
      <c r="U31" s="6">
        <v>0</v>
      </c>
      <c r="V31" s="6">
        <v>0</v>
      </c>
      <c r="W31" s="6">
        <v>4</v>
      </c>
      <c r="X31" s="6">
        <v>99</v>
      </c>
      <c r="Y31" s="6">
        <v>0</v>
      </c>
      <c r="Z31" s="6">
        <v>0</v>
      </c>
      <c r="AA31" s="6">
        <v>15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51">
        <v>0</v>
      </c>
      <c r="AJ31" s="51">
        <v>0</v>
      </c>
      <c r="AK31" s="51">
        <v>0</v>
      </c>
      <c r="AL31" s="51">
        <v>0</v>
      </c>
      <c r="AM31" s="51">
        <v>0</v>
      </c>
      <c r="AN31" s="51">
        <v>0</v>
      </c>
      <c r="AO31" s="51">
        <v>0</v>
      </c>
      <c r="AP31" s="51">
        <v>0</v>
      </c>
      <c r="AQ31" s="51">
        <v>0</v>
      </c>
      <c r="AR31" s="51">
        <v>0</v>
      </c>
      <c r="AS31" s="51">
        <v>0</v>
      </c>
      <c r="AT31" s="51">
        <v>0</v>
      </c>
      <c r="AU31" s="51">
        <v>1</v>
      </c>
      <c r="AV31" s="51">
        <v>0</v>
      </c>
      <c r="AW31" s="51">
        <v>5</v>
      </c>
      <c r="AX31" s="51">
        <v>3</v>
      </c>
      <c r="AY31" s="51">
        <v>0</v>
      </c>
      <c r="AZ31" s="51">
        <v>0</v>
      </c>
      <c r="BA31" s="51">
        <v>0</v>
      </c>
      <c r="BB31" s="51">
        <v>0</v>
      </c>
      <c r="BC31" s="51">
        <v>3</v>
      </c>
      <c r="BD31" s="51">
        <v>74</v>
      </c>
      <c r="BE31" s="51">
        <v>0</v>
      </c>
      <c r="BF31" s="51">
        <v>0</v>
      </c>
      <c r="BG31" s="51">
        <v>0</v>
      </c>
      <c r="BH31" s="51">
        <v>0</v>
      </c>
      <c r="BI31" s="51">
        <v>0</v>
      </c>
      <c r="BJ31" s="51">
        <v>0</v>
      </c>
      <c r="BK31" s="51">
        <v>0</v>
      </c>
      <c r="BL31" s="51">
        <v>0</v>
      </c>
      <c r="BM31" s="51">
        <v>0</v>
      </c>
      <c r="BN31" s="51">
        <v>0</v>
      </c>
    </row>
    <row r="32" spans="1:66">
      <c r="A32" s="4" t="s">
        <v>462</v>
      </c>
      <c r="B32">
        <v>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8</v>
      </c>
      <c r="P32" s="6">
        <v>0</v>
      </c>
      <c r="Q32" s="6">
        <v>9</v>
      </c>
      <c r="R32" s="6">
        <v>11</v>
      </c>
      <c r="S32" s="6">
        <v>0</v>
      </c>
      <c r="T32" s="6">
        <v>0</v>
      </c>
      <c r="U32" s="6">
        <v>0</v>
      </c>
      <c r="V32" s="6">
        <v>0</v>
      </c>
      <c r="W32" s="6">
        <v>5</v>
      </c>
      <c r="X32" s="6">
        <v>80</v>
      </c>
      <c r="Y32" s="6">
        <v>0</v>
      </c>
      <c r="Z32" s="6">
        <v>0</v>
      </c>
      <c r="AA32" s="6">
        <v>10</v>
      </c>
      <c r="AB32" s="6">
        <v>0</v>
      </c>
      <c r="AC32" s="6">
        <v>0</v>
      </c>
      <c r="AD32" s="6">
        <v>0</v>
      </c>
      <c r="AE32" s="6">
        <v>0</v>
      </c>
      <c r="AF32" s="6">
        <v>5</v>
      </c>
      <c r="AG32" s="6">
        <v>0</v>
      </c>
      <c r="AH32" s="6">
        <v>0</v>
      </c>
      <c r="AI32" s="51">
        <v>0</v>
      </c>
      <c r="AJ32" s="51">
        <v>0</v>
      </c>
      <c r="AK32" s="51">
        <v>0</v>
      </c>
      <c r="AL32" s="51">
        <v>0</v>
      </c>
      <c r="AM32" s="51">
        <v>0</v>
      </c>
      <c r="AN32" s="51">
        <v>0</v>
      </c>
      <c r="AO32" s="51">
        <v>0</v>
      </c>
      <c r="AP32" s="51">
        <v>0</v>
      </c>
      <c r="AQ32" s="51">
        <v>0</v>
      </c>
      <c r="AR32" s="51">
        <v>0</v>
      </c>
      <c r="AS32" s="51">
        <v>0</v>
      </c>
      <c r="AT32" s="51">
        <v>0</v>
      </c>
      <c r="AU32" s="51">
        <v>1</v>
      </c>
      <c r="AV32" s="51">
        <v>0</v>
      </c>
      <c r="AW32" s="51">
        <v>2</v>
      </c>
      <c r="AX32" s="51">
        <v>2</v>
      </c>
      <c r="AY32" s="51">
        <v>0</v>
      </c>
      <c r="AZ32" s="51">
        <v>0</v>
      </c>
      <c r="BA32" s="51">
        <v>0</v>
      </c>
      <c r="BB32" s="51">
        <v>0</v>
      </c>
      <c r="BC32" s="51">
        <v>1</v>
      </c>
      <c r="BD32" s="51">
        <v>15</v>
      </c>
      <c r="BE32" s="51">
        <v>31</v>
      </c>
      <c r="BF32" s="51">
        <v>34</v>
      </c>
      <c r="BG32" s="51">
        <v>0</v>
      </c>
      <c r="BH32" s="51">
        <v>0</v>
      </c>
      <c r="BI32" s="51">
        <v>0</v>
      </c>
      <c r="BJ32" s="51">
        <v>0</v>
      </c>
      <c r="BK32" s="51">
        <v>0</v>
      </c>
      <c r="BL32" s="51">
        <v>0</v>
      </c>
      <c r="BM32" s="51">
        <v>0</v>
      </c>
      <c r="BN32" s="51">
        <v>0</v>
      </c>
    </row>
    <row r="33" spans="1:66">
      <c r="A33" s="4" t="s">
        <v>853</v>
      </c>
      <c r="B33">
        <v>2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10</v>
      </c>
      <c r="P33" s="6">
        <v>0</v>
      </c>
      <c r="Q33" s="6">
        <v>0</v>
      </c>
      <c r="R33" s="6">
        <v>16</v>
      </c>
      <c r="S33" s="6">
        <v>0</v>
      </c>
      <c r="T33" s="6">
        <v>0</v>
      </c>
      <c r="U33" s="6">
        <v>0</v>
      </c>
      <c r="V33" s="6">
        <v>7</v>
      </c>
      <c r="W33" s="6">
        <v>0</v>
      </c>
      <c r="X33" s="6">
        <v>79</v>
      </c>
      <c r="Y33" s="6">
        <v>0</v>
      </c>
      <c r="Z33" s="6">
        <v>0</v>
      </c>
      <c r="AA33" s="6">
        <v>10</v>
      </c>
      <c r="AB33" s="6">
        <v>3</v>
      </c>
      <c r="AC33" s="6">
        <v>0</v>
      </c>
      <c r="AD33" s="6">
        <v>0</v>
      </c>
      <c r="AE33" s="6">
        <v>0</v>
      </c>
      <c r="AF33" s="6">
        <v>5</v>
      </c>
      <c r="AG33" s="6">
        <v>0</v>
      </c>
      <c r="AH33" s="6">
        <v>0</v>
      </c>
      <c r="AI33" s="51">
        <v>0</v>
      </c>
      <c r="AJ33" s="51">
        <v>0</v>
      </c>
      <c r="AK33" s="51">
        <v>0</v>
      </c>
      <c r="AL33" s="51">
        <v>0</v>
      </c>
      <c r="AM33" s="51">
        <v>0</v>
      </c>
      <c r="AN33" s="51">
        <v>0</v>
      </c>
      <c r="AO33" s="51">
        <v>0</v>
      </c>
      <c r="AP33" s="51">
        <v>0</v>
      </c>
      <c r="AQ33" s="51">
        <v>0</v>
      </c>
      <c r="AR33" s="51">
        <v>0</v>
      </c>
      <c r="AS33" s="51">
        <v>0</v>
      </c>
      <c r="AT33" s="51">
        <v>0</v>
      </c>
      <c r="AU33" s="51">
        <v>4</v>
      </c>
      <c r="AV33" s="51">
        <v>0</v>
      </c>
      <c r="AW33" s="51">
        <v>0</v>
      </c>
      <c r="AX33" s="51">
        <v>6</v>
      </c>
      <c r="AY33" s="51">
        <v>0</v>
      </c>
      <c r="AZ33" s="51">
        <v>0</v>
      </c>
      <c r="BA33" s="51">
        <v>0</v>
      </c>
      <c r="BB33" s="51">
        <v>0</v>
      </c>
      <c r="BC33" s="51">
        <v>0</v>
      </c>
      <c r="BD33" s="51">
        <v>33</v>
      </c>
      <c r="BE33" s="51">
        <v>43</v>
      </c>
      <c r="BF33" s="51">
        <v>0</v>
      </c>
      <c r="BG33" s="51">
        <v>0</v>
      </c>
      <c r="BH33" s="51">
        <v>0</v>
      </c>
      <c r="BI33" s="51">
        <v>0</v>
      </c>
      <c r="BJ33" s="51">
        <v>0</v>
      </c>
      <c r="BK33" s="51">
        <v>0</v>
      </c>
      <c r="BL33" s="51">
        <v>0</v>
      </c>
      <c r="BM33" s="51">
        <v>0</v>
      </c>
      <c r="BN33" s="51">
        <v>0</v>
      </c>
    </row>
    <row r="34" spans="1:66">
      <c r="A34" s="4" t="s">
        <v>854</v>
      </c>
      <c r="B34">
        <v>2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35</v>
      </c>
      <c r="P34" s="6">
        <v>0</v>
      </c>
      <c r="Q34" s="6">
        <v>10</v>
      </c>
      <c r="R34" s="6">
        <v>13</v>
      </c>
      <c r="S34" s="6">
        <v>0</v>
      </c>
      <c r="T34" s="6">
        <v>0</v>
      </c>
      <c r="U34" s="6">
        <v>0</v>
      </c>
      <c r="V34" s="6">
        <v>6</v>
      </c>
      <c r="W34" s="6">
        <v>0</v>
      </c>
      <c r="X34" s="6">
        <v>48</v>
      </c>
      <c r="Y34" s="6">
        <v>0</v>
      </c>
      <c r="Z34" s="6">
        <v>0</v>
      </c>
      <c r="AA34" s="6">
        <v>10</v>
      </c>
      <c r="AB34" s="6">
        <v>0</v>
      </c>
      <c r="AC34" s="6">
        <v>0</v>
      </c>
      <c r="AD34" s="6">
        <v>0</v>
      </c>
      <c r="AE34" s="6">
        <v>0</v>
      </c>
      <c r="AF34" s="6">
        <v>5</v>
      </c>
      <c r="AG34" s="6">
        <v>0</v>
      </c>
      <c r="AH34" s="6">
        <v>0</v>
      </c>
      <c r="AI34" s="51">
        <v>0</v>
      </c>
      <c r="AJ34" s="51">
        <v>0</v>
      </c>
      <c r="AK34" s="51">
        <v>0</v>
      </c>
      <c r="AL34" s="51">
        <v>0</v>
      </c>
      <c r="AM34" s="51">
        <v>0</v>
      </c>
      <c r="AN34" s="51">
        <v>0</v>
      </c>
      <c r="AO34" s="51">
        <v>0</v>
      </c>
      <c r="AP34" s="51">
        <v>0</v>
      </c>
      <c r="AQ34" s="51">
        <v>0</v>
      </c>
      <c r="AR34" s="51">
        <v>0</v>
      </c>
      <c r="AS34" s="51">
        <v>0</v>
      </c>
      <c r="AT34" s="51">
        <v>0</v>
      </c>
      <c r="AU34" s="51">
        <v>28</v>
      </c>
      <c r="AV34" s="51">
        <v>0</v>
      </c>
      <c r="AW34" s="51">
        <v>8</v>
      </c>
      <c r="AX34" s="51">
        <v>11</v>
      </c>
      <c r="AY34" s="51">
        <v>0</v>
      </c>
      <c r="AZ34" s="51">
        <v>0</v>
      </c>
      <c r="BA34" s="51">
        <v>0</v>
      </c>
      <c r="BB34" s="51">
        <v>0</v>
      </c>
      <c r="BC34" s="51">
        <v>0</v>
      </c>
      <c r="BD34" s="51">
        <v>39</v>
      </c>
      <c r="BE34" s="51">
        <v>0</v>
      </c>
      <c r="BF34" s="51">
        <v>0</v>
      </c>
      <c r="BG34" s="51">
        <v>0</v>
      </c>
      <c r="BH34" s="51">
        <v>0</v>
      </c>
      <c r="BI34" s="51">
        <v>0</v>
      </c>
      <c r="BJ34" s="51">
        <v>0</v>
      </c>
      <c r="BK34" s="51">
        <v>0</v>
      </c>
      <c r="BL34" s="51">
        <v>0</v>
      </c>
      <c r="BM34" s="51">
        <v>0</v>
      </c>
      <c r="BN34" s="51">
        <v>0</v>
      </c>
    </row>
    <row r="35" spans="1:66">
      <c r="A35" s="4" t="s">
        <v>855</v>
      </c>
      <c r="B35">
        <v>2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33</v>
      </c>
      <c r="P35" s="6">
        <v>14</v>
      </c>
      <c r="Q35" s="6">
        <v>0</v>
      </c>
      <c r="R35" s="6">
        <v>27</v>
      </c>
      <c r="S35" s="6">
        <v>0</v>
      </c>
      <c r="T35" s="6">
        <v>0</v>
      </c>
      <c r="U35" s="6">
        <v>0</v>
      </c>
      <c r="V35" s="6">
        <v>6</v>
      </c>
      <c r="W35" s="6">
        <v>0</v>
      </c>
      <c r="X35" s="6">
        <v>31</v>
      </c>
      <c r="Y35" s="6">
        <v>0</v>
      </c>
      <c r="Z35" s="6">
        <v>0</v>
      </c>
      <c r="AA35" s="6">
        <v>15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51">
        <v>0</v>
      </c>
      <c r="AJ35" s="51">
        <v>0</v>
      </c>
      <c r="AK35" s="51">
        <v>0</v>
      </c>
      <c r="AL35" s="51">
        <v>0</v>
      </c>
      <c r="AM35" s="51">
        <v>0</v>
      </c>
      <c r="AN35" s="51">
        <v>0</v>
      </c>
      <c r="AO35" s="51">
        <v>0</v>
      </c>
      <c r="AP35" s="51">
        <v>0</v>
      </c>
      <c r="AQ35" s="51">
        <v>0</v>
      </c>
      <c r="AR35" s="51">
        <v>0</v>
      </c>
      <c r="AS35" s="51">
        <v>0</v>
      </c>
      <c r="AT35" s="51">
        <v>0</v>
      </c>
      <c r="AU35" s="51">
        <v>24</v>
      </c>
      <c r="AV35" s="51">
        <v>0</v>
      </c>
      <c r="AW35" s="51">
        <v>0</v>
      </c>
      <c r="AX35" s="51">
        <v>20</v>
      </c>
      <c r="AY35" s="51">
        <v>0</v>
      </c>
      <c r="AZ35" s="51">
        <v>0</v>
      </c>
      <c r="BA35" s="51">
        <v>0</v>
      </c>
      <c r="BB35" s="51">
        <v>0</v>
      </c>
      <c r="BC35" s="51">
        <v>0</v>
      </c>
      <c r="BD35" s="51">
        <v>23</v>
      </c>
      <c r="BE35" s="51">
        <v>17</v>
      </c>
      <c r="BF35" s="51">
        <v>0</v>
      </c>
      <c r="BG35" s="51">
        <v>0</v>
      </c>
      <c r="BH35" s="51">
        <v>0</v>
      </c>
      <c r="BI35" s="51">
        <v>0</v>
      </c>
      <c r="BJ35" s="51">
        <v>0</v>
      </c>
      <c r="BK35" s="51">
        <v>0</v>
      </c>
      <c r="BL35" s="51">
        <v>0</v>
      </c>
      <c r="BM35" s="51">
        <v>0</v>
      </c>
      <c r="BN35" s="51">
        <v>0</v>
      </c>
    </row>
    <row r="36" spans="1:66">
      <c r="A36" s="4" t="s">
        <v>856</v>
      </c>
      <c r="B36">
        <v>1</v>
      </c>
      <c r="C36" s="6">
        <v>29</v>
      </c>
      <c r="D36" s="6">
        <v>0</v>
      </c>
      <c r="E36" s="6">
        <v>0</v>
      </c>
      <c r="F36" s="6">
        <v>0</v>
      </c>
      <c r="G36" s="6">
        <v>0</v>
      </c>
      <c r="H36" s="6">
        <v>13</v>
      </c>
      <c r="I36" s="6">
        <v>21</v>
      </c>
      <c r="J36" s="6">
        <v>5</v>
      </c>
      <c r="K36" s="6">
        <v>54</v>
      </c>
      <c r="L36" s="6">
        <v>12</v>
      </c>
      <c r="M36" s="6">
        <v>0</v>
      </c>
      <c r="N36" s="6">
        <v>3</v>
      </c>
      <c r="O36" s="6">
        <v>0</v>
      </c>
      <c r="P36" s="6">
        <v>0</v>
      </c>
      <c r="Q36" s="6">
        <v>0</v>
      </c>
      <c r="R36" s="6">
        <v>0</v>
      </c>
      <c r="S36" s="6">
        <v>14</v>
      </c>
      <c r="T36" s="6">
        <v>4</v>
      </c>
      <c r="U36" s="6">
        <v>0</v>
      </c>
      <c r="V36" s="6">
        <v>0</v>
      </c>
      <c r="W36" s="6">
        <v>17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51">
        <v>0</v>
      </c>
      <c r="AJ36" s="51">
        <v>0</v>
      </c>
      <c r="AK36" s="51">
        <v>0</v>
      </c>
      <c r="AL36" s="51">
        <v>0</v>
      </c>
      <c r="AM36" s="51">
        <v>0</v>
      </c>
      <c r="AN36" s="51">
        <v>0</v>
      </c>
      <c r="AO36" s="51">
        <v>0</v>
      </c>
      <c r="AP36" s="51">
        <v>0</v>
      </c>
      <c r="AQ36" s="51">
        <v>0</v>
      </c>
      <c r="AR36" s="51">
        <v>0</v>
      </c>
      <c r="AS36" s="51">
        <v>0</v>
      </c>
      <c r="AT36" s="51">
        <v>0</v>
      </c>
      <c r="AU36" s="51">
        <v>0</v>
      </c>
      <c r="AV36" s="51">
        <v>0</v>
      </c>
      <c r="AW36" s="51">
        <v>0</v>
      </c>
      <c r="AX36" s="51">
        <v>0</v>
      </c>
      <c r="AY36" s="51">
        <v>0</v>
      </c>
      <c r="AZ36" s="51">
        <v>0</v>
      </c>
      <c r="BA36" s="51">
        <v>0</v>
      </c>
      <c r="BB36" s="51">
        <v>0</v>
      </c>
      <c r="BC36" s="51">
        <v>0</v>
      </c>
      <c r="BD36" s="51">
        <v>0</v>
      </c>
      <c r="BE36" s="51">
        <v>0</v>
      </c>
      <c r="BF36" s="51">
        <v>0</v>
      </c>
      <c r="BG36" s="51">
        <v>0</v>
      </c>
      <c r="BH36" s="51">
        <v>0</v>
      </c>
      <c r="BI36" s="51">
        <v>0</v>
      </c>
      <c r="BJ36" s="51">
        <v>0</v>
      </c>
      <c r="BK36" s="51">
        <v>0</v>
      </c>
      <c r="BL36" s="51">
        <v>0</v>
      </c>
      <c r="BM36" s="51">
        <v>0</v>
      </c>
      <c r="BN36" s="51">
        <v>0</v>
      </c>
    </row>
    <row r="37" spans="1:66">
      <c r="A37" s="4" t="s">
        <v>621</v>
      </c>
      <c r="B37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5</v>
      </c>
      <c r="J37" s="6">
        <v>0</v>
      </c>
      <c r="K37" s="6">
        <v>50</v>
      </c>
      <c r="L37" s="6">
        <v>8</v>
      </c>
      <c r="M37" s="6">
        <v>2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53</v>
      </c>
      <c r="T37" s="6">
        <v>12</v>
      </c>
      <c r="U37" s="6">
        <v>5</v>
      </c>
      <c r="V37" s="6">
        <v>0</v>
      </c>
      <c r="W37" s="6">
        <v>16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6</v>
      </c>
      <c r="AF37" s="6">
        <v>0</v>
      </c>
      <c r="AG37" s="6">
        <v>5</v>
      </c>
      <c r="AH37" s="6">
        <v>2</v>
      </c>
      <c r="AI37" s="51">
        <v>0</v>
      </c>
      <c r="AJ37" s="51">
        <v>0</v>
      </c>
      <c r="AK37" s="51">
        <v>0</v>
      </c>
      <c r="AL37" s="51">
        <v>0</v>
      </c>
      <c r="AM37" s="51">
        <v>0</v>
      </c>
      <c r="AN37" s="51">
        <v>0</v>
      </c>
      <c r="AO37" s="51">
        <v>0</v>
      </c>
      <c r="AP37" s="51">
        <v>0</v>
      </c>
      <c r="AQ37" s="51">
        <v>0</v>
      </c>
      <c r="AR37" s="51">
        <v>0</v>
      </c>
      <c r="AS37" s="51">
        <v>0</v>
      </c>
      <c r="AT37" s="51">
        <v>0</v>
      </c>
      <c r="AU37" s="51">
        <v>0</v>
      </c>
      <c r="AV37" s="51">
        <v>0</v>
      </c>
      <c r="AW37" s="51">
        <v>0</v>
      </c>
      <c r="AX37" s="51">
        <v>0</v>
      </c>
      <c r="AY37" s="51">
        <v>0</v>
      </c>
      <c r="AZ37" s="51">
        <v>0</v>
      </c>
      <c r="BA37" s="51">
        <v>0</v>
      </c>
      <c r="BB37" s="51">
        <v>0</v>
      </c>
      <c r="BC37" s="51">
        <v>0</v>
      </c>
      <c r="BD37" s="51">
        <v>0</v>
      </c>
      <c r="BE37" s="51">
        <v>0</v>
      </c>
      <c r="BF37" s="51">
        <v>0</v>
      </c>
      <c r="BG37" s="51">
        <v>0</v>
      </c>
      <c r="BH37" s="51">
        <v>0</v>
      </c>
      <c r="BI37" s="51">
        <v>0</v>
      </c>
      <c r="BJ37" s="51">
        <v>0</v>
      </c>
      <c r="BK37" s="51">
        <v>0</v>
      </c>
      <c r="BL37" s="51">
        <v>0</v>
      </c>
      <c r="BM37" s="51">
        <v>0</v>
      </c>
      <c r="BN37" s="51">
        <v>0</v>
      </c>
    </row>
    <row r="38" spans="1:66">
      <c r="A38" s="4" t="s">
        <v>857</v>
      </c>
      <c r="B38">
        <v>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7</v>
      </c>
      <c r="I38" s="6">
        <v>10</v>
      </c>
      <c r="J38" s="6">
        <v>0</v>
      </c>
      <c r="K38" s="6">
        <v>31</v>
      </c>
      <c r="L38" s="6">
        <v>6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31</v>
      </c>
      <c r="S38" s="6">
        <v>24</v>
      </c>
      <c r="T38" s="6">
        <v>0</v>
      </c>
      <c r="U38" s="6">
        <v>0</v>
      </c>
      <c r="V38" s="6">
        <v>1</v>
      </c>
      <c r="W38" s="6">
        <v>89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51">
        <v>0</v>
      </c>
      <c r="AJ38" s="51">
        <v>0</v>
      </c>
      <c r="AK38" s="51">
        <v>0</v>
      </c>
      <c r="AL38" s="51">
        <v>0</v>
      </c>
      <c r="AM38" s="51">
        <v>0</v>
      </c>
      <c r="AN38" s="51">
        <v>0</v>
      </c>
      <c r="AO38" s="51">
        <v>0</v>
      </c>
      <c r="AP38" s="51">
        <v>0</v>
      </c>
      <c r="AQ38" s="51">
        <v>0</v>
      </c>
      <c r="AR38" s="51">
        <v>0</v>
      </c>
      <c r="AS38" s="51">
        <v>0</v>
      </c>
      <c r="AT38" s="51">
        <v>0</v>
      </c>
      <c r="AU38" s="51">
        <v>0</v>
      </c>
      <c r="AV38" s="51">
        <v>0</v>
      </c>
      <c r="AW38" s="51">
        <v>0</v>
      </c>
      <c r="AX38" s="51">
        <v>0</v>
      </c>
      <c r="AY38" s="51">
        <v>0</v>
      </c>
      <c r="AZ38" s="51">
        <v>0</v>
      </c>
      <c r="BA38" s="51">
        <v>0</v>
      </c>
      <c r="BB38" s="51">
        <v>0</v>
      </c>
      <c r="BC38" s="51">
        <v>0</v>
      </c>
      <c r="BD38" s="51">
        <v>0</v>
      </c>
      <c r="BE38" s="51">
        <v>0</v>
      </c>
      <c r="BF38" s="51">
        <v>0</v>
      </c>
      <c r="BG38" s="51">
        <v>0</v>
      </c>
      <c r="BH38" s="51">
        <v>0</v>
      </c>
      <c r="BI38" s="51">
        <v>0</v>
      </c>
      <c r="BJ38" s="51">
        <v>0</v>
      </c>
      <c r="BK38" s="51">
        <v>0</v>
      </c>
      <c r="BL38" s="51">
        <v>0</v>
      </c>
      <c r="BM38" s="51">
        <v>0</v>
      </c>
      <c r="BN38" s="51">
        <v>0</v>
      </c>
    </row>
    <row r="39" spans="1:66">
      <c r="A39" s="4" t="s">
        <v>520</v>
      </c>
      <c r="B39">
        <v>1</v>
      </c>
      <c r="C39" s="6">
        <v>16</v>
      </c>
      <c r="D39" s="6">
        <v>0</v>
      </c>
      <c r="E39" s="6">
        <v>0</v>
      </c>
      <c r="F39" s="6">
        <v>7</v>
      </c>
      <c r="G39" s="6">
        <v>9</v>
      </c>
      <c r="H39" s="6">
        <v>0</v>
      </c>
      <c r="I39" s="6">
        <v>14</v>
      </c>
      <c r="J39" s="6">
        <v>0</v>
      </c>
      <c r="K39" s="6">
        <v>53</v>
      </c>
      <c r="L39" s="6">
        <v>0</v>
      </c>
      <c r="M39" s="6">
        <v>3</v>
      </c>
      <c r="N39" s="6">
        <v>0</v>
      </c>
      <c r="O39" s="6">
        <v>0</v>
      </c>
      <c r="P39" s="6">
        <v>0</v>
      </c>
      <c r="Q39" s="6">
        <v>9</v>
      </c>
      <c r="R39" s="6">
        <v>13</v>
      </c>
      <c r="S39" s="6">
        <v>41</v>
      </c>
      <c r="T39" s="6">
        <v>0</v>
      </c>
      <c r="U39" s="6">
        <v>0</v>
      </c>
      <c r="V39" s="6">
        <v>29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3</v>
      </c>
      <c r="AF39" s="6">
        <v>0</v>
      </c>
      <c r="AG39" s="6">
        <v>0</v>
      </c>
      <c r="AH39" s="6">
        <v>0</v>
      </c>
      <c r="AI39" s="51">
        <v>0</v>
      </c>
      <c r="AJ39" s="51">
        <v>0</v>
      </c>
      <c r="AK39" s="51">
        <v>0</v>
      </c>
      <c r="AL39" s="51">
        <v>0</v>
      </c>
      <c r="AM39" s="51">
        <v>0</v>
      </c>
      <c r="AN39" s="51">
        <v>0</v>
      </c>
      <c r="AO39" s="51">
        <v>0</v>
      </c>
      <c r="AP39" s="51">
        <v>0</v>
      </c>
      <c r="AQ39" s="51">
        <v>0</v>
      </c>
      <c r="AR39" s="51">
        <v>0</v>
      </c>
      <c r="AS39" s="51">
        <v>0</v>
      </c>
      <c r="AT39" s="51">
        <v>0</v>
      </c>
      <c r="AU39" s="51">
        <v>0</v>
      </c>
      <c r="AV39" s="51">
        <v>0</v>
      </c>
      <c r="AW39" s="51">
        <v>0</v>
      </c>
      <c r="AX39" s="51">
        <v>0</v>
      </c>
      <c r="AY39" s="51">
        <v>0</v>
      </c>
      <c r="AZ39" s="51">
        <v>0</v>
      </c>
      <c r="BA39" s="51">
        <v>0</v>
      </c>
      <c r="BB39" s="51">
        <v>0</v>
      </c>
      <c r="BC39" s="51">
        <v>0</v>
      </c>
      <c r="BD39" s="51">
        <v>0</v>
      </c>
      <c r="BE39" s="51">
        <v>0</v>
      </c>
      <c r="BF39" s="51">
        <v>0</v>
      </c>
      <c r="BG39" s="51">
        <v>0</v>
      </c>
      <c r="BH39" s="51">
        <v>0</v>
      </c>
      <c r="BI39" s="51">
        <v>0</v>
      </c>
      <c r="BJ39" s="51">
        <v>0</v>
      </c>
      <c r="BK39" s="51">
        <v>0</v>
      </c>
      <c r="BL39" s="51">
        <v>0</v>
      </c>
      <c r="BM39" s="51">
        <v>0</v>
      </c>
      <c r="BN39" s="51">
        <v>0</v>
      </c>
    </row>
    <row r="40" spans="1:66">
      <c r="A40" s="4" t="s">
        <v>858</v>
      </c>
      <c r="B40">
        <v>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39</v>
      </c>
      <c r="P40" s="6">
        <v>0</v>
      </c>
      <c r="Q40" s="6">
        <v>0</v>
      </c>
      <c r="R40" s="6">
        <v>35</v>
      </c>
      <c r="S40" s="6">
        <v>0</v>
      </c>
      <c r="T40" s="6">
        <v>0</v>
      </c>
      <c r="U40" s="6">
        <v>0</v>
      </c>
      <c r="V40" s="6">
        <v>4</v>
      </c>
      <c r="W40" s="6">
        <v>0</v>
      </c>
      <c r="X40" s="6">
        <v>0</v>
      </c>
      <c r="Y40" s="6">
        <v>0</v>
      </c>
      <c r="Z40" s="6">
        <v>0</v>
      </c>
      <c r="AA40" s="6">
        <v>15</v>
      </c>
      <c r="AB40" s="6">
        <v>20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51">
        <v>0</v>
      </c>
      <c r="AJ40" s="51">
        <v>0</v>
      </c>
      <c r="AK40" s="51">
        <v>0</v>
      </c>
      <c r="AL40" s="51">
        <v>0</v>
      </c>
      <c r="AM40" s="51">
        <v>0</v>
      </c>
      <c r="AN40" s="51">
        <v>0</v>
      </c>
      <c r="AO40" s="51">
        <v>0</v>
      </c>
      <c r="AP40" s="51">
        <v>0</v>
      </c>
      <c r="AQ40" s="51">
        <v>0</v>
      </c>
      <c r="AR40" s="51">
        <v>0</v>
      </c>
      <c r="AS40" s="51">
        <v>0</v>
      </c>
      <c r="AT40" s="51">
        <v>0</v>
      </c>
      <c r="AU40" s="51">
        <v>39</v>
      </c>
      <c r="AV40" s="51">
        <v>0</v>
      </c>
      <c r="AW40" s="51">
        <v>0</v>
      </c>
      <c r="AX40" s="51">
        <v>36</v>
      </c>
      <c r="AY40" s="51">
        <v>0</v>
      </c>
      <c r="AZ40" s="51">
        <v>0</v>
      </c>
      <c r="BA40" s="51">
        <v>0</v>
      </c>
      <c r="BB40" s="51">
        <v>0</v>
      </c>
      <c r="BC40" s="51">
        <v>0</v>
      </c>
      <c r="BD40" s="51">
        <v>0</v>
      </c>
      <c r="BE40" s="51">
        <v>0</v>
      </c>
      <c r="BF40" s="51">
        <v>0</v>
      </c>
      <c r="BG40" s="51">
        <v>0</v>
      </c>
      <c r="BH40" s="51">
        <v>0</v>
      </c>
      <c r="BI40" s="51">
        <v>0</v>
      </c>
      <c r="BJ40" s="51">
        <v>0</v>
      </c>
      <c r="BK40" s="51">
        <v>0</v>
      </c>
      <c r="BL40" s="51">
        <v>0</v>
      </c>
      <c r="BM40" s="51">
        <v>0</v>
      </c>
      <c r="BN40" s="51">
        <v>0</v>
      </c>
    </row>
    <row r="41" spans="1:66">
      <c r="A41" s="4" t="s">
        <v>859</v>
      </c>
      <c r="B41">
        <v>2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21</v>
      </c>
      <c r="P41" s="6">
        <v>0</v>
      </c>
      <c r="Q41" s="6">
        <v>0</v>
      </c>
      <c r="R41" s="6">
        <v>16</v>
      </c>
      <c r="S41" s="6">
        <v>0</v>
      </c>
      <c r="T41" s="6">
        <v>0</v>
      </c>
      <c r="U41" s="6">
        <v>0</v>
      </c>
      <c r="V41" s="6">
        <v>7</v>
      </c>
      <c r="W41" s="6">
        <v>0</v>
      </c>
      <c r="X41" s="6">
        <v>73</v>
      </c>
      <c r="Y41" s="6">
        <v>0</v>
      </c>
      <c r="Z41" s="6">
        <v>0</v>
      </c>
      <c r="AA41" s="6">
        <v>15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51">
        <v>0</v>
      </c>
      <c r="AJ41" s="51">
        <v>0</v>
      </c>
      <c r="AK41" s="51">
        <v>0</v>
      </c>
      <c r="AL41" s="51">
        <v>0</v>
      </c>
      <c r="AM41" s="51">
        <v>0</v>
      </c>
      <c r="AN41" s="51">
        <v>0</v>
      </c>
      <c r="AO41" s="51">
        <v>0</v>
      </c>
      <c r="AP41" s="51">
        <v>0</v>
      </c>
      <c r="AQ41" s="51">
        <v>0</v>
      </c>
      <c r="AR41" s="51">
        <v>0</v>
      </c>
      <c r="AS41" s="51">
        <v>0</v>
      </c>
      <c r="AT41" s="51">
        <v>0</v>
      </c>
      <c r="AU41" s="51">
        <v>16</v>
      </c>
      <c r="AV41" s="51">
        <v>0</v>
      </c>
      <c r="AW41" s="51">
        <v>0</v>
      </c>
      <c r="AX41" s="51">
        <v>12</v>
      </c>
      <c r="AY41" s="51">
        <v>0</v>
      </c>
      <c r="AZ41" s="51">
        <v>0</v>
      </c>
      <c r="BA41" s="51">
        <v>0</v>
      </c>
      <c r="BB41" s="51">
        <v>0</v>
      </c>
      <c r="BC41" s="51">
        <v>0</v>
      </c>
      <c r="BD41" s="51">
        <v>58</v>
      </c>
      <c r="BE41" s="51">
        <v>0</v>
      </c>
      <c r="BF41" s="51">
        <v>0</v>
      </c>
      <c r="BG41" s="51">
        <v>0</v>
      </c>
      <c r="BH41" s="51">
        <v>0</v>
      </c>
      <c r="BI41" s="51">
        <v>0</v>
      </c>
      <c r="BJ41" s="51">
        <v>0</v>
      </c>
      <c r="BK41" s="51">
        <v>0</v>
      </c>
      <c r="BL41" s="51">
        <v>0</v>
      </c>
      <c r="BM41" s="51">
        <v>0</v>
      </c>
      <c r="BN41" s="51">
        <v>0</v>
      </c>
    </row>
    <row r="42" spans="1:66">
      <c r="A42" s="4" t="s">
        <v>860</v>
      </c>
      <c r="B42">
        <v>1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21</v>
      </c>
      <c r="J42" s="6">
        <v>0</v>
      </c>
      <c r="K42" s="6">
        <v>62</v>
      </c>
      <c r="L42" s="6">
        <v>0</v>
      </c>
      <c r="M42" s="6">
        <v>3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36</v>
      </c>
      <c r="T42" s="6">
        <v>9</v>
      </c>
      <c r="U42" s="6">
        <v>0</v>
      </c>
      <c r="V42" s="6">
        <v>50</v>
      </c>
      <c r="W42" s="6">
        <v>6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4</v>
      </c>
      <c r="AF42" s="6">
        <v>0</v>
      </c>
      <c r="AG42" s="6">
        <v>4</v>
      </c>
      <c r="AH42" s="6">
        <v>0</v>
      </c>
      <c r="AI42" s="51">
        <v>0</v>
      </c>
      <c r="AJ42" s="51">
        <v>0</v>
      </c>
      <c r="AK42" s="51">
        <v>0</v>
      </c>
      <c r="AL42" s="51">
        <v>0</v>
      </c>
      <c r="AM42" s="51">
        <v>0</v>
      </c>
      <c r="AN42" s="51">
        <v>0</v>
      </c>
      <c r="AO42" s="51">
        <v>0</v>
      </c>
      <c r="AP42" s="51">
        <v>0</v>
      </c>
      <c r="AQ42" s="51">
        <v>0</v>
      </c>
      <c r="AR42" s="51">
        <v>0</v>
      </c>
      <c r="AS42" s="51">
        <v>0</v>
      </c>
      <c r="AT42" s="51">
        <v>0</v>
      </c>
      <c r="AU42" s="51">
        <v>0</v>
      </c>
      <c r="AV42" s="51">
        <v>0</v>
      </c>
      <c r="AW42" s="51">
        <v>0</v>
      </c>
      <c r="AX42" s="51">
        <v>0</v>
      </c>
      <c r="AY42" s="51">
        <v>0</v>
      </c>
      <c r="AZ42" s="51">
        <v>0</v>
      </c>
      <c r="BA42" s="51">
        <v>0</v>
      </c>
      <c r="BB42" s="51">
        <v>0</v>
      </c>
      <c r="BC42" s="51">
        <v>0</v>
      </c>
      <c r="BD42" s="51">
        <v>0</v>
      </c>
      <c r="BE42" s="51">
        <v>0</v>
      </c>
      <c r="BF42" s="51">
        <v>0</v>
      </c>
      <c r="BG42" s="51">
        <v>0</v>
      </c>
      <c r="BH42" s="51">
        <v>0</v>
      </c>
      <c r="BI42" s="51">
        <v>0</v>
      </c>
      <c r="BJ42" s="51">
        <v>0</v>
      </c>
      <c r="BK42" s="51">
        <v>0</v>
      </c>
      <c r="BL42" s="51">
        <v>0</v>
      </c>
      <c r="BM42" s="51">
        <v>0</v>
      </c>
      <c r="BN42" s="51">
        <v>0</v>
      </c>
    </row>
    <row r="43" spans="1:66">
      <c r="A43" s="4" t="s">
        <v>861</v>
      </c>
      <c r="B43">
        <v>1</v>
      </c>
      <c r="C43" s="6">
        <v>40</v>
      </c>
      <c r="D43" s="6">
        <v>0</v>
      </c>
      <c r="E43" s="6">
        <v>0</v>
      </c>
      <c r="F43" s="6">
        <v>0</v>
      </c>
      <c r="G43" s="6">
        <v>0</v>
      </c>
      <c r="H43" s="6">
        <v>6</v>
      </c>
      <c r="I43" s="6">
        <v>0</v>
      </c>
      <c r="J43" s="6">
        <v>2</v>
      </c>
      <c r="K43" s="6">
        <v>33</v>
      </c>
      <c r="L43" s="6">
        <v>6</v>
      </c>
      <c r="M43" s="6">
        <v>0</v>
      </c>
      <c r="N43" s="6">
        <v>0</v>
      </c>
      <c r="O43" s="6">
        <v>0</v>
      </c>
      <c r="P43" s="6">
        <v>0</v>
      </c>
      <c r="Q43" s="6">
        <v>34</v>
      </c>
      <c r="R43" s="6">
        <v>37</v>
      </c>
      <c r="S43" s="6">
        <v>0</v>
      </c>
      <c r="T43" s="6">
        <v>0</v>
      </c>
      <c r="U43" s="6">
        <v>0</v>
      </c>
      <c r="V43" s="6">
        <v>3</v>
      </c>
      <c r="W43" s="6">
        <v>0</v>
      </c>
      <c r="X43" s="6">
        <v>5</v>
      </c>
      <c r="Y43" s="6">
        <v>0</v>
      </c>
      <c r="Z43" s="6">
        <v>0</v>
      </c>
      <c r="AA43" s="6">
        <v>10</v>
      </c>
      <c r="AB43" s="6">
        <v>0</v>
      </c>
      <c r="AC43" s="6">
        <v>0</v>
      </c>
      <c r="AD43" s="6">
        <v>0</v>
      </c>
      <c r="AE43" s="6">
        <v>0</v>
      </c>
      <c r="AF43" s="6">
        <v>5</v>
      </c>
      <c r="AG43" s="6">
        <v>0</v>
      </c>
      <c r="AH43" s="6">
        <v>0</v>
      </c>
      <c r="AI43" s="51">
        <v>0</v>
      </c>
      <c r="AJ43" s="51">
        <v>0</v>
      </c>
      <c r="AK43" s="51">
        <v>0</v>
      </c>
      <c r="AL43" s="51">
        <v>0</v>
      </c>
      <c r="AM43" s="51">
        <v>0</v>
      </c>
      <c r="AN43" s="51">
        <v>0</v>
      </c>
      <c r="AO43" s="51">
        <v>0</v>
      </c>
      <c r="AP43" s="51">
        <v>0</v>
      </c>
      <c r="AQ43" s="51">
        <v>0</v>
      </c>
      <c r="AR43" s="51">
        <v>0</v>
      </c>
      <c r="AS43" s="51">
        <v>0</v>
      </c>
      <c r="AT43" s="51">
        <v>0</v>
      </c>
      <c r="AU43" s="51">
        <v>0</v>
      </c>
      <c r="AV43" s="51">
        <v>0</v>
      </c>
      <c r="AW43" s="51">
        <v>0</v>
      </c>
      <c r="AX43" s="51">
        <v>0</v>
      </c>
      <c r="AY43" s="51">
        <v>0</v>
      </c>
      <c r="AZ43" s="51">
        <v>0</v>
      </c>
      <c r="BA43" s="51">
        <v>0</v>
      </c>
      <c r="BB43" s="51">
        <v>0</v>
      </c>
      <c r="BC43" s="51">
        <v>0</v>
      </c>
      <c r="BD43" s="51">
        <v>0</v>
      </c>
      <c r="BE43" s="51">
        <v>0</v>
      </c>
      <c r="BF43" s="51">
        <v>0</v>
      </c>
      <c r="BG43" s="51">
        <v>0</v>
      </c>
      <c r="BH43" s="51">
        <v>0</v>
      </c>
      <c r="BI43" s="51">
        <v>0</v>
      </c>
      <c r="BJ43" s="51">
        <v>0</v>
      </c>
      <c r="BK43" s="51">
        <v>0</v>
      </c>
      <c r="BL43" s="51">
        <v>0</v>
      </c>
      <c r="BM43" s="51">
        <v>0</v>
      </c>
      <c r="BN43" s="51">
        <v>0</v>
      </c>
    </row>
    <row r="44" spans="1:66">
      <c r="A44" s="4" t="s">
        <v>862</v>
      </c>
      <c r="B44">
        <v>1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48</v>
      </c>
      <c r="P44" s="6">
        <v>14</v>
      </c>
      <c r="Q44" s="6">
        <v>11</v>
      </c>
      <c r="R44" s="6">
        <v>14</v>
      </c>
      <c r="S44" s="6">
        <v>0</v>
      </c>
      <c r="T44" s="6">
        <v>0</v>
      </c>
      <c r="U44" s="6">
        <v>0</v>
      </c>
      <c r="V44" s="6">
        <v>1</v>
      </c>
      <c r="W44" s="6">
        <v>0</v>
      </c>
      <c r="X44" s="6">
        <v>42</v>
      </c>
      <c r="Y44" s="6">
        <v>0</v>
      </c>
      <c r="Z44" s="6">
        <v>12</v>
      </c>
      <c r="AA44" s="6">
        <v>10</v>
      </c>
      <c r="AB44" s="6">
        <v>0</v>
      </c>
      <c r="AC44" s="6">
        <v>0</v>
      </c>
      <c r="AD44" s="6">
        <v>0</v>
      </c>
      <c r="AE44" s="6">
        <v>0</v>
      </c>
      <c r="AF44" s="6">
        <v>5</v>
      </c>
      <c r="AG44" s="6">
        <v>0</v>
      </c>
      <c r="AH44" s="6">
        <v>0</v>
      </c>
      <c r="AI44" s="51">
        <v>0</v>
      </c>
      <c r="AJ44" s="51">
        <v>0</v>
      </c>
      <c r="AK44" s="51">
        <v>0</v>
      </c>
      <c r="AL44" s="51">
        <v>0</v>
      </c>
      <c r="AM44" s="51">
        <v>0</v>
      </c>
      <c r="AN44" s="51">
        <v>0</v>
      </c>
      <c r="AO44" s="51">
        <v>0</v>
      </c>
      <c r="AP44" s="51">
        <v>0</v>
      </c>
      <c r="AQ44" s="51">
        <v>0</v>
      </c>
      <c r="AR44" s="51">
        <v>0</v>
      </c>
      <c r="AS44" s="51">
        <v>0</v>
      </c>
      <c r="AT44" s="51">
        <v>0</v>
      </c>
      <c r="AU44" s="51">
        <v>0</v>
      </c>
      <c r="AV44" s="51">
        <v>0</v>
      </c>
      <c r="AW44" s="51">
        <v>0</v>
      </c>
      <c r="AX44" s="51">
        <v>0</v>
      </c>
      <c r="AY44" s="51">
        <v>0</v>
      </c>
      <c r="AZ44" s="51">
        <v>0</v>
      </c>
      <c r="BA44" s="51">
        <v>0</v>
      </c>
      <c r="BB44" s="51">
        <v>0</v>
      </c>
      <c r="BC44" s="51">
        <v>0</v>
      </c>
      <c r="BD44" s="51">
        <v>0</v>
      </c>
      <c r="BE44" s="51">
        <v>0</v>
      </c>
      <c r="BF44" s="51">
        <v>0</v>
      </c>
      <c r="BG44" s="51">
        <v>0</v>
      </c>
      <c r="BH44" s="51">
        <v>0</v>
      </c>
      <c r="BI44" s="51">
        <v>0</v>
      </c>
      <c r="BJ44" s="51">
        <v>0</v>
      </c>
      <c r="BK44" s="51">
        <v>0</v>
      </c>
      <c r="BL44" s="51">
        <v>0</v>
      </c>
      <c r="BM44" s="51">
        <v>0</v>
      </c>
      <c r="BN44" s="51">
        <v>0</v>
      </c>
    </row>
    <row r="45" spans="1:66">
      <c r="A45" s="4" t="s">
        <v>863</v>
      </c>
      <c r="B45">
        <v>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11</v>
      </c>
      <c r="P45" s="6">
        <v>0</v>
      </c>
      <c r="Q45" s="6">
        <v>2</v>
      </c>
      <c r="R45" s="6">
        <v>3</v>
      </c>
      <c r="S45" s="6">
        <v>0</v>
      </c>
      <c r="T45" s="6">
        <v>0</v>
      </c>
      <c r="U45" s="6">
        <v>0</v>
      </c>
      <c r="V45" s="6">
        <v>1</v>
      </c>
      <c r="W45" s="6">
        <v>0</v>
      </c>
      <c r="X45" s="6">
        <v>76</v>
      </c>
      <c r="Y45" s="6">
        <v>21</v>
      </c>
      <c r="Z45" s="6">
        <v>29</v>
      </c>
      <c r="AA45" s="6">
        <v>10</v>
      </c>
      <c r="AB45" s="6">
        <v>0</v>
      </c>
      <c r="AC45" s="6">
        <v>0</v>
      </c>
      <c r="AD45" s="6">
        <v>0</v>
      </c>
      <c r="AE45" s="6">
        <v>0</v>
      </c>
      <c r="AF45" s="6">
        <v>5</v>
      </c>
      <c r="AG45" s="6">
        <v>0</v>
      </c>
      <c r="AH45" s="6">
        <v>0</v>
      </c>
      <c r="AI45" s="51">
        <v>0</v>
      </c>
      <c r="AJ45" s="51">
        <v>0</v>
      </c>
      <c r="AK45" s="51">
        <v>0</v>
      </c>
      <c r="AL45" s="51">
        <v>0</v>
      </c>
      <c r="AM45" s="51">
        <v>0</v>
      </c>
      <c r="AN45" s="51">
        <v>0</v>
      </c>
      <c r="AO45" s="51">
        <v>0</v>
      </c>
      <c r="AP45" s="51">
        <v>0</v>
      </c>
      <c r="AQ45" s="51">
        <v>0</v>
      </c>
      <c r="AR45" s="51">
        <v>0</v>
      </c>
      <c r="AS45" s="51">
        <v>0</v>
      </c>
      <c r="AT45" s="51">
        <v>0</v>
      </c>
      <c r="AU45" s="51">
        <v>0</v>
      </c>
      <c r="AV45" s="51">
        <v>0</v>
      </c>
      <c r="AW45" s="51">
        <v>0</v>
      </c>
      <c r="AX45" s="51">
        <v>0</v>
      </c>
      <c r="AY45" s="51">
        <v>0</v>
      </c>
      <c r="AZ45" s="51">
        <v>0</v>
      </c>
      <c r="BA45" s="51">
        <v>0</v>
      </c>
      <c r="BB45" s="51">
        <v>0</v>
      </c>
      <c r="BC45" s="51">
        <v>0</v>
      </c>
      <c r="BD45" s="51">
        <v>0</v>
      </c>
      <c r="BE45" s="51">
        <v>0</v>
      </c>
      <c r="BF45" s="51">
        <v>0</v>
      </c>
      <c r="BG45" s="51">
        <v>0</v>
      </c>
      <c r="BH45" s="51">
        <v>0</v>
      </c>
      <c r="BI45" s="51">
        <v>0</v>
      </c>
      <c r="BJ45" s="51">
        <v>0</v>
      </c>
      <c r="BK45" s="51">
        <v>0</v>
      </c>
      <c r="BL45" s="51">
        <v>0</v>
      </c>
      <c r="BM45" s="51">
        <v>0</v>
      </c>
      <c r="BN45" s="51">
        <v>0</v>
      </c>
    </row>
    <row r="46" spans="1:66">
      <c r="A46" s="4" t="s">
        <v>864</v>
      </c>
      <c r="B46">
        <v>1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76</v>
      </c>
      <c r="P46" s="6">
        <v>0</v>
      </c>
      <c r="Q46" s="6">
        <v>0</v>
      </c>
      <c r="R46" s="6">
        <v>44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15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51">
        <v>0</v>
      </c>
      <c r="AJ46" s="51">
        <v>0</v>
      </c>
      <c r="AK46" s="51">
        <v>0</v>
      </c>
      <c r="AL46" s="51">
        <v>0</v>
      </c>
      <c r="AM46" s="51">
        <v>0</v>
      </c>
      <c r="AN46" s="51">
        <v>0</v>
      </c>
      <c r="AO46" s="51">
        <v>0</v>
      </c>
      <c r="AP46" s="51">
        <v>0</v>
      </c>
      <c r="AQ46" s="51">
        <v>0</v>
      </c>
      <c r="AR46" s="51">
        <v>0</v>
      </c>
      <c r="AS46" s="51">
        <v>0</v>
      </c>
      <c r="AT46" s="51">
        <v>0</v>
      </c>
      <c r="AU46" s="51">
        <v>0</v>
      </c>
      <c r="AV46" s="51">
        <v>0</v>
      </c>
      <c r="AW46" s="51">
        <v>0</v>
      </c>
      <c r="AX46" s="51">
        <v>0</v>
      </c>
      <c r="AY46" s="51">
        <v>0</v>
      </c>
      <c r="AZ46" s="51">
        <v>0</v>
      </c>
      <c r="BA46" s="51">
        <v>0</v>
      </c>
      <c r="BB46" s="51">
        <v>0</v>
      </c>
      <c r="BC46" s="51">
        <v>0</v>
      </c>
      <c r="BD46" s="51">
        <v>0</v>
      </c>
      <c r="BE46" s="51">
        <v>0</v>
      </c>
      <c r="BF46" s="51">
        <v>0</v>
      </c>
      <c r="BG46" s="51">
        <v>0</v>
      </c>
      <c r="BH46" s="51">
        <v>0</v>
      </c>
      <c r="BI46" s="51">
        <v>0</v>
      </c>
      <c r="BJ46" s="51">
        <v>0</v>
      </c>
      <c r="BK46" s="51">
        <v>0</v>
      </c>
      <c r="BL46" s="51">
        <v>0</v>
      </c>
      <c r="BM46" s="51">
        <v>0</v>
      </c>
      <c r="BN46" s="51">
        <v>0</v>
      </c>
    </row>
    <row r="47" spans="1:66">
      <c r="A47" s="4" t="s">
        <v>865</v>
      </c>
      <c r="B47">
        <v>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13</v>
      </c>
      <c r="S47" s="6">
        <v>0</v>
      </c>
      <c r="T47" s="6">
        <v>0</v>
      </c>
      <c r="U47" s="6">
        <v>0</v>
      </c>
      <c r="V47" s="6">
        <v>7</v>
      </c>
      <c r="W47" s="6">
        <v>34</v>
      </c>
      <c r="X47" s="6">
        <v>48</v>
      </c>
      <c r="Y47" s="6">
        <v>0</v>
      </c>
      <c r="Z47" s="6">
        <v>16</v>
      </c>
      <c r="AA47" s="6">
        <v>10</v>
      </c>
      <c r="AB47" s="6">
        <v>0</v>
      </c>
      <c r="AC47" s="6">
        <v>0</v>
      </c>
      <c r="AD47" s="6">
        <v>0</v>
      </c>
      <c r="AE47" s="6">
        <v>0</v>
      </c>
      <c r="AF47" s="6">
        <v>5</v>
      </c>
      <c r="AG47" s="6">
        <v>0</v>
      </c>
      <c r="AH47" s="6">
        <v>0</v>
      </c>
      <c r="AI47" s="51">
        <v>0</v>
      </c>
      <c r="AJ47" s="51">
        <v>0</v>
      </c>
      <c r="AK47" s="51">
        <v>0</v>
      </c>
      <c r="AL47" s="51">
        <v>0</v>
      </c>
      <c r="AM47" s="51">
        <v>0</v>
      </c>
      <c r="AN47" s="51">
        <v>0</v>
      </c>
      <c r="AO47" s="51">
        <v>0</v>
      </c>
      <c r="AP47" s="51">
        <v>0</v>
      </c>
      <c r="AQ47" s="51">
        <v>0</v>
      </c>
      <c r="AR47" s="51">
        <v>0</v>
      </c>
      <c r="AS47" s="51">
        <v>0</v>
      </c>
      <c r="AT47" s="51">
        <v>0</v>
      </c>
      <c r="AU47" s="51">
        <v>0</v>
      </c>
      <c r="AV47" s="51">
        <v>0</v>
      </c>
      <c r="AW47" s="51">
        <v>0</v>
      </c>
      <c r="AX47" s="51">
        <v>0</v>
      </c>
      <c r="AY47" s="51">
        <v>0</v>
      </c>
      <c r="AZ47" s="51">
        <v>0</v>
      </c>
      <c r="BA47" s="51">
        <v>0</v>
      </c>
      <c r="BB47" s="51">
        <v>0</v>
      </c>
      <c r="BC47" s="51">
        <v>0</v>
      </c>
      <c r="BD47" s="51">
        <v>0</v>
      </c>
      <c r="BE47" s="51">
        <v>0</v>
      </c>
      <c r="BF47" s="51">
        <v>0</v>
      </c>
      <c r="BG47" s="51">
        <v>0</v>
      </c>
      <c r="BH47" s="51">
        <v>0</v>
      </c>
      <c r="BI47" s="51">
        <v>0</v>
      </c>
      <c r="BJ47" s="51">
        <v>0</v>
      </c>
      <c r="BK47" s="51">
        <v>0</v>
      </c>
      <c r="BL47" s="51">
        <v>0</v>
      </c>
      <c r="BM47" s="51">
        <v>0</v>
      </c>
      <c r="BN47" s="51">
        <v>0</v>
      </c>
    </row>
    <row r="48" spans="1:66">
      <c r="A48" s="4" t="s">
        <v>866</v>
      </c>
      <c r="B48">
        <v>1</v>
      </c>
      <c r="C48" s="6">
        <v>8</v>
      </c>
      <c r="D48" s="6">
        <v>0</v>
      </c>
      <c r="E48" s="6">
        <v>7</v>
      </c>
      <c r="F48" s="6">
        <v>4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67</v>
      </c>
      <c r="P48" s="6">
        <v>16</v>
      </c>
      <c r="Q48" s="6">
        <v>7</v>
      </c>
      <c r="R48" s="6">
        <v>8</v>
      </c>
      <c r="S48" s="6">
        <v>23</v>
      </c>
      <c r="T48" s="6">
        <v>6</v>
      </c>
      <c r="U48" s="6">
        <v>0</v>
      </c>
      <c r="V48" s="6">
        <v>1</v>
      </c>
      <c r="W48" s="6">
        <v>0</v>
      </c>
      <c r="X48" s="6">
        <v>0</v>
      </c>
      <c r="Y48" s="6">
        <v>0</v>
      </c>
      <c r="Z48" s="6">
        <v>0</v>
      </c>
      <c r="AA48" s="6">
        <v>15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51">
        <v>0</v>
      </c>
      <c r="AJ48" s="51">
        <v>0</v>
      </c>
      <c r="AK48" s="51">
        <v>0</v>
      </c>
      <c r="AL48" s="51">
        <v>0</v>
      </c>
      <c r="AM48" s="51">
        <v>0</v>
      </c>
      <c r="AN48" s="51">
        <v>0</v>
      </c>
      <c r="AO48" s="51">
        <v>0</v>
      </c>
      <c r="AP48" s="51">
        <v>0</v>
      </c>
      <c r="AQ48" s="51">
        <v>0</v>
      </c>
      <c r="AR48" s="51">
        <v>0</v>
      </c>
      <c r="AS48" s="51">
        <v>0</v>
      </c>
      <c r="AT48" s="51">
        <v>0</v>
      </c>
      <c r="AU48" s="51">
        <v>0</v>
      </c>
      <c r="AV48" s="51">
        <v>0</v>
      </c>
      <c r="AW48" s="51">
        <v>0</v>
      </c>
      <c r="AX48" s="51">
        <v>0</v>
      </c>
      <c r="AY48" s="51">
        <v>0</v>
      </c>
      <c r="AZ48" s="51">
        <v>0</v>
      </c>
      <c r="BA48" s="51">
        <v>0</v>
      </c>
      <c r="BB48" s="51">
        <v>0</v>
      </c>
      <c r="BC48" s="51">
        <v>0</v>
      </c>
      <c r="BD48" s="51">
        <v>0</v>
      </c>
      <c r="BE48" s="51">
        <v>0</v>
      </c>
      <c r="BF48" s="51">
        <v>0</v>
      </c>
      <c r="BG48" s="51">
        <v>0</v>
      </c>
      <c r="BH48" s="51">
        <v>0</v>
      </c>
      <c r="BI48" s="51">
        <v>0</v>
      </c>
      <c r="BJ48" s="51">
        <v>0</v>
      </c>
      <c r="BK48" s="51">
        <v>0</v>
      </c>
      <c r="BL48" s="51">
        <v>0</v>
      </c>
      <c r="BM48" s="51">
        <v>0</v>
      </c>
      <c r="BN48" s="51">
        <v>0</v>
      </c>
    </row>
    <row r="49" spans="1:66">
      <c r="A49" s="4" t="s">
        <v>867</v>
      </c>
      <c r="B49">
        <v>1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89</v>
      </c>
      <c r="P49" s="6">
        <v>0</v>
      </c>
      <c r="Q49" s="6">
        <v>19</v>
      </c>
      <c r="R49" s="6">
        <v>23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10</v>
      </c>
      <c r="AB49" s="6">
        <v>0</v>
      </c>
      <c r="AC49" s="6">
        <v>0</v>
      </c>
      <c r="AD49" s="6">
        <v>0</v>
      </c>
      <c r="AE49" s="6">
        <v>0</v>
      </c>
      <c r="AF49" s="6">
        <v>5</v>
      </c>
      <c r="AG49" s="6">
        <v>0</v>
      </c>
      <c r="AH49" s="6">
        <v>0</v>
      </c>
      <c r="AI49" s="51">
        <v>0</v>
      </c>
      <c r="AJ49" s="51">
        <v>0</v>
      </c>
      <c r="AK49" s="51">
        <v>0</v>
      </c>
      <c r="AL49" s="51">
        <v>0</v>
      </c>
      <c r="AM49" s="51">
        <v>0</v>
      </c>
      <c r="AN49" s="51">
        <v>0</v>
      </c>
      <c r="AO49" s="51">
        <v>0</v>
      </c>
      <c r="AP49" s="51">
        <v>0</v>
      </c>
      <c r="AQ49" s="51">
        <v>0</v>
      </c>
      <c r="AR49" s="51">
        <v>0</v>
      </c>
      <c r="AS49" s="51">
        <v>0</v>
      </c>
      <c r="AT49" s="51">
        <v>0</v>
      </c>
      <c r="AU49" s="51">
        <v>0</v>
      </c>
      <c r="AV49" s="51">
        <v>0</v>
      </c>
      <c r="AW49" s="51">
        <v>0</v>
      </c>
      <c r="AX49" s="51">
        <v>0</v>
      </c>
      <c r="AY49" s="51">
        <v>0</v>
      </c>
      <c r="AZ49" s="51">
        <v>0</v>
      </c>
      <c r="BA49" s="51">
        <v>0</v>
      </c>
      <c r="BB49" s="51">
        <v>0</v>
      </c>
      <c r="BC49" s="51">
        <v>0</v>
      </c>
      <c r="BD49" s="51">
        <v>0</v>
      </c>
      <c r="BE49" s="51">
        <v>0</v>
      </c>
      <c r="BF49" s="51">
        <v>0</v>
      </c>
      <c r="BG49" s="51">
        <v>0</v>
      </c>
      <c r="BH49" s="51">
        <v>0</v>
      </c>
      <c r="BI49" s="51">
        <v>0</v>
      </c>
      <c r="BJ49" s="51">
        <v>0</v>
      </c>
      <c r="BK49" s="51">
        <v>0</v>
      </c>
      <c r="BL49" s="51">
        <v>0</v>
      </c>
      <c r="BM49" s="51">
        <v>0</v>
      </c>
      <c r="BN49" s="51">
        <v>0</v>
      </c>
    </row>
    <row r="50" spans="1:66">
      <c r="A50" s="4" t="s">
        <v>868</v>
      </c>
      <c r="B50">
        <v>1</v>
      </c>
      <c r="C50" s="6">
        <v>19</v>
      </c>
      <c r="D50" s="6">
        <v>3</v>
      </c>
      <c r="E50" s="6">
        <v>0</v>
      </c>
      <c r="F50" s="6">
        <v>9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16</v>
      </c>
      <c r="P50" s="6">
        <v>0</v>
      </c>
      <c r="Q50" s="6">
        <v>20</v>
      </c>
      <c r="R50" s="6">
        <v>27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10</v>
      </c>
      <c r="AB50" s="6">
        <v>4</v>
      </c>
      <c r="AC50" s="6">
        <v>0</v>
      </c>
      <c r="AD50" s="6">
        <v>0</v>
      </c>
      <c r="AE50" s="6">
        <v>0</v>
      </c>
      <c r="AF50" s="6">
        <v>5</v>
      </c>
      <c r="AG50" s="6">
        <v>0</v>
      </c>
      <c r="AH50" s="6">
        <v>0</v>
      </c>
      <c r="AI50" s="51">
        <v>0</v>
      </c>
      <c r="AJ50" s="51">
        <v>0</v>
      </c>
      <c r="AK50" s="51">
        <v>0</v>
      </c>
      <c r="AL50" s="51">
        <v>0</v>
      </c>
      <c r="AM50" s="51">
        <v>0</v>
      </c>
      <c r="AN50" s="51">
        <v>0</v>
      </c>
      <c r="AO50" s="51">
        <v>0</v>
      </c>
      <c r="AP50" s="51">
        <v>0</v>
      </c>
      <c r="AQ50" s="51">
        <v>0</v>
      </c>
      <c r="AR50" s="51">
        <v>0</v>
      </c>
      <c r="AS50" s="51">
        <v>0</v>
      </c>
      <c r="AT50" s="51">
        <v>0</v>
      </c>
      <c r="AU50" s="51">
        <v>0</v>
      </c>
      <c r="AV50" s="51">
        <v>0</v>
      </c>
      <c r="AW50" s="51">
        <v>0</v>
      </c>
      <c r="AX50" s="51">
        <v>0</v>
      </c>
      <c r="AY50" s="51">
        <v>0</v>
      </c>
      <c r="AZ50" s="51">
        <v>0</v>
      </c>
      <c r="BA50" s="51">
        <v>0</v>
      </c>
      <c r="BB50" s="51">
        <v>0</v>
      </c>
      <c r="BC50" s="51">
        <v>0</v>
      </c>
      <c r="BD50" s="51">
        <v>0</v>
      </c>
      <c r="BE50" s="51">
        <v>0</v>
      </c>
      <c r="BF50" s="51">
        <v>0</v>
      </c>
      <c r="BG50" s="51">
        <v>0</v>
      </c>
      <c r="BH50" s="51">
        <v>0</v>
      </c>
      <c r="BI50" s="51">
        <v>0</v>
      </c>
      <c r="BJ50" s="51">
        <v>0</v>
      </c>
      <c r="BK50" s="51">
        <v>0</v>
      </c>
      <c r="BL50" s="51">
        <v>0</v>
      </c>
      <c r="BM50" s="51">
        <v>0</v>
      </c>
      <c r="BN50" s="51">
        <v>0</v>
      </c>
    </row>
    <row r="51" spans="1:66">
      <c r="A51" s="4" t="s">
        <v>869</v>
      </c>
      <c r="B51">
        <v>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38</v>
      </c>
      <c r="P51" s="6">
        <v>9</v>
      </c>
      <c r="Q51" s="6">
        <v>0</v>
      </c>
      <c r="R51" s="6">
        <v>47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10</v>
      </c>
      <c r="AB51" s="6">
        <v>9</v>
      </c>
      <c r="AC51" s="6">
        <v>0</v>
      </c>
      <c r="AD51" s="6">
        <v>0</v>
      </c>
      <c r="AE51" s="6">
        <v>0</v>
      </c>
      <c r="AF51" s="6">
        <v>5</v>
      </c>
      <c r="AG51" s="6">
        <v>0</v>
      </c>
      <c r="AH51" s="6">
        <v>0</v>
      </c>
      <c r="AI51" s="51">
        <v>0</v>
      </c>
      <c r="AJ51" s="51">
        <v>0</v>
      </c>
      <c r="AK51" s="51">
        <v>0</v>
      </c>
      <c r="AL51" s="51">
        <v>0</v>
      </c>
      <c r="AM51" s="51">
        <v>0</v>
      </c>
      <c r="AN51" s="51">
        <v>0</v>
      </c>
      <c r="AO51" s="51">
        <v>0</v>
      </c>
      <c r="AP51" s="51">
        <v>0</v>
      </c>
      <c r="AQ51" s="51">
        <v>0</v>
      </c>
      <c r="AR51" s="51">
        <v>0</v>
      </c>
      <c r="AS51" s="51">
        <v>0</v>
      </c>
      <c r="AT51" s="51">
        <v>0</v>
      </c>
      <c r="AU51" s="51">
        <v>0</v>
      </c>
      <c r="AV51" s="51">
        <v>0</v>
      </c>
      <c r="AW51" s="51">
        <v>0</v>
      </c>
      <c r="AX51" s="51">
        <v>0</v>
      </c>
      <c r="AY51" s="51">
        <v>0</v>
      </c>
      <c r="AZ51" s="51">
        <v>0</v>
      </c>
      <c r="BA51" s="51">
        <v>0</v>
      </c>
      <c r="BB51" s="51">
        <v>0</v>
      </c>
      <c r="BC51" s="51">
        <v>0</v>
      </c>
      <c r="BD51" s="51">
        <v>0</v>
      </c>
      <c r="BE51" s="51">
        <v>0</v>
      </c>
      <c r="BF51" s="51">
        <v>0</v>
      </c>
      <c r="BG51" s="51">
        <v>0</v>
      </c>
      <c r="BH51" s="51">
        <v>0</v>
      </c>
      <c r="BI51" s="51">
        <v>0</v>
      </c>
      <c r="BJ51" s="51">
        <v>0</v>
      </c>
      <c r="BK51" s="51">
        <v>0</v>
      </c>
      <c r="BL51" s="51">
        <v>0</v>
      </c>
      <c r="BM51" s="51">
        <v>0</v>
      </c>
      <c r="BN51" s="51">
        <v>0</v>
      </c>
    </row>
    <row r="52" spans="1:66">
      <c r="A52" s="4" t="s">
        <v>870</v>
      </c>
      <c r="B52">
        <v>1</v>
      </c>
      <c r="C52" s="6">
        <v>3</v>
      </c>
      <c r="D52" s="6">
        <v>0</v>
      </c>
      <c r="E52" s="6">
        <v>0</v>
      </c>
      <c r="F52" s="6">
        <v>0</v>
      </c>
      <c r="G52" s="6">
        <v>0</v>
      </c>
      <c r="H52" s="6">
        <v>3</v>
      </c>
      <c r="I52" s="6">
        <v>3</v>
      </c>
      <c r="J52" s="6">
        <v>0</v>
      </c>
      <c r="K52" s="6">
        <v>16</v>
      </c>
      <c r="L52" s="6">
        <v>3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42</v>
      </c>
      <c r="T52" s="6">
        <v>0</v>
      </c>
      <c r="U52" s="6">
        <v>0</v>
      </c>
      <c r="V52" s="6">
        <v>0</v>
      </c>
      <c r="W52" s="6">
        <v>11</v>
      </c>
      <c r="X52" s="6">
        <v>23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3</v>
      </c>
      <c r="AE52" s="6">
        <v>4</v>
      </c>
      <c r="AF52" s="6">
        <v>0</v>
      </c>
      <c r="AG52" s="6">
        <v>3</v>
      </c>
      <c r="AH52" s="6">
        <v>0</v>
      </c>
      <c r="AI52" s="51">
        <v>0</v>
      </c>
      <c r="AJ52" s="51">
        <v>0</v>
      </c>
      <c r="AK52" s="51">
        <v>0</v>
      </c>
      <c r="AL52" s="51">
        <v>0</v>
      </c>
      <c r="AM52" s="51">
        <v>0</v>
      </c>
      <c r="AN52" s="51">
        <v>0</v>
      </c>
      <c r="AO52" s="51">
        <v>0</v>
      </c>
      <c r="AP52" s="51">
        <v>0</v>
      </c>
      <c r="AQ52" s="51">
        <v>0</v>
      </c>
      <c r="AR52" s="51">
        <v>0</v>
      </c>
      <c r="AS52" s="51">
        <v>0</v>
      </c>
      <c r="AT52" s="51">
        <v>0</v>
      </c>
      <c r="AU52" s="51">
        <v>0</v>
      </c>
      <c r="AV52" s="51">
        <v>0</v>
      </c>
      <c r="AW52" s="51">
        <v>0</v>
      </c>
      <c r="AX52" s="51">
        <v>0</v>
      </c>
      <c r="AY52" s="51">
        <v>0</v>
      </c>
      <c r="AZ52" s="51">
        <v>0</v>
      </c>
      <c r="BA52" s="51">
        <v>0</v>
      </c>
      <c r="BB52" s="51">
        <v>0</v>
      </c>
      <c r="BC52" s="51">
        <v>0</v>
      </c>
      <c r="BD52" s="51">
        <v>0</v>
      </c>
      <c r="BE52" s="51">
        <v>0</v>
      </c>
      <c r="BF52" s="51">
        <v>0</v>
      </c>
      <c r="BG52" s="51">
        <v>0</v>
      </c>
      <c r="BH52" s="51">
        <v>0</v>
      </c>
      <c r="BI52" s="51">
        <v>0</v>
      </c>
      <c r="BJ52" s="51">
        <v>0</v>
      </c>
      <c r="BK52" s="51">
        <v>0</v>
      </c>
      <c r="BL52" s="51">
        <v>0</v>
      </c>
      <c r="BM52" s="51">
        <v>0</v>
      </c>
      <c r="BN52" s="51">
        <v>0</v>
      </c>
    </row>
    <row r="53" spans="1:66">
      <c r="A53" s="4" t="s">
        <v>871</v>
      </c>
      <c r="B53">
        <v>2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47</v>
      </c>
      <c r="T53" s="6">
        <v>18</v>
      </c>
      <c r="U53" s="6">
        <v>0</v>
      </c>
      <c r="V53" s="6">
        <v>12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9</v>
      </c>
      <c r="AH53" s="6">
        <v>0</v>
      </c>
      <c r="AI53" s="51">
        <v>0</v>
      </c>
      <c r="AJ53" s="51">
        <v>0</v>
      </c>
      <c r="AK53" s="51">
        <v>0</v>
      </c>
      <c r="AL53" s="51">
        <v>0</v>
      </c>
      <c r="AM53" s="51">
        <v>0</v>
      </c>
      <c r="AN53" s="51">
        <v>0</v>
      </c>
      <c r="AO53" s="51">
        <v>0</v>
      </c>
      <c r="AP53" s="51">
        <v>0</v>
      </c>
      <c r="AQ53" s="51">
        <v>0</v>
      </c>
      <c r="AR53" s="51">
        <v>0</v>
      </c>
      <c r="AS53" s="51">
        <v>0</v>
      </c>
      <c r="AT53" s="51">
        <v>0</v>
      </c>
      <c r="AU53" s="51">
        <v>0</v>
      </c>
      <c r="AV53" s="51">
        <v>0</v>
      </c>
      <c r="AW53" s="51">
        <v>0</v>
      </c>
      <c r="AX53" s="51">
        <v>0</v>
      </c>
      <c r="AY53" s="51">
        <v>41</v>
      </c>
      <c r="AZ53" s="51">
        <v>0</v>
      </c>
      <c r="BA53" s="51">
        <v>7</v>
      </c>
      <c r="BB53" s="51">
        <v>0</v>
      </c>
      <c r="BC53" s="51">
        <v>0</v>
      </c>
      <c r="BD53" s="51">
        <v>0</v>
      </c>
      <c r="BE53" s="51">
        <v>0</v>
      </c>
      <c r="BF53" s="51">
        <v>0</v>
      </c>
      <c r="BG53" s="51">
        <v>0</v>
      </c>
      <c r="BH53" s="51">
        <v>0</v>
      </c>
      <c r="BI53" s="51">
        <v>2</v>
      </c>
      <c r="BJ53" s="51">
        <v>7</v>
      </c>
      <c r="BK53" s="51">
        <v>0</v>
      </c>
      <c r="BL53" s="51">
        <v>0</v>
      </c>
      <c r="BM53" s="51">
        <v>0</v>
      </c>
      <c r="BN53" s="51">
        <v>0</v>
      </c>
    </row>
    <row r="54" spans="1:66">
      <c r="A54" s="4" t="s">
        <v>872</v>
      </c>
      <c r="B54">
        <v>1</v>
      </c>
      <c r="C54" s="6">
        <v>0</v>
      </c>
      <c r="D54" s="6">
        <v>0</v>
      </c>
      <c r="E54" s="6">
        <v>0</v>
      </c>
      <c r="F54" s="6">
        <v>0</v>
      </c>
      <c r="G54" s="6">
        <v>9</v>
      </c>
      <c r="H54" s="6">
        <v>0</v>
      </c>
      <c r="I54" s="6">
        <v>18</v>
      </c>
      <c r="J54" s="6">
        <v>0</v>
      </c>
      <c r="K54" s="6">
        <v>55</v>
      </c>
      <c r="L54" s="6">
        <v>12</v>
      </c>
      <c r="M54" s="6">
        <v>0</v>
      </c>
      <c r="N54" s="6">
        <v>2</v>
      </c>
      <c r="O54" s="6">
        <v>10</v>
      </c>
      <c r="P54" s="6">
        <v>0</v>
      </c>
      <c r="Q54" s="6">
        <v>0</v>
      </c>
      <c r="R54" s="6">
        <v>0</v>
      </c>
      <c r="S54" s="6">
        <v>44</v>
      </c>
      <c r="T54" s="6">
        <v>0</v>
      </c>
      <c r="U54" s="6">
        <v>2</v>
      </c>
      <c r="V54" s="6">
        <v>0</v>
      </c>
      <c r="W54" s="6">
        <v>17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51">
        <v>0</v>
      </c>
      <c r="AJ54" s="51">
        <v>0</v>
      </c>
      <c r="AK54" s="51">
        <v>0</v>
      </c>
      <c r="AL54" s="51">
        <v>0</v>
      </c>
      <c r="AM54" s="51">
        <v>0</v>
      </c>
      <c r="AN54" s="51">
        <v>0</v>
      </c>
      <c r="AO54" s="51">
        <v>0</v>
      </c>
      <c r="AP54" s="51">
        <v>0</v>
      </c>
      <c r="AQ54" s="51">
        <v>0</v>
      </c>
      <c r="AR54" s="51">
        <v>0</v>
      </c>
      <c r="AS54" s="51">
        <v>0</v>
      </c>
      <c r="AT54" s="51">
        <v>0</v>
      </c>
      <c r="AU54" s="51">
        <v>0</v>
      </c>
      <c r="AV54" s="51">
        <v>0</v>
      </c>
      <c r="AW54" s="51">
        <v>0</v>
      </c>
      <c r="AX54" s="51">
        <v>0</v>
      </c>
      <c r="AY54" s="51">
        <v>0</v>
      </c>
      <c r="AZ54" s="51">
        <v>0</v>
      </c>
      <c r="BA54" s="51">
        <v>0</v>
      </c>
      <c r="BB54" s="51">
        <v>0</v>
      </c>
      <c r="BC54" s="51">
        <v>0</v>
      </c>
      <c r="BD54" s="51">
        <v>0</v>
      </c>
      <c r="BE54" s="51">
        <v>0</v>
      </c>
      <c r="BF54" s="51">
        <v>0</v>
      </c>
      <c r="BG54" s="51">
        <v>0</v>
      </c>
      <c r="BH54" s="51">
        <v>0</v>
      </c>
      <c r="BI54" s="51">
        <v>0</v>
      </c>
      <c r="BJ54" s="51">
        <v>0</v>
      </c>
      <c r="BK54" s="51">
        <v>0</v>
      </c>
      <c r="BL54" s="51">
        <v>0</v>
      </c>
      <c r="BM54" s="51">
        <v>0</v>
      </c>
      <c r="BN54" s="51">
        <v>0</v>
      </c>
    </row>
    <row r="55" spans="1:66">
      <c r="A55" s="4" t="s">
        <v>873</v>
      </c>
      <c r="B55">
        <v>1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56</v>
      </c>
      <c r="P55" s="6">
        <v>0</v>
      </c>
      <c r="Q55" s="6">
        <v>0</v>
      </c>
      <c r="R55" s="6">
        <v>45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15</v>
      </c>
      <c r="AB55" s="6">
        <v>14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51">
        <v>0</v>
      </c>
      <c r="AJ55" s="51">
        <v>0</v>
      </c>
      <c r="AK55" s="51">
        <v>0</v>
      </c>
      <c r="AL55" s="51">
        <v>0</v>
      </c>
      <c r="AM55" s="51">
        <v>0</v>
      </c>
      <c r="AN55" s="51">
        <v>0</v>
      </c>
      <c r="AO55" s="51">
        <v>0</v>
      </c>
      <c r="AP55" s="51">
        <v>0</v>
      </c>
      <c r="AQ55" s="51">
        <v>0</v>
      </c>
      <c r="AR55" s="51">
        <v>0</v>
      </c>
      <c r="AS55" s="51">
        <v>0</v>
      </c>
      <c r="AT55" s="51">
        <v>0</v>
      </c>
      <c r="AU55" s="51">
        <v>0</v>
      </c>
      <c r="AV55" s="51">
        <v>0</v>
      </c>
      <c r="AW55" s="51">
        <v>0</v>
      </c>
      <c r="AX55" s="51">
        <v>0</v>
      </c>
      <c r="AY55" s="51">
        <v>0</v>
      </c>
      <c r="AZ55" s="51">
        <v>0</v>
      </c>
      <c r="BA55" s="51">
        <v>0</v>
      </c>
      <c r="BB55" s="51">
        <v>0</v>
      </c>
      <c r="BC55" s="51">
        <v>0</v>
      </c>
      <c r="BD55" s="51">
        <v>0</v>
      </c>
      <c r="BE55" s="51">
        <v>0</v>
      </c>
      <c r="BF55" s="51">
        <v>0</v>
      </c>
      <c r="BG55" s="51">
        <v>0</v>
      </c>
      <c r="BH55" s="51">
        <v>0</v>
      </c>
      <c r="BI55" s="51">
        <v>0</v>
      </c>
      <c r="BJ55" s="51">
        <v>0</v>
      </c>
      <c r="BK55" s="51">
        <v>0</v>
      </c>
      <c r="BL55" s="51">
        <v>0</v>
      </c>
      <c r="BM55" s="51">
        <v>0</v>
      </c>
      <c r="BN55" s="51">
        <v>0</v>
      </c>
    </row>
    <row r="56" spans="1:66">
      <c r="A56" s="4" t="s">
        <v>874</v>
      </c>
      <c r="B56">
        <v>1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53</v>
      </c>
      <c r="P56" s="6">
        <v>14</v>
      </c>
      <c r="Q56" s="6">
        <v>0</v>
      </c>
      <c r="R56" s="6">
        <v>43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10</v>
      </c>
      <c r="AB56" s="6">
        <v>14</v>
      </c>
      <c r="AC56" s="6">
        <v>0</v>
      </c>
      <c r="AD56" s="6">
        <v>0</v>
      </c>
      <c r="AE56" s="6">
        <v>0</v>
      </c>
      <c r="AF56" s="6">
        <v>5</v>
      </c>
      <c r="AG56" s="6">
        <v>0</v>
      </c>
      <c r="AH56" s="6">
        <v>0</v>
      </c>
      <c r="AI56" s="51">
        <v>0</v>
      </c>
      <c r="AJ56" s="51">
        <v>0</v>
      </c>
      <c r="AK56" s="51">
        <v>0</v>
      </c>
      <c r="AL56" s="51">
        <v>0</v>
      </c>
      <c r="AM56" s="51">
        <v>0</v>
      </c>
      <c r="AN56" s="51">
        <v>0</v>
      </c>
      <c r="AO56" s="51">
        <v>0</v>
      </c>
      <c r="AP56" s="51">
        <v>0</v>
      </c>
      <c r="AQ56" s="51">
        <v>0</v>
      </c>
      <c r="AR56" s="51">
        <v>0</v>
      </c>
      <c r="AS56" s="51">
        <v>0</v>
      </c>
      <c r="AT56" s="51">
        <v>0</v>
      </c>
      <c r="AU56" s="51">
        <v>0</v>
      </c>
      <c r="AV56" s="51">
        <v>0</v>
      </c>
      <c r="AW56" s="51">
        <v>0</v>
      </c>
      <c r="AX56" s="51">
        <v>0</v>
      </c>
      <c r="AY56" s="51">
        <v>0</v>
      </c>
      <c r="AZ56" s="51">
        <v>0</v>
      </c>
      <c r="BA56" s="51">
        <v>0</v>
      </c>
      <c r="BB56" s="51">
        <v>0</v>
      </c>
      <c r="BC56" s="51">
        <v>0</v>
      </c>
      <c r="BD56" s="51">
        <v>0</v>
      </c>
      <c r="BE56" s="51">
        <v>0</v>
      </c>
      <c r="BF56" s="51">
        <v>0</v>
      </c>
      <c r="BG56" s="51">
        <v>0</v>
      </c>
      <c r="BH56" s="51">
        <v>0</v>
      </c>
      <c r="BI56" s="51">
        <v>0</v>
      </c>
      <c r="BJ56" s="51">
        <v>0</v>
      </c>
      <c r="BK56" s="51">
        <v>0</v>
      </c>
      <c r="BL56" s="51">
        <v>0</v>
      </c>
      <c r="BM56" s="51">
        <v>0</v>
      </c>
      <c r="BN56" s="51">
        <v>0</v>
      </c>
    </row>
    <row r="57" spans="1:66">
      <c r="A57" s="4" t="s">
        <v>875</v>
      </c>
      <c r="B57">
        <v>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64</v>
      </c>
      <c r="P57" s="6">
        <v>0</v>
      </c>
      <c r="Q57" s="6">
        <v>14</v>
      </c>
      <c r="R57" s="6">
        <v>18</v>
      </c>
      <c r="S57" s="6">
        <v>0</v>
      </c>
      <c r="T57" s="6">
        <v>0</v>
      </c>
      <c r="U57" s="6">
        <v>0</v>
      </c>
      <c r="V57" s="6">
        <v>17</v>
      </c>
      <c r="W57" s="6">
        <v>0</v>
      </c>
      <c r="X57" s="6">
        <v>0</v>
      </c>
      <c r="Y57" s="6">
        <v>0</v>
      </c>
      <c r="Z57" s="6">
        <v>0</v>
      </c>
      <c r="AA57" s="6">
        <v>11</v>
      </c>
      <c r="AB57" s="6">
        <v>11</v>
      </c>
      <c r="AC57" s="6">
        <v>0</v>
      </c>
      <c r="AD57" s="6">
        <v>0</v>
      </c>
      <c r="AE57" s="6">
        <v>0</v>
      </c>
      <c r="AF57" s="6">
        <v>4</v>
      </c>
      <c r="AG57" s="6">
        <v>0</v>
      </c>
      <c r="AH57" s="6">
        <v>0</v>
      </c>
      <c r="AI57" s="51">
        <v>0</v>
      </c>
      <c r="AJ57" s="51">
        <v>0</v>
      </c>
      <c r="AK57" s="51">
        <v>0</v>
      </c>
      <c r="AL57" s="51">
        <v>0</v>
      </c>
      <c r="AM57" s="51">
        <v>0</v>
      </c>
      <c r="AN57" s="51">
        <v>0</v>
      </c>
      <c r="AO57" s="51">
        <v>0</v>
      </c>
      <c r="AP57" s="51">
        <v>0</v>
      </c>
      <c r="AQ57" s="51">
        <v>0</v>
      </c>
      <c r="AR57" s="51">
        <v>0</v>
      </c>
      <c r="AS57" s="51">
        <v>0</v>
      </c>
      <c r="AT57" s="51">
        <v>0</v>
      </c>
      <c r="AU57" s="51">
        <v>0</v>
      </c>
      <c r="AV57" s="51">
        <v>0</v>
      </c>
      <c r="AW57" s="51">
        <v>0</v>
      </c>
      <c r="AX57" s="51">
        <v>0</v>
      </c>
      <c r="AY57" s="51">
        <v>0</v>
      </c>
      <c r="AZ57" s="51">
        <v>0</v>
      </c>
      <c r="BA57" s="51">
        <v>0</v>
      </c>
      <c r="BB57" s="51">
        <v>0</v>
      </c>
      <c r="BC57" s="51">
        <v>0</v>
      </c>
      <c r="BD57" s="51">
        <v>0</v>
      </c>
      <c r="BE57" s="51">
        <v>0</v>
      </c>
      <c r="BF57" s="51">
        <v>0</v>
      </c>
      <c r="BG57" s="51">
        <v>0</v>
      </c>
      <c r="BH57" s="51">
        <v>0</v>
      </c>
      <c r="BI57" s="51">
        <v>0</v>
      </c>
      <c r="BJ57" s="51">
        <v>0</v>
      </c>
      <c r="BK57" s="51">
        <v>0</v>
      </c>
      <c r="BL57" s="51">
        <v>0</v>
      </c>
      <c r="BM57" s="51">
        <v>0</v>
      </c>
      <c r="BN57" s="51">
        <v>0</v>
      </c>
    </row>
    <row r="58" spans="1:66">
      <c r="A58" s="4" t="s">
        <v>876</v>
      </c>
      <c r="B58">
        <v>1</v>
      </c>
      <c r="C58" s="6">
        <v>23</v>
      </c>
      <c r="D58" s="6">
        <v>7</v>
      </c>
      <c r="E58" s="6">
        <v>14</v>
      </c>
      <c r="F58" s="6">
        <v>12</v>
      </c>
      <c r="G58" s="6">
        <v>4</v>
      </c>
      <c r="H58" s="6">
        <v>0</v>
      </c>
      <c r="I58" s="6">
        <v>4</v>
      </c>
      <c r="J58" s="6">
        <v>0</v>
      </c>
      <c r="K58" s="6">
        <v>18</v>
      </c>
      <c r="L58" s="6">
        <v>4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35</v>
      </c>
      <c r="T58" s="6">
        <v>0</v>
      </c>
      <c r="U58" s="6">
        <v>0</v>
      </c>
      <c r="V58" s="6">
        <v>0</v>
      </c>
      <c r="W58" s="6">
        <v>14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2</v>
      </c>
      <c r="AE58" s="6">
        <v>0</v>
      </c>
      <c r="AF58" s="6">
        <v>0</v>
      </c>
      <c r="AG58" s="6">
        <v>0</v>
      </c>
      <c r="AH58" s="6">
        <v>0</v>
      </c>
      <c r="AI58" s="51">
        <v>0</v>
      </c>
      <c r="AJ58" s="51">
        <v>0</v>
      </c>
      <c r="AK58" s="51">
        <v>0</v>
      </c>
      <c r="AL58" s="51">
        <v>0</v>
      </c>
      <c r="AM58" s="51">
        <v>0</v>
      </c>
      <c r="AN58" s="51">
        <v>0</v>
      </c>
      <c r="AO58" s="51">
        <v>0</v>
      </c>
      <c r="AP58" s="51">
        <v>0</v>
      </c>
      <c r="AQ58" s="51">
        <v>0</v>
      </c>
      <c r="AR58" s="51">
        <v>0</v>
      </c>
      <c r="AS58" s="51">
        <v>0</v>
      </c>
      <c r="AT58" s="51">
        <v>0</v>
      </c>
      <c r="AU58" s="51">
        <v>0</v>
      </c>
      <c r="AV58" s="51">
        <v>0</v>
      </c>
      <c r="AW58" s="51">
        <v>0</v>
      </c>
      <c r="AX58" s="51">
        <v>0</v>
      </c>
      <c r="AY58" s="51">
        <v>0</v>
      </c>
      <c r="AZ58" s="51">
        <v>0</v>
      </c>
      <c r="BA58" s="51">
        <v>0</v>
      </c>
      <c r="BB58" s="51">
        <v>0</v>
      </c>
      <c r="BC58" s="51">
        <v>0</v>
      </c>
      <c r="BD58" s="51">
        <v>0</v>
      </c>
      <c r="BE58" s="51">
        <v>0</v>
      </c>
      <c r="BF58" s="51">
        <v>0</v>
      </c>
      <c r="BG58" s="51">
        <v>0</v>
      </c>
      <c r="BH58" s="51">
        <v>0</v>
      </c>
      <c r="BI58" s="51">
        <v>0</v>
      </c>
      <c r="BJ58" s="51">
        <v>0</v>
      </c>
      <c r="BK58" s="51">
        <v>0</v>
      </c>
      <c r="BL58" s="51">
        <v>0</v>
      </c>
      <c r="BM58" s="51">
        <v>0</v>
      </c>
      <c r="BN58" s="51">
        <v>0</v>
      </c>
    </row>
    <row r="59" spans="1:66">
      <c r="A59" s="4" t="s">
        <v>877</v>
      </c>
      <c r="B59">
        <v>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120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12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22</v>
      </c>
      <c r="AC59" s="6">
        <v>4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51">
        <v>0</v>
      </c>
      <c r="AJ59" s="51">
        <v>0</v>
      </c>
      <c r="AK59" s="51">
        <v>0</v>
      </c>
      <c r="AL59" s="51">
        <v>0</v>
      </c>
      <c r="AM59" s="51">
        <v>0</v>
      </c>
      <c r="AN59" s="51">
        <v>0</v>
      </c>
      <c r="AO59" s="51">
        <v>0</v>
      </c>
      <c r="AP59" s="51">
        <v>0</v>
      </c>
      <c r="AQ59" s="51">
        <v>0</v>
      </c>
      <c r="AR59" s="51">
        <v>0</v>
      </c>
      <c r="AS59" s="51">
        <v>0</v>
      </c>
      <c r="AT59" s="51">
        <v>0</v>
      </c>
      <c r="AU59" s="51">
        <v>0</v>
      </c>
      <c r="AV59" s="51">
        <v>0</v>
      </c>
      <c r="AW59" s="51">
        <v>0</v>
      </c>
      <c r="AX59" s="51">
        <v>0</v>
      </c>
      <c r="AY59" s="51">
        <v>0</v>
      </c>
      <c r="AZ59" s="51">
        <v>0</v>
      </c>
      <c r="BA59" s="51">
        <v>0</v>
      </c>
      <c r="BB59" s="51">
        <v>0</v>
      </c>
      <c r="BC59" s="51">
        <v>0</v>
      </c>
      <c r="BD59" s="51">
        <v>0</v>
      </c>
      <c r="BE59" s="51">
        <v>0</v>
      </c>
      <c r="BF59" s="51">
        <v>0</v>
      </c>
      <c r="BG59" s="51">
        <v>0</v>
      </c>
      <c r="BH59" s="51">
        <v>0</v>
      </c>
      <c r="BI59" s="51">
        <v>0</v>
      </c>
      <c r="BJ59" s="51">
        <v>0</v>
      </c>
      <c r="BK59" s="51">
        <v>0</v>
      </c>
      <c r="BL59" s="51">
        <v>0</v>
      </c>
      <c r="BM59" s="51">
        <v>0</v>
      </c>
      <c r="BN59" s="51">
        <v>0</v>
      </c>
    </row>
    <row r="60" spans="1:66">
      <c r="A60" s="4" t="s">
        <v>878</v>
      </c>
      <c r="B60">
        <v>1</v>
      </c>
      <c r="C60" s="6">
        <v>0</v>
      </c>
      <c r="D60" s="6">
        <v>0</v>
      </c>
      <c r="E60" s="6">
        <v>0</v>
      </c>
      <c r="F60" s="6">
        <v>0</v>
      </c>
      <c r="G60" s="6">
        <v>9</v>
      </c>
      <c r="H60" s="6">
        <v>10</v>
      </c>
      <c r="I60" s="6">
        <v>21</v>
      </c>
      <c r="J60" s="6">
        <v>0</v>
      </c>
      <c r="K60" s="6">
        <v>53</v>
      </c>
      <c r="L60" s="6">
        <v>0</v>
      </c>
      <c r="M60" s="6">
        <v>3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38</v>
      </c>
      <c r="T60" s="6">
        <v>0</v>
      </c>
      <c r="U60" s="6">
        <v>2</v>
      </c>
      <c r="V60" s="6">
        <v>15</v>
      </c>
      <c r="W60" s="6">
        <v>0</v>
      </c>
      <c r="X60" s="6">
        <v>0</v>
      </c>
      <c r="Y60" s="6">
        <v>0</v>
      </c>
      <c r="Z60" s="6">
        <v>0</v>
      </c>
      <c r="AA60" s="6">
        <v>1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3</v>
      </c>
      <c r="AH60" s="6">
        <v>0</v>
      </c>
      <c r="AI60" s="51">
        <v>0</v>
      </c>
      <c r="AJ60" s="51">
        <v>0</v>
      </c>
      <c r="AK60" s="51">
        <v>0</v>
      </c>
      <c r="AL60" s="51">
        <v>0</v>
      </c>
      <c r="AM60" s="51">
        <v>0</v>
      </c>
      <c r="AN60" s="51">
        <v>0</v>
      </c>
      <c r="AO60" s="51">
        <v>0</v>
      </c>
      <c r="AP60" s="51">
        <v>0</v>
      </c>
      <c r="AQ60" s="51">
        <v>0</v>
      </c>
      <c r="AR60" s="51">
        <v>0</v>
      </c>
      <c r="AS60" s="51">
        <v>0</v>
      </c>
      <c r="AT60" s="51">
        <v>0</v>
      </c>
      <c r="AU60" s="51">
        <v>0</v>
      </c>
      <c r="AV60" s="51">
        <v>0</v>
      </c>
      <c r="AW60" s="51">
        <v>0</v>
      </c>
      <c r="AX60" s="51">
        <v>0</v>
      </c>
      <c r="AY60" s="51">
        <v>0</v>
      </c>
      <c r="AZ60" s="51">
        <v>0</v>
      </c>
      <c r="BA60" s="51">
        <v>0</v>
      </c>
      <c r="BB60" s="51">
        <v>0</v>
      </c>
      <c r="BC60" s="51">
        <v>0</v>
      </c>
      <c r="BD60" s="51">
        <v>0</v>
      </c>
      <c r="BE60" s="51">
        <v>0</v>
      </c>
      <c r="BF60" s="51">
        <v>0</v>
      </c>
      <c r="BG60" s="51">
        <v>0</v>
      </c>
      <c r="BH60" s="51">
        <v>0</v>
      </c>
      <c r="BI60" s="51">
        <v>0</v>
      </c>
      <c r="BJ60" s="51">
        <v>0</v>
      </c>
      <c r="BK60" s="51">
        <v>0</v>
      </c>
      <c r="BL60" s="51">
        <v>0</v>
      </c>
      <c r="BM60" s="51">
        <v>0</v>
      </c>
      <c r="BN60" s="51">
        <v>0</v>
      </c>
    </row>
    <row r="61" spans="1:66">
      <c r="A61" s="4" t="s">
        <v>879</v>
      </c>
      <c r="B61">
        <v>1</v>
      </c>
      <c r="C61" s="6">
        <v>0</v>
      </c>
      <c r="D61" s="6">
        <v>0</v>
      </c>
      <c r="E61" s="6">
        <v>0</v>
      </c>
      <c r="F61" s="6">
        <v>0</v>
      </c>
      <c r="G61" s="6">
        <v>9</v>
      </c>
      <c r="H61" s="6">
        <v>0</v>
      </c>
      <c r="I61" s="6">
        <v>23</v>
      </c>
      <c r="J61" s="6">
        <v>0</v>
      </c>
      <c r="K61" s="6">
        <v>64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43</v>
      </c>
      <c r="T61" s="6">
        <v>0</v>
      </c>
      <c r="U61" s="6">
        <v>0</v>
      </c>
      <c r="V61" s="6">
        <v>14</v>
      </c>
      <c r="W61" s="6">
        <v>0</v>
      </c>
      <c r="X61" s="6">
        <v>0</v>
      </c>
      <c r="Y61" s="6">
        <v>0</v>
      </c>
      <c r="Z61" s="6">
        <v>0</v>
      </c>
      <c r="AA61" s="6">
        <v>1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51">
        <v>0</v>
      </c>
      <c r="AJ61" s="51">
        <v>0</v>
      </c>
      <c r="AK61" s="51">
        <v>0</v>
      </c>
      <c r="AL61" s="51">
        <v>0</v>
      </c>
      <c r="AM61" s="51">
        <v>0</v>
      </c>
      <c r="AN61" s="51">
        <v>0</v>
      </c>
      <c r="AO61" s="51">
        <v>0</v>
      </c>
      <c r="AP61" s="51">
        <v>0</v>
      </c>
      <c r="AQ61" s="51">
        <v>0</v>
      </c>
      <c r="AR61" s="51">
        <v>0</v>
      </c>
      <c r="AS61" s="51">
        <v>0</v>
      </c>
      <c r="AT61" s="51">
        <v>0</v>
      </c>
      <c r="AU61" s="51">
        <v>0</v>
      </c>
      <c r="AV61" s="51">
        <v>0</v>
      </c>
      <c r="AW61" s="51">
        <v>0</v>
      </c>
      <c r="AX61" s="51">
        <v>0</v>
      </c>
      <c r="AY61" s="51">
        <v>0</v>
      </c>
      <c r="AZ61" s="51">
        <v>0</v>
      </c>
      <c r="BA61" s="51">
        <v>0</v>
      </c>
      <c r="BB61" s="51">
        <v>0</v>
      </c>
      <c r="BC61" s="51">
        <v>0</v>
      </c>
      <c r="BD61" s="51">
        <v>0</v>
      </c>
      <c r="BE61" s="51">
        <v>0</v>
      </c>
      <c r="BF61" s="51">
        <v>0</v>
      </c>
      <c r="BG61" s="51">
        <v>0</v>
      </c>
      <c r="BH61" s="51">
        <v>0</v>
      </c>
      <c r="BI61" s="51">
        <v>0</v>
      </c>
      <c r="BJ61" s="51">
        <v>0</v>
      </c>
      <c r="BK61" s="51">
        <v>0</v>
      </c>
      <c r="BL61" s="51">
        <v>0</v>
      </c>
      <c r="BM61" s="51">
        <v>0</v>
      </c>
      <c r="BN61" s="51">
        <v>0</v>
      </c>
    </row>
    <row r="62" spans="1:66">
      <c r="A62" s="4" t="s">
        <v>880</v>
      </c>
      <c r="B62">
        <v>1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8</v>
      </c>
      <c r="L62" s="6">
        <v>0</v>
      </c>
      <c r="M62" s="6">
        <v>0</v>
      </c>
      <c r="N62" s="6">
        <v>0</v>
      </c>
      <c r="O62" s="6">
        <v>73</v>
      </c>
      <c r="P62" s="6">
        <v>0</v>
      </c>
      <c r="Q62" s="6">
        <v>0</v>
      </c>
      <c r="R62" s="6">
        <v>0</v>
      </c>
      <c r="S62" s="6">
        <v>34</v>
      </c>
      <c r="T62" s="6">
        <v>10</v>
      </c>
      <c r="U62" s="6">
        <v>0</v>
      </c>
      <c r="V62" s="6">
        <v>3</v>
      </c>
      <c r="W62" s="6">
        <v>13</v>
      </c>
      <c r="X62" s="6">
        <v>0</v>
      </c>
      <c r="Y62" s="6">
        <v>0</v>
      </c>
      <c r="Z62" s="6">
        <v>0</v>
      </c>
      <c r="AA62" s="6">
        <v>0</v>
      </c>
      <c r="AB62" s="6">
        <v>15</v>
      </c>
      <c r="AC62" s="6">
        <v>0</v>
      </c>
      <c r="AD62" s="6">
        <v>0</v>
      </c>
      <c r="AE62" s="6">
        <v>0</v>
      </c>
      <c r="AF62" s="6">
        <v>0</v>
      </c>
      <c r="AG62" s="6">
        <v>3</v>
      </c>
      <c r="AH62" s="6">
        <v>0</v>
      </c>
      <c r="AI62" s="51">
        <v>0</v>
      </c>
      <c r="AJ62" s="51">
        <v>0</v>
      </c>
      <c r="AK62" s="51">
        <v>0</v>
      </c>
      <c r="AL62" s="51">
        <v>0</v>
      </c>
      <c r="AM62" s="51">
        <v>0</v>
      </c>
      <c r="AN62" s="51">
        <v>0</v>
      </c>
      <c r="AO62" s="51">
        <v>0</v>
      </c>
      <c r="AP62" s="51">
        <v>0</v>
      </c>
      <c r="AQ62" s="51">
        <v>0</v>
      </c>
      <c r="AR62" s="51">
        <v>0</v>
      </c>
      <c r="AS62" s="51">
        <v>0</v>
      </c>
      <c r="AT62" s="51">
        <v>0</v>
      </c>
      <c r="AU62" s="51">
        <v>0</v>
      </c>
      <c r="AV62" s="51">
        <v>0</v>
      </c>
      <c r="AW62" s="51">
        <v>0</v>
      </c>
      <c r="AX62" s="51">
        <v>0</v>
      </c>
      <c r="AY62" s="51">
        <v>0</v>
      </c>
      <c r="AZ62" s="51">
        <v>0</v>
      </c>
      <c r="BA62" s="51">
        <v>0</v>
      </c>
      <c r="BB62" s="51">
        <v>0</v>
      </c>
      <c r="BC62" s="51">
        <v>0</v>
      </c>
      <c r="BD62" s="51">
        <v>0</v>
      </c>
      <c r="BE62" s="51">
        <v>0</v>
      </c>
      <c r="BF62" s="51">
        <v>0</v>
      </c>
      <c r="BG62" s="51">
        <v>0</v>
      </c>
      <c r="BH62" s="51">
        <v>0</v>
      </c>
      <c r="BI62" s="51">
        <v>0</v>
      </c>
      <c r="BJ62" s="51">
        <v>0</v>
      </c>
      <c r="BK62" s="51">
        <v>0</v>
      </c>
      <c r="BL62" s="51">
        <v>0</v>
      </c>
      <c r="BM62" s="51">
        <v>0</v>
      </c>
      <c r="BN62" s="51">
        <v>0</v>
      </c>
    </row>
    <row r="63" spans="1:66">
      <c r="A63" s="4" t="s">
        <v>881</v>
      </c>
      <c r="B63">
        <v>1</v>
      </c>
      <c r="C63" s="6">
        <v>0</v>
      </c>
      <c r="D63" s="6">
        <v>0</v>
      </c>
      <c r="E63" s="6">
        <v>0</v>
      </c>
      <c r="F63" s="6">
        <v>0</v>
      </c>
      <c r="G63" s="6">
        <v>9</v>
      </c>
      <c r="H63" s="6">
        <v>11</v>
      </c>
      <c r="I63" s="6">
        <v>7</v>
      </c>
      <c r="J63" s="6">
        <v>6</v>
      </c>
      <c r="K63" s="6">
        <v>53</v>
      </c>
      <c r="L63" s="6">
        <v>10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33</v>
      </c>
      <c r="T63" s="6">
        <v>7</v>
      </c>
      <c r="U63" s="6">
        <v>0</v>
      </c>
      <c r="V63" s="6">
        <v>14</v>
      </c>
      <c r="W63" s="6">
        <v>0</v>
      </c>
      <c r="X63" s="6">
        <v>0</v>
      </c>
      <c r="Y63" s="6">
        <v>0</v>
      </c>
      <c r="Z63" s="6">
        <v>0</v>
      </c>
      <c r="AA63" s="6">
        <v>1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3</v>
      </c>
      <c r="AH63" s="6">
        <v>0</v>
      </c>
      <c r="AI63" s="51">
        <v>0</v>
      </c>
      <c r="AJ63" s="51">
        <v>0</v>
      </c>
      <c r="AK63" s="51">
        <v>0</v>
      </c>
      <c r="AL63" s="51">
        <v>0</v>
      </c>
      <c r="AM63" s="51">
        <v>0</v>
      </c>
      <c r="AN63" s="51">
        <v>0</v>
      </c>
      <c r="AO63" s="51">
        <v>0</v>
      </c>
      <c r="AP63" s="51">
        <v>0</v>
      </c>
      <c r="AQ63" s="51">
        <v>0</v>
      </c>
      <c r="AR63" s="51">
        <v>0</v>
      </c>
      <c r="AS63" s="51">
        <v>0</v>
      </c>
      <c r="AT63" s="51">
        <v>0</v>
      </c>
      <c r="AU63" s="51">
        <v>0</v>
      </c>
      <c r="AV63" s="51">
        <v>0</v>
      </c>
      <c r="AW63" s="51">
        <v>0</v>
      </c>
      <c r="AX63" s="51">
        <v>0</v>
      </c>
      <c r="AY63" s="51">
        <v>0</v>
      </c>
      <c r="AZ63" s="51">
        <v>0</v>
      </c>
      <c r="BA63" s="51">
        <v>0</v>
      </c>
      <c r="BB63" s="51">
        <v>0</v>
      </c>
      <c r="BC63" s="51">
        <v>0</v>
      </c>
      <c r="BD63" s="51">
        <v>0</v>
      </c>
      <c r="BE63" s="51">
        <v>0</v>
      </c>
      <c r="BF63" s="51">
        <v>0</v>
      </c>
      <c r="BG63" s="51">
        <v>0</v>
      </c>
      <c r="BH63" s="51">
        <v>0</v>
      </c>
      <c r="BI63" s="51">
        <v>0</v>
      </c>
      <c r="BJ63" s="51">
        <v>0</v>
      </c>
      <c r="BK63" s="51">
        <v>0</v>
      </c>
      <c r="BL63" s="51">
        <v>0</v>
      </c>
      <c r="BM63" s="51">
        <v>0</v>
      </c>
      <c r="BN63" s="51">
        <v>0</v>
      </c>
    </row>
    <row r="64" spans="1:66">
      <c r="A64" s="4" t="s">
        <v>882</v>
      </c>
      <c r="B64">
        <v>1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51</v>
      </c>
      <c r="P64" s="6">
        <v>13</v>
      </c>
      <c r="Q64" s="6">
        <v>0</v>
      </c>
      <c r="R64" s="6">
        <v>46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15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51">
        <v>0</v>
      </c>
      <c r="AJ64" s="51">
        <v>0</v>
      </c>
      <c r="AK64" s="51">
        <v>0</v>
      </c>
      <c r="AL64" s="51">
        <v>0</v>
      </c>
      <c r="AM64" s="51">
        <v>0</v>
      </c>
      <c r="AN64" s="51">
        <v>0</v>
      </c>
      <c r="AO64" s="51">
        <v>0</v>
      </c>
      <c r="AP64" s="51">
        <v>0</v>
      </c>
      <c r="AQ64" s="51">
        <v>0</v>
      </c>
      <c r="AR64" s="51">
        <v>0</v>
      </c>
      <c r="AS64" s="51">
        <v>0</v>
      </c>
      <c r="AT64" s="51">
        <v>0</v>
      </c>
      <c r="AU64" s="51">
        <v>0</v>
      </c>
      <c r="AV64" s="51">
        <v>0</v>
      </c>
      <c r="AW64" s="51">
        <v>0</v>
      </c>
      <c r="AX64" s="51">
        <v>0</v>
      </c>
      <c r="AY64" s="51">
        <v>0</v>
      </c>
      <c r="AZ64" s="51">
        <v>0</v>
      </c>
      <c r="BA64" s="51">
        <v>0</v>
      </c>
      <c r="BB64" s="51">
        <v>0</v>
      </c>
      <c r="BC64" s="51">
        <v>0</v>
      </c>
      <c r="BD64" s="51">
        <v>0</v>
      </c>
      <c r="BE64" s="51">
        <v>0</v>
      </c>
      <c r="BF64" s="51">
        <v>0</v>
      </c>
      <c r="BG64" s="51">
        <v>0</v>
      </c>
      <c r="BH64" s="51">
        <v>0</v>
      </c>
      <c r="BI64" s="51">
        <v>0</v>
      </c>
      <c r="BJ64" s="51">
        <v>0</v>
      </c>
      <c r="BK64" s="51">
        <v>0</v>
      </c>
      <c r="BL64" s="51">
        <v>0</v>
      </c>
      <c r="BM64" s="51">
        <v>0</v>
      </c>
      <c r="BN64" s="51">
        <v>0</v>
      </c>
    </row>
    <row r="65" spans="1:66">
      <c r="A65" s="4" t="s">
        <v>883</v>
      </c>
      <c r="B65">
        <v>1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21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51</v>
      </c>
      <c r="Y65" s="6">
        <v>17</v>
      </c>
      <c r="Z65" s="6">
        <v>21</v>
      </c>
      <c r="AA65" s="6">
        <v>15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51">
        <v>0</v>
      </c>
      <c r="AJ65" s="51">
        <v>0</v>
      </c>
      <c r="AK65" s="51">
        <v>0</v>
      </c>
      <c r="AL65" s="51">
        <v>0</v>
      </c>
      <c r="AM65" s="51">
        <v>0</v>
      </c>
      <c r="AN65" s="51">
        <v>0</v>
      </c>
      <c r="AO65" s="51">
        <v>0</v>
      </c>
      <c r="AP65" s="51">
        <v>0</v>
      </c>
      <c r="AQ65" s="51">
        <v>0</v>
      </c>
      <c r="AR65" s="51">
        <v>0</v>
      </c>
      <c r="AS65" s="51">
        <v>0</v>
      </c>
      <c r="AT65" s="51">
        <v>0</v>
      </c>
      <c r="AU65" s="51">
        <v>0</v>
      </c>
      <c r="AV65" s="51">
        <v>0</v>
      </c>
      <c r="AW65" s="51">
        <v>0</v>
      </c>
      <c r="AX65" s="51">
        <v>0</v>
      </c>
      <c r="AY65" s="51">
        <v>0</v>
      </c>
      <c r="AZ65" s="51">
        <v>0</v>
      </c>
      <c r="BA65" s="51">
        <v>0</v>
      </c>
      <c r="BB65" s="51">
        <v>0</v>
      </c>
      <c r="BC65" s="51">
        <v>0</v>
      </c>
      <c r="BD65" s="51">
        <v>0</v>
      </c>
      <c r="BE65" s="51">
        <v>0</v>
      </c>
      <c r="BF65" s="51">
        <v>0</v>
      </c>
      <c r="BG65" s="51">
        <v>0</v>
      </c>
      <c r="BH65" s="51">
        <v>0</v>
      </c>
      <c r="BI65" s="51">
        <v>0</v>
      </c>
      <c r="BJ65" s="51">
        <v>0</v>
      </c>
      <c r="BK65" s="51">
        <v>0</v>
      </c>
      <c r="BL65" s="51">
        <v>0</v>
      </c>
      <c r="BM65" s="51">
        <v>0</v>
      </c>
      <c r="BN65" s="51">
        <v>0</v>
      </c>
    </row>
    <row r="66" spans="1:66">
      <c r="A66" s="4" t="s">
        <v>884</v>
      </c>
      <c r="B66">
        <v>1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5</v>
      </c>
      <c r="I66" s="6">
        <v>10</v>
      </c>
      <c r="J66" s="6">
        <v>2</v>
      </c>
      <c r="K66" s="6">
        <v>29</v>
      </c>
      <c r="L66" s="6">
        <v>0</v>
      </c>
      <c r="M66" s="6">
        <v>0</v>
      </c>
      <c r="N66" s="6">
        <v>0</v>
      </c>
      <c r="O66" s="6">
        <v>51</v>
      </c>
      <c r="P66" s="6">
        <v>0</v>
      </c>
      <c r="Q66" s="6">
        <v>20</v>
      </c>
      <c r="R66" s="6">
        <v>19</v>
      </c>
      <c r="S66" s="6">
        <v>0</v>
      </c>
      <c r="T66" s="6">
        <v>0</v>
      </c>
      <c r="U66" s="6">
        <v>0</v>
      </c>
      <c r="V66" s="6">
        <v>1</v>
      </c>
      <c r="W66" s="6">
        <v>0</v>
      </c>
      <c r="X66" s="6">
        <v>0</v>
      </c>
      <c r="Y66" s="6">
        <v>0</v>
      </c>
      <c r="Z66" s="6">
        <v>0</v>
      </c>
      <c r="AA66" s="6">
        <v>15</v>
      </c>
      <c r="AB66" s="6">
        <v>9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51">
        <v>0</v>
      </c>
      <c r="AJ66" s="51">
        <v>0</v>
      </c>
      <c r="AK66" s="51">
        <v>0</v>
      </c>
      <c r="AL66" s="51">
        <v>0</v>
      </c>
      <c r="AM66" s="51">
        <v>0</v>
      </c>
      <c r="AN66" s="51">
        <v>0</v>
      </c>
      <c r="AO66" s="51">
        <v>0</v>
      </c>
      <c r="AP66" s="51">
        <v>0</v>
      </c>
      <c r="AQ66" s="51">
        <v>0</v>
      </c>
      <c r="AR66" s="51">
        <v>0</v>
      </c>
      <c r="AS66" s="51">
        <v>0</v>
      </c>
      <c r="AT66" s="51">
        <v>0</v>
      </c>
      <c r="AU66" s="51">
        <v>0</v>
      </c>
      <c r="AV66" s="51">
        <v>0</v>
      </c>
      <c r="AW66" s="51">
        <v>0</v>
      </c>
      <c r="AX66" s="51">
        <v>0</v>
      </c>
      <c r="AY66" s="51">
        <v>0</v>
      </c>
      <c r="AZ66" s="51">
        <v>0</v>
      </c>
      <c r="BA66" s="51">
        <v>0</v>
      </c>
      <c r="BB66" s="51">
        <v>0</v>
      </c>
      <c r="BC66" s="51">
        <v>0</v>
      </c>
      <c r="BD66" s="51">
        <v>0</v>
      </c>
      <c r="BE66" s="51">
        <v>0</v>
      </c>
      <c r="BF66" s="51">
        <v>0</v>
      </c>
      <c r="BG66" s="51">
        <v>0</v>
      </c>
      <c r="BH66" s="51">
        <v>0</v>
      </c>
      <c r="BI66" s="51">
        <v>0</v>
      </c>
      <c r="BJ66" s="51">
        <v>0</v>
      </c>
      <c r="BK66" s="51">
        <v>0</v>
      </c>
      <c r="BL66" s="51">
        <v>0</v>
      </c>
      <c r="BM66" s="51">
        <v>0</v>
      </c>
      <c r="BN66" s="51">
        <v>0</v>
      </c>
    </row>
    <row r="67" spans="1:66">
      <c r="A67" s="4" t="s">
        <v>885</v>
      </c>
      <c r="B67">
        <v>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32</v>
      </c>
      <c r="P67" s="6">
        <v>31</v>
      </c>
      <c r="Q67" s="6">
        <v>0</v>
      </c>
      <c r="R67" s="6">
        <v>10</v>
      </c>
      <c r="S67" s="6">
        <v>0</v>
      </c>
      <c r="T67" s="6">
        <v>0</v>
      </c>
      <c r="U67" s="6">
        <v>0</v>
      </c>
      <c r="V67" s="6">
        <v>5</v>
      </c>
      <c r="W67" s="6">
        <v>0</v>
      </c>
      <c r="X67" s="6">
        <v>0</v>
      </c>
      <c r="Y67" s="6">
        <v>0</v>
      </c>
      <c r="Z67" s="6">
        <v>0</v>
      </c>
      <c r="AA67" s="6">
        <v>9</v>
      </c>
      <c r="AB67" s="6">
        <v>27</v>
      </c>
      <c r="AC67" s="6">
        <v>0</v>
      </c>
      <c r="AD67" s="6">
        <v>0</v>
      </c>
      <c r="AE67" s="6">
        <v>0</v>
      </c>
      <c r="AF67" s="6">
        <v>6</v>
      </c>
      <c r="AG67" s="6">
        <v>0</v>
      </c>
      <c r="AH67" s="6">
        <v>0</v>
      </c>
      <c r="AI67" s="51">
        <v>0</v>
      </c>
      <c r="AJ67" s="51">
        <v>0</v>
      </c>
      <c r="AK67" s="51">
        <v>0</v>
      </c>
      <c r="AL67" s="51">
        <v>0</v>
      </c>
      <c r="AM67" s="51">
        <v>0</v>
      </c>
      <c r="AN67" s="51">
        <v>0</v>
      </c>
      <c r="AO67" s="51">
        <v>0</v>
      </c>
      <c r="AP67" s="51">
        <v>0</v>
      </c>
      <c r="AQ67" s="51">
        <v>0</v>
      </c>
      <c r="AR67" s="51">
        <v>0</v>
      </c>
      <c r="AS67" s="51">
        <v>0</v>
      </c>
      <c r="AT67" s="51">
        <v>0</v>
      </c>
      <c r="AU67" s="51">
        <v>61</v>
      </c>
      <c r="AV67" s="51">
        <v>0</v>
      </c>
      <c r="AW67" s="51">
        <v>0</v>
      </c>
      <c r="AX67" s="51">
        <v>19</v>
      </c>
      <c r="AY67" s="51">
        <v>0</v>
      </c>
      <c r="AZ67" s="51">
        <v>0</v>
      </c>
      <c r="BA67" s="51">
        <v>0</v>
      </c>
      <c r="BB67" s="51">
        <v>0</v>
      </c>
      <c r="BC67" s="51">
        <v>0</v>
      </c>
      <c r="BD67" s="51">
        <v>0</v>
      </c>
      <c r="BE67" s="51">
        <v>0</v>
      </c>
      <c r="BF67" s="51">
        <v>0</v>
      </c>
      <c r="BG67" s="51">
        <v>0</v>
      </c>
      <c r="BH67" s="51">
        <v>0</v>
      </c>
      <c r="BI67" s="51">
        <v>0</v>
      </c>
      <c r="BJ67" s="51">
        <v>0</v>
      </c>
      <c r="BK67" s="51">
        <v>0</v>
      </c>
      <c r="BL67" s="51">
        <v>0</v>
      </c>
      <c r="BM67" s="51">
        <v>0</v>
      </c>
      <c r="BN67" s="51">
        <v>0</v>
      </c>
    </row>
    <row r="68" spans="1:66">
      <c r="A68" s="4" t="s">
        <v>886</v>
      </c>
      <c r="B68">
        <v>2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84</v>
      </c>
      <c r="P68" s="6">
        <v>0</v>
      </c>
      <c r="Q68" s="6">
        <v>8</v>
      </c>
      <c r="R68" s="6">
        <v>8</v>
      </c>
      <c r="S68" s="6">
        <v>0</v>
      </c>
      <c r="T68" s="6">
        <v>0</v>
      </c>
      <c r="U68" s="6">
        <v>0</v>
      </c>
      <c r="V68" s="6">
        <v>5</v>
      </c>
      <c r="W68" s="6">
        <v>0</v>
      </c>
      <c r="X68" s="6">
        <v>0</v>
      </c>
      <c r="Y68" s="6">
        <v>0</v>
      </c>
      <c r="Z68" s="6">
        <v>0</v>
      </c>
      <c r="AA68" s="6">
        <v>9</v>
      </c>
      <c r="AB68" s="6">
        <v>0</v>
      </c>
      <c r="AC68" s="6">
        <v>0</v>
      </c>
      <c r="AD68" s="6">
        <v>0</v>
      </c>
      <c r="AE68" s="6">
        <v>0</v>
      </c>
      <c r="AF68" s="6">
        <v>6</v>
      </c>
      <c r="AG68" s="6">
        <v>0</v>
      </c>
      <c r="AH68" s="6">
        <v>0</v>
      </c>
      <c r="AI68" s="51">
        <v>0</v>
      </c>
      <c r="AJ68" s="51">
        <v>0</v>
      </c>
      <c r="AK68" s="51">
        <v>0</v>
      </c>
      <c r="AL68" s="51">
        <v>0</v>
      </c>
      <c r="AM68" s="51">
        <v>0</v>
      </c>
      <c r="AN68" s="51">
        <v>0</v>
      </c>
      <c r="AO68" s="51">
        <v>0</v>
      </c>
      <c r="AP68" s="51">
        <v>0</v>
      </c>
      <c r="AQ68" s="51">
        <v>0</v>
      </c>
      <c r="AR68" s="51">
        <v>0</v>
      </c>
      <c r="AS68" s="51">
        <v>0</v>
      </c>
      <c r="AT68" s="51">
        <v>0</v>
      </c>
      <c r="AU68" s="51">
        <v>67</v>
      </c>
      <c r="AV68" s="51">
        <v>0</v>
      </c>
      <c r="AW68" s="51">
        <v>7</v>
      </c>
      <c r="AX68" s="51">
        <v>7</v>
      </c>
      <c r="AY68" s="51">
        <v>0</v>
      </c>
      <c r="AZ68" s="51">
        <v>0</v>
      </c>
      <c r="BA68" s="51">
        <v>0</v>
      </c>
      <c r="BB68" s="51">
        <v>0</v>
      </c>
      <c r="BC68" s="51">
        <v>0</v>
      </c>
      <c r="BD68" s="51">
        <v>0</v>
      </c>
      <c r="BE68" s="51">
        <v>0</v>
      </c>
      <c r="BF68" s="51">
        <v>0</v>
      </c>
      <c r="BG68" s="51">
        <v>0</v>
      </c>
      <c r="BH68" s="51">
        <v>0</v>
      </c>
      <c r="BI68" s="51">
        <v>0</v>
      </c>
      <c r="BJ68" s="51">
        <v>0</v>
      </c>
      <c r="BK68" s="51">
        <v>0</v>
      </c>
      <c r="BL68" s="51">
        <v>0</v>
      </c>
      <c r="BM68" s="51">
        <v>0</v>
      </c>
      <c r="BN68" s="51">
        <v>0</v>
      </c>
    </row>
    <row r="69" spans="1:66">
      <c r="A69" s="4" t="s">
        <v>887</v>
      </c>
      <c r="B69">
        <v>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21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89</v>
      </c>
      <c r="Y69" s="6">
        <v>0</v>
      </c>
      <c r="Z69" s="6">
        <v>0</v>
      </c>
      <c r="AA69" s="6">
        <v>15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51">
        <v>0</v>
      </c>
      <c r="AJ69" s="51">
        <v>0</v>
      </c>
      <c r="AK69" s="51">
        <v>0</v>
      </c>
      <c r="AL69" s="51">
        <v>0</v>
      </c>
      <c r="AM69" s="51">
        <v>0</v>
      </c>
      <c r="AN69" s="51">
        <v>0</v>
      </c>
      <c r="AO69" s="51">
        <v>0</v>
      </c>
      <c r="AP69" s="51">
        <v>0</v>
      </c>
      <c r="AQ69" s="51">
        <v>0</v>
      </c>
      <c r="AR69" s="51">
        <v>0</v>
      </c>
      <c r="AS69" s="51">
        <v>0</v>
      </c>
      <c r="AT69" s="51">
        <v>0</v>
      </c>
      <c r="AU69" s="51">
        <v>0</v>
      </c>
      <c r="AV69" s="51">
        <v>0</v>
      </c>
      <c r="AW69" s="51">
        <v>0</v>
      </c>
      <c r="AX69" s="51">
        <v>0</v>
      </c>
      <c r="AY69" s="51">
        <v>0</v>
      </c>
      <c r="AZ69" s="51">
        <v>0</v>
      </c>
      <c r="BA69" s="51">
        <v>0</v>
      </c>
      <c r="BB69" s="51">
        <v>0</v>
      </c>
      <c r="BC69" s="51">
        <v>0</v>
      </c>
      <c r="BD69" s="51">
        <v>0</v>
      </c>
      <c r="BE69" s="51">
        <v>0</v>
      </c>
      <c r="BF69" s="51">
        <v>0</v>
      </c>
      <c r="BG69" s="51">
        <v>0</v>
      </c>
      <c r="BH69" s="51">
        <v>0</v>
      </c>
      <c r="BI69" s="51">
        <v>0</v>
      </c>
      <c r="BJ69" s="51">
        <v>0</v>
      </c>
      <c r="BK69" s="51">
        <v>0</v>
      </c>
      <c r="BL69" s="51">
        <v>0</v>
      </c>
      <c r="BM69" s="51">
        <v>0</v>
      </c>
      <c r="BN69" s="51">
        <v>0</v>
      </c>
    </row>
    <row r="70" spans="1:66">
      <c r="A70" s="4" t="s">
        <v>791</v>
      </c>
      <c r="B70">
        <v>1</v>
      </c>
      <c r="C70" s="6">
        <v>0</v>
      </c>
      <c r="D70" s="6">
        <v>0</v>
      </c>
      <c r="E70" s="6">
        <v>0</v>
      </c>
      <c r="F70" s="6">
        <v>0</v>
      </c>
      <c r="G70" s="6">
        <v>2</v>
      </c>
      <c r="H70" s="6">
        <v>3</v>
      </c>
      <c r="I70" s="6">
        <v>3</v>
      </c>
      <c r="J70" s="6">
        <v>0</v>
      </c>
      <c r="K70" s="6">
        <v>14</v>
      </c>
      <c r="L70" s="6">
        <v>0</v>
      </c>
      <c r="M70" s="6">
        <v>0</v>
      </c>
      <c r="N70" s="6">
        <v>0</v>
      </c>
      <c r="O70" s="6">
        <v>54</v>
      </c>
      <c r="P70" s="6">
        <v>0</v>
      </c>
      <c r="Q70" s="6">
        <v>15</v>
      </c>
      <c r="R70" s="6">
        <v>19</v>
      </c>
      <c r="S70" s="6">
        <v>0</v>
      </c>
      <c r="T70" s="6">
        <v>0</v>
      </c>
      <c r="U70" s="6">
        <v>0</v>
      </c>
      <c r="V70" s="6">
        <v>14</v>
      </c>
      <c r="W70" s="6">
        <v>0</v>
      </c>
      <c r="X70" s="6">
        <v>0</v>
      </c>
      <c r="Y70" s="6">
        <v>0</v>
      </c>
      <c r="Z70" s="6">
        <v>0</v>
      </c>
      <c r="AA70" s="6">
        <v>10</v>
      </c>
      <c r="AB70" s="6">
        <v>0</v>
      </c>
      <c r="AC70" s="6">
        <v>0</v>
      </c>
      <c r="AD70" s="6">
        <v>0</v>
      </c>
      <c r="AE70" s="6">
        <v>0</v>
      </c>
      <c r="AF70" s="6">
        <v>5</v>
      </c>
      <c r="AG70" s="6">
        <v>0</v>
      </c>
      <c r="AH70" s="6">
        <v>0</v>
      </c>
      <c r="AI70" s="51">
        <v>0</v>
      </c>
      <c r="AJ70" s="51">
        <v>0</v>
      </c>
      <c r="AK70" s="51">
        <v>0</v>
      </c>
      <c r="AL70" s="51">
        <v>0</v>
      </c>
      <c r="AM70" s="51">
        <v>0</v>
      </c>
      <c r="AN70" s="51">
        <v>0</v>
      </c>
      <c r="AO70" s="51">
        <v>0</v>
      </c>
      <c r="AP70" s="51">
        <v>0</v>
      </c>
      <c r="AQ70" s="51">
        <v>0</v>
      </c>
      <c r="AR70" s="51">
        <v>0</v>
      </c>
      <c r="AS70" s="51">
        <v>0</v>
      </c>
      <c r="AT70" s="51">
        <v>0</v>
      </c>
      <c r="AU70" s="51">
        <v>0</v>
      </c>
      <c r="AV70" s="51">
        <v>0</v>
      </c>
      <c r="AW70" s="51">
        <v>0</v>
      </c>
      <c r="AX70" s="51">
        <v>0</v>
      </c>
      <c r="AY70" s="51">
        <v>0</v>
      </c>
      <c r="AZ70" s="51">
        <v>0</v>
      </c>
      <c r="BA70" s="51">
        <v>0</v>
      </c>
      <c r="BB70" s="51">
        <v>0</v>
      </c>
      <c r="BC70" s="51">
        <v>0</v>
      </c>
      <c r="BD70" s="51">
        <v>0</v>
      </c>
      <c r="BE70" s="51">
        <v>0</v>
      </c>
      <c r="BF70" s="51">
        <v>0</v>
      </c>
      <c r="BG70" s="51">
        <v>0</v>
      </c>
      <c r="BH70" s="51">
        <v>0</v>
      </c>
      <c r="BI70" s="51">
        <v>0</v>
      </c>
      <c r="BJ70" s="51">
        <v>0</v>
      </c>
      <c r="BK70" s="51">
        <v>0</v>
      </c>
      <c r="BL70" s="51">
        <v>0</v>
      </c>
      <c r="BM70" s="51">
        <v>0</v>
      </c>
      <c r="BN70" s="51">
        <v>0</v>
      </c>
    </row>
    <row r="71" spans="1:66">
      <c r="A71" s="4" t="s">
        <v>888</v>
      </c>
      <c r="B71">
        <v>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13</v>
      </c>
      <c r="P71" s="6">
        <v>8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2</v>
      </c>
      <c r="X71" s="6">
        <v>65</v>
      </c>
      <c r="Y71" s="6">
        <v>0</v>
      </c>
      <c r="Z71" s="6">
        <v>0</v>
      </c>
      <c r="AA71" s="6">
        <v>10</v>
      </c>
      <c r="AB71" s="6">
        <v>7</v>
      </c>
      <c r="AC71" s="6">
        <v>0</v>
      </c>
      <c r="AD71" s="6">
        <v>0</v>
      </c>
      <c r="AE71" s="6">
        <v>0</v>
      </c>
      <c r="AF71" s="6">
        <v>5</v>
      </c>
      <c r="AG71" s="6">
        <v>0</v>
      </c>
      <c r="AH71" s="6">
        <v>0</v>
      </c>
      <c r="AI71" s="51">
        <v>0</v>
      </c>
      <c r="AJ71" s="51">
        <v>0</v>
      </c>
      <c r="AK71" s="51">
        <v>0</v>
      </c>
      <c r="AL71" s="51">
        <v>0</v>
      </c>
      <c r="AM71" s="51">
        <v>0</v>
      </c>
      <c r="AN71" s="51">
        <v>0</v>
      </c>
      <c r="AO71" s="51">
        <v>0</v>
      </c>
      <c r="AP71" s="51">
        <v>0</v>
      </c>
      <c r="AQ71" s="51">
        <v>0</v>
      </c>
      <c r="AR71" s="51">
        <v>0</v>
      </c>
      <c r="AS71" s="51">
        <v>0</v>
      </c>
      <c r="AT71" s="51">
        <v>0</v>
      </c>
      <c r="AU71" s="51">
        <v>12</v>
      </c>
      <c r="AV71" s="51">
        <v>0</v>
      </c>
      <c r="AW71" s="51">
        <v>0</v>
      </c>
      <c r="AX71" s="51">
        <v>0</v>
      </c>
      <c r="AY71" s="51">
        <v>0</v>
      </c>
      <c r="AZ71" s="51">
        <v>0</v>
      </c>
      <c r="BA71" s="51">
        <v>0</v>
      </c>
      <c r="BB71" s="51">
        <v>0</v>
      </c>
      <c r="BC71" s="51">
        <v>1</v>
      </c>
      <c r="BD71" s="51">
        <v>60</v>
      </c>
      <c r="BE71" s="51">
        <v>0</v>
      </c>
      <c r="BF71" s="51">
        <v>0</v>
      </c>
      <c r="BG71" s="51">
        <v>0</v>
      </c>
      <c r="BH71" s="51">
        <v>0</v>
      </c>
      <c r="BI71" s="51">
        <v>0</v>
      </c>
      <c r="BJ71" s="51">
        <v>0</v>
      </c>
      <c r="BK71" s="51">
        <v>0</v>
      </c>
      <c r="BL71" s="51">
        <v>0</v>
      </c>
      <c r="BM71" s="51">
        <v>0</v>
      </c>
      <c r="BN71" s="51">
        <v>0</v>
      </c>
    </row>
    <row r="72" spans="1:66">
      <c r="A72" s="4" t="s">
        <v>889</v>
      </c>
      <c r="B72">
        <v>1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17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2</v>
      </c>
      <c r="X72" s="6">
        <v>96</v>
      </c>
      <c r="Y72" s="6">
        <v>40</v>
      </c>
      <c r="Z72" s="6">
        <v>0</v>
      </c>
      <c r="AA72" s="6">
        <v>10</v>
      </c>
      <c r="AB72" s="6">
        <v>0</v>
      </c>
      <c r="AC72" s="6">
        <v>0</v>
      </c>
      <c r="AD72" s="6">
        <v>0</v>
      </c>
      <c r="AE72" s="6">
        <v>0</v>
      </c>
      <c r="AF72" s="6">
        <v>5</v>
      </c>
      <c r="AG72" s="6">
        <v>0</v>
      </c>
      <c r="AH72" s="6">
        <v>0</v>
      </c>
      <c r="AI72" s="51">
        <v>0</v>
      </c>
      <c r="AJ72" s="51">
        <v>0</v>
      </c>
      <c r="AK72" s="51">
        <v>0</v>
      </c>
      <c r="AL72" s="51">
        <v>0</v>
      </c>
      <c r="AM72" s="51">
        <v>0</v>
      </c>
      <c r="AN72" s="51">
        <v>0</v>
      </c>
      <c r="AO72" s="51">
        <v>0</v>
      </c>
      <c r="AP72" s="51">
        <v>0</v>
      </c>
      <c r="AQ72" s="51">
        <v>0</v>
      </c>
      <c r="AR72" s="51">
        <v>0</v>
      </c>
      <c r="AS72" s="51">
        <v>0</v>
      </c>
      <c r="AT72" s="51">
        <v>0</v>
      </c>
      <c r="AU72" s="51">
        <v>0</v>
      </c>
      <c r="AV72" s="51">
        <v>0</v>
      </c>
      <c r="AW72" s="51">
        <v>0</v>
      </c>
      <c r="AX72" s="51">
        <v>0</v>
      </c>
      <c r="AY72" s="51">
        <v>0</v>
      </c>
      <c r="AZ72" s="51">
        <v>0</v>
      </c>
      <c r="BA72" s="51">
        <v>0</v>
      </c>
      <c r="BB72" s="51">
        <v>0</v>
      </c>
      <c r="BC72" s="51">
        <v>0</v>
      </c>
      <c r="BD72" s="51">
        <v>0</v>
      </c>
      <c r="BE72" s="51">
        <v>0</v>
      </c>
      <c r="BF72" s="51">
        <v>0</v>
      </c>
      <c r="BG72" s="51">
        <v>0</v>
      </c>
      <c r="BH72" s="51">
        <v>0</v>
      </c>
      <c r="BI72" s="51">
        <v>0</v>
      </c>
      <c r="BJ72" s="51">
        <v>0</v>
      </c>
      <c r="BK72" s="51">
        <v>0</v>
      </c>
      <c r="BL72" s="51">
        <v>0</v>
      </c>
      <c r="BM72" s="51">
        <v>0</v>
      </c>
      <c r="BN72" s="51">
        <v>0</v>
      </c>
    </row>
    <row r="73" spans="1:66">
      <c r="A73" s="4" t="s">
        <v>890</v>
      </c>
      <c r="B73">
        <v>1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53</v>
      </c>
      <c r="P73" s="6">
        <v>15</v>
      </c>
      <c r="Q73" s="6">
        <v>16</v>
      </c>
      <c r="R73" s="6">
        <v>22</v>
      </c>
      <c r="S73" s="6">
        <v>10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13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51">
        <v>0</v>
      </c>
      <c r="AJ73" s="51">
        <v>0</v>
      </c>
      <c r="AK73" s="51">
        <v>0</v>
      </c>
      <c r="AL73" s="51">
        <v>0</v>
      </c>
      <c r="AM73" s="51">
        <v>0</v>
      </c>
      <c r="AN73" s="51">
        <v>0</v>
      </c>
      <c r="AO73" s="51">
        <v>0</v>
      </c>
      <c r="AP73" s="51">
        <v>0</v>
      </c>
      <c r="AQ73" s="51">
        <v>0</v>
      </c>
      <c r="AR73" s="51">
        <v>0</v>
      </c>
      <c r="AS73" s="51">
        <v>0</v>
      </c>
      <c r="AT73" s="51">
        <v>0</v>
      </c>
      <c r="AU73" s="51">
        <v>0</v>
      </c>
      <c r="AV73" s="51">
        <v>0</v>
      </c>
      <c r="AW73" s="51">
        <v>0</v>
      </c>
      <c r="AX73" s="51">
        <v>0</v>
      </c>
      <c r="AY73" s="51">
        <v>0</v>
      </c>
      <c r="AZ73" s="51">
        <v>0</v>
      </c>
      <c r="BA73" s="51">
        <v>0</v>
      </c>
      <c r="BB73" s="51">
        <v>0</v>
      </c>
      <c r="BC73" s="51">
        <v>0</v>
      </c>
      <c r="BD73" s="51">
        <v>0</v>
      </c>
      <c r="BE73" s="51">
        <v>0</v>
      </c>
      <c r="BF73" s="51">
        <v>0</v>
      </c>
      <c r="BG73" s="51">
        <v>0</v>
      </c>
      <c r="BH73" s="51">
        <v>0</v>
      </c>
      <c r="BI73" s="51">
        <v>0</v>
      </c>
      <c r="BJ73" s="51">
        <v>0</v>
      </c>
      <c r="BK73" s="51">
        <v>0</v>
      </c>
      <c r="BL73" s="51">
        <v>0</v>
      </c>
      <c r="BM73" s="51">
        <v>0</v>
      </c>
      <c r="BN73" s="51">
        <v>0</v>
      </c>
    </row>
    <row r="74" spans="1:66">
      <c r="A74" s="4" t="s">
        <v>891</v>
      </c>
      <c r="B74">
        <v>1</v>
      </c>
      <c r="C74" s="6">
        <v>16</v>
      </c>
      <c r="D74" s="6">
        <v>0</v>
      </c>
      <c r="E74" s="6">
        <v>9</v>
      </c>
      <c r="F74" s="6">
        <v>6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13</v>
      </c>
      <c r="P74" s="6">
        <v>4</v>
      </c>
      <c r="Q74" s="6">
        <v>0</v>
      </c>
      <c r="R74" s="6">
        <v>18</v>
      </c>
      <c r="S74" s="6">
        <v>27</v>
      </c>
      <c r="T74" s="6">
        <v>6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8</v>
      </c>
      <c r="AB74" s="6">
        <v>0</v>
      </c>
      <c r="AC74" s="6">
        <v>0</v>
      </c>
      <c r="AD74" s="6">
        <v>2</v>
      </c>
      <c r="AE74" s="6">
        <v>0</v>
      </c>
      <c r="AF74" s="6">
        <v>4</v>
      </c>
      <c r="AG74" s="6">
        <v>2</v>
      </c>
      <c r="AH74" s="6">
        <v>0</v>
      </c>
      <c r="AI74" s="51">
        <v>0</v>
      </c>
      <c r="AJ74" s="51">
        <v>0</v>
      </c>
      <c r="AK74" s="51">
        <v>0</v>
      </c>
      <c r="AL74" s="51">
        <v>0</v>
      </c>
      <c r="AM74" s="51">
        <v>0</v>
      </c>
      <c r="AN74" s="51">
        <v>0</v>
      </c>
      <c r="AO74" s="51">
        <v>0</v>
      </c>
      <c r="AP74" s="51">
        <v>0</v>
      </c>
      <c r="AQ74" s="51">
        <v>0</v>
      </c>
      <c r="AR74" s="51">
        <v>0</v>
      </c>
      <c r="AS74" s="51">
        <v>0</v>
      </c>
      <c r="AT74" s="51">
        <v>0</v>
      </c>
      <c r="AU74" s="51">
        <v>0</v>
      </c>
      <c r="AV74" s="51">
        <v>0</v>
      </c>
      <c r="AW74" s="51">
        <v>0</v>
      </c>
      <c r="AX74" s="51">
        <v>0</v>
      </c>
      <c r="AY74" s="51">
        <v>0</v>
      </c>
      <c r="AZ74" s="51">
        <v>0</v>
      </c>
      <c r="BA74" s="51">
        <v>0</v>
      </c>
      <c r="BB74" s="51">
        <v>0</v>
      </c>
      <c r="BC74" s="51">
        <v>0</v>
      </c>
      <c r="BD74" s="51">
        <v>0</v>
      </c>
      <c r="BE74" s="51">
        <v>0</v>
      </c>
      <c r="BF74" s="51">
        <v>0</v>
      </c>
      <c r="BG74" s="51">
        <v>0</v>
      </c>
      <c r="BH74" s="51">
        <v>0</v>
      </c>
      <c r="BI74" s="51">
        <v>0</v>
      </c>
      <c r="BJ74" s="51">
        <v>0</v>
      </c>
      <c r="BK74" s="51">
        <v>0</v>
      </c>
      <c r="BL74" s="51">
        <v>0</v>
      </c>
      <c r="BM74" s="51">
        <v>0</v>
      </c>
      <c r="BN74" s="51">
        <v>0</v>
      </c>
    </row>
    <row r="75" spans="1:66">
      <c r="A75" s="4" t="s">
        <v>892</v>
      </c>
      <c r="B75">
        <v>1</v>
      </c>
      <c r="C75" s="6">
        <v>16</v>
      </c>
      <c r="D75" s="6">
        <v>0</v>
      </c>
      <c r="E75" s="6">
        <v>7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13</v>
      </c>
      <c r="P75" s="6">
        <v>4</v>
      </c>
      <c r="Q75" s="6">
        <v>0</v>
      </c>
      <c r="R75" s="6">
        <v>0</v>
      </c>
      <c r="S75" s="6">
        <v>51</v>
      </c>
      <c r="T75" s="6">
        <v>0</v>
      </c>
      <c r="U75" s="6">
        <v>4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8</v>
      </c>
      <c r="AB75" s="6">
        <v>3</v>
      </c>
      <c r="AC75" s="6">
        <v>0</v>
      </c>
      <c r="AD75" s="6">
        <v>0</v>
      </c>
      <c r="AE75" s="6">
        <v>4</v>
      </c>
      <c r="AF75" s="6">
        <v>3</v>
      </c>
      <c r="AG75" s="6">
        <v>0</v>
      </c>
      <c r="AH75" s="6">
        <v>0</v>
      </c>
      <c r="AI75" s="51">
        <v>0</v>
      </c>
      <c r="AJ75" s="51">
        <v>0</v>
      </c>
      <c r="AK75" s="51">
        <v>0</v>
      </c>
      <c r="AL75" s="51">
        <v>0</v>
      </c>
      <c r="AM75" s="51">
        <v>0</v>
      </c>
      <c r="AN75" s="51">
        <v>0</v>
      </c>
      <c r="AO75" s="51">
        <v>0</v>
      </c>
      <c r="AP75" s="51">
        <v>0</v>
      </c>
      <c r="AQ75" s="51">
        <v>0</v>
      </c>
      <c r="AR75" s="51">
        <v>0</v>
      </c>
      <c r="AS75" s="51">
        <v>0</v>
      </c>
      <c r="AT75" s="51">
        <v>0</v>
      </c>
      <c r="AU75" s="51">
        <v>0</v>
      </c>
      <c r="AV75" s="51">
        <v>0</v>
      </c>
      <c r="AW75" s="51">
        <v>0</v>
      </c>
      <c r="AX75" s="51">
        <v>0</v>
      </c>
      <c r="AY75" s="51">
        <v>0</v>
      </c>
      <c r="AZ75" s="51">
        <v>0</v>
      </c>
      <c r="BA75" s="51">
        <v>0</v>
      </c>
      <c r="BB75" s="51">
        <v>0</v>
      </c>
      <c r="BC75" s="51">
        <v>0</v>
      </c>
      <c r="BD75" s="51">
        <v>0</v>
      </c>
      <c r="BE75" s="51">
        <v>0</v>
      </c>
      <c r="BF75" s="51">
        <v>0</v>
      </c>
      <c r="BG75" s="51">
        <v>0</v>
      </c>
      <c r="BH75" s="51">
        <v>0</v>
      </c>
      <c r="BI75" s="51">
        <v>0</v>
      </c>
      <c r="BJ75" s="51">
        <v>0</v>
      </c>
      <c r="BK75" s="51">
        <v>0</v>
      </c>
      <c r="BL75" s="51">
        <v>0</v>
      </c>
      <c r="BM75" s="51">
        <v>0</v>
      </c>
      <c r="BN75" s="51">
        <v>0</v>
      </c>
    </row>
    <row r="76" spans="1:66">
      <c r="A76" s="4" t="s">
        <v>893</v>
      </c>
      <c r="B76">
        <v>1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57</v>
      </c>
      <c r="P76" s="6">
        <v>0</v>
      </c>
      <c r="Q76" s="6">
        <v>22</v>
      </c>
      <c r="R76" s="6">
        <v>16</v>
      </c>
      <c r="S76" s="6">
        <v>10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9</v>
      </c>
      <c r="AB76" s="6">
        <v>11</v>
      </c>
      <c r="AC76" s="6">
        <v>0</v>
      </c>
      <c r="AD76" s="6">
        <v>0</v>
      </c>
      <c r="AE76" s="6">
        <v>0</v>
      </c>
      <c r="AF76" s="6">
        <v>4</v>
      </c>
      <c r="AG76" s="6">
        <v>0</v>
      </c>
      <c r="AH76" s="6">
        <v>0</v>
      </c>
      <c r="AI76" s="51">
        <v>0</v>
      </c>
      <c r="AJ76" s="51">
        <v>0</v>
      </c>
      <c r="AK76" s="51">
        <v>0</v>
      </c>
      <c r="AL76" s="51">
        <v>0</v>
      </c>
      <c r="AM76" s="51">
        <v>0</v>
      </c>
      <c r="AN76" s="51">
        <v>0</v>
      </c>
      <c r="AO76" s="51">
        <v>0</v>
      </c>
      <c r="AP76" s="51">
        <v>0</v>
      </c>
      <c r="AQ76" s="51">
        <v>0</v>
      </c>
      <c r="AR76" s="51">
        <v>0</v>
      </c>
      <c r="AS76" s="51">
        <v>0</v>
      </c>
      <c r="AT76" s="51">
        <v>0</v>
      </c>
      <c r="AU76" s="51">
        <v>0</v>
      </c>
      <c r="AV76" s="51">
        <v>0</v>
      </c>
      <c r="AW76" s="51">
        <v>0</v>
      </c>
      <c r="AX76" s="51">
        <v>0</v>
      </c>
      <c r="AY76" s="51">
        <v>0</v>
      </c>
      <c r="AZ76" s="51">
        <v>0</v>
      </c>
      <c r="BA76" s="51">
        <v>0</v>
      </c>
      <c r="BB76" s="51">
        <v>0</v>
      </c>
      <c r="BC76" s="51">
        <v>0</v>
      </c>
      <c r="BD76" s="51">
        <v>0</v>
      </c>
      <c r="BE76" s="51">
        <v>0</v>
      </c>
      <c r="BF76" s="51">
        <v>0</v>
      </c>
      <c r="BG76" s="51">
        <v>0</v>
      </c>
      <c r="BH76" s="51">
        <v>0</v>
      </c>
      <c r="BI76" s="51">
        <v>0</v>
      </c>
      <c r="BJ76" s="51">
        <v>0</v>
      </c>
      <c r="BK76" s="51">
        <v>0</v>
      </c>
      <c r="BL76" s="51">
        <v>0</v>
      </c>
      <c r="BM76" s="51">
        <v>0</v>
      </c>
      <c r="BN76" s="51">
        <v>0</v>
      </c>
    </row>
    <row r="77" spans="1:66">
      <c r="A77" s="4" t="s">
        <v>894</v>
      </c>
      <c r="B77">
        <v>1</v>
      </c>
      <c r="C77" s="6">
        <v>42</v>
      </c>
      <c r="D77" s="6">
        <v>0</v>
      </c>
      <c r="E77" s="6">
        <v>0</v>
      </c>
      <c r="F77" s="6">
        <v>0</v>
      </c>
      <c r="G77" s="6">
        <v>5</v>
      </c>
      <c r="H77" s="6">
        <v>5</v>
      </c>
      <c r="I77" s="6">
        <v>0</v>
      </c>
      <c r="J77" s="6">
        <v>3</v>
      </c>
      <c r="K77" s="6">
        <v>28</v>
      </c>
      <c r="L77" s="6">
        <v>5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15</v>
      </c>
      <c r="T77" s="6">
        <v>0</v>
      </c>
      <c r="U77" s="6">
        <v>0</v>
      </c>
      <c r="V77" s="6">
        <v>0</v>
      </c>
      <c r="W77" s="6">
        <v>11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51">
        <v>0</v>
      </c>
      <c r="AJ77" s="51">
        <v>0</v>
      </c>
      <c r="AK77" s="51">
        <v>0</v>
      </c>
      <c r="AL77" s="51">
        <v>0</v>
      </c>
      <c r="AM77" s="51">
        <v>0</v>
      </c>
      <c r="AN77" s="51">
        <v>0</v>
      </c>
      <c r="AO77" s="51">
        <v>0</v>
      </c>
      <c r="AP77" s="51">
        <v>0</v>
      </c>
      <c r="AQ77" s="51">
        <v>0</v>
      </c>
      <c r="AR77" s="51">
        <v>0</v>
      </c>
      <c r="AS77" s="51">
        <v>0</v>
      </c>
      <c r="AT77" s="51">
        <v>0</v>
      </c>
      <c r="AU77" s="51">
        <v>0</v>
      </c>
      <c r="AV77" s="51">
        <v>0</v>
      </c>
      <c r="AW77" s="51">
        <v>0</v>
      </c>
      <c r="AX77" s="51">
        <v>0</v>
      </c>
      <c r="AY77" s="51">
        <v>0</v>
      </c>
      <c r="AZ77" s="51">
        <v>0</v>
      </c>
      <c r="BA77" s="51">
        <v>0</v>
      </c>
      <c r="BB77" s="51">
        <v>0</v>
      </c>
      <c r="BC77" s="51">
        <v>0</v>
      </c>
      <c r="BD77" s="51">
        <v>0</v>
      </c>
      <c r="BE77" s="51">
        <v>0</v>
      </c>
      <c r="BF77" s="51">
        <v>0</v>
      </c>
      <c r="BG77" s="51">
        <v>0</v>
      </c>
      <c r="BH77" s="51">
        <v>0</v>
      </c>
      <c r="BI77" s="51">
        <v>0</v>
      </c>
      <c r="BJ77" s="51">
        <v>0</v>
      </c>
      <c r="BK77" s="51">
        <v>0</v>
      </c>
      <c r="BL77" s="51">
        <v>0</v>
      </c>
      <c r="BM77" s="51">
        <v>0</v>
      </c>
      <c r="BN77" s="51">
        <v>0</v>
      </c>
    </row>
    <row r="78" spans="1:66">
      <c r="A78" s="4" t="s">
        <v>602</v>
      </c>
      <c r="B78">
        <v>1</v>
      </c>
      <c r="C78" s="6">
        <v>23</v>
      </c>
      <c r="D78" s="6">
        <v>6</v>
      </c>
      <c r="E78" s="6">
        <v>21</v>
      </c>
      <c r="F78" s="6">
        <v>11</v>
      </c>
      <c r="G78" s="6">
        <v>4</v>
      </c>
      <c r="H78" s="6">
        <v>0</v>
      </c>
      <c r="I78" s="6">
        <v>4</v>
      </c>
      <c r="J78" s="6">
        <v>2</v>
      </c>
      <c r="K78" s="6">
        <v>21</v>
      </c>
      <c r="L78" s="6">
        <v>4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8</v>
      </c>
      <c r="T78" s="6">
        <v>0</v>
      </c>
      <c r="U78" s="6">
        <v>0</v>
      </c>
      <c r="V78" s="6">
        <v>0</v>
      </c>
      <c r="W78" s="6">
        <v>12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51">
        <v>0</v>
      </c>
      <c r="AJ78" s="51">
        <v>0</v>
      </c>
      <c r="AK78" s="51">
        <v>0</v>
      </c>
      <c r="AL78" s="51">
        <v>0</v>
      </c>
      <c r="AM78" s="51">
        <v>0</v>
      </c>
      <c r="AN78" s="51">
        <v>0</v>
      </c>
      <c r="AO78" s="51">
        <v>0</v>
      </c>
      <c r="AP78" s="51">
        <v>0</v>
      </c>
      <c r="AQ78" s="51">
        <v>0</v>
      </c>
      <c r="AR78" s="51">
        <v>0</v>
      </c>
      <c r="AS78" s="51">
        <v>0</v>
      </c>
      <c r="AT78" s="51">
        <v>0</v>
      </c>
      <c r="AU78" s="51">
        <v>0</v>
      </c>
      <c r="AV78" s="51">
        <v>0</v>
      </c>
      <c r="AW78" s="51">
        <v>0</v>
      </c>
      <c r="AX78" s="51">
        <v>0</v>
      </c>
      <c r="AY78" s="51">
        <v>0</v>
      </c>
      <c r="AZ78" s="51">
        <v>0</v>
      </c>
      <c r="BA78" s="51">
        <v>0</v>
      </c>
      <c r="BB78" s="51">
        <v>0</v>
      </c>
      <c r="BC78" s="51">
        <v>0</v>
      </c>
      <c r="BD78" s="51">
        <v>0</v>
      </c>
      <c r="BE78" s="51">
        <v>0</v>
      </c>
      <c r="BF78" s="51">
        <v>0</v>
      </c>
      <c r="BG78" s="51">
        <v>0</v>
      </c>
      <c r="BH78" s="51">
        <v>0</v>
      </c>
      <c r="BI78" s="51">
        <v>0</v>
      </c>
      <c r="BJ78" s="51">
        <v>0</v>
      </c>
      <c r="BK78" s="51">
        <v>0</v>
      </c>
      <c r="BL78" s="51">
        <v>0</v>
      </c>
      <c r="BM78" s="51">
        <v>0</v>
      </c>
      <c r="BN78" s="51">
        <v>0</v>
      </c>
    </row>
    <row r="79" spans="1:66">
      <c r="A79" s="4" t="s">
        <v>895</v>
      </c>
      <c r="B79">
        <v>1</v>
      </c>
      <c r="C79" s="6">
        <v>28</v>
      </c>
      <c r="D79" s="6">
        <v>0</v>
      </c>
      <c r="E79" s="6">
        <v>13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29</v>
      </c>
      <c r="L79" s="6">
        <v>5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22</v>
      </c>
      <c r="T79" s="6">
        <v>5</v>
      </c>
      <c r="U79" s="6">
        <v>0</v>
      </c>
      <c r="V79" s="6">
        <v>0</v>
      </c>
      <c r="W79" s="6">
        <v>11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2</v>
      </c>
      <c r="AH79" s="6">
        <v>0</v>
      </c>
      <c r="AI79" s="51">
        <v>0</v>
      </c>
      <c r="AJ79" s="51">
        <v>0</v>
      </c>
      <c r="AK79" s="51">
        <v>0</v>
      </c>
      <c r="AL79" s="51">
        <v>0</v>
      </c>
      <c r="AM79" s="51">
        <v>0</v>
      </c>
      <c r="AN79" s="51">
        <v>0</v>
      </c>
      <c r="AO79" s="51">
        <v>0</v>
      </c>
      <c r="AP79" s="51">
        <v>0</v>
      </c>
      <c r="AQ79" s="51">
        <v>0</v>
      </c>
      <c r="AR79" s="51">
        <v>0</v>
      </c>
      <c r="AS79" s="51">
        <v>0</v>
      </c>
      <c r="AT79" s="51">
        <v>0</v>
      </c>
      <c r="AU79" s="51">
        <v>0</v>
      </c>
      <c r="AV79" s="51">
        <v>0</v>
      </c>
      <c r="AW79" s="51">
        <v>0</v>
      </c>
      <c r="AX79" s="51">
        <v>0</v>
      </c>
      <c r="AY79" s="51">
        <v>0</v>
      </c>
      <c r="AZ79" s="51">
        <v>0</v>
      </c>
      <c r="BA79" s="51">
        <v>0</v>
      </c>
      <c r="BB79" s="51">
        <v>0</v>
      </c>
      <c r="BC79" s="51">
        <v>0</v>
      </c>
      <c r="BD79" s="51">
        <v>0</v>
      </c>
      <c r="BE79" s="51">
        <v>0</v>
      </c>
      <c r="BF79" s="51">
        <v>0</v>
      </c>
      <c r="BG79" s="51">
        <v>0</v>
      </c>
      <c r="BH79" s="51">
        <v>0</v>
      </c>
      <c r="BI79" s="51">
        <v>0</v>
      </c>
      <c r="BJ79" s="51">
        <v>0</v>
      </c>
      <c r="BK79" s="51">
        <v>0</v>
      </c>
      <c r="BL79" s="51">
        <v>0</v>
      </c>
      <c r="BM79" s="51">
        <v>0</v>
      </c>
      <c r="BN79" s="51">
        <v>0</v>
      </c>
    </row>
    <row r="80" spans="1:66">
      <c r="A80" s="4" t="s">
        <v>686</v>
      </c>
      <c r="B80">
        <v>1</v>
      </c>
      <c r="C80" s="6">
        <v>18</v>
      </c>
      <c r="D80" s="6">
        <v>0</v>
      </c>
      <c r="E80" s="6">
        <v>15</v>
      </c>
      <c r="F80" s="6">
        <v>8</v>
      </c>
      <c r="G80" s="6">
        <v>3</v>
      </c>
      <c r="H80" s="6">
        <v>3</v>
      </c>
      <c r="I80" s="6">
        <v>3</v>
      </c>
      <c r="J80" s="6">
        <v>2</v>
      </c>
      <c r="K80" s="6">
        <v>20</v>
      </c>
      <c r="L80" s="6">
        <v>3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22</v>
      </c>
      <c r="T80" s="6">
        <v>5</v>
      </c>
      <c r="U80" s="6">
        <v>0</v>
      </c>
      <c r="V80" s="6">
        <v>0</v>
      </c>
      <c r="W80" s="6">
        <v>11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2</v>
      </c>
      <c r="AF80" s="6">
        <v>0</v>
      </c>
      <c r="AG80" s="6">
        <v>0</v>
      </c>
      <c r="AH80" s="6">
        <v>0</v>
      </c>
      <c r="AI80" s="51">
        <v>0</v>
      </c>
      <c r="AJ80" s="51">
        <v>0</v>
      </c>
      <c r="AK80" s="51">
        <v>0</v>
      </c>
      <c r="AL80" s="51">
        <v>0</v>
      </c>
      <c r="AM80" s="51">
        <v>0</v>
      </c>
      <c r="AN80" s="51">
        <v>0</v>
      </c>
      <c r="AO80" s="51">
        <v>0</v>
      </c>
      <c r="AP80" s="51">
        <v>0</v>
      </c>
      <c r="AQ80" s="51">
        <v>0</v>
      </c>
      <c r="AR80" s="51">
        <v>0</v>
      </c>
      <c r="AS80" s="51">
        <v>0</v>
      </c>
      <c r="AT80" s="51">
        <v>0</v>
      </c>
      <c r="AU80" s="51">
        <v>0</v>
      </c>
      <c r="AV80" s="51">
        <v>0</v>
      </c>
      <c r="AW80" s="51">
        <v>0</v>
      </c>
      <c r="AX80" s="51">
        <v>0</v>
      </c>
      <c r="AY80" s="51">
        <v>0</v>
      </c>
      <c r="AZ80" s="51">
        <v>0</v>
      </c>
      <c r="BA80" s="51">
        <v>0</v>
      </c>
      <c r="BB80" s="51">
        <v>0</v>
      </c>
      <c r="BC80" s="51">
        <v>0</v>
      </c>
      <c r="BD80" s="51">
        <v>0</v>
      </c>
      <c r="BE80" s="51">
        <v>0</v>
      </c>
      <c r="BF80" s="51">
        <v>0</v>
      </c>
      <c r="BG80" s="51">
        <v>0</v>
      </c>
      <c r="BH80" s="51">
        <v>0</v>
      </c>
      <c r="BI80" s="51">
        <v>0</v>
      </c>
      <c r="BJ80" s="51">
        <v>0</v>
      </c>
      <c r="BK80" s="51">
        <v>0</v>
      </c>
      <c r="BL80" s="51">
        <v>0</v>
      </c>
      <c r="BM80" s="51">
        <v>0</v>
      </c>
      <c r="BN80" s="51">
        <v>0</v>
      </c>
    </row>
    <row r="81" spans="1:66">
      <c r="A81" s="4" t="s">
        <v>896</v>
      </c>
      <c r="B81">
        <v>1</v>
      </c>
      <c r="C81" s="6">
        <v>24</v>
      </c>
      <c r="D81" s="6">
        <v>4</v>
      </c>
      <c r="E81" s="6">
        <v>11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12</v>
      </c>
      <c r="L81" s="6">
        <v>3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46</v>
      </c>
      <c r="T81" s="6">
        <v>0</v>
      </c>
      <c r="U81" s="6">
        <v>0</v>
      </c>
      <c r="V81" s="6">
        <v>0</v>
      </c>
      <c r="W81" s="6">
        <v>12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3</v>
      </c>
      <c r="AH81" s="6">
        <v>0</v>
      </c>
      <c r="AI81" s="51">
        <v>0</v>
      </c>
      <c r="AJ81" s="51">
        <v>0</v>
      </c>
      <c r="AK81" s="51">
        <v>0</v>
      </c>
      <c r="AL81" s="51">
        <v>0</v>
      </c>
      <c r="AM81" s="51">
        <v>0</v>
      </c>
      <c r="AN81" s="51">
        <v>0</v>
      </c>
      <c r="AO81" s="51">
        <v>0</v>
      </c>
      <c r="AP81" s="51">
        <v>0</v>
      </c>
      <c r="AQ81" s="51">
        <v>0</v>
      </c>
      <c r="AR81" s="51">
        <v>0</v>
      </c>
      <c r="AS81" s="51">
        <v>0</v>
      </c>
      <c r="AT81" s="51">
        <v>0</v>
      </c>
      <c r="AU81" s="51">
        <v>0</v>
      </c>
      <c r="AV81" s="51">
        <v>0</v>
      </c>
      <c r="AW81" s="51">
        <v>0</v>
      </c>
      <c r="AX81" s="51">
        <v>0</v>
      </c>
      <c r="AY81" s="51">
        <v>0</v>
      </c>
      <c r="AZ81" s="51">
        <v>0</v>
      </c>
      <c r="BA81" s="51">
        <v>0</v>
      </c>
      <c r="BB81" s="51">
        <v>0</v>
      </c>
      <c r="BC81" s="51">
        <v>0</v>
      </c>
      <c r="BD81" s="51">
        <v>0</v>
      </c>
      <c r="BE81" s="51">
        <v>0</v>
      </c>
      <c r="BF81" s="51">
        <v>0</v>
      </c>
      <c r="BG81" s="51">
        <v>0</v>
      </c>
      <c r="BH81" s="51">
        <v>0</v>
      </c>
      <c r="BI81" s="51">
        <v>0</v>
      </c>
      <c r="BJ81" s="51">
        <v>0</v>
      </c>
      <c r="BK81" s="51">
        <v>0</v>
      </c>
      <c r="BL81" s="51">
        <v>0</v>
      </c>
      <c r="BM81" s="51">
        <v>0</v>
      </c>
      <c r="BN81" s="51">
        <v>0</v>
      </c>
    </row>
    <row r="82" spans="1:66">
      <c r="A82" s="4" t="s">
        <v>897</v>
      </c>
      <c r="B82">
        <v>1</v>
      </c>
      <c r="C82" s="6">
        <v>4</v>
      </c>
      <c r="D82" s="6">
        <v>0</v>
      </c>
      <c r="E82" s="6">
        <v>2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92</v>
      </c>
      <c r="T82" s="6">
        <v>0</v>
      </c>
      <c r="U82" s="6">
        <v>5</v>
      </c>
      <c r="V82" s="6">
        <v>0</v>
      </c>
      <c r="W82" s="6">
        <v>11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51">
        <v>0</v>
      </c>
      <c r="AJ82" s="51">
        <v>0</v>
      </c>
      <c r="AK82" s="51">
        <v>0</v>
      </c>
      <c r="AL82" s="51">
        <v>0</v>
      </c>
      <c r="AM82" s="51">
        <v>0</v>
      </c>
      <c r="AN82" s="51">
        <v>0</v>
      </c>
      <c r="AO82" s="51">
        <v>0</v>
      </c>
      <c r="AP82" s="51">
        <v>0</v>
      </c>
      <c r="AQ82" s="51">
        <v>0</v>
      </c>
      <c r="AR82" s="51">
        <v>0</v>
      </c>
      <c r="AS82" s="51">
        <v>0</v>
      </c>
      <c r="AT82" s="51">
        <v>0</v>
      </c>
      <c r="AU82" s="51">
        <v>0</v>
      </c>
      <c r="AV82" s="51">
        <v>0</v>
      </c>
      <c r="AW82" s="51">
        <v>0</v>
      </c>
      <c r="AX82" s="51">
        <v>0</v>
      </c>
      <c r="AY82" s="51">
        <v>0</v>
      </c>
      <c r="AZ82" s="51">
        <v>0</v>
      </c>
      <c r="BA82" s="51">
        <v>0</v>
      </c>
      <c r="BB82" s="51">
        <v>0</v>
      </c>
      <c r="BC82" s="51">
        <v>0</v>
      </c>
      <c r="BD82" s="51">
        <v>0</v>
      </c>
      <c r="BE82" s="51">
        <v>0</v>
      </c>
      <c r="BF82" s="51">
        <v>0</v>
      </c>
      <c r="BG82" s="51">
        <v>0</v>
      </c>
      <c r="BH82" s="51">
        <v>0</v>
      </c>
      <c r="BI82" s="51">
        <v>0</v>
      </c>
      <c r="BJ82" s="51">
        <v>0</v>
      </c>
      <c r="BK82" s="51">
        <v>0</v>
      </c>
      <c r="BL82" s="51">
        <v>0</v>
      </c>
      <c r="BM82" s="51">
        <v>0</v>
      </c>
      <c r="BN82" s="51">
        <v>0</v>
      </c>
    </row>
    <row r="83" spans="1:66">
      <c r="A83" s="4" t="s">
        <v>898</v>
      </c>
      <c r="B83">
        <v>1</v>
      </c>
      <c r="C83" s="6">
        <v>6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69</v>
      </c>
      <c r="T83" s="6">
        <v>15</v>
      </c>
      <c r="U83" s="6">
        <v>0</v>
      </c>
      <c r="V83" s="6">
        <v>0</v>
      </c>
      <c r="W83" s="6">
        <v>11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7</v>
      </c>
      <c r="AF83" s="6">
        <v>0</v>
      </c>
      <c r="AG83" s="6">
        <v>6</v>
      </c>
      <c r="AH83" s="6">
        <v>0</v>
      </c>
      <c r="AI83" s="51">
        <v>0</v>
      </c>
      <c r="AJ83" s="51">
        <v>0</v>
      </c>
      <c r="AK83" s="51">
        <v>0</v>
      </c>
      <c r="AL83" s="51">
        <v>0</v>
      </c>
      <c r="AM83" s="51">
        <v>0</v>
      </c>
      <c r="AN83" s="51">
        <v>0</v>
      </c>
      <c r="AO83" s="51">
        <v>0</v>
      </c>
      <c r="AP83" s="51">
        <v>0</v>
      </c>
      <c r="AQ83" s="51">
        <v>0</v>
      </c>
      <c r="AR83" s="51">
        <v>0</v>
      </c>
      <c r="AS83" s="51">
        <v>0</v>
      </c>
      <c r="AT83" s="51">
        <v>0</v>
      </c>
      <c r="AU83" s="51">
        <v>0</v>
      </c>
      <c r="AV83" s="51">
        <v>0</v>
      </c>
      <c r="AW83" s="51">
        <v>0</v>
      </c>
      <c r="AX83" s="51">
        <v>0</v>
      </c>
      <c r="AY83" s="51">
        <v>0</v>
      </c>
      <c r="AZ83" s="51">
        <v>0</v>
      </c>
      <c r="BA83" s="51">
        <v>0</v>
      </c>
      <c r="BB83" s="51">
        <v>0</v>
      </c>
      <c r="BC83" s="51">
        <v>0</v>
      </c>
      <c r="BD83" s="51">
        <v>0</v>
      </c>
      <c r="BE83" s="51">
        <v>0</v>
      </c>
      <c r="BF83" s="51">
        <v>0</v>
      </c>
      <c r="BG83" s="51">
        <v>0</v>
      </c>
      <c r="BH83" s="51">
        <v>0</v>
      </c>
      <c r="BI83" s="51">
        <v>0</v>
      </c>
      <c r="BJ83" s="51">
        <v>0</v>
      </c>
      <c r="BK83" s="51">
        <v>0</v>
      </c>
      <c r="BL83" s="51">
        <v>0</v>
      </c>
      <c r="BM83" s="51">
        <v>0</v>
      </c>
      <c r="BN83" s="51">
        <v>0</v>
      </c>
    </row>
    <row r="84" spans="1:66">
      <c r="A84" s="4" t="s">
        <v>899</v>
      </c>
      <c r="B84">
        <v>1</v>
      </c>
      <c r="C84" s="6">
        <v>6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73</v>
      </c>
      <c r="T84" s="6">
        <v>17</v>
      </c>
      <c r="U84" s="6">
        <v>0</v>
      </c>
      <c r="V84" s="6">
        <v>0</v>
      </c>
      <c r="W84" s="6">
        <v>11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7</v>
      </c>
      <c r="AH84" s="6">
        <v>0</v>
      </c>
      <c r="AI84" s="51">
        <v>0</v>
      </c>
      <c r="AJ84" s="51">
        <v>0</v>
      </c>
      <c r="AK84" s="51">
        <v>0</v>
      </c>
      <c r="AL84" s="51">
        <v>0</v>
      </c>
      <c r="AM84" s="51">
        <v>0</v>
      </c>
      <c r="AN84" s="51">
        <v>0</v>
      </c>
      <c r="AO84" s="51">
        <v>0</v>
      </c>
      <c r="AP84" s="51">
        <v>0</v>
      </c>
      <c r="AQ84" s="51">
        <v>0</v>
      </c>
      <c r="AR84" s="51">
        <v>0</v>
      </c>
      <c r="AS84" s="51">
        <v>0</v>
      </c>
      <c r="AT84" s="51">
        <v>0</v>
      </c>
      <c r="AU84" s="51">
        <v>0</v>
      </c>
      <c r="AV84" s="51">
        <v>0</v>
      </c>
      <c r="AW84" s="51">
        <v>0</v>
      </c>
      <c r="AX84" s="51">
        <v>0</v>
      </c>
      <c r="AY84" s="51">
        <v>0</v>
      </c>
      <c r="AZ84" s="51">
        <v>0</v>
      </c>
      <c r="BA84" s="51">
        <v>0</v>
      </c>
      <c r="BB84" s="51">
        <v>0</v>
      </c>
      <c r="BC84" s="51">
        <v>0</v>
      </c>
      <c r="BD84" s="51">
        <v>0</v>
      </c>
      <c r="BE84" s="51">
        <v>0</v>
      </c>
      <c r="BF84" s="51">
        <v>0</v>
      </c>
      <c r="BG84" s="51">
        <v>0</v>
      </c>
      <c r="BH84" s="51">
        <v>0</v>
      </c>
      <c r="BI84" s="51">
        <v>0</v>
      </c>
      <c r="BJ84" s="51">
        <v>0</v>
      </c>
      <c r="BK84" s="51">
        <v>0</v>
      </c>
      <c r="BL84" s="51">
        <v>0</v>
      </c>
      <c r="BM84" s="51">
        <v>0</v>
      </c>
      <c r="BN84" s="51">
        <v>0</v>
      </c>
    </row>
    <row r="85" spans="1:66">
      <c r="A85" s="4" t="s">
        <v>482</v>
      </c>
      <c r="B85">
        <v>1</v>
      </c>
      <c r="C85" s="6">
        <v>6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91</v>
      </c>
      <c r="T85" s="6">
        <v>0</v>
      </c>
      <c r="U85" s="6">
        <v>0</v>
      </c>
      <c r="V85" s="6">
        <v>0</v>
      </c>
      <c r="W85" s="6">
        <v>11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6</v>
      </c>
      <c r="AH85" s="6">
        <v>0</v>
      </c>
      <c r="AI85" s="51">
        <v>0</v>
      </c>
      <c r="AJ85" s="51">
        <v>0</v>
      </c>
      <c r="AK85" s="51">
        <v>0</v>
      </c>
      <c r="AL85" s="51">
        <v>0</v>
      </c>
      <c r="AM85" s="51">
        <v>0</v>
      </c>
      <c r="AN85" s="51">
        <v>0</v>
      </c>
      <c r="AO85" s="51">
        <v>0</v>
      </c>
      <c r="AP85" s="51">
        <v>0</v>
      </c>
      <c r="AQ85" s="51">
        <v>0</v>
      </c>
      <c r="AR85" s="51">
        <v>0</v>
      </c>
      <c r="AS85" s="51">
        <v>0</v>
      </c>
      <c r="AT85" s="51">
        <v>0</v>
      </c>
      <c r="AU85" s="51">
        <v>0</v>
      </c>
      <c r="AV85" s="51">
        <v>0</v>
      </c>
      <c r="AW85" s="51">
        <v>0</v>
      </c>
      <c r="AX85" s="51">
        <v>0</v>
      </c>
      <c r="AY85" s="51">
        <v>0</v>
      </c>
      <c r="AZ85" s="51">
        <v>0</v>
      </c>
      <c r="BA85" s="51">
        <v>0</v>
      </c>
      <c r="BB85" s="51">
        <v>0</v>
      </c>
      <c r="BC85" s="51">
        <v>0</v>
      </c>
      <c r="BD85" s="51">
        <v>0</v>
      </c>
      <c r="BE85" s="51">
        <v>0</v>
      </c>
      <c r="BF85" s="51">
        <v>0</v>
      </c>
      <c r="BG85" s="51">
        <v>0</v>
      </c>
      <c r="BH85" s="51">
        <v>0</v>
      </c>
      <c r="BI85" s="51">
        <v>0</v>
      </c>
      <c r="BJ85" s="51">
        <v>0</v>
      </c>
      <c r="BK85" s="51">
        <v>0</v>
      </c>
      <c r="BL85" s="51">
        <v>0</v>
      </c>
      <c r="BM85" s="51">
        <v>0</v>
      </c>
      <c r="BN85" s="51">
        <v>0</v>
      </c>
    </row>
  </sheetData>
  <mergeCells count="2">
    <mergeCell ref="C1:AH1"/>
    <mergeCell ref="AI1:B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FB46-2879-405B-A8C0-21D95E8B1225}">
  <dimension ref="A1:K34"/>
  <sheetViews>
    <sheetView workbookViewId="0">
      <selection activeCell="F2" sqref="F2"/>
    </sheetView>
  </sheetViews>
  <sheetFormatPr defaultRowHeight="15"/>
  <cols>
    <col min="1" max="1" width="5.42578125" bestFit="1" customWidth="1"/>
    <col min="2" max="2" width="29.85546875" bestFit="1" customWidth="1"/>
    <col min="3" max="3" width="9.5703125" customWidth="1"/>
    <col min="4" max="4" width="15.7109375" customWidth="1"/>
    <col min="5" max="5" width="20.28515625" bestFit="1" customWidth="1"/>
    <col min="6" max="6" width="33.7109375" bestFit="1" customWidth="1"/>
    <col min="7" max="7" width="14.28515625" customWidth="1"/>
    <col min="8" max="8" width="18.85546875" customWidth="1"/>
    <col min="9" max="9" width="19.28515625" bestFit="1" customWidth="1"/>
    <col min="10" max="10" width="26.7109375" bestFit="1" customWidth="1"/>
  </cols>
  <sheetData>
    <row r="1" spans="1:11" ht="15.75" thickBot="1">
      <c r="A1" s="7" t="s">
        <v>901</v>
      </c>
      <c r="B1" s="8" t="s">
        <v>902</v>
      </c>
      <c r="C1" s="8" t="s">
        <v>903</v>
      </c>
      <c r="D1" s="8" t="s">
        <v>904</v>
      </c>
      <c r="E1" s="8" t="s">
        <v>905</v>
      </c>
      <c r="F1" s="8" t="s">
        <v>906</v>
      </c>
      <c r="G1" s="8" t="s">
        <v>907</v>
      </c>
      <c r="H1" s="8" t="s">
        <v>908</v>
      </c>
      <c r="I1" s="8" t="s">
        <v>909</v>
      </c>
      <c r="J1" s="8" t="s">
        <v>910</v>
      </c>
    </row>
    <row r="2" spans="1:11">
      <c r="A2" s="9">
        <v>0</v>
      </c>
      <c r="B2" s="1" t="s">
        <v>911</v>
      </c>
      <c r="C2" s="1" t="s">
        <v>912</v>
      </c>
      <c r="D2" s="1">
        <v>1</v>
      </c>
      <c r="E2" s="1">
        <v>1</v>
      </c>
      <c r="F2" s="1">
        <f>6*Tabel1[[#This Row],[Density '[t/m³']]]*Tabel1[[#This Row],[Grabber fill rate '[-']]]</f>
        <v>6</v>
      </c>
      <c r="G2" s="1">
        <v>2.2000000000000002</v>
      </c>
      <c r="H2" s="10">
        <f>35%*[1]Info!B10</f>
        <v>25550</v>
      </c>
      <c r="I2" s="11">
        <f>[1]!Table1[[#This Row],[Yearly capacity '[t']]]/[1]Info!$B$14*[1]Info!$B$15</f>
        <v>1680</v>
      </c>
      <c r="J2" s="53">
        <f>Tabel1[[#This Row],[Stock 24 days '[t']]]/Tabel1[[#This Row],[Density '[t/m³']]]</f>
        <v>1680</v>
      </c>
      <c r="K2" s="32"/>
    </row>
    <row r="3" spans="1:11">
      <c r="A3" s="12">
        <v>1</v>
      </c>
      <c r="B3" s="2" t="s">
        <v>913</v>
      </c>
      <c r="C3" s="2" t="s">
        <v>912</v>
      </c>
      <c r="D3" s="2">
        <v>1</v>
      </c>
      <c r="E3" s="2">
        <v>1</v>
      </c>
      <c r="F3" s="2">
        <f>6*Tabel1[[#This Row],[Density '[t/m³']]]*Tabel1[[#This Row],[Grabber fill rate '[-']]]</f>
        <v>6</v>
      </c>
      <c r="G3" s="2">
        <v>2.2000000000000002</v>
      </c>
      <c r="H3" s="13">
        <f>5%*[1]Info!B10</f>
        <v>3650</v>
      </c>
      <c r="I3" s="14">
        <f>[1]!Table1[[#This Row],[Yearly capacity '[t']]]/[1]Info!$B$14*[1]Info!$B$15</f>
        <v>240</v>
      </c>
      <c r="J3" s="53">
        <f>Tabel1[[#This Row],[Stock 24 days '[t']]]/Tabel1[[#This Row],[Density '[t/m³']]]</f>
        <v>240</v>
      </c>
    </row>
    <row r="4" spans="1:11">
      <c r="A4" s="9">
        <v>2</v>
      </c>
      <c r="B4" s="1" t="s">
        <v>914</v>
      </c>
      <c r="C4" s="1" t="s">
        <v>912</v>
      </c>
      <c r="D4" s="1">
        <v>1</v>
      </c>
      <c r="E4" s="1">
        <v>1</v>
      </c>
      <c r="F4" s="1">
        <f>6*Tabel1[[#This Row],[Density '[t/m³']]]*Tabel1[[#This Row],[Grabber fill rate '[-']]]</f>
        <v>6</v>
      </c>
      <c r="G4" s="1">
        <v>2.2000000000000002</v>
      </c>
      <c r="H4" s="10">
        <f>35%*[1]Info!B10</f>
        <v>25550</v>
      </c>
      <c r="I4" s="11">
        <f>[1]!Table1[[#This Row],[Yearly capacity '[t']]]/[1]Info!$B$14*[1]Info!$B$15</f>
        <v>1680</v>
      </c>
      <c r="J4" s="53">
        <f>Tabel1[[#This Row],[Stock 24 days '[t']]]/Tabel1[[#This Row],[Density '[t/m³']]]</f>
        <v>1680</v>
      </c>
    </row>
    <row r="5" spans="1:11">
      <c r="A5" s="12">
        <v>3</v>
      </c>
      <c r="B5" s="2" t="s">
        <v>915</v>
      </c>
      <c r="C5" s="2" t="s">
        <v>912</v>
      </c>
      <c r="D5" s="2">
        <v>1</v>
      </c>
      <c r="E5" s="2">
        <v>1</v>
      </c>
      <c r="F5" s="2">
        <f>6*Tabel1[[#This Row],[Density '[t/m³']]]*Tabel1[[#This Row],[Grabber fill rate '[-']]]</f>
        <v>6</v>
      </c>
      <c r="G5" s="2">
        <v>2.2000000000000002</v>
      </c>
      <c r="H5" s="13">
        <f>25%*[1]Info!B10</f>
        <v>18250</v>
      </c>
      <c r="I5" s="14">
        <f>[1]!Table1[[#This Row],[Yearly capacity '[t']]]/[1]Info!$B$14*[1]Info!$B$15</f>
        <v>1200</v>
      </c>
      <c r="J5" s="53">
        <f>Tabel1[[#This Row],[Stock 24 days '[t']]]/Tabel1[[#This Row],[Density '[t/m³']]]</f>
        <v>1200</v>
      </c>
    </row>
    <row r="6" spans="1:11">
      <c r="A6" s="9">
        <v>4</v>
      </c>
      <c r="B6" s="1" t="s">
        <v>916</v>
      </c>
      <c r="C6" s="1" t="s">
        <v>917</v>
      </c>
      <c r="D6" s="1">
        <v>2</v>
      </c>
      <c r="E6" s="1">
        <v>1.4</v>
      </c>
      <c r="F6" s="1">
        <f>6*Tabel1[[#This Row],[Density '[t/m³']]]*Tabel1[[#This Row],[Grabber fill rate '[-']]]</f>
        <v>16.799999999999997</v>
      </c>
      <c r="G6" s="1">
        <v>2.1</v>
      </c>
      <c r="H6" s="10">
        <f>9%*[1]Info!B11</f>
        <v>17487</v>
      </c>
      <c r="I6" s="11">
        <f>[1]!Table1[[#This Row],[Yearly capacity '[t']]]/[1]Info!$B$14*[1]Info!$B$15</f>
        <v>1149.8301369863013</v>
      </c>
      <c r="J6" s="53">
        <f>Tabel1[[#This Row],[Stock 24 days '[t']]]/Tabel1[[#This Row],[Density '[t/m³']]]</f>
        <v>574.91506849315067</v>
      </c>
    </row>
    <row r="7" spans="1:11">
      <c r="A7" s="12">
        <v>5</v>
      </c>
      <c r="B7" s="2" t="s">
        <v>918</v>
      </c>
      <c r="C7" s="2" t="s">
        <v>917</v>
      </c>
      <c r="D7" s="2">
        <v>2</v>
      </c>
      <c r="E7" s="2">
        <v>1.4</v>
      </c>
      <c r="F7" s="2">
        <f>6*Tabel1[[#This Row],[Density '[t/m³']]]*Tabel1[[#This Row],[Grabber fill rate '[-']]]</f>
        <v>16.799999999999997</v>
      </c>
      <c r="G7" s="2">
        <v>2.1</v>
      </c>
      <c r="H7" s="13">
        <f>9%*[1]Info!B11</f>
        <v>17487</v>
      </c>
      <c r="I7" s="14">
        <f>[1]!Table1[[#This Row],[Yearly capacity '[t']]]/[1]Info!$B$14*[1]Info!$B$15</f>
        <v>1149.8301369863013</v>
      </c>
      <c r="J7" s="53">
        <f>Tabel1[[#This Row],[Stock 24 days '[t']]]/Tabel1[[#This Row],[Density '[t/m³']]]</f>
        <v>574.91506849315067</v>
      </c>
    </row>
    <row r="8" spans="1:11">
      <c r="A8" s="9">
        <v>6</v>
      </c>
      <c r="B8" s="1" t="s">
        <v>919</v>
      </c>
      <c r="C8" s="1" t="s">
        <v>917</v>
      </c>
      <c r="D8" s="1">
        <v>0.5</v>
      </c>
      <c r="E8" s="2">
        <v>1.4</v>
      </c>
      <c r="F8" s="2">
        <f>6*Tabel1[[#This Row],[Density '[t/m³']]]*Tabel1[[#This Row],[Grabber fill rate '[-']]]</f>
        <v>4.1999999999999993</v>
      </c>
      <c r="G8" s="1">
        <v>1</v>
      </c>
      <c r="H8" s="10">
        <f>20%*[1]Info!B11</f>
        <v>38860</v>
      </c>
      <c r="I8" s="11">
        <f>[1]!Table1[[#This Row],[Yearly capacity '[t']]]/[1]Info!$B$14*[1]Info!$B$15</f>
        <v>2555.178082191781</v>
      </c>
      <c r="J8" s="53">
        <f>Tabel1[[#This Row],[Stock 24 days '[t']]]/Tabel1[[#This Row],[Density '[t/m³']]]</f>
        <v>5110.3561643835619</v>
      </c>
    </row>
    <row r="9" spans="1:11">
      <c r="A9" s="12">
        <v>7</v>
      </c>
      <c r="B9" s="2" t="s">
        <v>920</v>
      </c>
      <c r="C9" s="2" t="s">
        <v>917</v>
      </c>
      <c r="D9" s="2">
        <v>1</v>
      </c>
      <c r="E9" s="2">
        <v>1.4</v>
      </c>
      <c r="F9" s="2">
        <f>6*Tabel1[[#This Row],[Density '[t/m³']]]*Tabel1[[#This Row],[Grabber fill rate '[-']]]</f>
        <v>8.3999999999999986</v>
      </c>
      <c r="G9" s="2">
        <v>2.2000000000000002</v>
      </c>
      <c r="H9" s="13">
        <f>10%*[1]Info!B11</f>
        <v>19430</v>
      </c>
      <c r="I9" s="14">
        <f>[1]!Table1[[#This Row],[Yearly capacity '[t']]]/[1]Info!$B$14*[1]Info!$B$15</f>
        <v>1277.5890410958905</v>
      </c>
      <c r="J9" s="53">
        <f>Tabel1[[#This Row],[Stock 24 days '[t']]]/Tabel1[[#This Row],[Density '[t/m³']]]</f>
        <v>1277.5890410958905</v>
      </c>
    </row>
    <row r="10" spans="1:11">
      <c r="A10" s="9">
        <v>8</v>
      </c>
      <c r="B10" s="1" t="s">
        <v>921</v>
      </c>
      <c r="C10" s="1" t="s">
        <v>917</v>
      </c>
      <c r="D10" s="1">
        <v>0.5</v>
      </c>
      <c r="E10" s="2">
        <v>1.4</v>
      </c>
      <c r="F10" s="2">
        <f>6*Tabel1[[#This Row],[Density '[t/m³']]]*Tabel1[[#This Row],[Grabber fill rate '[-']]]</f>
        <v>4.1999999999999993</v>
      </c>
      <c r="G10" s="1">
        <v>1</v>
      </c>
      <c r="H10" s="10">
        <f>30%*[1]Info!B11</f>
        <v>58290</v>
      </c>
      <c r="I10" s="11">
        <f>[1]!Table1[[#This Row],[Yearly capacity '[t']]]/[1]Info!$B$14*[1]Info!$B$15</f>
        <v>3832.7671232876714</v>
      </c>
      <c r="J10" s="53">
        <f>Tabel1[[#This Row],[Stock 24 days '[t']]]/Tabel1[[#This Row],[Density '[t/m³']]]</f>
        <v>7665.5342465753429</v>
      </c>
    </row>
    <row r="11" spans="1:11">
      <c r="A11" s="12">
        <v>9</v>
      </c>
      <c r="B11" s="2" t="s">
        <v>922</v>
      </c>
      <c r="C11" s="2" t="s">
        <v>917</v>
      </c>
      <c r="D11" s="2">
        <v>1</v>
      </c>
      <c r="E11" s="2">
        <v>1.4</v>
      </c>
      <c r="F11" s="2">
        <f>6*Tabel1[[#This Row],[Density '[t/m³']]]*Tabel1[[#This Row],[Grabber fill rate '[-']]]</f>
        <v>8.3999999999999986</v>
      </c>
      <c r="G11" s="2">
        <v>2.2000000000000002</v>
      </c>
      <c r="H11" s="13">
        <f>15%*[1]Info!B11</f>
        <v>29145</v>
      </c>
      <c r="I11" s="14">
        <f>[1]!Table1[[#This Row],[Yearly capacity '[t']]]/[1]Info!$B$14*[1]Info!$B$15</f>
        <v>1916.3835616438357</v>
      </c>
      <c r="J11" s="53">
        <f>Tabel1[[#This Row],[Stock 24 days '[t']]]/Tabel1[[#This Row],[Density '[t/m³']]]</f>
        <v>1916.3835616438357</v>
      </c>
    </row>
    <row r="12" spans="1:11">
      <c r="A12" s="9">
        <v>10</v>
      </c>
      <c r="B12" s="1" t="s">
        <v>923</v>
      </c>
      <c r="C12" s="1" t="s">
        <v>917</v>
      </c>
      <c r="D12" s="1">
        <v>0.5</v>
      </c>
      <c r="E12" s="2">
        <v>1.4</v>
      </c>
      <c r="F12" s="2">
        <f>6*Tabel1[[#This Row],[Density '[t/m³']]]*Tabel1[[#This Row],[Grabber fill rate '[-']]]</f>
        <v>4.1999999999999993</v>
      </c>
      <c r="G12" s="1">
        <v>1</v>
      </c>
      <c r="H12" s="10">
        <f>5%*[1]Info!B11</f>
        <v>9715</v>
      </c>
      <c r="I12" s="11">
        <f>[1]!Table1[[#This Row],[Yearly capacity '[t']]]/[1]Info!$B$14*[1]Info!$B$15</f>
        <v>638.79452054794524</v>
      </c>
      <c r="J12" s="53">
        <f>Tabel1[[#This Row],[Stock 24 days '[t']]]/Tabel1[[#This Row],[Density '[t/m³']]]</f>
        <v>1277.5890410958905</v>
      </c>
    </row>
    <row r="13" spans="1:11">
      <c r="A13" s="12">
        <v>11</v>
      </c>
      <c r="B13" s="2" t="s">
        <v>924</v>
      </c>
      <c r="C13" s="2" t="s">
        <v>917</v>
      </c>
      <c r="D13" s="2">
        <v>1</v>
      </c>
      <c r="E13" s="2">
        <v>1.4</v>
      </c>
      <c r="F13" s="2">
        <f>6*Tabel1[[#This Row],[Density '[t/m³']]]*Tabel1[[#This Row],[Grabber fill rate '[-']]]</f>
        <v>8.3999999999999986</v>
      </c>
      <c r="G13" s="2">
        <v>2.2000000000000002</v>
      </c>
      <c r="H13" s="13">
        <f>2%*[1]Info!B11</f>
        <v>3886</v>
      </c>
      <c r="I13" s="14">
        <f>[1]!Table1[[#This Row],[Yearly capacity '[t']]]/[1]Info!$B$14*[1]Info!$B$15</f>
        <v>255.51780821917811</v>
      </c>
      <c r="J13" s="53">
        <f>Tabel1[[#This Row],[Stock 24 days '[t']]]/Tabel1[[#This Row],[Density '[t/m³']]]</f>
        <v>255.51780821917811</v>
      </c>
    </row>
    <row r="14" spans="1:11">
      <c r="A14" s="9">
        <v>12</v>
      </c>
      <c r="B14" s="1" t="s">
        <v>925</v>
      </c>
      <c r="C14" s="1" t="s">
        <v>926</v>
      </c>
      <c r="D14" s="1">
        <v>1</v>
      </c>
      <c r="E14" s="2">
        <v>1.4</v>
      </c>
      <c r="F14" s="2">
        <f>6*Tabel1[[#This Row],[Density '[t/m³']]]*Tabel1[[#This Row],[Grabber fill rate '[-']]]</f>
        <v>8.3999999999999986</v>
      </c>
      <c r="G14" s="1">
        <v>1</v>
      </c>
      <c r="H14" s="10">
        <f>65%*[1]Info!B2</f>
        <v>147875</v>
      </c>
      <c r="I14" s="11">
        <f>[1]!Table1[[#This Row],[Yearly capacity '[t']]]/[1]Info!$B$14*[1]Info!$B$15</f>
        <v>9723.2876712328762</v>
      </c>
      <c r="J14" s="53">
        <f>Tabel1[[#This Row],[Stock 24 days '[t']]]/Tabel1[[#This Row],[Density '[t/m³']]]</f>
        <v>9723.2876712328762</v>
      </c>
    </row>
    <row r="15" spans="1:11">
      <c r="A15" s="12">
        <v>13</v>
      </c>
      <c r="B15" s="2" t="s">
        <v>927</v>
      </c>
      <c r="C15" s="2" t="s">
        <v>926</v>
      </c>
      <c r="D15" s="2">
        <v>0.5</v>
      </c>
      <c r="E15" s="2">
        <v>1.4</v>
      </c>
      <c r="F15" s="2">
        <f>6*Tabel1[[#This Row],[Density '[t/m³']]]*Tabel1[[#This Row],[Grabber fill rate '[-']]]</f>
        <v>4.1999999999999993</v>
      </c>
      <c r="G15" s="2">
        <v>1</v>
      </c>
      <c r="H15" s="13">
        <f>20%*[1]Info!B2</f>
        <v>45500</v>
      </c>
      <c r="I15" s="14">
        <f>[1]!Table1[[#This Row],[Yearly capacity '[t']]]/[1]Info!$B$14*[1]Info!$B$15</f>
        <v>2991.7808219178082</v>
      </c>
      <c r="J15" s="53">
        <f>Tabel1[[#This Row],[Stock 24 days '[t']]]/Tabel1[[#This Row],[Density '[t/m³']]]</f>
        <v>5983.5616438356165</v>
      </c>
    </row>
    <row r="16" spans="1:11">
      <c r="A16" s="9">
        <v>14</v>
      </c>
      <c r="B16" s="1" t="s">
        <v>928</v>
      </c>
      <c r="C16" s="1" t="s">
        <v>929</v>
      </c>
      <c r="D16" s="1">
        <v>0.5</v>
      </c>
      <c r="E16" s="2">
        <v>1.5</v>
      </c>
      <c r="F16" s="2">
        <f>6*Tabel1[[#This Row],[Density '[t/m³']]]*Tabel1[[#This Row],[Grabber fill rate '[-']]]</f>
        <v>4.5</v>
      </c>
      <c r="G16" s="1">
        <v>2.4</v>
      </c>
      <c r="H16" s="10">
        <f>30%*[1]Info!B7</f>
        <v>120000</v>
      </c>
      <c r="I16" s="11">
        <f>[1]!Table1[[#This Row],[Yearly capacity '[t']]]/[1]Info!$B$14*[1]Info!$B$15</f>
        <v>7890.4109589041091</v>
      </c>
      <c r="J16" s="53">
        <f>Tabel1[[#This Row],[Stock 24 days '[t']]]/Tabel1[[#This Row],[Density '[t/m³']]]</f>
        <v>15780.821917808218</v>
      </c>
    </row>
    <row r="17" spans="1:10">
      <c r="A17" s="12">
        <v>15</v>
      </c>
      <c r="B17" s="2" t="s">
        <v>930</v>
      </c>
      <c r="C17" s="2" t="s">
        <v>929</v>
      </c>
      <c r="D17" s="2">
        <v>0.7</v>
      </c>
      <c r="E17" s="2">
        <v>1.5</v>
      </c>
      <c r="F17" s="2">
        <f>6*Tabel1[[#This Row],[Density '[t/m³']]]*Tabel1[[#This Row],[Grabber fill rate '[-']]]</f>
        <v>6.2999999999999989</v>
      </c>
      <c r="G17" s="2">
        <v>2.2999999999999998</v>
      </c>
      <c r="H17" s="13">
        <f>30%*[1]Info!B7</f>
        <v>120000</v>
      </c>
      <c r="I17" s="14">
        <f>[1]!Table1[[#This Row],[Yearly capacity '[t']]]/[1]Info!$B$14*[1]Info!$B$15</f>
        <v>7890.4109589041091</v>
      </c>
      <c r="J17" s="53">
        <f>Tabel1[[#This Row],[Stock 24 days '[t']]]/Tabel1[[#This Row],[Density '[t/m³']]]</f>
        <v>11272.015655577299</v>
      </c>
    </row>
    <row r="18" spans="1:10">
      <c r="A18" s="9">
        <v>16</v>
      </c>
      <c r="B18" s="1" t="s">
        <v>931</v>
      </c>
      <c r="C18" s="1" t="s">
        <v>932</v>
      </c>
      <c r="D18" s="1">
        <v>0.4</v>
      </c>
      <c r="E18" s="2">
        <v>1.35</v>
      </c>
      <c r="F18" s="2">
        <f>6*Tabel1[[#This Row],[Density '[t/m³']]]*Tabel1[[#This Row],[Grabber fill rate '[-']]]</f>
        <v>3.2400000000000007</v>
      </c>
      <c r="G18" s="1">
        <v>2.4</v>
      </c>
      <c r="H18" s="10">
        <f>25%*[1]Info!B4</f>
        <v>40500</v>
      </c>
      <c r="I18" s="11">
        <f>[1]!Table1[[#This Row],[Yearly capacity '[t']]]/[1]Info!$B$14*[1]Info!$B$15</f>
        <v>2663.0136986301368</v>
      </c>
      <c r="J18" s="53">
        <f>Tabel1[[#This Row],[Stock 24 days '[t']]]/Tabel1[[#This Row],[Density '[t/m³']]]</f>
        <v>6657.534246575342</v>
      </c>
    </row>
    <row r="19" spans="1:10">
      <c r="A19" s="12">
        <v>17</v>
      </c>
      <c r="B19" s="2" t="s">
        <v>933</v>
      </c>
      <c r="C19" s="2" t="s">
        <v>932</v>
      </c>
      <c r="D19" s="2">
        <v>0.8</v>
      </c>
      <c r="E19" s="2">
        <v>1.35</v>
      </c>
      <c r="F19" s="2">
        <f>6*Tabel1[[#This Row],[Density '[t/m³']]]*Tabel1[[#This Row],[Grabber fill rate '[-']]]</f>
        <v>6.4800000000000013</v>
      </c>
      <c r="G19" s="2">
        <v>2.2999999999999998</v>
      </c>
      <c r="H19" s="13">
        <f>20%*[1]Info!B4</f>
        <v>32400</v>
      </c>
      <c r="I19" s="14">
        <f>[1]!Table1[[#This Row],[Yearly capacity '[t']]]/[1]Info!$B$14*[1]Info!$B$15</f>
        <v>2130.41095890411</v>
      </c>
      <c r="J19" s="53">
        <f>Tabel1[[#This Row],[Stock 24 days '[t']]]/Tabel1[[#This Row],[Density '[t/m³']]]</f>
        <v>2663.0136986301372</v>
      </c>
    </row>
    <row r="20" spans="1:10">
      <c r="A20" s="9">
        <v>18</v>
      </c>
      <c r="B20" s="1" t="s">
        <v>934</v>
      </c>
      <c r="C20" s="1" t="s">
        <v>929</v>
      </c>
      <c r="D20" s="1">
        <v>0.5</v>
      </c>
      <c r="E20" s="2">
        <v>1.35</v>
      </c>
      <c r="F20" s="2">
        <f>6*Tabel1[[#This Row],[Density '[t/m³']]]*Tabel1[[#This Row],[Grabber fill rate '[-']]]</f>
        <v>4.0500000000000007</v>
      </c>
      <c r="G20" s="1">
        <v>1</v>
      </c>
      <c r="H20" s="10">
        <f>40%*[1]Info!B7</f>
        <v>160000</v>
      </c>
      <c r="I20" s="11">
        <f>[1]!Table1[[#This Row],[Yearly capacity '[t']]]/[1]Info!$B$14*[1]Info!$B$15</f>
        <v>10520.547945205479</v>
      </c>
      <c r="J20" s="53">
        <f>Tabel1[[#This Row],[Stock 24 days '[t']]]/Tabel1[[#This Row],[Density '[t/m³']]]</f>
        <v>21041.095890410958</v>
      </c>
    </row>
    <row r="21" spans="1:10">
      <c r="A21" s="12">
        <v>19</v>
      </c>
      <c r="B21" s="2" t="s">
        <v>935</v>
      </c>
      <c r="C21" s="2" t="s">
        <v>936</v>
      </c>
      <c r="D21" s="2">
        <v>1.1499999999999999</v>
      </c>
      <c r="E21" s="2">
        <v>2</v>
      </c>
      <c r="F21" s="2">
        <f>6*Tabel1[[#This Row],[Density '[t/m³']]]*Tabel1[[#This Row],[Grabber fill rate '[-']]]</f>
        <v>13.799999999999999</v>
      </c>
      <c r="G21" s="2">
        <v>3</v>
      </c>
      <c r="H21" s="13">
        <f>[1]Info!B6</f>
        <v>95300</v>
      </c>
      <c r="I21" s="14">
        <f>[1]!Table1[[#This Row],[Yearly capacity '[t']]]/[1]Info!$B$14*[1]Info!$B$15</f>
        <v>6266.3013698630148</v>
      </c>
      <c r="J21" s="53">
        <f>Tabel1[[#This Row],[Stock 24 days '[t']]]/Tabel1[[#This Row],[Density '[t/m³']]]</f>
        <v>5448.9577129243607</v>
      </c>
    </row>
    <row r="22" spans="1:10">
      <c r="A22" s="9">
        <v>20</v>
      </c>
      <c r="B22" s="1" t="s">
        <v>937</v>
      </c>
      <c r="C22" s="1" t="s">
        <v>938</v>
      </c>
      <c r="D22" s="1">
        <v>1.1499999999999999</v>
      </c>
      <c r="E22" s="2">
        <v>2</v>
      </c>
      <c r="F22" s="2">
        <f>6*Tabel1[[#This Row],[Density '[t/m³']]]*Tabel1[[#This Row],[Grabber fill rate '[-']]]</f>
        <v>13.799999999999999</v>
      </c>
      <c r="G22" s="1">
        <v>3</v>
      </c>
      <c r="H22" s="10">
        <f>[1]Info!B8</f>
        <v>260000</v>
      </c>
      <c r="I22" s="11">
        <f>[1]!Table1[[#This Row],[Yearly capacity '[t']]]/[1]Info!$B$14*[1]Info!$B$15</f>
        <v>17095.890410958906</v>
      </c>
      <c r="J22" s="53">
        <f>Tabel1[[#This Row],[Stock 24 days '[t']]]/Tabel1[[#This Row],[Density '[t/m³']]]</f>
        <v>14865.991661703398</v>
      </c>
    </row>
    <row r="23" spans="1:10">
      <c r="A23" s="12">
        <v>21</v>
      </c>
      <c r="B23" s="2" t="s">
        <v>939</v>
      </c>
      <c r="C23" s="2" t="s">
        <v>940</v>
      </c>
      <c r="D23" s="2">
        <v>0.6</v>
      </c>
      <c r="E23" s="2">
        <v>1.4</v>
      </c>
      <c r="F23" s="2">
        <f>6*Tabel1[[#This Row],[Density '[t/m³']]]*Tabel1[[#This Row],[Grabber fill rate '[-']]]</f>
        <v>5.0399999999999991</v>
      </c>
      <c r="G23" s="2">
        <v>2.4</v>
      </c>
      <c r="H23" s="13">
        <f>45%*[1]Info!B3</f>
        <v>94770</v>
      </c>
      <c r="I23" s="14">
        <f>[1]!Table1[[#This Row],[Yearly capacity '[t']]]/[1]Info!$B$14*[1]Info!$B$15</f>
        <v>6231.4520547945212</v>
      </c>
      <c r="J23" s="53">
        <f>Tabel1[[#This Row],[Stock 24 days '[t']]]/Tabel1[[#This Row],[Density '[t/m³']]]</f>
        <v>10385.753424657536</v>
      </c>
    </row>
    <row r="24" spans="1:10">
      <c r="A24" s="9">
        <v>22</v>
      </c>
      <c r="B24" s="1" t="s">
        <v>941</v>
      </c>
      <c r="C24" s="1" t="s">
        <v>940</v>
      </c>
      <c r="D24" s="1">
        <v>1.2</v>
      </c>
      <c r="E24" s="2">
        <v>1.4</v>
      </c>
      <c r="F24" s="2">
        <f>6*Tabel1[[#This Row],[Density '[t/m³']]]*Tabel1[[#This Row],[Grabber fill rate '[-']]]</f>
        <v>10.079999999999998</v>
      </c>
      <c r="G24" s="1">
        <v>2.2000000000000002</v>
      </c>
      <c r="H24" s="10">
        <f>45%*[1]Info!B3</f>
        <v>94770</v>
      </c>
      <c r="I24" s="11">
        <f>[1]!Table1[[#This Row],[Yearly capacity '[t']]]/[1]Info!$B$14*[1]Info!$B$15</f>
        <v>6231.4520547945212</v>
      </c>
      <c r="J24" s="53">
        <f>Tabel1[[#This Row],[Stock 24 days '[t']]]/Tabel1[[#This Row],[Density '[t/m³']]]</f>
        <v>5192.876712328768</v>
      </c>
    </row>
    <row r="25" spans="1:10">
      <c r="A25" s="12">
        <v>23</v>
      </c>
      <c r="B25" s="2" t="s">
        <v>942</v>
      </c>
      <c r="C25" s="2" t="s">
        <v>940</v>
      </c>
      <c r="D25" s="2">
        <v>1</v>
      </c>
      <c r="E25" s="2">
        <v>1.4</v>
      </c>
      <c r="F25" s="2">
        <f>6*Tabel1[[#This Row],[Density '[t/m³']]]*Tabel1[[#This Row],[Grabber fill rate '[-']]]</f>
        <v>8.3999999999999986</v>
      </c>
      <c r="G25" s="2">
        <v>2.2000000000000002</v>
      </c>
      <c r="H25" s="13">
        <f>10%*[1]Info!B3</f>
        <v>21060</v>
      </c>
      <c r="I25" s="14">
        <f>[1]!Table1[[#This Row],[Yearly capacity '[t']]]/[1]Info!$B$14*[1]Info!$B$15</f>
        <v>1384.7671232876712</v>
      </c>
      <c r="J25" s="53">
        <f>Tabel1[[#This Row],[Stock 24 days '[t']]]/Tabel1[[#This Row],[Density '[t/m³']]]</f>
        <v>1384.7671232876712</v>
      </c>
    </row>
    <row r="26" spans="1:10">
      <c r="A26" s="9">
        <v>24</v>
      </c>
      <c r="B26" s="1" t="s">
        <v>943</v>
      </c>
      <c r="C26" s="1" t="s">
        <v>944</v>
      </c>
      <c r="D26" s="1">
        <v>0.4</v>
      </c>
      <c r="E26" s="2">
        <v>2</v>
      </c>
      <c r="F26" s="2">
        <f>6*Tabel1[[#This Row],[Density '[t/m³']]]*Tabel1[[#This Row],[Grabber fill rate '[-']]]</f>
        <v>4.8000000000000007</v>
      </c>
      <c r="G26" s="1">
        <v>3</v>
      </c>
      <c r="H26" s="10">
        <f>50%*[1]Info!B9</f>
        <v>48000</v>
      </c>
      <c r="I26" s="11">
        <f>[1]!Table1[[#This Row],[Yearly capacity '[t']]]/[1]Info!$B$14*[1]Info!$B$15</f>
        <v>3156.1643835616442</v>
      </c>
      <c r="J26" s="53">
        <f>Tabel1[[#This Row],[Stock 24 days '[t']]]/Tabel1[[#This Row],[Density '[t/m³']]]</f>
        <v>7890.41095890411</v>
      </c>
    </row>
    <row r="27" spans="1:10">
      <c r="A27" s="12">
        <v>25</v>
      </c>
      <c r="B27" s="2" t="s">
        <v>945</v>
      </c>
      <c r="C27" s="2" t="s">
        <v>944</v>
      </c>
      <c r="D27" s="2">
        <v>0.4</v>
      </c>
      <c r="E27" s="2">
        <v>2</v>
      </c>
      <c r="F27" s="2">
        <f>6*Tabel1[[#This Row],[Density '[t/m³']]]*Tabel1[[#This Row],[Grabber fill rate '[-']]]</f>
        <v>4.8000000000000007</v>
      </c>
      <c r="G27" s="2">
        <v>3</v>
      </c>
      <c r="H27" s="13">
        <f>50%*[1]Info!B9</f>
        <v>48000</v>
      </c>
      <c r="I27" s="14">
        <f>[1]!Table1[[#This Row],[Yearly capacity '[t']]]/[1]Info!$B$14*[1]Info!$B$15</f>
        <v>3156.1643835616442</v>
      </c>
      <c r="J27" s="53">
        <f>Tabel1[[#This Row],[Stock 24 days '[t']]]/Tabel1[[#This Row],[Density '[t/m³']]]</f>
        <v>7890.41095890411</v>
      </c>
    </row>
    <row r="28" spans="1:10">
      <c r="A28" s="9">
        <v>26</v>
      </c>
      <c r="B28" s="1" t="s">
        <v>946</v>
      </c>
      <c r="C28" s="1" t="s">
        <v>926</v>
      </c>
      <c r="D28" s="1">
        <v>0.8</v>
      </c>
      <c r="E28" s="2">
        <v>1.4</v>
      </c>
      <c r="F28" s="2">
        <f>6*Tabel1[[#This Row],[Density '[t/m³']]]*Tabel1[[#This Row],[Grabber fill rate '[-']]]</f>
        <v>6.7200000000000006</v>
      </c>
      <c r="G28" s="1">
        <v>1</v>
      </c>
      <c r="H28" s="10">
        <f>15%*[1]Info!B2</f>
        <v>34125</v>
      </c>
      <c r="I28" s="11">
        <f>[1]!Table1[[#This Row],[Yearly capacity '[t']]]/[1]Info!$B$14*[1]Info!$B$15</f>
        <v>2243.8356164383563</v>
      </c>
      <c r="J28" s="53">
        <f>Tabel1[[#This Row],[Stock 24 days '[t']]]/Tabel1[[#This Row],[Density '[t/m³']]]</f>
        <v>2804.794520547945</v>
      </c>
    </row>
    <row r="29" spans="1:10">
      <c r="A29" s="12">
        <v>27</v>
      </c>
      <c r="B29" s="2" t="s">
        <v>947</v>
      </c>
      <c r="C29" s="2" t="s">
        <v>948</v>
      </c>
      <c r="D29" s="2">
        <v>0.5</v>
      </c>
      <c r="E29" s="2">
        <v>2</v>
      </c>
      <c r="F29" s="2">
        <f>6*Tabel1[[#This Row],[Density '[t/m³']]]*Tabel1[[#This Row],[Grabber fill rate '[-']]]</f>
        <v>6</v>
      </c>
      <c r="G29" s="2">
        <v>3</v>
      </c>
      <c r="H29" s="13">
        <f>[1]Info!B5</f>
        <v>50700</v>
      </c>
      <c r="I29" s="14">
        <f>[1]!Table1[[#This Row],[Yearly capacity '[t']]]/[1]Info!$B$14*[1]Info!$B$15</f>
        <v>3333.6986301369861</v>
      </c>
      <c r="J29" s="53">
        <f>Tabel1[[#This Row],[Stock 24 days '[t']]]/Tabel1[[#This Row],[Density '[t/m³']]]</f>
        <v>6667.3972602739723</v>
      </c>
    </row>
    <row r="30" spans="1:10">
      <c r="A30" s="9">
        <v>28</v>
      </c>
      <c r="B30" s="1" t="s">
        <v>949</v>
      </c>
      <c r="C30" s="1" t="s">
        <v>932</v>
      </c>
      <c r="D30" s="1">
        <v>0.5</v>
      </c>
      <c r="E30" s="2">
        <v>1.7</v>
      </c>
      <c r="F30" s="2">
        <f>6*Tabel1[[#This Row],[Density '[t/m³']]]*Tabel1[[#This Row],[Grabber fill rate '[-']]]</f>
        <v>5.0999999999999996</v>
      </c>
      <c r="G30" s="1">
        <v>2</v>
      </c>
      <c r="H30" s="10">
        <f>15%*[1]Info!B4</f>
        <v>24300</v>
      </c>
      <c r="I30" s="11">
        <f>[1]!Table1[[#This Row],[Yearly capacity '[t']]]/[1]Info!$B$14*[1]Info!$B$15</f>
        <v>1597.8082191780823</v>
      </c>
      <c r="J30" s="53">
        <f>Tabel1[[#This Row],[Stock 24 days '[t']]]/Tabel1[[#This Row],[Density '[t/m³']]]</f>
        <v>3195.6164383561645</v>
      </c>
    </row>
    <row r="31" spans="1:10">
      <c r="A31" s="12">
        <v>29</v>
      </c>
      <c r="B31" s="2" t="s">
        <v>950</v>
      </c>
      <c r="C31" s="2" t="s">
        <v>932</v>
      </c>
      <c r="D31" s="2">
        <v>0.9</v>
      </c>
      <c r="E31" s="2">
        <v>1.7</v>
      </c>
      <c r="F31" s="2">
        <f>6*Tabel1[[#This Row],[Density '[t/m³']]]*Tabel1[[#This Row],[Grabber fill rate '[-']]]</f>
        <v>9.18</v>
      </c>
      <c r="G31" s="2">
        <v>2.2999999999999998</v>
      </c>
      <c r="H31" s="13">
        <f>10%*[1]Info!B4</f>
        <v>16200</v>
      </c>
      <c r="I31" s="14">
        <f>[1]!Table1[[#This Row],[Yearly capacity '[t']]]/[1]Info!$B$14*[1]Info!$B$15</f>
        <v>1065.205479452055</v>
      </c>
      <c r="J31" s="53">
        <f>Tabel1[[#This Row],[Stock 24 days '[t']]]/Tabel1[[#This Row],[Density '[t/m³']]]</f>
        <v>1183.5616438356167</v>
      </c>
    </row>
    <row r="32" spans="1:10">
      <c r="A32" s="9">
        <v>30</v>
      </c>
      <c r="B32" s="1" t="s">
        <v>951</v>
      </c>
      <c r="C32" s="1" t="s">
        <v>932</v>
      </c>
      <c r="D32" s="1">
        <v>0.7</v>
      </c>
      <c r="E32" s="2">
        <v>1.35</v>
      </c>
      <c r="F32" s="2">
        <f>6*Tabel1[[#This Row],[Density '[t/m³']]]*Tabel1[[#This Row],[Grabber fill rate '[-']]]</f>
        <v>5.669999999999999</v>
      </c>
      <c r="G32" s="1">
        <v>2.2999999999999998</v>
      </c>
      <c r="H32" s="10">
        <f>15%*[1]Info!B4</f>
        <v>24300</v>
      </c>
      <c r="I32" s="11">
        <f>[1]!Table1[[#This Row],[Yearly capacity '[t']]]/[1]Info!$B$14*[1]Info!$B$15</f>
        <v>1597.8082191780823</v>
      </c>
      <c r="J32" s="53">
        <f>Tabel1[[#This Row],[Stock 24 days '[t']]]/Tabel1[[#This Row],[Density '[t/m³']]]</f>
        <v>2282.5831702544033</v>
      </c>
    </row>
    <row r="33" spans="1:10" ht="15.75" thickBot="1">
      <c r="A33" s="18">
        <v>31</v>
      </c>
      <c r="B33" s="19" t="s">
        <v>952</v>
      </c>
      <c r="C33" s="19" t="s">
        <v>932</v>
      </c>
      <c r="D33" s="19">
        <v>0.6</v>
      </c>
      <c r="E33" s="19">
        <v>1.35</v>
      </c>
      <c r="F33" s="19">
        <f>6*Tabel1[[#This Row],[Density '[t/m³']]]*Tabel1[[#This Row],[Grabber fill rate '[-']]]</f>
        <v>4.8599999999999994</v>
      </c>
      <c r="G33" s="19">
        <v>2.4</v>
      </c>
      <c r="H33" s="20">
        <f>15%*[1]Info!B4</f>
        <v>24300</v>
      </c>
      <c r="I33" s="21">
        <f>[1]!Table1[[#This Row],[Yearly capacity '[t']]]/[1]Info!$B$14*[1]Info!$B$15</f>
        <v>1597.8082191780823</v>
      </c>
      <c r="J33" s="53">
        <f>Tabel1[[#This Row],[Stock 24 days '[t']]]/Tabel1[[#This Row],[Density '[t/m³']]]</f>
        <v>2663.0136986301372</v>
      </c>
    </row>
    <row r="34" spans="1:10" ht="15.75" thickTop="1">
      <c r="A34" s="22" t="s">
        <v>953</v>
      </c>
      <c r="B34" s="23"/>
      <c r="C34" s="23"/>
      <c r="D34" s="15">
        <f>SUMPRODUCT(Tabel1[Density '[t/m³']],Tabel1[Stock 24 days '[t']])/SUM(Tabel1[Stock 24 days '[t']])</f>
        <v>0.81112100146942456</v>
      </c>
      <c r="E34" s="23"/>
      <c r="F34" s="23"/>
      <c r="G34" s="23"/>
      <c r="H34" s="16">
        <f>SUM(Tabel1[Yearly capacity '[t']])</f>
        <v>1769400</v>
      </c>
      <c r="I34" s="16">
        <f>SUM(Tabel1[Stock 24 days '[t']])</f>
        <v>116344.10958904112</v>
      </c>
      <c r="J34" s="16">
        <f>SUM(Tabel1[Stock 24 days volume '[m³']])</f>
        <v>168430.26600867862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DCE1-11ED-4481-ACB0-A883B105C952}">
  <dimension ref="A1:AH85"/>
  <sheetViews>
    <sheetView topLeftCell="G1" workbookViewId="0">
      <selection activeCell="AH3" sqref="AH3"/>
    </sheetView>
  </sheetViews>
  <sheetFormatPr defaultRowHeight="15"/>
  <cols>
    <col min="34" max="34" width="12" bestFit="1" customWidth="1"/>
  </cols>
  <sheetData>
    <row r="1" spans="1:34">
      <c r="A1" s="4"/>
      <c r="B1" s="56" t="s">
        <v>825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</row>
    <row r="2" spans="1:34">
      <c r="A2" s="4" t="s">
        <v>826</v>
      </c>
      <c r="B2" s="43">
        <v>0</v>
      </c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44">
        <v>13</v>
      </c>
      <c r="P2" s="44">
        <v>14</v>
      </c>
      <c r="Q2" s="44">
        <v>15</v>
      </c>
      <c r="R2" s="44">
        <v>16</v>
      </c>
      <c r="S2" s="44">
        <v>17</v>
      </c>
      <c r="T2" s="44">
        <v>18</v>
      </c>
      <c r="U2" s="44">
        <v>19</v>
      </c>
      <c r="V2" s="44">
        <v>20</v>
      </c>
      <c r="W2" s="44">
        <v>21</v>
      </c>
      <c r="X2" s="44">
        <v>22</v>
      </c>
      <c r="Y2" s="44">
        <v>23</v>
      </c>
      <c r="Z2" s="44">
        <v>24</v>
      </c>
      <c r="AA2" s="44">
        <v>25</v>
      </c>
      <c r="AB2" s="44">
        <v>26</v>
      </c>
      <c r="AC2" s="44">
        <v>27</v>
      </c>
      <c r="AD2" s="44">
        <v>28</v>
      </c>
      <c r="AE2" s="44">
        <v>29</v>
      </c>
      <c r="AF2" s="44">
        <v>30</v>
      </c>
      <c r="AG2" s="44">
        <v>31</v>
      </c>
      <c r="AH2" s="54" t="s">
        <v>954</v>
      </c>
    </row>
    <row r="3" spans="1:34">
      <c r="A3" s="4" t="s">
        <v>828</v>
      </c>
      <c r="B3">
        <f>ROUNDUP('Grade mix large buckets'!C3/VLOOKUP('Number of grabs'!B$2,Tabel1[],6,FALSE),0)</f>
        <v>5</v>
      </c>
      <c r="C3">
        <f>ROUNDUP('Grade mix large buckets'!D3/VLOOKUP('Number of grabs'!C$2,Tabel1[],6,FALSE),0)</f>
        <v>1</v>
      </c>
      <c r="D3">
        <f>ROUNDUP('Grade mix large buckets'!E3/VLOOKUP('Number of grabs'!D$2,Tabel1[],6,FALSE),0)</f>
        <v>3</v>
      </c>
      <c r="E3">
        <f>ROUNDUP('Grade mix large buckets'!F3/VLOOKUP('Number of grabs'!E$2,Tabel1[],6,FALSE),0)</f>
        <v>0</v>
      </c>
      <c r="F3">
        <f>ROUNDUP('Grade mix large buckets'!G3/VLOOKUP('Number of grabs'!F$2,Tabel1[],6,FALSE),0)</f>
        <v>1</v>
      </c>
      <c r="G3">
        <f>ROUNDUP('Grade mix large buckets'!H3/VLOOKUP('Number of grabs'!G$2,Tabel1[],6,FALSE),0)</f>
        <v>1</v>
      </c>
      <c r="H3">
        <f>ROUNDUP('Grade mix large buckets'!I3/VLOOKUP('Number of grabs'!H$2,Tabel1[],6,FALSE),0)</f>
        <v>1</v>
      </c>
      <c r="I3">
        <f>ROUNDUP('Grade mix large buckets'!J3/VLOOKUP('Number of grabs'!I$2,Tabel1[],6,FALSE),0)</f>
        <v>1</v>
      </c>
      <c r="J3">
        <f>ROUNDUP('Grade mix large buckets'!K3/VLOOKUP('Number of grabs'!J$2,Tabel1[],6,FALSE),0)</f>
        <v>7</v>
      </c>
      <c r="K3">
        <f>ROUNDUP('Grade mix large buckets'!L3/VLOOKUP('Number of grabs'!K$2,Tabel1[],6,FALSE),0)</f>
        <v>1</v>
      </c>
      <c r="L3">
        <f>ROUNDUP('Grade mix large buckets'!M3/VLOOKUP('Number of grabs'!L$2,Tabel1[],6,FALSE),0)</f>
        <v>0</v>
      </c>
      <c r="M3">
        <f>ROUNDUP('Grade mix large buckets'!N3/VLOOKUP('Number of grabs'!M$2,Tabel1[],6,FALSE),0)</f>
        <v>0</v>
      </c>
      <c r="N3">
        <f>ROUNDUP('Grade mix large buckets'!O3/VLOOKUP('Number of grabs'!N$2,Tabel1[],6,FALSE),0)</f>
        <v>0</v>
      </c>
      <c r="O3">
        <f>ROUNDUP('Grade mix large buckets'!P3/VLOOKUP('Number of grabs'!O$2,Tabel1[],6,FALSE),0)</f>
        <v>0</v>
      </c>
      <c r="P3">
        <f>ROUNDUP('Grade mix large buckets'!Q3/VLOOKUP('Number of grabs'!P$2,Tabel1[],6,FALSE),0)</f>
        <v>0</v>
      </c>
      <c r="Q3">
        <f>ROUNDUP('Grade mix large buckets'!R3/VLOOKUP('Number of grabs'!Q$2,Tabel1[],6,FALSE),0)</f>
        <v>0</v>
      </c>
      <c r="R3">
        <f>ROUNDUP('Grade mix large buckets'!S3/VLOOKUP('Number of grabs'!R$2,Tabel1[],6,FALSE),0)</f>
        <v>3</v>
      </c>
      <c r="S3">
        <f>ROUNDUP('Grade mix large buckets'!T3/VLOOKUP('Number of grabs'!S$2,Tabel1[],6,FALSE),0)</f>
        <v>0</v>
      </c>
      <c r="T3">
        <f>ROUNDUP('Grade mix large buckets'!U3/VLOOKUP('Number of grabs'!T$2,Tabel1[],6,FALSE),0)</f>
        <v>0</v>
      </c>
      <c r="U3">
        <f>ROUNDUP('Grade mix large buckets'!V3/VLOOKUP('Number of grabs'!U$2,Tabel1[],6,FALSE),0)</f>
        <v>0</v>
      </c>
      <c r="V3">
        <f>ROUNDUP('Grade mix large buckets'!W3/VLOOKUP('Number of grabs'!V$2,Tabel1[],6,FALSE),0)</f>
        <v>1</v>
      </c>
      <c r="W3">
        <f>ROUNDUP('Grade mix large buckets'!X3/VLOOKUP('Number of grabs'!W$2,Tabel1[],6,FALSE),0)</f>
        <v>0</v>
      </c>
      <c r="X3">
        <f>ROUNDUP('Grade mix large buckets'!Y3/VLOOKUP('Number of grabs'!X$2,Tabel1[],6,FALSE),0)</f>
        <v>0</v>
      </c>
      <c r="Y3">
        <f>ROUNDUP('Grade mix large buckets'!Z3/VLOOKUP('Number of grabs'!Y$2,Tabel1[],6,FALSE),0)</f>
        <v>0</v>
      </c>
      <c r="Z3">
        <f>ROUNDUP('Grade mix large buckets'!AA3/VLOOKUP('Number of grabs'!Z$2,Tabel1[],6,FALSE),0)</f>
        <v>0</v>
      </c>
      <c r="AA3">
        <f>ROUNDUP('Grade mix large buckets'!AB3/VLOOKUP('Number of grabs'!AA$2,Tabel1[],6,FALSE),0)</f>
        <v>0</v>
      </c>
      <c r="AB3">
        <f>ROUNDUP('Grade mix large buckets'!AC3/VLOOKUP('Number of grabs'!AB$2,Tabel1[],6,FALSE),0)</f>
        <v>0</v>
      </c>
      <c r="AC3">
        <f>ROUNDUP('Grade mix large buckets'!AD3/VLOOKUP('Number of grabs'!AC$2,Tabel1[],6,FALSE),0)</f>
        <v>0</v>
      </c>
      <c r="AD3">
        <f>ROUNDUP('Grade mix large buckets'!AE3/VLOOKUP('Number of grabs'!AD$2,Tabel1[],6,FALSE),0)</f>
        <v>0</v>
      </c>
      <c r="AE3">
        <f>ROUNDUP('Grade mix large buckets'!AF3/VLOOKUP('Number of grabs'!AE$2,Tabel1[],6,FALSE),0)</f>
        <v>0</v>
      </c>
      <c r="AF3">
        <f>ROUNDUP('Grade mix large buckets'!AG3/VLOOKUP('Number of grabs'!AF$2,Tabel1[],6,FALSE),0)</f>
        <v>0</v>
      </c>
      <c r="AG3">
        <f>ROUNDUP('Grade mix large buckets'!AH3/VLOOKUP('Number of grabs'!AG$2,Tabel1[],6,FALSE),0)</f>
        <v>0</v>
      </c>
      <c r="AH3" s="55">
        <f>SUM(B3:AG3)</f>
        <v>25</v>
      </c>
    </row>
    <row r="4" spans="1:34">
      <c r="A4" s="4" t="s">
        <v>829</v>
      </c>
      <c r="B4">
        <f>ROUNDUP('Grade mix large buckets'!C4/VLOOKUP('Number of grabs'!B$2,Tabel1[],6,FALSE),0)</f>
        <v>5</v>
      </c>
      <c r="C4">
        <f>ROUNDUP('Grade mix large buckets'!D4/VLOOKUP('Number of grabs'!C$2,Tabel1[],6,FALSE),0)</f>
        <v>1</v>
      </c>
      <c r="D4">
        <f>ROUNDUP('Grade mix large buckets'!E4/VLOOKUP('Number of grabs'!D$2,Tabel1[],6,FALSE),0)</f>
        <v>0</v>
      </c>
      <c r="E4">
        <f>ROUNDUP('Grade mix large buckets'!F4/VLOOKUP('Number of grabs'!E$2,Tabel1[],6,FALSE),0)</f>
        <v>3</v>
      </c>
      <c r="F4">
        <f>ROUNDUP('Grade mix large buckets'!G4/VLOOKUP('Number of grabs'!F$2,Tabel1[],6,FALSE),0)</f>
        <v>1</v>
      </c>
      <c r="G4">
        <f>ROUNDUP('Grade mix large buckets'!H4/VLOOKUP('Number of grabs'!G$2,Tabel1[],6,FALSE),0)</f>
        <v>1</v>
      </c>
      <c r="H4">
        <f>ROUNDUP('Grade mix large buckets'!I4/VLOOKUP('Number of grabs'!H$2,Tabel1[],6,FALSE),0)</f>
        <v>2</v>
      </c>
      <c r="I4">
        <f>ROUNDUP('Grade mix large buckets'!J4/VLOOKUP('Number of grabs'!I$2,Tabel1[],6,FALSE),0)</f>
        <v>1</v>
      </c>
      <c r="J4">
        <f>ROUNDUP('Grade mix large buckets'!K4/VLOOKUP('Number of grabs'!J$2,Tabel1[],6,FALSE),0)</f>
        <v>7</v>
      </c>
      <c r="K4">
        <f>ROUNDUP('Grade mix large buckets'!L4/VLOOKUP('Number of grabs'!K$2,Tabel1[],6,FALSE),0)</f>
        <v>0</v>
      </c>
      <c r="L4">
        <f>ROUNDUP('Grade mix large buckets'!M4/VLOOKUP('Number of grabs'!L$2,Tabel1[],6,FALSE),0)</f>
        <v>0</v>
      </c>
      <c r="M4">
        <f>ROUNDUP('Grade mix large buckets'!N4/VLOOKUP('Number of grabs'!M$2,Tabel1[],6,FALSE),0)</f>
        <v>0</v>
      </c>
      <c r="N4">
        <f>ROUNDUP('Grade mix large buckets'!O4/VLOOKUP('Number of grabs'!N$2,Tabel1[],6,FALSE),0)</f>
        <v>0</v>
      </c>
      <c r="O4">
        <f>ROUNDUP('Grade mix large buckets'!P4/VLOOKUP('Number of grabs'!O$2,Tabel1[],6,FALSE),0)</f>
        <v>0</v>
      </c>
      <c r="P4">
        <f>ROUNDUP('Grade mix large buckets'!Q4/VLOOKUP('Number of grabs'!P$2,Tabel1[],6,FALSE),0)</f>
        <v>0</v>
      </c>
      <c r="Q4">
        <f>ROUNDUP('Grade mix large buckets'!R4/VLOOKUP('Number of grabs'!Q$2,Tabel1[],6,FALSE),0)</f>
        <v>0</v>
      </c>
      <c r="R4">
        <f>ROUNDUP('Grade mix large buckets'!S4/VLOOKUP('Number of grabs'!R$2,Tabel1[],6,FALSE),0)</f>
        <v>3</v>
      </c>
      <c r="S4">
        <f>ROUNDUP('Grade mix large buckets'!T4/VLOOKUP('Number of grabs'!S$2,Tabel1[],6,FALSE),0)</f>
        <v>0</v>
      </c>
      <c r="T4">
        <f>ROUNDUP('Grade mix large buckets'!U4/VLOOKUP('Number of grabs'!T$2,Tabel1[],6,FALSE),0)</f>
        <v>0</v>
      </c>
      <c r="U4">
        <f>ROUNDUP('Grade mix large buckets'!V4/VLOOKUP('Number of grabs'!U$2,Tabel1[],6,FALSE),0)</f>
        <v>0</v>
      </c>
      <c r="V4">
        <f>ROUNDUP('Grade mix large buckets'!W4/VLOOKUP('Number of grabs'!V$2,Tabel1[],6,FALSE),0)</f>
        <v>1</v>
      </c>
      <c r="W4">
        <f>ROUNDUP('Grade mix large buckets'!X4/VLOOKUP('Number of grabs'!W$2,Tabel1[],6,FALSE),0)</f>
        <v>0</v>
      </c>
      <c r="X4">
        <f>ROUNDUP('Grade mix large buckets'!Y4/VLOOKUP('Number of grabs'!X$2,Tabel1[],6,FALSE),0)</f>
        <v>0</v>
      </c>
      <c r="Y4">
        <f>ROUNDUP('Grade mix large buckets'!Z4/VLOOKUP('Number of grabs'!Y$2,Tabel1[],6,FALSE),0)</f>
        <v>0</v>
      </c>
      <c r="Z4">
        <f>ROUNDUP('Grade mix large buckets'!AA4/VLOOKUP('Number of grabs'!Z$2,Tabel1[],6,FALSE),0)</f>
        <v>0</v>
      </c>
      <c r="AA4">
        <f>ROUNDUP('Grade mix large buckets'!AB4/VLOOKUP('Number of grabs'!AA$2,Tabel1[],6,FALSE),0)</f>
        <v>0</v>
      </c>
      <c r="AB4">
        <f>ROUNDUP('Grade mix large buckets'!AC4/VLOOKUP('Number of grabs'!AB$2,Tabel1[],6,FALSE),0)</f>
        <v>0</v>
      </c>
      <c r="AC4">
        <f>ROUNDUP('Grade mix large buckets'!AD4/VLOOKUP('Number of grabs'!AC$2,Tabel1[],6,FALSE),0)</f>
        <v>0</v>
      </c>
      <c r="AD4">
        <f>ROUNDUP('Grade mix large buckets'!AE4/VLOOKUP('Number of grabs'!AD$2,Tabel1[],6,FALSE),0)</f>
        <v>0</v>
      </c>
      <c r="AE4">
        <f>ROUNDUP('Grade mix large buckets'!AF4/VLOOKUP('Number of grabs'!AE$2,Tabel1[],6,FALSE),0)</f>
        <v>0</v>
      </c>
      <c r="AF4">
        <f>ROUNDUP('Grade mix large buckets'!AG4/VLOOKUP('Number of grabs'!AF$2,Tabel1[],6,FALSE),0)</f>
        <v>0</v>
      </c>
      <c r="AG4">
        <f>ROUNDUP('Grade mix large buckets'!AH4/VLOOKUP('Number of grabs'!AG$2,Tabel1[],6,FALSE),0)</f>
        <v>0</v>
      </c>
      <c r="AH4" s="55">
        <f t="shared" ref="AH4:AH67" si="0">SUM(B4:AG4)</f>
        <v>25</v>
      </c>
    </row>
    <row r="5" spans="1:34">
      <c r="A5" s="4" t="s">
        <v>830</v>
      </c>
      <c r="B5">
        <f>ROUNDUP('Grade mix large buckets'!C5/VLOOKUP('Number of grabs'!B$2,Tabel1[],6,FALSE),0)</f>
        <v>5</v>
      </c>
      <c r="C5">
        <f>ROUNDUP('Grade mix large buckets'!D5/VLOOKUP('Number of grabs'!C$2,Tabel1[],6,FALSE),0)</f>
        <v>0</v>
      </c>
      <c r="D5">
        <f>ROUNDUP('Grade mix large buckets'!E5/VLOOKUP('Number of grabs'!D$2,Tabel1[],6,FALSE),0)</f>
        <v>0</v>
      </c>
      <c r="E5">
        <f>ROUNDUP('Grade mix large buckets'!F5/VLOOKUP('Number of grabs'!E$2,Tabel1[],6,FALSE),0)</f>
        <v>2</v>
      </c>
      <c r="F5">
        <f>ROUNDUP('Grade mix large buckets'!G5/VLOOKUP('Number of grabs'!F$2,Tabel1[],6,FALSE),0)</f>
        <v>1</v>
      </c>
      <c r="G5">
        <f>ROUNDUP('Grade mix large buckets'!H5/VLOOKUP('Number of grabs'!G$2,Tabel1[],6,FALSE),0)</f>
        <v>0</v>
      </c>
      <c r="H5">
        <f>ROUNDUP('Grade mix large buckets'!I5/VLOOKUP('Number of grabs'!H$2,Tabel1[],6,FALSE),0)</f>
        <v>2</v>
      </c>
      <c r="I5">
        <f>ROUNDUP('Grade mix large buckets'!J5/VLOOKUP('Number of grabs'!I$2,Tabel1[],6,FALSE),0)</f>
        <v>1</v>
      </c>
      <c r="J5">
        <f>ROUNDUP('Grade mix large buckets'!K5/VLOOKUP('Number of grabs'!J$2,Tabel1[],6,FALSE),0)</f>
        <v>6</v>
      </c>
      <c r="K5">
        <f>ROUNDUP('Grade mix large buckets'!L5/VLOOKUP('Number of grabs'!K$2,Tabel1[],6,FALSE),0)</f>
        <v>1</v>
      </c>
      <c r="L5">
        <f>ROUNDUP('Grade mix large buckets'!M5/VLOOKUP('Number of grabs'!L$2,Tabel1[],6,FALSE),0)</f>
        <v>0</v>
      </c>
      <c r="M5">
        <f>ROUNDUP('Grade mix large buckets'!N5/VLOOKUP('Number of grabs'!M$2,Tabel1[],6,FALSE),0)</f>
        <v>0</v>
      </c>
      <c r="N5">
        <f>ROUNDUP('Grade mix large buckets'!O5/VLOOKUP('Number of grabs'!N$2,Tabel1[],6,FALSE),0)</f>
        <v>0</v>
      </c>
      <c r="O5">
        <f>ROUNDUP('Grade mix large buckets'!P5/VLOOKUP('Number of grabs'!O$2,Tabel1[],6,FALSE),0)</f>
        <v>0</v>
      </c>
      <c r="P5">
        <f>ROUNDUP('Grade mix large buckets'!Q5/VLOOKUP('Number of grabs'!P$2,Tabel1[],6,FALSE),0)</f>
        <v>0</v>
      </c>
      <c r="Q5">
        <f>ROUNDUP('Grade mix large buckets'!R5/VLOOKUP('Number of grabs'!Q$2,Tabel1[],6,FALSE),0)</f>
        <v>0</v>
      </c>
      <c r="R5">
        <f>ROUNDUP('Grade mix large buckets'!S5/VLOOKUP('Number of grabs'!R$2,Tabel1[],6,FALSE),0)</f>
        <v>9</v>
      </c>
      <c r="S5">
        <f>ROUNDUP('Grade mix large buckets'!T5/VLOOKUP('Number of grabs'!S$2,Tabel1[],6,FALSE),0)</f>
        <v>0</v>
      </c>
      <c r="T5">
        <f>ROUNDUP('Grade mix large buckets'!U5/VLOOKUP('Number of grabs'!T$2,Tabel1[],6,FALSE),0)</f>
        <v>0</v>
      </c>
      <c r="U5">
        <f>ROUNDUP('Grade mix large buckets'!V5/VLOOKUP('Number of grabs'!U$2,Tabel1[],6,FALSE),0)</f>
        <v>0</v>
      </c>
      <c r="V5">
        <f>ROUNDUP('Grade mix large buckets'!W5/VLOOKUP('Number of grabs'!V$2,Tabel1[],6,FALSE),0)</f>
        <v>1</v>
      </c>
      <c r="W5">
        <f>ROUNDUP('Grade mix large buckets'!X5/VLOOKUP('Number of grabs'!W$2,Tabel1[],6,FALSE),0)</f>
        <v>0</v>
      </c>
      <c r="X5">
        <f>ROUNDUP('Grade mix large buckets'!Y5/VLOOKUP('Number of grabs'!X$2,Tabel1[],6,FALSE),0)</f>
        <v>0</v>
      </c>
      <c r="Y5">
        <f>ROUNDUP('Grade mix large buckets'!Z5/VLOOKUP('Number of grabs'!Y$2,Tabel1[],6,FALSE),0)</f>
        <v>0</v>
      </c>
      <c r="Z5">
        <f>ROUNDUP('Grade mix large buckets'!AA5/VLOOKUP('Number of grabs'!Z$2,Tabel1[],6,FALSE),0)</f>
        <v>0</v>
      </c>
      <c r="AA5">
        <f>ROUNDUP('Grade mix large buckets'!AB5/VLOOKUP('Number of grabs'!AA$2,Tabel1[],6,FALSE),0)</f>
        <v>0</v>
      </c>
      <c r="AB5">
        <f>ROUNDUP('Grade mix large buckets'!AC5/VLOOKUP('Number of grabs'!AB$2,Tabel1[],6,FALSE),0)</f>
        <v>0</v>
      </c>
      <c r="AC5">
        <f>ROUNDUP('Grade mix large buckets'!AD5/VLOOKUP('Number of grabs'!AC$2,Tabel1[],6,FALSE),0)</f>
        <v>0</v>
      </c>
      <c r="AD5">
        <f>ROUNDUP('Grade mix large buckets'!AE5/VLOOKUP('Number of grabs'!AD$2,Tabel1[],6,FALSE),0)</f>
        <v>0</v>
      </c>
      <c r="AE5">
        <f>ROUNDUP('Grade mix large buckets'!AF5/VLOOKUP('Number of grabs'!AE$2,Tabel1[],6,FALSE),0)</f>
        <v>0</v>
      </c>
      <c r="AF5">
        <f>ROUNDUP('Grade mix large buckets'!AG5/VLOOKUP('Number of grabs'!AF$2,Tabel1[],6,FALSE),0)</f>
        <v>0</v>
      </c>
      <c r="AG5">
        <f>ROUNDUP('Grade mix large buckets'!AH5/VLOOKUP('Number of grabs'!AG$2,Tabel1[],6,FALSE),0)</f>
        <v>0</v>
      </c>
      <c r="AH5" s="55">
        <f t="shared" si="0"/>
        <v>28</v>
      </c>
    </row>
    <row r="6" spans="1:34">
      <c r="A6" s="4" t="s">
        <v>831</v>
      </c>
      <c r="B6">
        <f>ROUNDUP('Grade mix large buckets'!C6/VLOOKUP('Number of grabs'!B$2,Tabel1[],6,FALSE),0)</f>
        <v>0</v>
      </c>
      <c r="C6">
        <f>ROUNDUP('Grade mix large buckets'!D6/VLOOKUP('Number of grabs'!C$2,Tabel1[],6,FALSE),0)</f>
        <v>0</v>
      </c>
      <c r="D6">
        <f>ROUNDUP('Grade mix large buckets'!E6/VLOOKUP('Number of grabs'!D$2,Tabel1[],6,FALSE),0)</f>
        <v>0</v>
      </c>
      <c r="E6">
        <f>ROUNDUP('Grade mix large buckets'!F6/VLOOKUP('Number of grabs'!E$2,Tabel1[],6,FALSE),0)</f>
        <v>0</v>
      </c>
      <c r="F6">
        <f>ROUNDUP('Grade mix large buckets'!G6/VLOOKUP('Number of grabs'!F$2,Tabel1[],6,FALSE),0)</f>
        <v>1</v>
      </c>
      <c r="G6">
        <f>ROUNDUP('Grade mix large buckets'!H6/VLOOKUP('Number of grabs'!G$2,Tabel1[],6,FALSE),0)</f>
        <v>1</v>
      </c>
      <c r="H6">
        <f>ROUNDUP('Grade mix large buckets'!I6/VLOOKUP('Number of grabs'!H$2,Tabel1[],6,FALSE),0)</f>
        <v>2</v>
      </c>
      <c r="I6">
        <f>ROUNDUP('Grade mix large buckets'!J6/VLOOKUP('Number of grabs'!I$2,Tabel1[],6,FALSE),0)</f>
        <v>1</v>
      </c>
      <c r="J6">
        <f>ROUNDUP('Grade mix large buckets'!K6/VLOOKUP('Number of grabs'!J$2,Tabel1[],6,FALSE),0)</f>
        <v>11</v>
      </c>
      <c r="K6">
        <f>ROUNDUP('Grade mix large buckets'!L6/VLOOKUP('Number of grabs'!K$2,Tabel1[],6,FALSE),0)</f>
        <v>1</v>
      </c>
      <c r="L6">
        <f>ROUNDUP('Grade mix large buckets'!M6/VLOOKUP('Number of grabs'!L$2,Tabel1[],6,FALSE),0)</f>
        <v>0</v>
      </c>
      <c r="M6">
        <f>ROUNDUP('Grade mix large buckets'!N6/VLOOKUP('Number of grabs'!M$2,Tabel1[],6,FALSE),0)</f>
        <v>1</v>
      </c>
      <c r="N6">
        <f>ROUNDUP('Grade mix large buckets'!O6/VLOOKUP('Number of grabs'!N$2,Tabel1[],6,FALSE),0)</f>
        <v>0</v>
      </c>
      <c r="O6">
        <f>ROUNDUP('Grade mix large buckets'!P6/VLOOKUP('Number of grabs'!O$2,Tabel1[],6,FALSE),0)</f>
        <v>0</v>
      </c>
      <c r="P6">
        <f>ROUNDUP('Grade mix large buckets'!Q6/VLOOKUP('Number of grabs'!P$2,Tabel1[],6,FALSE),0)</f>
        <v>0</v>
      </c>
      <c r="Q6">
        <f>ROUNDUP('Grade mix large buckets'!R6/VLOOKUP('Number of grabs'!Q$2,Tabel1[],6,FALSE),0)</f>
        <v>0</v>
      </c>
      <c r="R6">
        <f>ROUNDUP('Grade mix large buckets'!S6/VLOOKUP('Number of grabs'!R$2,Tabel1[],6,FALSE),0)</f>
        <v>11</v>
      </c>
      <c r="S6">
        <f>ROUNDUP('Grade mix large buckets'!T6/VLOOKUP('Number of grabs'!S$2,Tabel1[],6,FALSE),0)</f>
        <v>2</v>
      </c>
      <c r="T6">
        <f>ROUNDUP('Grade mix large buckets'!U6/VLOOKUP('Number of grabs'!T$2,Tabel1[],6,FALSE),0)</f>
        <v>1</v>
      </c>
      <c r="U6">
        <f>ROUNDUP('Grade mix large buckets'!V6/VLOOKUP('Number of grabs'!U$2,Tabel1[],6,FALSE),0)</f>
        <v>1</v>
      </c>
      <c r="V6">
        <f>ROUNDUP('Grade mix large buckets'!W6/VLOOKUP('Number of grabs'!V$2,Tabel1[],6,FALSE),0)</f>
        <v>1</v>
      </c>
      <c r="W6">
        <f>ROUNDUP('Grade mix large buckets'!X6/VLOOKUP('Number of grabs'!W$2,Tabel1[],6,FALSE),0)</f>
        <v>0</v>
      </c>
      <c r="X6">
        <f>ROUNDUP('Grade mix large buckets'!Y6/VLOOKUP('Number of grabs'!X$2,Tabel1[],6,FALSE),0)</f>
        <v>0</v>
      </c>
      <c r="Y6">
        <f>ROUNDUP('Grade mix large buckets'!Z6/VLOOKUP('Number of grabs'!Y$2,Tabel1[],6,FALSE),0)</f>
        <v>0</v>
      </c>
      <c r="Z6">
        <f>ROUNDUP('Grade mix large buckets'!AA6/VLOOKUP('Number of grabs'!Z$2,Tabel1[],6,FALSE),0)</f>
        <v>0</v>
      </c>
      <c r="AA6">
        <f>ROUNDUP('Grade mix large buckets'!AB6/VLOOKUP('Number of grabs'!AA$2,Tabel1[],6,FALSE),0)</f>
        <v>0</v>
      </c>
      <c r="AB6">
        <f>ROUNDUP('Grade mix large buckets'!AC6/VLOOKUP('Number of grabs'!AB$2,Tabel1[],6,FALSE),0)</f>
        <v>0</v>
      </c>
      <c r="AC6">
        <f>ROUNDUP('Grade mix large buckets'!AD6/VLOOKUP('Number of grabs'!AC$2,Tabel1[],6,FALSE),0)</f>
        <v>1</v>
      </c>
      <c r="AD6">
        <f>ROUNDUP('Grade mix large buckets'!AE6/VLOOKUP('Number of grabs'!AD$2,Tabel1[],6,FALSE),0)</f>
        <v>0</v>
      </c>
      <c r="AE6">
        <f>ROUNDUP('Grade mix large buckets'!AF6/VLOOKUP('Number of grabs'!AE$2,Tabel1[],6,FALSE),0)</f>
        <v>0</v>
      </c>
      <c r="AF6">
        <f>ROUNDUP('Grade mix large buckets'!AG6/VLOOKUP('Number of grabs'!AF$2,Tabel1[],6,FALSE),0)</f>
        <v>1</v>
      </c>
      <c r="AG6">
        <f>ROUNDUP('Grade mix large buckets'!AH6/VLOOKUP('Number of grabs'!AG$2,Tabel1[],6,FALSE),0)</f>
        <v>0</v>
      </c>
      <c r="AH6" s="55">
        <f t="shared" si="0"/>
        <v>36</v>
      </c>
    </row>
    <row r="7" spans="1:34">
      <c r="A7" s="4" t="s">
        <v>832</v>
      </c>
      <c r="B7">
        <f>ROUNDUP('Grade mix large buckets'!C7/VLOOKUP('Number of grabs'!B$2,Tabel1[],6,FALSE),0)</f>
        <v>7</v>
      </c>
      <c r="C7">
        <f>ROUNDUP('Grade mix large buckets'!D7/VLOOKUP('Number of grabs'!C$2,Tabel1[],6,FALSE),0)</f>
        <v>1</v>
      </c>
      <c r="D7">
        <f>ROUNDUP('Grade mix large buckets'!E7/VLOOKUP('Number of grabs'!D$2,Tabel1[],6,FALSE),0)</f>
        <v>0</v>
      </c>
      <c r="E7">
        <f>ROUNDUP('Grade mix large buckets'!F7/VLOOKUP('Number of grabs'!E$2,Tabel1[],6,FALSE),0)</f>
        <v>0</v>
      </c>
      <c r="F7">
        <f>ROUNDUP('Grade mix large buckets'!G7/VLOOKUP('Number of grabs'!F$2,Tabel1[],6,FALSE),0)</f>
        <v>0</v>
      </c>
      <c r="G7">
        <f>ROUNDUP('Grade mix large buckets'!H7/VLOOKUP('Number of grabs'!G$2,Tabel1[],6,FALSE),0)</f>
        <v>1</v>
      </c>
      <c r="H7">
        <f>ROUNDUP('Grade mix large buckets'!I7/VLOOKUP('Number of grabs'!H$2,Tabel1[],6,FALSE),0)</f>
        <v>0</v>
      </c>
      <c r="I7">
        <f>ROUNDUP('Grade mix large buckets'!J7/VLOOKUP('Number of grabs'!I$2,Tabel1[],6,FALSE),0)</f>
        <v>1</v>
      </c>
      <c r="J7">
        <f>ROUNDUP('Grade mix large buckets'!K7/VLOOKUP('Number of grabs'!J$2,Tabel1[],6,FALSE),0)</f>
        <v>13</v>
      </c>
      <c r="K7">
        <f>ROUNDUP('Grade mix large buckets'!L7/VLOOKUP('Number of grabs'!K$2,Tabel1[],6,FALSE),0)</f>
        <v>0</v>
      </c>
      <c r="L7">
        <f>ROUNDUP('Grade mix large buckets'!M7/VLOOKUP('Number of grabs'!L$2,Tabel1[],6,FALSE),0)</f>
        <v>0</v>
      </c>
      <c r="M7">
        <f>ROUNDUP('Grade mix large buckets'!N7/VLOOKUP('Number of grabs'!M$2,Tabel1[],6,FALSE),0)</f>
        <v>0</v>
      </c>
      <c r="N7">
        <f>ROUNDUP('Grade mix large buckets'!O7/VLOOKUP('Number of grabs'!N$2,Tabel1[],6,FALSE),0)</f>
        <v>0</v>
      </c>
      <c r="O7">
        <f>ROUNDUP('Grade mix large buckets'!P7/VLOOKUP('Number of grabs'!O$2,Tabel1[],6,FALSE),0)</f>
        <v>0</v>
      </c>
      <c r="P7">
        <f>ROUNDUP('Grade mix large buckets'!Q7/VLOOKUP('Number of grabs'!P$2,Tabel1[],6,FALSE),0)</f>
        <v>0</v>
      </c>
      <c r="Q7">
        <f>ROUNDUP('Grade mix large buckets'!R7/VLOOKUP('Number of grabs'!Q$2,Tabel1[],6,FALSE),0)</f>
        <v>0</v>
      </c>
      <c r="R7">
        <f>ROUNDUP('Grade mix large buckets'!S7/VLOOKUP('Number of grabs'!R$2,Tabel1[],6,FALSE),0)</f>
        <v>6</v>
      </c>
      <c r="S7">
        <f>ROUNDUP('Grade mix large buckets'!T7/VLOOKUP('Number of grabs'!S$2,Tabel1[],6,FALSE),0)</f>
        <v>1</v>
      </c>
      <c r="T7">
        <f>ROUNDUP('Grade mix large buckets'!U7/VLOOKUP('Number of grabs'!T$2,Tabel1[],6,FALSE),0)</f>
        <v>0</v>
      </c>
      <c r="U7">
        <f>ROUNDUP('Grade mix large buckets'!V7/VLOOKUP('Number of grabs'!U$2,Tabel1[],6,FALSE),0)</f>
        <v>0</v>
      </c>
      <c r="V7">
        <f>ROUNDUP('Grade mix large buckets'!W7/VLOOKUP('Number of grabs'!V$2,Tabel1[],6,FALSE),0)</f>
        <v>2</v>
      </c>
      <c r="W7">
        <f>ROUNDUP('Grade mix large buckets'!X7/VLOOKUP('Number of grabs'!W$2,Tabel1[],6,FALSE),0)</f>
        <v>0</v>
      </c>
      <c r="X7">
        <f>ROUNDUP('Grade mix large buckets'!Y7/VLOOKUP('Number of grabs'!X$2,Tabel1[],6,FALSE),0)</f>
        <v>0</v>
      </c>
      <c r="Y7">
        <f>ROUNDUP('Grade mix large buckets'!Z7/VLOOKUP('Number of grabs'!Y$2,Tabel1[],6,FALSE),0)</f>
        <v>0</v>
      </c>
      <c r="Z7">
        <f>ROUNDUP('Grade mix large buckets'!AA7/VLOOKUP('Number of grabs'!Z$2,Tabel1[],6,FALSE),0)</f>
        <v>0</v>
      </c>
      <c r="AA7">
        <f>ROUNDUP('Grade mix large buckets'!AB7/VLOOKUP('Number of grabs'!AA$2,Tabel1[],6,FALSE),0)</f>
        <v>0</v>
      </c>
      <c r="AB7">
        <f>ROUNDUP('Grade mix large buckets'!AC7/VLOOKUP('Number of grabs'!AB$2,Tabel1[],6,FALSE),0)</f>
        <v>0</v>
      </c>
      <c r="AC7">
        <f>ROUNDUP('Grade mix large buckets'!AD7/VLOOKUP('Number of grabs'!AC$2,Tabel1[],6,FALSE),0)</f>
        <v>0</v>
      </c>
      <c r="AD7">
        <f>ROUNDUP('Grade mix large buckets'!AE7/VLOOKUP('Number of grabs'!AD$2,Tabel1[],6,FALSE),0)</f>
        <v>0</v>
      </c>
      <c r="AE7">
        <f>ROUNDUP('Grade mix large buckets'!AF7/VLOOKUP('Number of grabs'!AE$2,Tabel1[],6,FALSE),0)</f>
        <v>0</v>
      </c>
      <c r="AF7">
        <f>ROUNDUP('Grade mix large buckets'!AG7/VLOOKUP('Number of grabs'!AF$2,Tabel1[],6,FALSE),0)</f>
        <v>0</v>
      </c>
      <c r="AG7">
        <f>ROUNDUP('Grade mix large buckets'!AH7/VLOOKUP('Number of grabs'!AG$2,Tabel1[],6,FALSE),0)</f>
        <v>0</v>
      </c>
      <c r="AH7" s="55">
        <f t="shared" si="0"/>
        <v>32</v>
      </c>
    </row>
    <row r="8" spans="1:34">
      <c r="A8" s="4" t="s">
        <v>833</v>
      </c>
      <c r="B8">
        <f>ROUNDUP('Grade mix large buckets'!C8/VLOOKUP('Number of grabs'!B$2,Tabel1[],6,FALSE),0)</f>
        <v>5</v>
      </c>
      <c r="C8">
        <f>ROUNDUP('Grade mix large buckets'!D8/VLOOKUP('Number of grabs'!C$2,Tabel1[],6,FALSE),0)</f>
        <v>1</v>
      </c>
      <c r="D8">
        <f>ROUNDUP('Grade mix large buckets'!E8/VLOOKUP('Number of grabs'!D$2,Tabel1[],6,FALSE),0)</f>
        <v>0</v>
      </c>
      <c r="E8">
        <f>ROUNDUP('Grade mix large buckets'!F8/VLOOKUP('Number of grabs'!E$2,Tabel1[],6,FALSE),0)</f>
        <v>2</v>
      </c>
      <c r="F8">
        <f>ROUNDUP('Grade mix large buckets'!G8/VLOOKUP('Number of grabs'!F$2,Tabel1[],6,FALSE),0)</f>
        <v>0</v>
      </c>
      <c r="G8">
        <f>ROUNDUP('Grade mix large buckets'!H8/VLOOKUP('Number of grabs'!G$2,Tabel1[],6,FALSE),0)</f>
        <v>0</v>
      </c>
      <c r="H8">
        <f>ROUNDUP('Grade mix large buckets'!I8/VLOOKUP('Number of grabs'!H$2,Tabel1[],6,FALSE),0)</f>
        <v>2</v>
      </c>
      <c r="I8">
        <f>ROUNDUP('Grade mix large buckets'!J8/VLOOKUP('Number of grabs'!I$2,Tabel1[],6,FALSE),0)</f>
        <v>0</v>
      </c>
      <c r="J8">
        <f>ROUNDUP('Grade mix large buckets'!K8/VLOOKUP('Number of grabs'!J$2,Tabel1[],6,FALSE),0)</f>
        <v>5</v>
      </c>
      <c r="K8">
        <f>ROUNDUP('Grade mix large buckets'!L8/VLOOKUP('Number of grabs'!K$2,Tabel1[],6,FALSE),0)</f>
        <v>1</v>
      </c>
      <c r="L8">
        <f>ROUNDUP('Grade mix large buckets'!M8/VLOOKUP('Number of grabs'!L$2,Tabel1[],6,FALSE),0)</f>
        <v>0</v>
      </c>
      <c r="M8">
        <f>ROUNDUP('Grade mix large buckets'!N8/VLOOKUP('Number of grabs'!M$2,Tabel1[],6,FALSE),0)</f>
        <v>0</v>
      </c>
      <c r="N8">
        <f>ROUNDUP('Grade mix large buckets'!O8/VLOOKUP('Number of grabs'!N$2,Tabel1[],6,FALSE),0)</f>
        <v>0</v>
      </c>
      <c r="O8">
        <f>ROUNDUP('Grade mix large buckets'!P8/VLOOKUP('Number of grabs'!O$2,Tabel1[],6,FALSE),0)</f>
        <v>0</v>
      </c>
      <c r="P8">
        <f>ROUNDUP('Grade mix large buckets'!Q8/VLOOKUP('Number of grabs'!P$2,Tabel1[],6,FALSE),0)</f>
        <v>0</v>
      </c>
      <c r="Q8">
        <f>ROUNDUP('Grade mix large buckets'!R8/VLOOKUP('Number of grabs'!Q$2,Tabel1[],6,FALSE),0)</f>
        <v>0</v>
      </c>
      <c r="R8">
        <f>ROUNDUP('Grade mix large buckets'!S8/VLOOKUP('Number of grabs'!R$2,Tabel1[],6,FALSE),0)</f>
        <v>9</v>
      </c>
      <c r="S8">
        <f>ROUNDUP('Grade mix large buckets'!T8/VLOOKUP('Number of grabs'!S$2,Tabel1[],6,FALSE),0)</f>
        <v>0</v>
      </c>
      <c r="T8">
        <f>ROUNDUP('Grade mix large buckets'!U8/VLOOKUP('Number of grabs'!T$2,Tabel1[],6,FALSE),0)</f>
        <v>0</v>
      </c>
      <c r="U8">
        <f>ROUNDUP('Grade mix large buckets'!V8/VLOOKUP('Number of grabs'!U$2,Tabel1[],6,FALSE),0)</f>
        <v>0</v>
      </c>
      <c r="V8">
        <f>ROUNDUP('Grade mix large buckets'!W8/VLOOKUP('Number of grabs'!V$2,Tabel1[],6,FALSE),0)</f>
        <v>1</v>
      </c>
      <c r="W8">
        <f>ROUNDUP('Grade mix large buckets'!X8/VLOOKUP('Number of grabs'!W$2,Tabel1[],6,FALSE),0)</f>
        <v>0</v>
      </c>
      <c r="X8">
        <f>ROUNDUP('Grade mix large buckets'!Y8/VLOOKUP('Number of grabs'!X$2,Tabel1[],6,FALSE),0)</f>
        <v>0</v>
      </c>
      <c r="Y8">
        <f>ROUNDUP('Grade mix large buckets'!Z8/VLOOKUP('Number of grabs'!Y$2,Tabel1[],6,FALSE),0)</f>
        <v>0</v>
      </c>
      <c r="Z8">
        <f>ROUNDUP('Grade mix large buckets'!AA8/VLOOKUP('Number of grabs'!Z$2,Tabel1[],6,FALSE),0)</f>
        <v>0</v>
      </c>
      <c r="AA8">
        <f>ROUNDUP('Grade mix large buckets'!AB8/VLOOKUP('Number of grabs'!AA$2,Tabel1[],6,FALSE),0)</f>
        <v>0</v>
      </c>
      <c r="AB8">
        <f>ROUNDUP('Grade mix large buckets'!AC8/VLOOKUP('Number of grabs'!AB$2,Tabel1[],6,FALSE),0)</f>
        <v>0</v>
      </c>
      <c r="AC8">
        <f>ROUNDUP('Grade mix large buckets'!AD8/VLOOKUP('Number of grabs'!AC$2,Tabel1[],6,FALSE),0)</f>
        <v>0</v>
      </c>
      <c r="AD8">
        <f>ROUNDUP('Grade mix large buckets'!AE8/VLOOKUP('Number of grabs'!AD$2,Tabel1[],6,FALSE),0)</f>
        <v>0</v>
      </c>
      <c r="AE8">
        <f>ROUNDUP('Grade mix large buckets'!AF8/VLOOKUP('Number of grabs'!AE$2,Tabel1[],6,FALSE),0)</f>
        <v>0</v>
      </c>
      <c r="AF8">
        <f>ROUNDUP('Grade mix large buckets'!AG8/VLOOKUP('Number of grabs'!AF$2,Tabel1[],6,FALSE),0)</f>
        <v>0</v>
      </c>
      <c r="AG8">
        <f>ROUNDUP('Grade mix large buckets'!AH8/VLOOKUP('Number of grabs'!AG$2,Tabel1[],6,FALSE),0)</f>
        <v>0</v>
      </c>
      <c r="AH8" s="55">
        <f t="shared" si="0"/>
        <v>26</v>
      </c>
    </row>
    <row r="9" spans="1:34">
      <c r="A9" s="4" t="s">
        <v>598</v>
      </c>
      <c r="B9">
        <f>ROUNDUP('Grade mix large buckets'!C9/VLOOKUP('Number of grabs'!B$2,Tabel1[],6,FALSE),0)</f>
        <v>2</v>
      </c>
      <c r="C9">
        <f>ROUNDUP('Grade mix large buckets'!D9/VLOOKUP('Number of grabs'!C$2,Tabel1[],6,FALSE),0)</f>
        <v>1</v>
      </c>
      <c r="D9">
        <f>ROUNDUP('Grade mix large buckets'!E9/VLOOKUP('Number of grabs'!D$2,Tabel1[],6,FALSE),0)</f>
        <v>0</v>
      </c>
      <c r="E9">
        <f>ROUNDUP('Grade mix large buckets'!F9/VLOOKUP('Number of grabs'!E$2,Tabel1[],6,FALSE),0)</f>
        <v>1</v>
      </c>
      <c r="F9">
        <f>ROUNDUP('Grade mix large buckets'!G9/VLOOKUP('Number of grabs'!F$2,Tabel1[],6,FALSE),0)</f>
        <v>1</v>
      </c>
      <c r="G9">
        <f>ROUNDUP('Grade mix large buckets'!H9/VLOOKUP('Number of grabs'!G$2,Tabel1[],6,FALSE),0)</f>
        <v>1</v>
      </c>
      <c r="H9">
        <f>ROUNDUP('Grade mix large buckets'!I9/VLOOKUP('Number of grabs'!H$2,Tabel1[],6,FALSE),0)</f>
        <v>2</v>
      </c>
      <c r="I9">
        <f>ROUNDUP('Grade mix large buckets'!J9/VLOOKUP('Number of grabs'!I$2,Tabel1[],6,FALSE),0)</f>
        <v>0</v>
      </c>
      <c r="J9">
        <f>ROUNDUP('Grade mix large buckets'!K9/VLOOKUP('Number of grabs'!J$2,Tabel1[],6,FALSE),0)</f>
        <v>5</v>
      </c>
      <c r="K9">
        <f>ROUNDUP('Grade mix large buckets'!L9/VLOOKUP('Number of grabs'!K$2,Tabel1[],6,FALSE),0)</f>
        <v>0</v>
      </c>
      <c r="L9">
        <f>ROUNDUP('Grade mix large buckets'!M9/VLOOKUP('Number of grabs'!L$2,Tabel1[],6,FALSE),0)</f>
        <v>0</v>
      </c>
      <c r="M9">
        <f>ROUNDUP('Grade mix large buckets'!N9/VLOOKUP('Number of grabs'!M$2,Tabel1[],6,FALSE),0)</f>
        <v>0</v>
      </c>
      <c r="N9">
        <f>ROUNDUP('Grade mix large buckets'!O9/VLOOKUP('Number of grabs'!N$2,Tabel1[],6,FALSE),0)</f>
        <v>0</v>
      </c>
      <c r="O9">
        <f>ROUNDUP('Grade mix large buckets'!P9/VLOOKUP('Number of grabs'!O$2,Tabel1[],6,FALSE),0)</f>
        <v>0</v>
      </c>
      <c r="P9">
        <f>ROUNDUP('Grade mix large buckets'!Q9/VLOOKUP('Number of grabs'!P$2,Tabel1[],6,FALSE),0)</f>
        <v>0</v>
      </c>
      <c r="Q9">
        <f>ROUNDUP('Grade mix large buckets'!R9/VLOOKUP('Number of grabs'!Q$2,Tabel1[],6,FALSE),0)</f>
        <v>0</v>
      </c>
      <c r="R9">
        <f>ROUNDUP('Grade mix large buckets'!S9/VLOOKUP('Number of grabs'!R$2,Tabel1[],6,FALSE),0)</f>
        <v>17</v>
      </c>
      <c r="S9">
        <f>ROUNDUP('Grade mix large buckets'!T9/VLOOKUP('Number of grabs'!S$2,Tabel1[],6,FALSE),0)</f>
        <v>0</v>
      </c>
      <c r="T9">
        <f>ROUNDUP('Grade mix large buckets'!U9/VLOOKUP('Number of grabs'!T$2,Tabel1[],6,FALSE),0)</f>
        <v>1</v>
      </c>
      <c r="U9">
        <f>ROUNDUP('Grade mix large buckets'!V9/VLOOKUP('Number of grabs'!U$2,Tabel1[],6,FALSE),0)</f>
        <v>0</v>
      </c>
      <c r="V9">
        <f>ROUNDUP('Grade mix large buckets'!W9/VLOOKUP('Number of grabs'!V$2,Tabel1[],6,FALSE),0)</f>
        <v>1</v>
      </c>
      <c r="W9">
        <f>ROUNDUP('Grade mix large buckets'!X9/VLOOKUP('Number of grabs'!W$2,Tabel1[],6,FALSE),0)</f>
        <v>0</v>
      </c>
      <c r="X9">
        <f>ROUNDUP('Grade mix large buckets'!Y9/VLOOKUP('Number of grabs'!X$2,Tabel1[],6,FALSE),0)</f>
        <v>0</v>
      </c>
      <c r="Y9">
        <f>ROUNDUP('Grade mix large buckets'!Z9/VLOOKUP('Number of grabs'!Y$2,Tabel1[],6,FALSE),0)</f>
        <v>0</v>
      </c>
      <c r="Z9">
        <f>ROUNDUP('Grade mix large buckets'!AA9/VLOOKUP('Number of grabs'!Z$2,Tabel1[],6,FALSE),0)</f>
        <v>0</v>
      </c>
      <c r="AA9">
        <f>ROUNDUP('Grade mix large buckets'!AB9/VLOOKUP('Number of grabs'!AA$2,Tabel1[],6,FALSE),0)</f>
        <v>0</v>
      </c>
      <c r="AB9">
        <f>ROUNDUP('Grade mix large buckets'!AC9/VLOOKUP('Number of grabs'!AB$2,Tabel1[],6,FALSE),0)</f>
        <v>0</v>
      </c>
      <c r="AC9">
        <f>ROUNDUP('Grade mix large buckets'!AD9/VLOOKUP('Number of grabs'!AC$2,Tabel1[],6,FALSE),0)</f>
        <v>0</v>
      </c>
      <c r="AD9">
        <f>ROUNDUP('Grade mix large buckets'!AE9/VLOOKUP('Number of grabs'!AD$2,Tabel1[],6,FALSE),0)</f>
        <v>0</v>
      </c>
      <c r="AE9">
        <f>ROUNDUP('Grade mix large buckets'!AF9/VLOOKUP('Number of grabs'!AE$2,Tabel1[],6,FALSE),0)</f>
        <v>0</v>
      </c>
      <c r="AF9">
        <f>ROUNDUP('Grade mix large buckets'!AG9/VLOOKUP('Number of grabs'!AF$2,Tabel1[],6,FALSE),0)</f>
        <v>0</v>
      </c>
      <c r="AG9">
        <f>ROUNDUP('Grade mix large buckets'!AH9/VLOOKUP('Number of grabs'!AG$2,Tabel1[],6,FALSE),0)</f>
        <v>0</v>
      </c>
      <c r="AH9" s="55">
        <f t="shared" si="0"/>
        <v>32</v>
      </c>
    </row>
    <row r="10" spans="1:34">
      <c r="A10" s="4" t="s">
        <v>659</v>
      </c>
      <c r="B10">
        <f>ROUNDUP('Grade mix large buckets'!C10/VLOOKUP('Number of grabs'!B$2,Tabel1[],6,FALSE),0)</f>
        <v>0</v>
      </c>
      <c r="C10">
        <f>ROUNDUP('Grade mix large buckets'!D10/VLOOKUP('Number of grabs'!C$2,Tabel1[],6,FALSE),0)</f>
        <v>0</v>
      </c>
      <c r="D10">
        <f>ROUNDUP('Grade mix large buckets'!E10/VLOOKUP('Number of grabs'!D$2,Tabel1[],6,FALSE),0)</f>
        <v>0</v>
      </c>
      <c r="E10">
        <f>ROUNDUP('Grade mix large buckets'!F10/VLOOKUP('Number of grabs'!E$2,Tabel1[],6,FALSE),0)</f>
        <v>0</v>
      </c>
      <c r="F10">
        <f>ROUNDUP('Grade mix large buckets'!G10/VLOOKUP('Number of grabs'!F$2,Tabel1[],6,FALSE),0)</f>
        <v>0</v>
      </c>
      <c r="G10">
        <f>ROUNDUP('Grade mix large buckets'!H10/VLOOKUP('Number of grabs'!G$2,Tabel1[],6,FALSE),0)</f>
        <v>0</v>
      </c>
      <c r="H10">
        <f>ROUNDUP('Grade mix large buckets'!I10/VLOOKUP('Number of grabs'!H$2,Tabel1[],6,FALSE),0)</f>
        <v>0</v>
      </c>
      <c r="I10">
        <f>ROUNDUP('Grade mix large buckets'!J10/VLOOKUP('Number of grabs'!I$2,Tabel1[],6,FALSE),0)</f>
        <v>0</v>
      </c>
      <c r="J10">
        <f>ROUNDUP('Grade mix large buckets'!K10/VLOOKUP('Number of grabs'!J$2,Tabel1[],6,FALSE),0)</f>
        <v>12</v>
      </c>
      <c r="K10">
        <f>ROUNDUP('Grade mix large buckets'!L10/VLOOKUP('Number of grabs'!K$2,Tabel1[],6,FALSE),0)</f>
        <v>0</v>
      </c>
      <c r="L10">
        <f>ROUNDUP('Grade mix large buckets'!M10/VLOOKUP('Number of grabs'!L$2,Tabel1[],6,FALSE),0)</f>
        <v>0</v>
      </c>
      <c r="M10">
        <f>ROUNDUP('Grade mix large buckets'!N10/VLOOKUP('Number of grabs'!M$2,Tabel1[],6,FALSE),0)</f>
        <v>0</v>
      </c>
      <c r="N10">
        <f>ROUNDUP('Grade mix large buckets'!O10/VLOOKUP('Number of grabs'!N$2,Tabel1[],6,FALSE),0)</f>
        <v>0</v>
      </c>
      <c r="O10">
        <f>ROUNDUP('Grade mix large buckets'!P10/VLOOKUP('Number of grabs'!O$2,Tabel1[],6,FALSE),0)</f>
        <v>0</v>
      </c>
      <c r="P10">
        <f>ROUNDUP('Grade mix large buckets'!Q10/VLOOKUP('Number of grabs'!P$2,Tabel1[],6,FALSE),0)</f>
        <v>3</v>
      </c>
      <c r="Q10">
        <f>ROUNDUP('Grade mix large buckets'!R10/VLOOKUP('Number of grabs'!Q$2,Tabel1[],6,FALSE),0)</f>
        <v>3</v>
      </c>
      <c r="R10">
        <f>ROUNDUP('Grade mix large buckets'!S10/VLOOKUP('Number of grabs'!R$2,Tabel1[],6,FALSE),0)</f>
        <v>16</v>
      </c>
      <c r="S10">
        <f>ROUNDUP('Grade mix large buckets'!T10/VLOOKUP('Number of grabs'!S$2,Tabel1[],6,FALSE),0)</f>
        <v>2</v>
      </c>
      <c r="T10">
        <f>ROUNDUP('Grade mix large buckets'!U10/VLOOKUP('Number of grabs'!T$2,Tabel1[],6,FALSE),0)</f>
        <v>0</v>
      </c>
      <c r="U10">
        <f>ROUNDUP('Grade mix large buckets'!V10/VLOOKUP('Number of grabs'!U$2,Tabel1[],6,FALSE),0)</f>
        <v>1</v>
      </c>
      <c r="V10">
        <f>ROUNDUP('Grade mix large buckets'!W10/VLOOKUP('Number of grabs'!V$2,Tabel1[],6,FALSE),0)</f>
        <v>0</v>
      </c>
      <c r="W10">
        <f>ROUNDUP('Grade mix large buckets'!X10/VLOOKUP('Number of grabs'!W$2,Tabel1[],6,FALSE),0)</f>
        <v>3</v>
      </c>
      <c r="X10">
        <f>ROUNDUP('Grade mix large buckets'!Y10/VLOOKUP('Number of grabs'!X$2,Tabel1[],6,FALSE),0)</f>
        <v>1</v>
      </c>
      <c r="Y10">
        <f>ROUNDUP('Grade mix large buckets'!Z10/VLOOKUP('Number of grabs'!Y$2,Tabel1[],6,FALSE),0)</f>
        <v>0</v>
      </c>
      <c r="Z10">
        <f>ROUNDUP('Grade mix large buckets'!AA10/VLOOKUP('Number of grabs'!Z$2,Tabel1[],6,FALSE),0)</f>
        <v>3</v>
      </c>
      <c r="AA10">
        <f>ROUNDUP('Grade mix large buckets'!AB10/VLOOKUP('Number of grabs'!AA$2,Tabel1[],6,FALSE),0)</f>
        <v>0</v>
      </c>
      <c r="AB10">
        <f>ROUNDUP('Grade mix large buckets'!AC10/VLOOKUP('Number of grabs'!AB$2,Tabel1[],6,FALSE),0)</f>
        <v>0</v>
      </c>
      <c r="AC10">
        <f>ROUNDUP('Grade mix large buckets'!AD10/VLOOKUP('Number of grabs'!AC$2,Tabel1[],6,FALSE),0)</f>
        <v>1</v>
      </c>
      <c r="AD10">
        <f>ROUNDUP('Grade mix large buckets'!AE10/VLOOKUP('Number of grabs'!AD$2,Tabel1[],6,FALSE),0)</f>
        <v>1</v>
      </c>
      <c r="AE10">
        <f>ROUNDUP('Grade mix large buckets'!AF10/VLOOKUP('Number of grabs'!AE$2,Tabel1[],6,FALSE),0)</f>
        <v>0</v>
      </c>
      <c r="AF10">
        <f>ROUNDUP('Grade mix large buckets'!AG10/VLOOKUP('Number of grabs'!AF$2,Tabel1[],6,FALSE),0)</f>
        <v>0</v>
      </c>
      <c r="AG10">
        <f>ROUNDUP('Grade mix large buckets'!AH10/VLOOKUP('Number of grabs'!AG$2,Tabel1[],6,FALSE),0)</f>
        <v>0</v>
      </c>
      <c r="AH10" s="55">
        <f t="shared" si="0"/>
        <v>46</v>
      </c>
    </row>
    <row r="11" spans="1:34">
      <c r="A11" s="4" t="s">
        <v>542</v>
      </c>
      <c r="B11">
        <f>ROUNDUP('Grade mix large buckets'!C11/VLOOKUP('Number of grabs'!B$2,Tabel1[],6,FALSE),0)</f>
        <v>0</v>
      </c>
      <c r="C11">
        <f>ROUNDUP('Grade mix large buckets'!D11/VLOOKUP('Number of grabs'!C$2,Tabel1[],6,FALSE),0)</f>
        <v>0</v>
      </c>
      <c r="D11">
        <f>ROUNDUP('Grade mix large buckets'!E11/VLOOKUP('Number of grabs'!D$2,Tabel1[],6,FALSE),0)</f>
        <v>0</v>
      </c>
      <c r="E11">
        <f>ROUNDUP('Grade mix large buckets'!F11/VLOOKUP('Number of grabs'!E$2,Tabel1[],6,FALSE),0)</f>
        <v>0</v>
      </c>
      <c r="F11">
        <f>ROUNDUP('Grade mix large buckets'!G11/VLOOKUP('Number of grabs'!F$2,Tabel1[],6,FALSE),0)</f>
        <v>0</v>
      </c>
      <c r="G11">
        <f>ROUNDUP('Grade mix large buckets'!H11/VLOOKUP('Number of grabs'!G$2,Tabel1[],6,FALSE),0)</f>
        <v>0</v>
      </c>
      <c r="H11">
        <f>ROUNDUP('Grade mix large buckets'!I11/VLOOKUP('Number of grabs'!H$2,Tabel1[],6,FALSE),0)</f>
        <v>0</v>
      </c>
      <c r="I11">
        <f>ROUNDUP('Grade mix large buckets'!J11/VLOOKUP('Number of grabs'!I$2,Tabel1[],6,FALSE),0)</f>
        <v>0</v>
      </c>
      <c r="J11">
        <f>ROUNDUP('Grade mix large buckets'!K11/VLOOKUP('Number of grabs'!J$2,Tabel1[],6,FALSE),0)</f>
        <v>0</v>
      </c>
      <c r="K11">
        <f>ROUNDUP('Grade mix large buckets'!L11/VLOOKUP('Number of grabs'!K$2,Tabel1[],6,FALSE),0)</f>
        <v>0</v>
      </c>
      <c r="L11">
        <f>ROUNDUP('Grade mix large buckets'!M11/VLOOKUP('Number of grabs'!L$2,Tabel1[],6,FALSE),0)</f>
        <v>0</v>
      </c>
      <c r="M11">
        <f>ROUNDUP('Grade mix large buckets'!N11/VLOOKUP('Number of grabs'!M$2,Tabel1[],6,FALSE),0)</f>
        <v>0</v>
      </c>
      <c r="N11">
        <f>ROUNDUP('Grade mix large buckets'!O11/VLOOKUP('Number of grabs'!N$2,Tabel1[],6,FALSE),0)</f>
        <v>8</v>
      </c>
      <c r="O11">
        <f>ROUNDUP('Grade mix large buckets'!P11/VLOOKUP('Number of grabs'!O$2,Tabel1[],6,FALSE),0)</f>
        <v>6</v>
      </c>
      <c r="P11">
        <f>ROUNDUP('Grade mix large buckets'!Q11/VLOOKUP('Number of grabs'!P$2,Tabel1[],6,FALSE),0)</f>
        <v>7</v>
      </c>
      <c r="Q11">
        <f>ROUNDUP('Grade mix large buckets'!R11/VLOOKUP('Number of grabs'!Q$2,Tabel1[],6,FALSE),0)</f>
        <v>6</v>
      </c>
      <c r="R11">
        <f>ROUNDUP('Grade mix large buckets'!S11/VLOOKUP('Number of grabs'!R$2,Tabel1[],6,FALSE),0)</f>
        <v>0</v>
      </c>
      <c r="S11">
        <f>ROUNDUP('Grade mix large buckets'!T11/VLOOKUP('Number of grabs'!S$2,Tabel1[],6,FALSE),0)</f>
        <v>0</v>
      </c>
      <c r="T11">
        <f>ROUNDUP('Grade mix large buckets'!U11/VLOOKUP('Number of grabs'!T$2,Tabel1[],6,FALSE),0)</f>
        <v>0</v>
      </c>
      <c r="U11">
        <f>ROUNDUP('Grade mix large buckets'!V11/VLOOKUP('Number of grabs'!U$2,Tabel1[],6,FALSE),0)</f>
        <v>2</v>
      </c>
      <c r="V11">
        <f>ROUNDUP('Grade mix large buckets'!W11/VLOOKUP('Number of grabs'!V$2,Tabel1[],6,FALSE),0)</f>
        <v>0</v>
      </c>
      <c r="W11">
        <f>ROUNDUP('Grade mix large buckets'!X11/VLOOKUP('Number of grabs'!W$2,Tabel1[],6,FALSE),0)</f>
        <v>0</v>
      </c>
      <c r="X11">
        <f>ROUNDUP('Grade mix large buckets'!Y11/VLOOKUP('Number of grabs'!X$2,Tabel1[],6,FALSE),0)</f>
        <v>0</v>
      </c>
      <c r="Y11">
        <f>ROUNDUP('Grade mix large buckets'!Z11/VLOOKUP('Number of grabs'!Y$2,Tabel1[],6,FALSE),0)</f>
        <v>0</v>
      </c>
      <c r="Z11">
        <f>ROUNDUP('Grade mix large buckets'!AA11/VLOOKUP('Number of grabs'!Z$2,Tabel1[],6,FALSE),0)</f>
        <v>3</v>
      </c>
      <c r="AA11">
        <f>ROUNDUP('Grade mix large buckets'!AB11/VLOOKUP('Number of grabs'!AA$2,Tabel1[],6,FALSE),0)</f>
        <v>0</v>
      </c>
      <c r="AB11">
        <f>ROUNDUP('Grade mix large buckets'!AC11/VLOOKUP('Number of grabs'!AB$2,Tabel1[],6,FALSE),0)</f>
        <v>0</v>
      </c>
      <c r="AC11">
        <f>ROUNDUP('Grade mix large buckets'!AD11/VLOOKUP('Number of grabs'!AC$2,Tabel1[],6,FALSE),0)</f>
        <v>0</v>
      </c>
      <c r="AD11">
        <f>ROUNDUP('Grade mix large buckets'!AE11/VLOOKUP('Number of grabs'!AD$2,Tabel1[],6,FALSE),0)</f>
        <v>0</v>
      </c>
      <c r="AE11">
        <f>ROUNDUP('Grade mix large buckets'!AF11/VLOOKUP('Number of grabs'!AE$2,Tabel1[],6,FALSE),0)</f>
        <v>1</v>
      </c>
      <c r="AF11">
        <f>ROUNDUP('Grade mix large buckets'!AG11/VLOOKUP('Number of grabs'!AF$2,Tabel1[],6,FALSE),0)</f>
        <v>0</v>
      </c>
      <c r="AG11">
        <f>ROUNDUP('Grade mix large buckets'!AH11/VLOOKUP('Number of grabs'!AG$2,Tabel1[],6,FALSE),0)</f>
        <v>0</v>
      </c>
      <c r="AH11" s="55">
        <f t="shared" si="0"/>
        <v>33</v>
      </c>
    </row>
    <row r="12" spans="1:34">
      <c r="A12" s="4" t="s">
        <v>834</v>
      </c>
      <c r="B12">
        <f>ROUNDUP('Grade mix large buckets'!C12/VLOOKUP('Number of grabs'!B$2,Tabel1[],6,FALSE),0)</f>
        <v>0</v>
      </c>
      <c r="C12">
        <f>ROUNDUP('Grade mix large buckets'!D12/VLOOKUP('Number of grabs'!C$2,Tabel1[],6,FALSE),0)</f>
        <v>0</v>
      </c>
      <c r="D12">
        <f>ROUNDUP('Grade mix large buckets'!E12/VLOOKUP('Number of grabs'!D$2,Tabel1[],6,FALSE),0)</f>
        <v>0</v>
      </c>
      <c r="E12">
        <f>ROUNDUP('Grade mix large buckets'!F12/VLOOKUP('Number of grabs'!E$2,Tabel1[],6,FALSE),0)</f>
        <v>0</v>
      </c>
      <c r="F12">
        <f>ROUNDUP('Grade mix large buckets'!G12/VLOOKUP('Number of grabs'!F$2,Tabel1[],6,FALSE),0)</f>
        <v>0</v>
      </c>
      <c r="G12">
        <f>ROUNDUP('Grade mix large buckets'!H12/VLOOKUP('Number of grabs'!G$2,Tabel1[],6,FALSE),0)</f>
        <v>0</v>
      </c>
      <c r="H12">
        <f>ROUNDUP('Grade mix large buckets'!I12/VLOOKUP('Number of grabs'!H$2,Tabel1[],6,FALSE),0)</f>
        <v>2</v>
      </c>
      <c r="I12">
        <f>ROUNDUP('Grade mix large buckets'!J12/VLOOKUP('Number of grabs'!I$2,Tabel1[],6,FALSE),0)</f>
        <v>1</v>
      </c>
      <c r="J12">
        <f>ROUNDUP('Grade mix large buckets'!K12/VLOOKUP('Number of grabs'!J$2,Tabel1[],6,FALSE),0)</f>
        <v>21</v>
      </c>
      <c r="K12">
        <f>ROUNDUP('Grade mix large buckets'!L12/VLOOKUP('Number of grabs'!K$2,Tabel1[],6,FALSE),0)</f>
        <v>0</v>
      </c>
      <c r="L12">
        <f>ROUNDUP('Grade mix large buckets'!M12/VLOOKUP('Number of grabs'!L$2,Tabel1[],6,FALSE),0)</f>
        <v>0</v>
      </c>
      <c r="M12">
        <f>ROUNDUP('Grade mix large buckets'!N12/VLOOKUP('Number of grabs'!M$2,Tabel1[],6,FALSE),0)</f>
        <v>0</v>
      </c>
      <c r="N12">
        <f>ROUNDUP('Grade mix large buckets'!O12/VLOOKUP('Number of grabs'!N$2,Tabel1[],6,FALSE),0)</f>
        <v>0</v>
      </c>
      <c r="O12">
        <f>ROUNDUP('Grade mix large buckets'!P12/VLOOKUP('Number of grabs'!O$2,Tabel1[],6,FALSE),0)</f>
        <v>0</v>
      </c>
      <c r="P12">
        <f>ROUNDUP('Grade mix large buckets'!Q12/VLOOKUP('Number of grabs'!P$2,Tabel1[],6,FALSE),0)</f>
        <v>8</v>
      </c>
      <c r="Q12">
        <f>ROUNDUP('Grade mix large buckets'!R12/VLOOKUP('Number of grabs'!Q$2,Tabel1[],6,FALSE),0)</f>
        <v>6</v>
      </c>
      <c r="R12">
        <f>ROUNDUP('Grade mix large buckets'!S12/VLOOKUP('Number of grabs'!R$2,Tabel1[],6,FALSE),0)</f>
        <v>0</v>
      </c>
      <c r="S12">
        <f>ROUNDUP('Grade mix large buckets'!T12/VLOOKUP('Number of grabs'!S$2,Tabel1[],6,FALSE),0)</f>
        <v>0</v>
      </c>
      <c r="T12">
        <f>ROUNDUP('Grade mix large buckets'!U12/VLOOKUP('Number of grabs'!T$2,Tabel1[],6,FALSE),0)</f>
        <v>0</v>
      </c>
      <c r="U12">
        <f>ROUNDUP('Grade mix large buckets'!V12/VLOOKUP('Number of grabs'!U$2,Tabel1[],6,FALSE),0)</f>
        <v>1</v>
      </c>
      <c r="V12">
        <f>ROUNDUP('Grade mix large buckets'!W12/VLOOKUP('Number of grabs'!V$2,Tabel1[],6,FALSE),0)</f>
        <v>0</v>
      </c>
      <c r="W12">
        <f>ROUNDUP('Grade mix large buckets'!X12/VLOOKUP('Number of grabs'!W$2,Tabel1[],6,FALSE),0)</f>
        <v>0</v>
      </c>
      <c r="X12">
        <f>ROUNDUP('Grade mix large buckets'!Y12/VLOOKUP('Number of grabs'!X$2,Tabel1[],6,FALSE),0)</f>
        <v>0</v>
      </c>
      <c r="Y12">
        <f>ROUNDUP('Grade mix large buckets'!Z12/VLOOKUP('Number of grabs'!Y$2,Tabel1[],6,FALSE),0)</f>
        <v>0</v>
      </c>
      <c r="Z12">
        <f>ROUNDUP('Grade mix large buckets'!AA12/VLOOKUP('Number of grabs'!Z$2,Tabel1[],6,FALSE),0)</f>
        <v>2</v>
      </c>
      <c r="AA12">
        <f>ROUNDUP('Grade mix large buckets'!AB12/VLOOKUP('Number of grabs'!AA$2,Tabel1[],6,FALSE),0)</f>
        <v>0</v>
      </c>
      <c r="AB12">
        <f>ROUNDUP('Grade mix large buckets'!AC12/VLOOKUP('Number of grabs'!AB$2,Tabel1[],6,FALSE),0)</f>
        <v>0</v>
      </c>
      <c r="AC12">
        <f>ROUNDUP('Grade mix large buckets'!AD12/VLOOKUP('Number of grabs'!AC$2,Tabel1[],6,FALSE),0)</f>
        <v>0</v>
      </c>
      <c r="AD12">
        <f>ROUNDUP('Grade mix large buckets'!AE12/VLOOKUP('Number of grabs'!AD$2,Tabel1[],6,FALSE),0)</f>
        <v>0</v>
      </c>
      <c r="AE12">
        <f>ROUNDUP('Grade mix large buckets'!AF12/VLOOKUP('Number of grabs'!AE$2,Tabel1[],6,FALSE),0)</f>
        <v>0</v>
      </c>
      <c r="AF12">
        <f>ROUNDUP('Grade mix large buckets'!AG12/VLOOKUP('Number of grabs'!AF$2,Tabel1[],6,FALSE),0)</f>
        <v>0</v>
      </c>
      <c r="AG12">
        <f>ROUNDUP('Grade mix large buckets'!AH12/VLOOKUP('Number of grabs'!AG$2,Tabel1[],6,FALSE),0)</f>
        <v>0</v>
      </c>
      <c r="AH12" s="55">
        <f t="shared" si="0"/>
        <v>41</v>
      </c>
    </row>
    <row r="13" spans="1:34">
      <c r="A13" s="4" t="s">
        <v>705</v>
      </c>
      <c r="B13">
        <f>ROUNDUP('Grade mix large buckets'!C13/VLOOKUP('Number of grabs'!B$2,Tabel1[],6,FALSE),0)</f>
        <v>0</v>
      </c>
      <c r="C13">
        <f>ROUNDUP('Grade mix large buckets'!D13/VLOOKUP('Number of grabs'!C$2,Tabel1[],6,FALSE),0)</f>
        <v>0</v>
      </c>
      <c r="D13">
        <f>ROUNDUP('Grade mix large buckets'!E13/VLOOKUP('Number of grabs'!D$2,Tabel1[],6,FALSE),0)</f>
        <v>0</v>
      </c>
      <c r="E13">
        <f>ROUNDUP('Grade mix large buckets'!F13/VLOOKUP('Number of grabs'!E$2,Tabel1[],6,FALSE),0)</f>
        <v>0</v>
      </c>
      <c r="F13">
        <f>ROUNDUP('Grade mix large buckets'!G13/VLOOKUP('Number of grabs'!F$2,Tabel1[],6,FALSE),0)</f>
        <v>0</v>
      </c>
      <c r="G13">
        <f>ROUNDUP('Grade mix large buckets'!H13/VLOOKUP('Number of grabs'!G$2,Tabel1[],6,FALSE),0)</f>
        <v>0</v>
      </c>
      <c r="H13">
        <f>ROUNDUP('Grade mix large buckets'!I13/VLOOKUP('Number of grabs'!H$2,Tabel1[],6,FALSE),0)</f>
        <v>0</v>
      </c>
      <c r="I13">
        <f>ROUNDUP('Grade mix large buckets'!J13/VLOOKUP('Number of grabs'!I$2,Tabel1[],6,FALSE),0)</f>
        <v>0</v>
      </c>
      <c r="J13">
        <f>ROUNDUP('Grade mix large buckets'!K13/VLOOKUP('Number of grabs'!J$2,Tabel1[],6,FALSE),0)</f>
        <v>0</v>
      </c>
      <c r="K13">
        <f>ROUNDUP('Grade mix large buckets'!L13/VLOOKUP('Number of grabs'!K$2,Tabel1[],6,FALSE),0)</f>
        <v>0</v>
      </c>
      <c r="L13">
        <f>ROUNDUP('Grade mix large buckets'!M13/VLOOKUP('Number of grabs'!L$2,Tabel1[],6,FALSE),0)</f>
        <v>0</v>
      </c>
      <c r="M13">
        <f>ROUNDUP('Grade mix large buckets'!N13/VLOOKUP('Number of grabs'!M$2,Tabel1[],6,FALSE),0)</f>
        <v>0</v>
      </c>
      <c r="N13">
        <f>ROUNDUP('Grade mix large buckets'!O13/VLOOKUP('Number of grabs'!N$2,Tabel1[],6,FALSE),0)</f>
        <v>0</v>
      </c>
      <c r="O13">
        <f>ROUNDUP('Grade mix large buckets'!P13/VLOOKUP('Number of grabs'!O$2,Tabel1[],6,FALSE),0)</f>
        <v>0</v>
      </c>
      <c r="P13">
        <f>ROUNDUP('Grade mix large buckets'!Q13/VLOOKUP('Number of grabs'!P$2,Tabel1[],6,FALSE),0)</f>
        <v>0</v>
      </c>
      <c r="Q13">
        <f>ROUNDUP('Grade mix large buckets'!R13/VLOOKUP('Number of grabs'!Q$2,Tabel1[],6,FALSE),0)</f>
        <v>12</v>
      </c>
      <c r="R13">
        <f>ROUNDUP('Grade mix large buckets'!S13/VLOOKUP('Number of grabs'!R$2,Tabel1[],6,FALSE),0)</f>
        <v>0</v>
      </c>
      <c r="S13">
        <f>ROUNDUP('Grade mix large buckets'!T13/VLOOKUP('Number of grabs'!S$2,Tabel1[],6,FALSE),0)</f>
        <v>0</v>
      </c>
      <c r="T13">
        <f>ROUNDUP('Grade mix large buckets'!U13/VLOOKUP('Number of grabs'!T$2,Tabel1[],6,FALSE),0)</f>
        <v>0</v>
      </c>
      <c r="U13">
        <f>ROUNDUP('Grade mix large buckets'!V13/VLOOKUP('Number of grabs'!U$2,Tabel1[],6,FALSE),0)</f>
        <v>2</v>
      </c>
      <c r="V13">
        <f>ROUNDUP('Grade mix large buckets'!W13/VLOOKUP('Number of grabs'!V$2,Tabel1[],6,FALSE),0)</f>
        <v>4</v>
      </c>
      <c r="W13">
        <f>ROUNDUP('Grade mix large buckets'!X13/VLOOKUP('Number of grabs'!W$2,Tabel1[],6,FALSE),0)</f>
        <v>3</v>
      </c>
      <c r="X13">
        <f>ROUNDUP('Grade mix large buckets'!Y13/VLOOKUP('Number of grabs'!X$2,Tabel1[],6,FALSE),0)</f>
        <v>1</v>
      </c>
      <c r="Y13">
        <f>ROUNDUP('Grade mix large buckets'!Z13/VLOOKUP('Number of grabs'!Y$2,Tabel1[],6,FALSE),0)</f>
        <v>1</v>
      </c>
      <c r="Z13">
        <f>ROUNDUP('Grade mix large buckets'!AA13/VLOOKUP('Number of grabs'!Z$2,Tabel1[],6,FALSE),0)</f>
        <v>4</v>
      </c>
      <c r="AA13">
        <f>ROUNDUP('Grade mix large buckets'!AB13/VLOOKUP('Number of grabs'!AA$2,Tabel1[],6,FALSE),0)</f>
        <v>0</v>
      </c>
      <c r="AB13">
        <f>ROUNDUP('Grade mix large buckets'!AC13/VLOOKUP('Number of grabs'!AB$2,Tabel1[],6,FALSE),0)</f>
        <v>0</v>
      </c>
      <c r="AC13">
        <f>ROUNDUP('Grade mix large buckets'!AD13/VLOOKUP('Number of grabs'!AC$2,Tabel1[],6,FALSE),0)</f>
        <v>0</v>
      </c>
      <c r="AD13">
        <f>ROUNDUP('Grade mix large buckets'!AE13/VLOOKUP('Number of grabs'!AD$2,Tabel1[],6,FALSE),0)</f>
        <v>0</v>
      </c>
      <c r="AE13">
        <f>ROUNDUP('Grade mix large buckets'!AF13/VLOOKUP('Number of grabs'!AE$2,Tabel1[],6,FALSE),0)</f>
        <v>0</v>
      </c>
      <c r="AF13">
        <f>ROUNDUP('Grade mix large buckets'!AG13/VLOOKUP('Number of grabs'!AF$2,Tabel1[],6,FALSE),0)</f>
        <v>0</v>
      </c>
      <c r="AG13">
        <f>ROUNDUP('Grade mix large buckets'!AH13/VLOOKUP('Number of grabs'!AG$2,Tabel1[],6,FALSE),0)</f>
        <v>0</v>
      </c>
      <c r="AH13" s="55">
        <f t="shared" si="0"/>
        <v>27</v>
      </c>
    </row>
    <row r="14" spans="1:34">
      <c r="A14" s="4" t="s">
        <v>835</v>
      </c>
      <c r="B14">
        <f>ROUNDUP('Grade mix large buckets'!C14/VLOOKUP('Number of grabs'!B$2,Tabel1[],6,FALSE),0)</f>
        <v>3</v>
      </c>
      <c r="C14">
        <f>ROUNDUP('Grade mix large buckets'!D14/VLOOKUP('Number of grabs'!C$2,Tabel1[],6,FALSE),0)</f>
        <v>1</v>
      </c>
      <c r="D14">
        <f>ROUNDUP('Grade mix large buckets'!E14/VLOOKUP('Number of grabs'!D$2,Tabel1[],6,FALSE),0)</f>
        <v>3</v>
      </c>
      <c r="E14">
        <f>ROUNDUP('Grade mix large buckets'!F14/VLOOKUP('Number of grabs'!E$2,Tabel1[],6,FALSE),0)</f>
        <v>2</v>
      </c>
      <c r="F14">
        <f>ROUNDUP('Grade mix large buckets'!G14/VLOOKUP('Number of grabs'!F$2,Tabel1[],6,FALSE),0)</f>
        <v>0</v>
      </c>
      <c r="G14">
        <f>ROUNDUP('Grade mix large buckets'!H14/VLOOKUP('Number of grabs'!G$2,Tabel1[],6,FALSE),0)</f>
        <v>0</v>
      </c>
      <c r="H14">
        <f>ROUNDUP('Grade mix large buckets'!I14/VLOOKUP('Number of grabs'!H$2,Tabel1[],6,FALSE),0)</f>
        <v>0</v>
      </c>
      <c r="I14">
        <f>ROUNDUP('Grade mix large buckets'!J14/VLOOKUP('Number of grabs'!I$2,Tabel1[],6,FALSE),0)</f>
        <v>0</v>
      </c>
      <c r="J14">
        <f>ROUNDUP('Grade mix large buckets'!K14/VLOOKUP('Number of grabs'!J$2,Tabel1[],6,FALSE),0)</f>
        <v>0</v>
      </c>
      <c r="K14">
        <f>ROUNDUP('Grade mix large buckets'!L14/VLOOKUP('Number of grabs'!K$2,Tabel1[],6,FALSE),0)</f>
        <v>0</v>
      </c>
      <c r="L14">
        <f>ROUNDUP('Grade mix large buckets'!M14/VLOOKUP('Number of grabs'!L$2,Tabel1[],6,FALSE),0)</f>
        <v>0</v>
      </c>
      <c r="M14">
        <f>ROUNDUP('Grade mix large buckets'!N14/VLOOKUP('Number of grabs'!M$2,Tabel1[],6,FALSE),0)</f>
        <v>0</v>
      </c>
      <c r="N14">
        <f>ROUNDUP('Grade mix large buckets'!O14/VLOOKUP('Number of grabs'!N$2,Tabel1[],6,FALSE),0)</f>
        <v>2</v>
      </c>
      <c r="O14">
        <f>ROUNDUP('Grade mix large buckets'!P14/VLOOKUP('Number of grabs'!O$2,Tabel1[],6,FALSE),0)</f>
        <v>1</v>
      </c>
      <c r="P14">
        <f>ROUNDUP('Grade mix large buckets'!Q14/VLOOKUP('Number of grabs'!P$2,Tabel1[],6,FALSE),0)</f>
        <v>0</v>
      </c>
      <c r="Q14">
        <f>ROUNDUP('Grade mix large buckets'!R14/VLOOKUP('Number of grabs'!Q$2,Tabel1[],6,FALSE),0)</f>
        <v>0</v>
      </c>
      <c r="R14">
        <f>ROUNDUP('Grade mix large buckets'!S14/VLOOKUP('Number of grabs'!R$2,Tabel1[],6,FALSE),0)</f>
        <v>23</v>
      </c>
      <c r="S14">
        <f>ROUNDUP('Grade mix large buckets'!T14/VLOOKUP('Number of grabs'!S$2,Tabel1[],6,FALSE),0)</f>
        <v>0</v>
      </c>
      <c r="T14">
        <f>ROUNDUP('Grade mix large buckets'!U14/VLOOKUP('Number of grabs'!T$2,Tabel1[],6,FALSE),0)</f>
        <v>2</v>
      </c>
      <c r="U14">
        <f>ROUNDUP('Grade mix large buckets'!V14/VLOOKUP('Number of grabs'!U$2,Tabel1[],6,FALSE),0)</f>
        <v>0</v>
      </c>
      <c r="V14">
        <f>ROUNDUP('Grade mix large buckets'!W14/VLOOKUP('Number of grabs'!V$2,Tabel1[],6,FALSE),0)</f>
        <v>1</v>
      </c>
      <c r="W14">
        <f>ROUNDUP('Grade mix large buckets'!X14/VLOOKUP('Number of grabs'!W$2,Tabel1[],6,FALSE),0)</f>
        <v>0</v>
      </c>
      <c r="X14">
        <f>ROUNDUP('Grade mix large buckets'!Y14/VLOOKUP('Number of grabs'!X$2,Tabel1[],6,FALSE),0)</f>
        <v>0</v>
      </c>
      <c r="Y14">
        <f>ROUNDUP('Grade mix large buckets'!Z14/VLOOKUP('Number of grabs'!Y$2,Tabel1[],6,FALSE),0)</f>
        <v>0</v>
      </c>
      <c r="Z14">
        <f>ROUNDUP('Grade mix large buckets'!AA14/VLOOKUP('Number of grabs'!Z$2,Tabel1[],6,FALSE),0)</f>
        <v>3</v>
      </c>
      <c r="AA14">
        <f>ROUNDUP('Grade mix large buckets'!AB14/VLOOKUP('Number of grabs'!AA$2,Tabel1[],6,FALSE),0)</f>
        <v>0</v>
      </c>
      <c r="AB14">
        <f>ROUNDUP('Grade mix large buckets'!AC14/VLOOKUP('Number of grabs'!AB$2,Tabel1[],6,FALSE),0)</f>
        <v>0</v>
      </c>
      <c r="AC14">
        <f>ROUNDUP('Grade mix large buckets'!AD14/VLOOKUP('Number of grabs'!AC$2,Tabel1[],6,FALSE),0)</f>
        <v>0</v>
      </c>
      <c r="AD14">
        <f>ROUNDUP('Grade mix large buckets'!AE14/VLOOKUP('Number of grabs'!AD$2,Tabel1[],6,FALSE),0)</f>
        <v>2</v>
      </c>
      <c r="AE14">
        <f>ROUNDUP('Grade mix large buckets'!AF14/VLOOKUP('Number of grabs'!AE$2,Tabel1[],6,FALSE),0)</f>
        <v>1</v>
      </c>
      <c r="AF14">
        <f>ROUNDUP('Grade mix large buckets'!AG14/VLOOKUP('Number of grabs'!AF$2,Tabel1[],6,FALSE),0)</f>
        <v>2</v>
      </c>
      <c r="AG14">
        <f>ROUNDUP('Grade mix large buckets'!AH14/VLOOKUP('Number of grabs'!AG$2,Tabel1[],6,FALSE),0)</f>
        <v>1</v>
      </c>
      <c r="AH14" s="55">
        <f t="shared" si="0"/>
        <v>47</v>
      </c>
    </row>
    <row r="15" spans="1:34">
      <c r="A15" s="4" t="s">
        <v>836</v>
      </c>
      <c r="B15">
        <f>ROUNDUP('Grade mix large buckets'!C15/VLOOKUP('Number of grabs'!B$2,Tabel1[],6,FALSE),0)</f>
        <v>0</v>
      </c>
      <c r="C15">
        <f>ROUNDUP('Grade mix large buckets'!D15/VLOOKUP('Number of grabs'!C$2,Tabel1[],6,FALSE),0)</f>
        <v>0</v>
      </c>
      <c r="D15">
        <f>ROUNDUP('Grade mix large buckets'!E15/VLOOKUP('Number of grabs'!D$2,Tabel1[],6,FALSE),0)</f>
        <v>0</v>
      </c>
      <c r="E15">
        <f>ROUNDUP('Grade mix large buckets'!F15/VLOOKUP('Number of grabs'!E$2,Tabel1[],6,FALSE),0)</f>
        <v>0</v>
      </c>
      <c r="F15">
        <f>ROUNDUP('Grade mix large buckets'!G15/VLOOKUP('Number of grabs'!F$2,Tabel1[],6,FALSE),0)</f>
        <v>0</v>
      </c>
      <c r="G15">
        <f>ROUNDUP('Grade mix large buckets'!H15/VLOOKUP('Number of grabs'!G$2,Tabel1[],6,FALSE),0)</f>
        <v>0</v>
      </c>
      <c r="H15">
        <f>ROUNDUP('Grade mix large buckets'!I15/VLOOKUP('Number of grabs'!H$2,Tabel1[],6,FALSE),0)</f>
        <v>0</v>
      </c>
      <c r="I15">
        <f>ROUNDUP('Grade mix large buckets'!J15/VLOOKUP('Number of grabs'!I$2,Tabel1[],6,FALSE),0)</f>
        <v>0</v>
      </c>
      <c r="J15">
        <f>ROUNDUP('Grade mix large buckets'!K15/VLOOKUP('Number of grabs'!J$2,Tabel1[],6,FALSE),0)</f>
        <v>0</v>
      </c>
      <c r="K15">
        <f>ROUNDUP('Grade mix large buckets'!L15/VLOOKUP('Number of grabs'!K$2,Tabel1[],6,FALSE),0)</f>
        <v>0</v>
      </c>
      <c r="L15">
        <f>ROUNDUP('Grade mix large buckets'!M15/VLOOKUP('Number of grabs'!L$2,Tabel1[],6,FALSE),0)</f>
        <v>0</v>
      </c>
      <c r="M15">
        <f>ROUNDUP('Grade mix large buckets'!N15/VLOOKUP('Number of grabs'!M$2,Tabel1[],6,FALSE),0)</f>
        <v>0</v>
      </c>
      <c r="N15">
        <f>ROUNDUP('Grade mix large buckets'!O15/VLOOKUP('Number of grabs'!N$2,Tabel1[],6,FALSE),0)</f>
        <v>6</v>
      </c>
      <c r="O15">
        <f>ROUNDUP('Grade mix large buckets'!P15/VLOOKUP('Number of grabs'!O$2,Tabel1[],6,FALSE),0)</f>
        <v>3</v>
      </c>
      <c r="P15">
        <f>ROUNDUP('Grade mix large buckets'!Q15/VLOOKUP('Number of grabs'!P$2,Tabel1[],6,FALSE),0)</f>
        <v>0</v>
      </c>
      <c r="Q15">
        <f>ROUNDUP('Grade mix large buckets'!R15/VLOOKUP('Number of grabs'!Q$2,Tabel1[],6,FALSE),0)</f>
        <v>13</v>
      </c>
      <c r="R15">
        <f>ROUNDUP('Grade mix large buckets'!S15/VLOOKUP('Number of grabs'!R$2,Tabel1[],6,FALSE),0)</f>
        <v>0</v>
      </c>
      <c r="S15">
        <f>ROUNDUP('Grade mix large buckets'!T15/VLOOKUP('Number of grabs'!S$2,Tabel1[],6,FALSE),0)</f>
        <v>0</v>
      </c>
      <c r="T15">
        <f>ROUNDUP('Grade mix large buckets'!U15/VLOOKUP('Number of grabs'!T$2,Tabel1[],6,FALSE),0)</f>
        <v>0</v>
      </c>
      <c r="U15">
        <f>ROUNDUP('Grade mix large buckets'!V15/VLOOKUP('Number of grabs'!U$2,Tabel1[],6,FALSE),0)</f>
        <v>1</v>
      </c>
      <c r="V15">
        <f>ROUNDUP('Grade mix large buckets'!W15/VLOOKUP('Number of grabs'!V$2,Tabel1[],6,FALSE),0)</f>
        <v>0</v>
      </c>
      <c r="W15">
        <f>ROUNDUP('Grade mix large buckets'!X15/VLOOKUP('Number of grabs'!W$2,Tabel1[],6,FALSE),0)</f>
        <v>0</v>
      </c>
      <c r="X15">
        <f>ROUNDUP('Grade mix large buckets'!Y15/VLOOKUP('Number of grabs'!X$2,Tabel1[],6,FALSE),0)</f>
        <v>0</v>
      </c>
      <c r="Y15">
        <f>ROUNDUP('Grade mix large buckets'!Z15/VLOOKUP('Number of grabs'!Y$2,Tabel1[],6,FALSE),0)</f>
        <v>0</v>
      </c>
      <c r="Z15">
        <f>ROUNDUP('Grade mix large buckets'!AA15/VLOOKUP('Number of grabs'!Z$2,Tabel1[],6,FALSE),0)</f>
        <v>3</v>
      </c>
      <c r="AA15">
        <f>ROUNDUP('Grade mix large buckets'!AB15/VLOOKUP('Number of grabs'!AA$2,Tabel1[],6,FALSE),0)</f>
        <v>3</v>
      </c>
      <c r="AB15">
        <f>ROUNDUP('Grade mix large buckets'!AC15/VLOOKUP('Number of grabs'!AB$2,Tabel1[],6,FALSE),0)</f>
        <v>0</v>
      </c>
      <c r="AC15">
        <f>ROUNDUP('Grade mix large buckets'!AD15/VLOOKUP('Number of grabs'!AC$2,Tabel1[],6,FALSE),0)</f>
        <v>0</v>
      </c>
      <c r="AD15">
        <f>ROUNDUP('Grade mix large buckets'!AE15/VLOOKUP('Number of grabs'!AD$2,Tabel1[],6,FALSE),0)</f>
        <v>0</v>
      </c>
      <c r="AE15">
        <f>ROUNDUP('Grade mix large buckets'!AF15/VLOOKUP('Number of grabs'!AE$2,Tabel1[],6,FALSE),0)</f>
        <v>1</v>
      </c>
      <c r="AF15">
        <f>ROUNDUP('Grade mix large buckets'!AG15/VLOOKUP('Number of grabs'!AF$2,Tabel1[],6,FALSE),0)</f>
        <v>0</v>
      </c>
      <c r="AG15">
        <f>ROUNDUP('Grade mix large buckets'!AH15/VLOOKUP('Number of grabs'!AG$2,Tabel1[],6,FALSE),0)</f>
        <v>0</v>
      </c>
      <c r="AH15" s="55">
        <f t="shared" si="0"/>
        <v>30</v>
      </c>
    </row>
    <row r="16" spans="1:34">
      <c r="A16" s="4" t="s">
        <v>837</v>
      </c>
      <c r="B16">
        <f>ROUNDUP('Grade mix large buckets'!C16/VLOOKUP('Number of grabs'!B$2,Tabel1[],6,FALSE),0)</f>
        <v>0</v>
      </c>
      <c r="C16">
        <f>ROUNDUP('Grade mix large buckets'!D16/VLOOKUP('Number of grabs'!C$2,Tabel1[],6,FALSE),0)</f>
        <v>0</v>
      </c>
      <c r="D16">
        <f>ROUNDUP('Grade mix large buckets'!E16/VLOOKUP('Number of grabs'!D$2,Tabel1[],6,FALSE),0)</f>
        <v>0</v>
      </c>
      <c r="E16">
        <f>ROUNDUP('Grade mix large buckets'!F16/VLOOKUP('Number of grabs'!E$2,Tabel1[],6,FALSE),0)</f>
        <v>0</v>
      </c>
      <c r="F16">
        <f>ROUNDUP('Grade mix large buckets'!G16/VLOOKUP('Number of grabs'!F$2,Tabel1[],6,FALSE),0)</f>
        <v>0</v>
      </c>
      <c r="G16">
        <f>ROUNDUP('Grade mix large buckets'!H16/VLOOKUP('Number of grabs'!G$2,Tabel1[],6,FALSE),0)</f>
        <v>0</v>
      </c>
      <c r="H16">
        <f>ROUNDUP('Grade mix large buckets'!I16/VLOOKUP('Number of grabs'!H$2,Tabel1[],6,FALSE),0)</f>
        <v>0</v>
      </c>
      <c r="I16">
        <f>ROUNDUP('Grade mix large buckets'!J16/VLOOKUP('Number of grabs'!I$2,Tabel1[],6,FALSE),0)</f>
        <v>0</v>
      </c>
      <c r="J16">
        <f>ROUNDUP('Grade mix large buckets'!K16/VLOOKUP('Number of grabs'!J$2,Tabel1[],6,FALSE),0)</f>
        <v>0</v>
      </c>
      <c r="K16">
        <f>ROUNDUP('Grade mix large buckets'!L16/VLOOKUP('Number of grabs'!K$2,Tabel1[],6,FALSE),0)</f>
        <v>0</v>
      </c>
      <c r="L16">
        <f>ROUNDUP('Grade mix large buckets'!M16/VLOOKUP('Number of grabs'!L$2,Tabel1[],6,FALSE),0)</f>
        <v>0</v>
      </c>
      <c r="M16">
        <f>ROUNDUP('Grade mix large buckets'!N16/VLOOKUP('Number of grabs'!M$2,Tabel1[],6,FALSE),0)</f>
        <v>0</v>
      </c>
      <c r="N16">
        <f>ROUNDUP('Grade mix large buckets'!O16/VLOOKUP('Number of grabs'!N$2,Tabel1[],6,FALSE),0)</f>
        <v>11</v>
      </c>
      <c r="O16">
        <f>ROUNDUP('Grade mix large buckets'!P16/VLOOKUP('Number of grabs'!O$2,Tabel1[],6,FALSE),0)</f>
        <v>0</v>
      </c>
      <c r="P16">
        <f>ROUNDUP('Grade mix large buckets'!Q16/VLOOKUP('Number of grabs'!P$2,Tabel1[],6,FALSE),0)</f>
        <v>7</v>
      </c>
      <c r="Q16">
        <f>ROUNDUP('Grade mix large buckets'!R16/VLOOKUP('Number of grabs'!Q$2,Tabel1[],6,FALSE),0)</f>
        <v>6</v>
      </c>
      <c r="R16">
        <f>ROUNDUP('Grade mix large buckets'!S16/VLOOKUP('Number of grabs'!R$2,Tabel1[],6,FALSE),0)</f>
        <v>0</v>
      </c>
      <c r="S16">
        <f>ROUNDUP('Grade mix large buckets'!T16/VLOOKUP('Number of grabs'!S$2,Tabel1[],6,FALSE),0)</f>
        <v>0</v>
      </c>
      <c r="T16">
        <f>ROUNDUP('Grade mix large buckets'!U16/VLOOKUP('Number of grabs'!T$2,Tabel1[],6,FALSE),0)</f>
        <v>0</v>
      </c>
      <c r="U16">
        <f>ROUNDUP('Grade mix large buckets'!V16/VLOOKUP('Number of grabs'!U$2,Tabel1[],6,FALSE),0)</f>
        <v>2</v>
      </c>
      <c r="V16">
        <f>ROUNDUP('Grade mix large buckets'!W16/VLOOKUP('Number of grabs'!V$2,Tabel1[],6,FALSE),0)</f>
        <v>0</v>
      </c>
      <c r="W16">
        <f>ROUNDUP('Grade mix large buckets'!X16/VLOOKUP('Number of grabs'!W$2,Tabel1[],6,FALSE),0)</f>
        <v>0</v>
      </c>
      <c r="X16">
        <f>ROUNDUP('Grade mix large buckets'!Y16/VLOOKUP('Number of grabs'!X$2,Tabel1[],6,FALSE),0)</f>
        <v>0</v>
      </c>
      <c r="Y16">
        <f>ROUNDUP('Grade mix large buckets'!Z16/VLOOKUP('Number of grabs'!Y$2,Tabel1[],6,FALSE),0)</f>
        <v>0</v>
      </c>
      <c r="Z16">
        <f>ROUNDUP('Grade mix large buckets'!AA16/VLOOKUP('Number of grabs'!Z$2,Tabel1[],6,FALSE),0)</f>
        <v>3</v>
      </c>
      <c r="AA16">
        <f>ROUNDUP('Grade mix large buckets'!AB16/VLOOKUP('Number of grabs'!AA$2,Tabel1[],6,FALSE),0)</f>
        <v>0</v>
      </c>
      <c r="AB16">
        <f>ROUNDUP('Grade mix large buckets'!AC16/VLOOKUP('Number of grabs'!AB$2,Tabel1[],6,FALSE),0)</f>
        <v>0</v>
      </c>
      <c r="AC16">
        <f>ROUNDUP('Grade mix large buckets'!AD16/VLOOKUP('Number of grabs'!AC$2,Tabel1[],6,FALSE),0)</f>
        <v>0</v>
      </c>
      <c r="AD16">
        <f>ROUNDUP('Grade mix large buckets'!AE16/VLOOKUP('Number of grabs'!AD$2,Tabel1[],6,FALSE),0)</f>
        <v>0</v>
      </c>
      <c r="AE16">
        <f>ROUNDUP('Grade mix large buckets'!AF16/VLOOKUP('Number of grabs'!AE$2,Tabel1[],6,FALSE),0)</f>
        <v>1</v>
      </c>
      <c r="AF16">
        <f>ROUNDUP('Grade mix large buckets'!AG16/VLOOKUP('Number of grabs'!AF$2,Tabel1[],6,FALSE),0)</f>
        <v>0</v>
      </c>
      <c r="AG16">
        <f>ROUNDUP('Grade mix large buckets'!AH16/VLOOKUP('Number of grabs'!AG$2,Tabel1[],6,FALSE),0)</f>
        <v>0</v>
      </c>
      <c r="AH16" s="55">
        <f t="shared" si="0"/>
        <v>30</v>
      </c>
    </row>
    <row r="17" spans="1:34">
      <c r="A17" s="4" t="s">
        <v>838</v>
      </c>
      <c r="B17">
        <f>ROUNDUP('Grade mix large buckets'!C17/VLOOKUP('Number of grabs'!B$2,Tabel1[],6,FALSE),0)</f>
        <v>0</v>
      </c>
      <c r="C17">
        <f>ROUNDUP('Grade mix large buckets'!D17/VLOOKUP('Number of grabs'!C$2,Tabel1[],6,FALSE),0)</f>
        <v>0</v>
      </c>
      <c r="D17">
        <f>ROUNDUP('Grade mix large buckets'!E17/VLOOKUP('Number of grabs'!D$2,Tabel1[],6,FALSE),0)</f>
        <v>0</v>
      </c>
      <c r="E17">
        <f>ROUNDUP('Grade mix large buckets'!F17/VLOOKUP('Number of grabs'!E$2,Tabel1[],6,FALSE),0)</f>
        <v>0</v>
      </c>
      <c r="F17">
        <f>ROUNDUP('Grade mix large buckets'!G17/VLOOKUP('Number of grabs'!F$2,Tabel1[],6,FALSE),0)</f>
        <v>0</v>
      </c>
      <c r="G17">
        <f>ROUNDUP('Grade mix large buckets'!H17/VLOOKUP('Number of grabs'!G$2,Tabel1[],6,FALSE),0)</f>
        <v>1</v>
      </c>
      <c r="H17">
        <f>ROUNDUP('Grade mix large buckets'!I17/VLOOKUP('Number of grabs'!H$2,Tabel1[],6,FALSE),0)</f>
        <v>2</v>
      </c>
      <c r="I17">
        <f>ROUNDUP('Grade mix large buckets'!J17/VLOOKUP('Number of grabs'!I$2,Tabel1[],6,FALSE),0)</f>
        <v>0</v>
      </c>
      <c r="J17">
        <f>ROUNDUP('Grade mix large buckets'!K17/VLOOKUP('Number of grabs'!J$2,Tabel1[],6,FALSE),0)</f>
        <v>8</v>
      </c>
      <c r="K17">
        <f>ROUNDUP('Grade mix large buckets'!L17/VLOOKUP('Number of grabs'!K$2,Tabel1[],6,FALSE),0)</f>
        <v>0</v>
      </c>
      <c r="L17">
        <f>ROUNDUP('Grade mix large buckets'!M17/VLOOKUP('Number of grabs'!L$2,Tabel1[],6,FALSE),0)</f>
        <v>0</v>
      </c>
      <c r="M17">
        <f>ROUNDUP('Grade mix large buckets'!N17/VLOOKUP('Number of grabs'!M$2,Tabel1[],6,FALSE),0)</f>
        <v>0</v>
      </c>
      <c r="N17">
        <f>ROUNDUP('Grade mix large buckets'!O17/VLOOKUP('Number of grabs'!N$2,Tabel1[],6,FALSE),0)</f>
        <v>0</v>
      </c>
      <c r="O17">
        <f>ROUNDUP('Grade mix large buckets'!P17/VLOOKUP('Number of grabs'!O$2,Tabel1[],6,FALSE),0)</f>
        <v>0</v>
      </c>
      <c r="P17">
        <f>ROUNDUP('Grade mix large buckets'!Q17/VLOOKUP('Number of grabs'!P$2,Tabel1[],6,FALSE),0)</f>
        <v>0</v>
      </c>
      <c r="Q17">
        <f>ROUNDUP('Grade mix large buckets'!R17/VLOOKUP('Number of grabs'!Q$2,Tabel1[],6,FALSE),0)</f>
        <v>0</v>
      </c>
      <c r="R17">
        <f>ROUNDUP('Grade mix large buckets'!S17/VLOOKUP('Number of grabs'!R$2,Tabel1[],6,FALSE),0)</f>
        <v>17</v>
      </c>
      <c r="S17">
        <f>ROUNDUP('Grade mix large buckets'!T17/VLOOKUP('Number of grabs'!S$2,Tabel1[],6,FALSE),0)</f>
        <v>0</v>
      </c>
      <c r="T17">
        <f>ROUNDUP('Grade mix large buckets'!U17/VLOOKUP('Number of grabs'!T$2,Tabel1[],6,FALSE),0)</f>
        <v>0</v>
      </c>
      <c r="U17">
        <f>ROUNDUP('Grade mix large buckets'!V17/VLOOKUP('Number of grabs'!U$2,Tabel1[],6,FALSE),0)</f>
        <v>1</v>
      </c>
      <c r="V17">
        <f>ROUNDUP('Grade mix large buckets'!W17/VLOOKUP('Number of grabs'!V$2,Tabel1[],6,FALSE),0)</f>
        <v>1</v>
      </c>
      <c r="W17">
        <f>ROUNDUP('Grade mix large buckets'!X17/VLOOKUP('Number of grabs'!W$2,Tabel1[],6,FALSE),0)</f>
        <v>0</v>
      </c>
      <c r="X17">
        <f>ROUNDUP('Grade mix large buckets'!Y17/VLOOKUP('Number of grabs'!X$2,Tabel1[],6,FALSE),0)</f>
        <v>0</v>
      </c>
      <c r="Y17">
        <f>ROUNDUP('Grade mix large buckets'!Z17/VLOOKUP('Number of grabs'!Y$2,Tabel1[],6,FALSE),0)</f>
        <v>0</v>
      </c>
      <c r="Z17">
        <f>ROUNDUP('Grade mix large buckets'!AA17/VLOOKUP('Number of grabs'!Z$2,Tabel1[],6,FALSE),0)</f>
        <v>0</v>
      </c>
      <c r="AA17">
        <f>ROUNDUP('Grade mix large buckets'!AB17/VLOOKUP('Number of grabs'!AA$2,Tabel1[],6,FALSE),0)</f>
        <v>0</v>
      </c>
      <c r="AB17">
        <f>ROUNDUP('Grade mix large buckets'!AC17/VLOOKUP('Number of grabs'!AB$2,Tabel1[],6,FALSE),0)</f>
        <v>0</v>
      </c>
      <c r="AC17">
        <f>ROUNDUP('Grade mix large buckets'!AD17/VLOOKUP('Number of grabs'!AC$2,Tabel1[],6,FALSE),0)</f>
        <v>0</v>
      </c>
      <c r="AD17">
        <f>ROUNDUP('Grade mix large buckets'!AE17/VLOOKUP('Number of grabs'!AD$2,Tabel1[],6,FALSE),0)</f>
        <v>1</v>
      </c>
      <c r="AE17">
        <f>ROUNDUP('Grade mix large buckets'!AF17/VLOOKUP('Number of grabs'!AE$2,Tabel1[],6,FALSE),0)</f>
        <v>0</v>
      </c>
      <c r="AF17">
        <f>ROUNDUP('Grade mix large buckets'!AG17/VLOOKUP('Number of grabs'!AF$2,Tabel1[],6,FALSE),0)</f>
        <v>0</v>
      </c>
      <c r="AG17">
        <f>ROUNDUP('Grade mix large buckets'!AH17/VLOOKUP('Number of grabs'!AG$2,Tabel1[],6,FALSE),0)</f>
        <v>0</v>
      </c>
      <c r="AH17" s="55">
        <f t="shared" si="0"/>
        <v>31</v>
      </c>
    </row>
    <row r="18" spans="1:34">
      <c r="A18" s="4" t="s">
        <v>839</v>
      </c>
      <c r="B18">
        <f>ROUNDUP('Grade mix large buckets'!C18/VLOOKUP('Number of grabs'!B$2,Tabel1[],6,FALSE),0)</f>
        <v>0</v>
      </c>
      <c r="C18">
        <f>ROUNDUP('Grade mix large buckets'!D18/VLOOKUP('Number of grabs'!C$2,Tabel1[],6,FALSE),0)</f>
        <v>0</v>
      </c>
      <c r="D18">
        <f>ROUNDUP('Grade mix large buckets'!E18/VLOOKUP('Number of grabs'!D$2,Tabel1[],6,FALSE),0)</f>
        <v>0</v>
      </c>
      <c r="E18">
        <f>ROUNDUP('Grade mix large buckets'!F18/VLOOKUP('Number of grabs'!E$2,Tabel1[],6,FALSE),0)</f>
        <v>0</v>
      </c>
      <c r="F18">
        <f>ROUNDUP('Grade mix large buckets'!G18/VLOOKUP('Number of grabs'!F$2,Tabel1[],6,FALSE),0)</f>
        <v>0</v>
      </c>
      <c r="G18">
        <f>ROUNDUP('Grade mix large buckets'!H18/VLOOKUP('Number of grabs'!G$2,Tabel1[],6,FALSE),0)</f>
        <v>1</v>
      </c>
      <c r="H18">
        <f>ROUNDUP('Grade mix large buckets'!I18/VLOOKUP('Number of grabs'!H$2,Tabel1[],6,FALSE),0)</f>
        <v>6</v>
      </c>
      <c r="I18">
        <f>ROUNDUP('Grade mix large buckets'!J18/VLOOKUP('Number of grabs'!I$2,Tabel1[],6,FALSE),0)</f>
        <v>1</v>
      </c>
      <c r="J18">
        <f>ROUNDUP('Grade mix large buckets'!K18/VLOOKUP('Number of grabs'!J$2,Tabel1[],6,FALSE),0)</f>
        <v>17</v>
      </c>
      <c r="K18">
        <f>ROUNDUP('Grade mix large buckets'!L18/VLOOKUP('Number of grabs'!K$2,Tabel1[],6,FALSE),0)</f>
        <v>0</v>
      </c>
      <c r="L18">
        <f>ROUNDUP('Grade mix large buckets'!M18/VLOOKUP('Number of grabs'!L$2,Tabel1[],6,FALSE),0)</f>
        <v>0</v>
      </c>
      <c r="M18">
        <f>ROUNDUP('Grade mix large buckets'!N18/VLOOKUP('Number of grabs'!M$2,Tabel1[],6,FALSE),0)</f>
        <v>1</v>
      </c>
      <c r="N18">
        <f>ROUNDUP('Grade mix large buckets'!O18/VLOOKUP('Number of grabs'!N$2,Tabel1[],6,FALSE),0)</f>
        <v>0</v>
      </c>
      <c r="O18">
        <f>ROUNDUP('Grade mix large buckets'!P18/VLOOKUP('Number of grabs'!O$2,Tabel1[],6,FALSE),0)</f>
        <v>0</v>
      </c>
      <c r="P18">
        <f>ROUNDUP('Grade mix large buckets'!Q18/VLOOKUP('Number of grabs'!P$2,Tabel1[],6,FALSE),0)</f>
        <v>5</v>
      </c>
      <c r="Q18">
        <f>ROUNDUP('Grade mix large buckets'!R18/VLOOKUP('Number of grabs'!Q$2,Tabel1[],6,FALSE),0)</f>
        <v>5</v>
      </c>
      <c r="R18">
        <f>ROUNDUP('Grade mix large buckets'!S18/VLOOKUP('Number of grabs'!R$2,Tabel1[],6,FALSE),0)</f>
        <v>0</v>
      </c>
      <c r="S18">
        <f>ROUNDUP('Grade mix large buckets'!T18/VLOOKUP('Number of grabs'!S$2,Tabel1[],6,FALSE),0)</f>
        <v>0</v>
      </c>
      <c r="T18">
        <f>ROUNDUP('Grade mix large buckets'!U18/VLOOKUP('Number of grabs'!T$2,Tabel1[],6,FALSE),0)</f>
        <v>0</v>
      </c>
      <c r="U18">
        <f>ROUNDUP('Grade mix large buckets'!V18/VLOOKUP('Number of grabs'!U$2,Tabel1[],6,FALSE),0)</f>
        <v>0</v>
      </c>
      <c r="V18">
        <f>ROUNDUP('Grade mix large buckets'!W18/VLOOKUP('Number of grabs'!V$2,Tabel1[],6,FALSE),0)</f>
        <v>1</v>
      </c>
      <c r="W18">
        <f>ROUNDUP('Grade mix large buckets'!X18/VLOOKUP('Number of grabs'!W$2,Tabel1[],6,FALSE),0)</f>
        <v>0</v>
      </c>
      <c r="X18">
        <f>ROUNDUP('Grade mix large buckets'!Y18/VLOOKUP('Number of grabs'!X$2,Tabel1[],6,FALSE),0)</f>
        <v>0</v>
      </c>
      <c r="Y18">
        <f>ROUNDUP('Grade mix large buckets'!Z18/VLOOKUP('Number of grabs'!Y$2,Tabel1[],6,FALSE),0)</f>
        <v>0</v>
      </c>
      <c r="Z18">
        <f>ROUNDUP('Grade mix large buckets'!AA18/VLOOKUP('Number of grabs'!Z$2,Tabel1[],6,FALSE),0)</f>
        <v>2</v>
      </c>
      <c r="AA18">
        <f>ROUNDUP('Grade mix large buckets'!AB18/VLOOKUP('Number of grabs'!AA$2,Tabel1[],6,FALSE),0)</f>
        <v>0</v>
      </c>
      <c r="AB18">
        <f>ROUNDUP('Grade mix large buckets'!AC18/VLOOKUP('Number of grabs'!AB$2,Tabel1[],6,FALSE),0)</f>
        <v>0</v>
      </c>
      <c r="AC18">
        <f>ROUNDUP('Grade mix large buckets'!AD18/VLOOKUP('Number of grabs'!AC$2,Tabel1[],6,FALSE),0)</f>
        <v>0</v>
      </c>
      <c r="AD18">
        <f>ROUNDUP('Grade mix large buckets'!AE18/VLOOKUP('Number of grabs'!AD$2,Tabel1[],6,FALSE),0)</f>
        <v>0</v>
      </c>
      <c r="AE18">
        <f>ROUNDUP('Grade mix large buckets'!AF18/VLOOKUP('Number of grabs'!AE$2,Tabel1[],6,FALSE),0)</f>
        <v>1</v>
      </c>
      <c r="AF18">
        <f>ROUNDUP('Grade mix large buckets'!AG18/VLOOKUP('Number of grabs'!AF$2,Tabel1[],6,FALSE),0)</f>
        <v>0</v>
      </c>
      <c r="AG18">
        <f>ROUNDUP('Grade mix large buckets'!AH18/VLOOKUP('Number of grabs'!AG$2,Tabel1[],6,FALSE),0)</f>
        <v>0</v>
      </c>
      <c r="AH18" s="55">
        <f t="shared" si="0"/>
        <v>40</v>
      </c>
    </row>
    <row r="19" spans="1:34">
      <c r="A19" s="4" t="s">
        <v>840</v>
      </c>
      <c r="B19">
        <f>ROUNDUP('Grade mix large buckets'!C19/VLOOKUP('Number of grabs'!B$2,Tabel1[],6,FALSE),0)</f>
        <v>0</v>
      </c>
      <c r="C19">
        <f>ROUNDUP('Grade mix large buckets'!D19/VLOOKUP('Number of grabs'!C$2,Tabel1[],6,FALSE),0)</f>
        <v>0</v>
      </c>
      <c r="D19">
        <f>ROUNDUP('Grade mix large buckets'!E19/VLOOKUP('Number of grabs'!D$2,Tabel1[],6,FALSE),0)</f>
        <v>0</v>
      </c>
      <c r="E19">
        <f>ROUNDUP('Grade mix large buckets'!F19/VLOOKUP('Number of grabs'!E$2,Tabel1[],6,FALSE),0)</f>
        <v>0</v>
      </c>
      <c r="F19">
        <f>ROUNDUP('Grade mix large buckets'!G19/VLOOKUP('Number of grabs'!F$2,Tabel1[],6,FALSE),0)</f>
        <v>0</v>
      </c>
      <c r="G19">
        <f>ROUNDUP('Grade mix large buckets'!H19/VLOOKUP('Number of grabs'!G$2,Tabel1[],6,FALSE),0)</f>
        <v>0</v>
      </c>
      <c r="H19">
        <f>ROUNDUP('Grade mix large buckets'!I19/VLOOKUP('Number of grabs'!H$2,Tabel1[],6,FALSE),0)</f>
        <v>0</v>
      </c>
      <c r="I19">
        <f>ROUNDUP('Grade mix large buckets'!J19/VLOOKUP('Number of grabs'!I$2,Tabel1[],6,FALSE),0)</f>
        <v>0</v>
      </c>
      <c r="J19">
        <f>ROUNDUP('Grade mix large buckets'!K19/VLOOKUP('Number of grabs'!J$2,Tabel1[],6,FALSE),0)</f>
        <v>0</v>
      </c>
      <c r="K19">
        <f>ROUNDUP('Grade mix large buckets'!L19/VLOOKUP('Number of grabs'!K$2,Tabel1[],6,FALSE),0)</f>
        <v>0</v>
      </c>
      <c r="L19">
        <f>ROUNDUP('Grade mix large buckets'!M19/VLOOKUP('Number of grabs'!L$2,Tabel1[],6,FALSE),0)</f>
        <v>0</v>
      </c>
      <c r="M19">
        <f>ROUNDUP('Grade mix large buckets'!N19/VLOOKUP('Number of grabs'!M$2,Tabel1[],6,FALSE),0)</f>
        <v>0</v>
      </c>
      <c r="N19">
        <f>ROUNDUP('Grade mix large buckets'!O19/VLOOKUP('Number of grabs'!N$2,Tabel1[],6,FALSE),0)</f>
        <v>10</v>
      </c>
      <c r="O19">
        <f>ROUNDUP('Grade mix large buckets'!P19/VLOOKUP('Number of grabs'!O$2,Tabel1[],6,FALSE),0)</f>
        <v>6</v>
      </c>
      <c r="P19">
        <f>ROUNDUP('Grade mix large buckets'!Q19/VLOOKUP('Number of grabs'!P$2,Tabel1[],6,FALSE),0)</f>
        <v>2</v>
      </c>
      <c r="Q19">
        <f>ROUNDUP('Grade mix large buckets'!R19/VLOOKUP('Number of grabs'!Q$2,Tabel1[],6,FALSE),0)</f>
        <v>2</v>
      </c>
      <c r="R19">
        <f>ROUNDUP('Grade mix large buckets'!S19/VLOOKUP('Number of grabs'!R$2,Tabel1[],6,FALSE),0)</f>
        <v>0</v>
      </c>
      <c r="S19">
        <f>ROUNDUP('Grade mix large buckets'!T19/VLOOKUP('Number of grabs'!S$2,Tabel1[],6,FALSE),0)</f>
        <v>0</v>
      </c>
      <c r="T19">
        <f>ROUNDUP('Grade mix large buckets'!U19/VLOOKUP('Number of grabs'!T$2,Tabel1[],6,FALSE),0)</f>
        <v>0</v>
      </c>
      <c r="U19">
        <f>ROUNDUP('Grade mix large buckets'!V19/VLOOKUP('Number of grabs'!U$2,Tabel1[],6,FALSE),0)</f>
        <v>4</v>
      </c>
      <c r="V19">
        <f>ROUNDUP('Grade mix large buckets'!W19/VLOOKUP('Number of grabs'!V$2,Tabel1[],6,FALSE),0)</f>
        <v>0</v>
      </c>
      <c r="W19">
        <f>ROUNDUP('Grade mix large buckets'!X19/VLOOKUP('Number of grabs'!W$2,Tabel1[],6,FALSE),0)</f>
        <v>0</v>
      </c>
      <c r="X19">
        <f>ROUNDUP('Grade mix large buckets'!Y19/VLOOKUP('Number of grabs'!X$2,Tabel1[],6,FALSE),0)</f>
        <v>0</v>
      </c>
      <c r="Y19">
        <f>ROUNDUP('Grade mix large buckets'!Z19/VLOOKUP('Number of grabs'!Y$2,Tabel1[],6,FALSE),0)</f>
        <v>0</v>
      </c>
      <c r="Z19">
        <f>ROUNDUP('Grade mix large buckets'!AA19/VLOOKUP('Number of grabs'!Z$2,Tabel1[],6,FALSE),0)</f>
        <v>3</v>
      </c>
      <c r="AA19">
        <f>ROUNDUP('Grade mix large buckets'!AB19/VLOOKUP('Number of grabs'!AA$2,Tabel1[],6,FALSE),0)</f>
        <v>4</v>
      </c>
      <c r="AB19">
        <f>ROUNDUP('Grade mix large buckets'!AC19/VLOOKUP('Number of grabs'!AB$2,Tabel1[],6,FALSE),0)</f>
        <v>0</v>
      </c>
      <c r="AC19">
        <f>ROUNDUP('Grade mix large buckets'!AD19/VLOOKUP('Number of grabs'!AC$2,Tabel1[],6,FALSE),0)</f>
        <v>0</v>
      </c>
      <c r="AD19">
        <f>ROUNDUP('Grade mix large buckets'!AE19/VLOOKUP('Number of grabs'!AD$2,Tabel1[],6,FALSE),0)</f>
        <v>0</v>
      </c>
      <c r="AE19">
        <f>ROUNDUP('Grade mix large buckets'!AF19/VLOOKUP('Number of grabs'!AE$2,Tabel1[],6,FALSE),0)</f>
        <v>1</v>
      </c>
      <c r="AF19">
        <f>ROUNDUP('Grade mix large buckets'!AG19/VLOOKUP('Number of grabs'!AF$2,Tabel1[],6,FALSE),0)</f>
        <v>0</v>
      </c>
      <c r="AG19">
        <f>ROUNDUP('Grade mix large buckets'!AH19/VLOOKUP('Number of grabs'!AG$2,Tabel1[],6,FALSE),0)</f>
        <v>0</v>
      </c>
      <c r="AH19" s="55">
        <f t="shared" si="0"/>
        <v>32</v>
      </c>
    </row>
    <row r="20" spans="1:34">
      <c r="A20" s="4" t="s">
        <v>841</v>
      </c>
      <c r="B20">
        <f>ROUNDUP('Grade mix large buckets'!C20/VLOOKUP('Number of grabs'!B$2,Tabel1[],6,FALSE),0)</f>
        <v>1</v>
      </c>
      <c r="C20">
        <f>ROUNDUP('Grade mix large buckets'!D20/VLOOKUP('Number of grabs'!C$2,Tabel1[],6,FALSE),0)</f>
        <v>0</v>
      </c>
      <c r="D20">
        <f>ROUNDUP('Grade mix large buckets'!E20/VLOOKUP('Number of grabs'!D$2,Tabel1[],6,FALSE),0)</f>
        <v>0</v>
      </c>
      <c r="E20">
        <f>ROUNDUP('Grade mix large buckets'!F20/VLOOKUP('Number of grabs'!E$2,Tabel1[],6,FALSE),0)</f>
        <v>0</v>
      </c>
      <c r="F20">
        <f>ROUNDUP('Grade mix large buckets'!G20/VLOOKUP('Number of grabs'!F$2,Tabel1[],6,FALSE),0)</f>
        <v>0</v>
      </c>
      <c r="G20">
        <f>ROUNDUP('Grade mix large buckets'!H20/VLOOKUP('Number of grabs'!G$2,Tabel1[],6,FALSE),0)</f>
        <v>0</v>
      </c>
      <c r="H20">
        <f>ROUNDUP('Grade mix large buckets'!I20/VLOOKUP('Number of grabs'!H$2,Tabel1[],6,FALSE),0)</f>
        <v>3</v>
      </c>
      <c r="I20">
        <f>ROUNDUP('Grade mix large buckets'!J20/VLOOKUP('Number of grabs'!I$2,Tabel1[],6,FALSE),0)</f>
        <v>0</v>
      </c>
      <c r="J20">
        <f>ROUNDUP('Grade mix large buckets'!K20/VLOOKUP('Number of grabs'!J$2,Tabel1[],6,FALSE),0)</f>
        <v>12</v>
      </c>
      <c r="K20">
        <f>ROUNDUP('Grade mix large buckets'!L20/VLOOKUP('Number of grabs'!K$2,Tabel1[],6,FALSE),0)</f>
        <v>2</v>
      </c>
      <c r="L20">
        <f>ROUNDUP('Grade mix large buckets'!M20/VLOOKUP('Number of grabs'!L$2,Tabel1[],6,FALSE),0)</f>
        <v>0</v>
      </c>
      <c r="M20">
        <f>ROUNDUP('Grade mix large buckets'!N20/VLOOKUP('Number of grabs'!M$2,Tabel1[],6,FALSE),0)</f>
        <v>0</v>
      </c>
      <c r="N20">
        <f>ROUNDUP('Grade mix large buckets'!O20/VLOOKUP('Number of grabs'!N$2,Tabel1[],6,FALSE),0)</f>
        <v>6</v>
      </c>
      <c r="O20">
        <f>ROUNDUP('Grade mix large buckets'!P20/VLOOKUP('Number of grabs'!O$2,Tabel1[],6,FALSE),0)</f>
        <v>3</v>
      </c>
      <c r="P20">
        <f>ROUNDUP('Grade mix large buckets'!Q20/VLOOKUP('Number of grabs'!P$2,Tabel1[],6,FALSE),0)</f>
        <v>5</v>
      </c>
      <c r="Q20">
        <f>ROUNDUP('Grade mix large buckets'!R20/VLOOKUP('Number of grabs'!Q$2,Tabel1[],6,FALSE),0)</f>
        <v>4</v>
      </c>
      <c r="R20">
        <f>ROUNDUP('Grade mix large buckets'!S20/VLOOKUP('Number of grabs'!R$2,Tabel1[],6,FALSE),0)</f>
        <v>0</v>
      </c>
      <c r="S20">
        <f>ROUNDUP('Grade mix large buckets'!T20/VLOOKUP('Number of grabs'!S$2,Tabel1[],6,FALSE),0)</f>
        <v>0</v>
      </c>
      <c r="T20">
        <f>ROUNDUP('Grade mix large buckets'!U20/VLOOKUP('Number of grabs'!T$2,Tabel1[],6,FALSE),0)</f>
        <v>0</v>
      </c>
      <c r="U20">
        <f>ROUNDUP('Grade mix large buckets'!V20/VLOOKUP('Number of grabs'!U$2,Tabel1[],6,FALSE),0)</f>
        <v>1</v>
      </c>
      <c r="V20">
        <f>ROUNDUP('Grade mix large buckets'!W20/VLOOKUP('Number of grabs'!V$2,Tabel1[],6,FALSE),0)</f>
        <v>0</v>
      </c>
      <c r="W20">
        <f>ROUNDUP('Grade mix large buckets'!X20/VLOOKUP('Number of grabs'!W$2,Tabel1[],6,FALSE),0)</f>
        <v>0</v>
      </c>
      <c r="X20">
        <f>ROUNDUP('Grade mix large buckets'!Y20/VLOOKUP('Number of grabs'!X$2,Tabel1[],6,FALSE),0)</f>
        <v>0</v>
      </c>
      <c r="Y20">
        <f>ROUNDUP('Grade mix large buckets'!Z20/VLOOKUP('Number of grabs'!Y$2,Tabel1[],6,FALSE),0)</f>
        <v>0</v>
      </c>
      <c r="Z20">
        <f>ROUNDUP('Grade mix large buckets'!AA20/VLOOKUP('Number of grabs'!Z$2,Tabel1[],6,FALSE),0)</f>
        <v>3</v>
      </c>
      <c r="AA20">
        <f>ROUNDUP('Grade mix large buckets'!AB20/VLOOKUP('Number of grabs'!AA$2,Tabel1[],6,FALSE),0)</f>
        <v>3</v>
      </c>
      <c r="AB20">
        <f>ROUNDUP('Grade mix large buckets'!AC20/VLOOKUP('Number of grabs'!AB$2,Tabel1[],6,FALSE),0)</f>
        <v>0</v>
      </c>
      <c r="AC20">
        <f>ROUNDUP('Grade mix large buckets'!AD20/VLOOKUP('Number of grabs'!AC$2,Tabel1[],6,FALSE),0)</f>
        <v>0</v>
      </c>
      <c r="AD20">
        <f>ROUNDUP('Grade mix large buckets'!AE20/VLOOKUP('Number of grabs'!AD$2,Tabel1[],6,FALSE),0)</f>
        <v>0</v>
      </c>
      <c r="AE20">
        <f>ROUNDUP('Grade mix large buckets'!AF20/VLOOKUP('Number of grabs'!AE$2,Tabel1[],6,FALSE),0)</f>
        <v>1</v>
      </c>
      <c r="AF20">
        <f>ROUNDUP('Grade mix large buckets'!AG20/VLOOKUP('Number of grabs'!AF$2,Tabel1[],6,FALSE),0)</f>
        <v>0</v>
      </c>
      <c r="AG20">
        <f>ROUNDUP('Grade mix large buckets'!AH20/VLOOKUP('Number of grabs'!AG$2,Tabel1[],6,FALSE),0)</f>
        <v>0</v>
      </c>
      <c r="AH20" s="55">
        <f t="shared" si="0"/>
        <v>44</v>
      </c>
    </row>
    <row r="21" spans="1:34">
      <c r="A21" s="4" t="s">
        <v>842</v>
      </c>
      <c r="B21">
        <f>ROUNDUP('Grade mix large buckets'!C21/VLOOKUP('Number of grabs'!B$2,Tabel1[],6,FALSE),0)</f>
        <v>0</v>
      </c>
      <c r="C21">
        <f>ROUNDUP('Grade mix large buckets'!D21/VLOOKUP('Number of grabs'!C$2,Tabel1[],6,FALSE),0)</f>
        <v>0</v>
      </c>
      <c r="D21">
        <f>ROUNDUP('Grade mix large buckets'!E21/VLOOKUP('Number of grabs'!D$2,Tabel1[],6,FALSE),0)</f>
        <v>0</v>
      </c>
      <c r="E21">
        <f>ROUNDUP('Grade mix large buckets'!F21/VLOOKUP('Number of grabs'!E$2,Tabel1[],6,FALSE),0)</f>
        <v>0</v>
      </c>
      <c r="F21">
        <f>ROUNDUP('Grade mix large buckets'!G21/VLOOKUP('Number of grabs'!F$2,Tabel1[],6,FALSE),0)</f>
        <v>0</v>
      </c>
      <c r="G21">
        <f>ROUNDUP('Grade mix large buckets'!H21/VLOOKUP('Number of grabs'!G$2,Tabel1[],6,FALSE),0)</f>
        <v>0</v>
      </c>
      <c r="H21">
        <f>ROUNDUP('Grade mix large buckets'!I21/VLOOKUP('Number of grabs'!H$2,Tabel1[],6,FALSE),0)</f>
        <v>0</v>
      </c>
      <c r="I21">
        <f>ROUNDUP('Grade mix large buckets'!J21/VLOOKUP('Number of grabs'!I$2,Tabel1[],6,FALSE),0)</f>
        <v>0</v>
      </c>
      <c r="J21">
        <f>ROUNDUP('Grade mix large buckets'!K21/VLOOKUP('Number of grabs'!J$2,Tabel1[],6,FALSE),0)</f>
        <v>0</v>
      </c>
      <c r="K21">
        <f>ROUNDUP('Grade mix large buckets'!L21/VLOOKUP('Number of grabs'!K$2,Tabel1[],6,FALSE),0)</f>
        <v>0</v>
      </c>
      <c r="L21">
        <f>ROUNDUP('Grade mix large buckets'!M21/VLOOKUP('Number of grabs'!L$2,Tabel1[],6,FALSE),0)</f>
        <v>0</v>
      </c>
      <c r="M21">
        <f>ROUNDUP('Grade mix large buckets'!N21/VLOOKUP('Number of grabs'!M$2,Tabel1[],6,FALSE),0)</f>
        <v>0</v>
      </c>
      <c r="N21">
        <f>ROUNDUP('Grade mix large buckets'!O21/VLOOKUP('Number of grabs'!N$2,Tabel1[],6,FALSE),0)</f>
        <v>14</v>
      </c>
      <c r="O21">
        <f>ROUNDUP('Grade mix large buckets'!P21/VLOOKUP('Number of grabs'!O$2,Tabel1[],6,FALSE),0)</f>
        <v>0</v>
      </c>
      <c r="P21">
        <f>ROUNDUP('Grade mix large buckets'!Q21/VLOOKUP('Number of grabs'!P$2,Tabel1[],6,FALSE),0)</f>
        <v>0</v>
      </c>
      <c r="Q21">
        <f>ROUNDUP('Grade mix large buckets'!R21/VLOOKUP('Number of grabs'!Q$2,Tabel1[],6,FALSE),0)</f>
        <v>8</v>
      </c>
      <c r="R21">
        <f>ROUNDUP('Grade mix large buckets'!S21/VLOOKUP('Number of grabs'!R$2,Tabel1[],6,FALSE),0)</f>
        <v>0</v>
      </c>
      <c r="S21">
        <f>ROUNDUP('Grade mix large buckets'!T21/VLOOKUP('Number of grabs'!S$2,Tabel1[],6,FALSE),0)</f>
        <v>0</v>
      </c>
      <c r="T21">
        <f>ROUNDUP('Grade mix large buckets'!U21/VLOOKUP('Number of grabs'!T$2,Tabel1[],6,FALSE),0)</f>
        <v>0</v>
      </c>
      <c r="U21">
        <f>ROUNDUP('Grade mix large buckets'!V21/VLOOKUP('Number of grabs'!U$2,Tabel1[],6,FALSE),0)</f>
        <v>0</v>
      </c>
      <c r="V21">
        <f>ROUNDUP('Grade mix large buckets'!W21/VLOOKUP('Number of grabs'!V$2,Tabel1[],6,FALSE),0)</f>
        <v>1</v>
      </c>
      <c r="W21">
        <f>ROUNDUP('Grade mix large buckets'!X21/VLOOKUP('Number of grabs'!W$2,Tabel1[],6,FALSE),0)</f>
        <v>0</v>
      </c>
      <c r="X21">
        <f>ROUNDUP('Grade mix large buckets'!Y21/VLOOKUP('Number of grabs'!X$2,Tabel1[],6,FALSE),0)</f>
        <v>0</v>
      </c>
      <c r="Y21">
        <f>ROUNDUP('Grade mix large buckets'!Z21/VLOOKUP('Number of grabs'!Y$2,Tabel1[],6,FALSE),0)</f>
        <v>0</v>
      </c>
      <c r="Z21">
        <f>ROUNDUP('Grade mix large buckets'!AA21/VLOOKUP('Number of grabs'!Z$2,Tabel1[],6,FALSE),0)</f>
        <v>3</v>
      </c>
      <c r="AA21">
        <f>ROUNDUP('Grade mix large buckets'!AB21/VLOOKUP('Number of grabs'!AA$2,Tabel1[],6,FALSE),0)</f>
        <v>0</v>
      </c>
      <c r="AB21">
        <f>ROUNDUP('Grade mix large buckets'!AC21/VLOOKUP('Number of grabs'!AB$2,Tabel1[],6,FALSE),0)</f>
        <v>0</v>
      </c>
      <c r="AC21">
        <f>ROUNDUP('Grade mix large buckets'!AD21/VLOOKUP('Number of grabs'!AC$2,Tabel1[],6,FALSE),0)</f>
        <v>0</v>
      </c>
      <c r="AD21">
        <f>ROUNDUP('Grade mix large buckets'!AE21/VLOOKUP('Number of grabs'!AD$2,Tabel1[],6,FALSE),0)</f>
        <v>0</v>
      </c>
      <c r="AE21">
        <f>ROUNDUP('Grade mix large buckets'!AF21/VLOOKUP('Number of grabs'!AE$2,Tabel1[],6,FALSE),0)</f>
        <v>0</v>
      </c>
      <c r="AF21">
        <f>ROUNDUP('Grade mix large buckets'!AG21/VLOOKUP('Number of grabs'!AF$2,Tabel1[],6,FALSE),0)</f>
        <v>0</v>
      </c>
      <c r="AG21">
        <f>ROUNDUP('Grade mix large buckets'!AH21/VLOOKUP('Number of grabs'!AG$2,Tabel1[],6,FALSE),0)</f>
        <v>0</v>
      </c>
      <c r="AH21" s="55">
        <f t="shared" si="0"/>
        <v>26</v>
      </c>
    </row>
    <row r="22" spans="1:34">
      <c r="A22" s="4" t="s">
        <v>843</v>
      </c>
      <c r="B22">
        <f>ROUNDUP('Grade mix large buckets'!C22/VLOOKUP('Number of grabs'!B$2,Tabel1[],6,FALSE),0)</f>
        <v>0</v>
      </c>
      <c r="C22">
        <f>ROUNDUP('Grade mix large buckets'!D22/VLOOKUP('Number of grabs'!C$2,Tabel1[],6,FALSE),0)</f>
        <v>0</v>
      </c>
      <c r="D22">
        <f>ROUNDUP('Grade mix large buckets'!E22/VLOOKUP('Number of grabs'!D$2,Tabel1[],6,FALSE),0)</f>
        <v>0</v>
      </c>
      <c r="E22">
        <f>ROUNDUP('Grade mix large buckets'!F22/VLOOKUP('Number of grabs'!E$2,Tabel1[],6,FALSE),0)</f>
        <v>0</v>
      </c>
      <c r="F22">
        <f>ROUNDUP('Grade mix large buckets'!G22/VLOOKUP('Number of grabs'!F$2,Tabel1[],6,FALSE),0)</f>
        <v>0</v>
      </c>
      <c r="G22">
        <f>ROUNDUP('Grade mix large buckets'!H22/VLOOKUP('Number of grabs'!G$2,Tabel1[],6,FALSE),0)</f>
        <v>0</v>
      </c>
      <c r="H22">
        <f>ROUNDUP('Grade mix large buckets'!I22/VLOOKUP('Number of grabs'!H$2,Tabel1[],6,FALSE),0)</f>
        <v>0</v>
      </c>
      <c r="I22">
        <f>ROUNDUP('Grade mix large buckets'!J22/VLOOKUP('Number of grabs'!I$2,Tabel1[],6,FALSE),0)</f>
        <v>0</v>
      </c>
      <c r="J22">
        <f>ROUNDUP('Grade mix large buckets'!K22/VLOOKUP('Number of grabs'!J$2,Tabel1[],6,FALSE),0)</f>
        <v>2</v>
      </c>
      <c r="K22">
        <f>ROUNDUP('Grade mix large buckets'!L22/VLOOKUP('Number of grabs'!K$2,Tabel1[],6,FALSE),0)</f>
        <v>0</v>
      </c>
      <c r="L22">
        <f>ROUNDUP('Grade mix large buckets'!M22/VLOOKUP('Number of grabs'!L$2,Tabel1[],6,FALSE),0)</f>
        <v>0</v>
      </c>
      <c r="M22">
        <f>ROUNDUP('Grade mix large buckets'!N22/VLOOKUP('Number of grabs'!M$2,Tabel1[],6,FALSE),0)</f>
        <v>0</v>
      </c>
      <c r="N22">
        <f>ROUNDUP('Grade mix large buckets'!O22/VLOOKUP('Number of grabs'!N$2,Tabel1[],6,FALSE),0)</f>
        <v>9</v>
      </c>
      <c r="O22">
        <f>ROUNDUP('Grade mix large buckets'!P22/VLOOKUP('Number of grabs'!O$2,Tabel1[],6,FALSE),0)</f>
        <v>5</v>
      </c>
      <c r="P22">
        <f>ROUNDUP('Grade mix large buckets'!Q22/VLOOKUP('Number of grabs'!P$2,Tabel1[],6,FALSE),0)</f>
        <v>0</v>
      </c>
      <c r="Q22">
        <f>ROUNDUP('Grade mix large buckets'!R22/VLOOKUP('Number of grabs'!Q$2,Tabel1[],6,FALSE),0)</f>
        <v>8</v>
      </c>
      <c r="R22">
        <f>ROUNDUP('Grade mix large buckets'!S22/VLOOKUP('Number of grabs'!R$2,Tabel1[],6,FALSE),0)</f>
        <v>0</v>
      </c>
      <c r="S22">
        <f>ROUNDUP('Grade mix large buckets'!T22/VLOOKUP('Number of grabs'!S$2,Tabel1[],6,FALSE),0)</f>
        <v>0</v>
      </c>
      <c r="T22">
        <f>ROUNDUP('Grade mix large buckets'!U22/VLOOKUP('Number of grabs'!T$2,Tabel1[],6,FALSE),0)</f>
        <v>0</v>
      </c>
      <c r="U22">
        <f>ROUNDUP('Grade mix large buckets'!V22/VLOOKUP('Number of grabs'!U$2,Tabel1[],6,FALSE),0)</f>
        <v>1</v>
      </c>
      <c r="V22">
        <f>ROUNDUP('Grade mix large buckets'!W22/VLOOKUP('Number of grabs'!V$2,Tabel1[],6,FALSE),0)</f>
        <v>0</v>
      </c>
      <c r="W22">
        <f>ROUNDUP('Grade mix large buckets'!X22/VLOOKUP('Number of grabs'!W$2,Tabel1[],6,FALSE),0)</f>
        <v>0</v>
      </c>
      <c r="X22">
        <f>ROUNDUP('Grade mix large buckets'!Y22/VLOOKUP('Number of grabs'!X$2,Tabel1[],6,FALSE),0)</f>
        <v>0</v>
      </c>
      <c r="Y22">
        <f>ROUNDUP('Grade mix large buckets'!Z22/VLOOKUP('Number of grabs'!Y$2,Tabel1[],6,FALSE),0)</f>
        <v>0</v>
      </c>
      <c r="Z22">
        <f>ROUNDUP('Grade mix large buckets'!AA22/VLOOKUP('Number of grabs'!Z$2,Tabel1[],6,FALSE),0)</f>
        <v>3</v>
      </c>
      <c r="AA22">
        <f>ROUNDUP('Grade mix large buckets'!AB22/VLOOKUP('Number of grabs'!AA$2,Tabel1[],6,FALSE),0)</f>
        <v>4</v>
      </c>
      <c r="AB22">
        <f>ROUNDUP('Grade mix large buckets'!AC22/VLOOKUP('Number of grabs'!AB$2,Tabel1[],6,FALSE),0)</f>
        <v>0</v>
      </c>
      <c r="AC22">
        <f>ROUNDUP('Grade mix large buckets'!AD22/VLOOKUP('Number of grabs'!AC$2,Tabel1[],6,FALSE),0)</f>
        <v>0</v>
      </c>
      <c r="AD22">
        <f>ROUNDUP('Grade mix large buckets'!AE22/VLOOKUP('Number of grabs'!AD$2,Tabel1[],6,FALSE),0)</f>
        <v>0</v>
      </c>
      <c r="AE22">
        <f>ROUNDUP('Grade mix large buckets'!AF22/VLOOKUP('Number of grabs'!AE$2,Tabel1[],6,FALSE),0)</f>
        <v>1</v>
      </c>
      <c r="AF22">
        <f>ROUNDUP('Grade mix large buckets'!AG22/VLOOKUP('Number of grabs'!AF$2,Tabel1[],6,FALSE),0)</f>
        <v>0</v>
      </c>
      <c r="AG22">
        <f>ROUNDUP('Grade mix large buckets'!AH22/VLOOKUP('Number of grabs'!AG$2,Tabel1[],6,FALSE),0)</f>
        <v>0</v>
      </c>
      <c r="AH22" s="55">
        <f t="shared" si="0"/>
        <v>33</v>
      </c>
    </row>
    <row r="23" spans="1:34">
      <c r="A23" s="4" t="s">
        <v>844</v>
      </c>
      <c r="B23">
        <f>ROUNDUP('Grade mix large buckets'!C23/VLOOKUP('Number of grabs'!B$2,Tabel1[],6,FALSE),0)</f>
        <v>0</v>
      </c>
      <c r="C23">
        <f>ROUNDUP('Grade mix large buckets'!D23/VLOOKUP('Number of grabs'!C$2,Tabel1[],6,FALSE),0)</f>
        <v>0</v>
      </c>
      <c r="D23">
        <f>ROUNDUP('Grade mix large buckets'!E23/VLOOKUP('Number of grabs'!D$2,Tabel1[],6,FALSE),0)</f>
        <v>0</v>
      </c>
      <c r="E23">
        <f>ROUNDUP('Grade mix large buckets'!F23/VLOOKUP('Number of grabs'!E$2,Tabel1[],6,FALSE),0)</f>
        <v>0</v>
      </c>
      <c r="F23">
        <f>ROUNDUP('Grade mix large buckets'!G23/VLOOKUP('Number of grabs'!F$2,Tabel1[],6,FALSE),0)</f>
        <v>1</v>
      </c>
      <c r="G23">
        <f>ROUNDUP('Grade mix large buckets'!H23/VLOOKUP('Number of grabs'!G$2,Tabel1[],6,FALSE),0)</f>
        <v>1</v>
      </c>
      <c r="H23">
        <f>ROUNDUP('Grade mix large buckets'!I23/VLOOKUP('Number of grabs'!H$2,Tabel1[],6,FALSE),0)</f>
        <v>3</v>
      </c>
      <c r="I23">
        <f>ROUNDUP('Grade mix large buckets'!J23/VLOOKUP('Number of grabs'!I$2,Tabel1[],6,FALSE),0)</f>
        <v>0</v>
      </c>
      <c r="J23">
        <f>ROUNDUP('Grade mix large buckets'!K23/VLOOKUP('Number of grabs'!J$2,Tabel1[],6,FALSE),0)</f>
        <v>16</v>
      </c>
      <c r="K23">
        <f>ROUNDUP('Grade mix large buckets'!L23/VLOOKUP('Number of grabs'!K$2,Tabel1[],6,FALSE),0)</f>
        <v>2</v>
      </c>
      <c r="L23">
        <f>ROUNDUP('Grade mix large buckets'!M23/VLOOKUP('Number of grabs'!L$2,Tabel1[],6,FALSE),0)</f>
        <v>2</v>
      </c>
      <c r="M23">
        <f>ROUNDUP('Grade mix large buckets'!N23/VLOOKUP('Number of grabs'!M$2,Tabel1[],6,FALSE),0)</f>
        <v>1</v>
      </c>
      <c r="N23">
        <f>ROUNDUP('Grade mix large buckets'!O23/VLOOKUP('Number of grabs'!N$2,Tabel1[],6,FALSE),0)</f>
        <v>0</v>
      </c>
      <c r="O23">
        <f>ROUNDUP('Grade mix large buckets'!P23/VLOOKUP('Number of grabs'!O$2,Tabel1[],6,FALSE),0)</f>
        <v>0</v>
      </c>
      <c r="P23">
        <f>ROUNDUP('Grade mix large buckets'!Q23/VLOOKUP('Number of grabs'!P$2,Tabel1[],6,FALSE),0)</f>
        <v>0</v>
      </c>
      <c r="Q23">
        <f>ROUNDUP('Grade mix large buckets'!R23/VLOOKUP('Number of grabs'!Q$2,Tabel1[],6,FALSE),0)</f>
        <v>8</v>
      </c>
      <c r="R23">
        <f>ROUNDUP('Grade mix large buckets'!S23/VLOOKUP('Number of grabs'!R$2,Tabel1[],6,FALSE),0)</f>
        <v>0</v>
      </c>
      <c r="S23">
        <f>ROUNDUP('Grade mix large buckets'!T23/VLOOKUP('Number of grabs'!S$2,Tabel1[],6,FALSE),0)</f>
        <v>0</v>
      </c>
      <c r="T23">
        <f>ROUNDUP('Grade mix large buckets'!U23/VLOOKUP('Number of grabs'!T$2,Tabel1[],6,FALSE),0)</f>
        <v>0</v>
      </c>
      <c r="U23">
        <f>ROUNDUP('Grade mix large buckets'!V23/VLOOKUP('Number of grabs'!U$2,Tabel1[],6,FALSE),0)</f>
        <v>0</v>
      </c>
      <c r="V23">
        <f>ROUNDUP('Grade mix large buckets'!W23/VLOOKUP('Number of grabs'!V$2,Tabel1[],6,FALSE),0)</f>
        <v>1</v>
      </c>
      <c r="W23">
        <f>ROUNDUP('Grade mix large buckets'!X23/VLOOKUP('Number of grabs'!W$2,Tabel1[],6,FALSE),0)</f>
        <v>0</v>
      </c>
      <c r="X23">
        <f>ROUNDUP('Grade mix large buckets'!Y23/VLOOKUP('Number of grabs'!X$2,Tabel1[],6,FALSE),0)</f>
        <v>0</v>
      </c>
      <c r="Y23">
        <f>ROUNDUP('Grade mix large buckets'!Z23/VLOOKUP('Number of grabs'!Y$2,Tabel1[],6,FALSE),0)</f>
        <v>0</v>
      </c>
      <c r="Z23">
        <f>ROUNDUP('Grade mix large buckets'!AA23/VLOOKUP('Number of grabs'!Z$2,Tabel1[],6,FALSE),0)</f>
        <v>3</v>
      </c>
      <c r="AA23">
        <f>ROUNDUP('Grade mix large buckets'!AB23/VLOOKUP('Number of grabs'!AA$2,Tabel1[],6,FALSE),0)</f>
        <v>0</v>
      </c>
      <c r="AB23">
        <f>ROUNDUP('Grade mix large buckets'!AC23/VLOOKUP('Number of grabs'!AB$2,Tabel1[],6,FALSE),0)</f>
        <v>0</v>
      </c>
      <c r="AC23">
        <f>ROUNDUP('Grade mix large buckets'!AD23/VLOOKUP('Number of grabs'!AC$2,Tabel1[],6,FALSE),0)</f>
        <v>0</v>
      </c>
      <c r="AD23">
        <f>ROUNDUP('Grade mix large buckets'!AE23/VLOOKUP('Number of grabs'!AD$2,Tabel1[],6,FALSE),0)</f>
        <v>0</v>
      </c>
      <c r="AE23">
        <f>ROUNDUP('Grade mix large buckets'!AF23/VLOOKUP('Number of grabs'!AE$2,Tabel1[],6,FALSE),0)</f>
        <v>0</v>
      </c>
      <c r="AF23">
        <f>ROUNDUP('Grade mix large buckets'!AG23/VLOOKUP('Number of grabs'!AF$2,Tabel1[],6,FALSE),0)</f>
        <v>0</v>
      </c>
      <c r="AG23">
        <f>ROUNDUP('Grade mix large buckets'!AH23/VLOOKUP('Number of grabs'!AG$2,Tabel1[],6,FALSE),0)</f>
        <v>0</v>
      </c>
      <c r="AH23" s="55">
        <f t="shared" si="0"/>
        <v>38</v>
      </c>
    </row>
    <row r="24" spans="1:34">
      <c r="A24" s="4" t="s">
        <v>845</v>
      </c>
      <c r="B24">
        <f>ROUNDUP('Grade mix large buckets'!C24/VLOOKUP('Number of grabs'!B$2,Tabel1[],6,FALSE),0)</f>
        <v>0</v>
      </c>
      <c r="C24">
        <f>ROUNDUP('Grade mix large buckets'!D24/VLOOKUP('Number of grabs'!C$2,Tabel1[],6,FALSE),0)</f>
        <v>0</v>
      </c>
      <c r="D24">
        <f>ROUNDUP('Grade mix large buckets'!E24/VLOOKUP('Number of grabs'!D$2,Tabel1[],6,FALSE),0)</f>
        <v>0</v>
      </c>
      <c r="E24">
        <f>ROUNDUP('Grade mix large buckets'!F24/VLOOKUP('Number of grabs'!E$2,Tabel1[],6,FALSE),0)</f>
        <v>0</v>
      </c>
      <c r="F24">
        <f>ROUNDUP('Grade mix large buckets'!G24/VLOOKUP('Number of grabs'!F$2,Tabel1[],6,FALSE),0)</f>
        <v>0</v>
      </c>
      <c r="G24">
        <f>ROUNDUP('Grade mix large buckets'!H24/VLOOKUP('Number of grabs'!G$2,Tabel1[],6,FALSE),0)</f>
        <v>1</v>
      </c>
      <c r="H24">
        <f>ROUNDUP('Grade mix large buckets'!I24/VLOOKUP('Number of grabs'!H$2,Tabel1[],6,FALSE),0)</f>
        <v>0</v>
      </c>
      <c r="I24">
        <f>ROUNDUP('Grade mix large buckets'!J24/VLOOKUP('Number of grabs'!I$2,Tabel1[],6,FALSE),0)</f>
        <v>1</v>
      </c>
      <c r="J24">
        <f>ROUNDUP('Grade mix large buckets'!K24/VLOOKUP('Number of grabs'!J$2,Tabel1[],6,FALSE),0)</f>
        <v>20</v>
      </c>
      <c r="K24">
        <f>ROUNDUP('Grade mix large buckets'!L24/VLOOKUP('Number of grabs'!K$2,Tabel1[],6,FALSE),0)</f>
        <v>0</v>
      </c>
      <c r="L24">
        <f>ROUNDUP('Grade mix large buckets'!M24/VLOOKUP('Number of grabs'!L$2,Tabel1[],6,FALSE),0)</f>
        <v>1</v>
      </c>
      <c r="M24">
        <f>ROUNDUP('Grade mix large buckets'!N24/VLOOKUP('Number of grabs'!M$2,Tabel1[],6,FALSE),0)</f>
        <v>0</v>
      </c>
      <c r="N24">
        <f>ROUNDUP('Grade mix large buckets'!O24/VLOOKUP('Number of grabs'!N$2,Tabel1[],6,FALSE),0)</f>
        <v>0</v>
      </c>
      <c r="O24">
        <f>ROUNDUP('Grade mix large buckets'!P24/VLOOKUP('Number of grabs'!O$2,Tabel1[],6,FALSE),0)</f>
        <v>0</v>
      </c>
      <c r="P24">
        <f>ROUNDUP('Grade mix large buckets'!Q24/VLOOKUP('Number of grabs'!P$2,Tabel1[],6,FALSE),0)</f>
        <v>5</v>
      </c>
      <c r="Q24">
        <f>ROUNDUP('Grade mix large buckets'!R24/VLOOKUP('Number of grabs'!Q$2,Tabel1[],6,FALSE),0)</f>
        <v>5</v>
      </c>
      <c r="R24">
        <f>ROUNDUP('Grade mix large buckets'!S24/VLOOKUP('Number of grabs'!R$2,Tabel1[],6,FALSE),0)</f>
        <v>0</v>
      </c>
      <c r="S24">
        <f>ROUNDUP('Grade mix large buckets'!T24/VLOOKUP('Number of grabs'!S$2,Tabel1[],6,FALSE),0)</f>
        <v>0</v>
      </c>
      <c r="T24">
        <f>ROUNDUP('Grade mix large buckets'!U24/VLOOKUP('Number of grabs'!T$2,Tabel1[],6,FALSE),0)</f>
        <v>0</v>
      </c>
      <c r="U24">
        <f>ROUNDUP('Grade mix large buckets'!V24/VLOOKUP('Number of grabs'!U$2,Tabel1[],6,FALSE),0)</f>
        <v>0</v>
      </c>
      <c r="V24">
        <f>ROUNDUP('Grade mix large buckets'!W24/VLOOKUP('Number of grabs'!V$2,Tabel1[],6,FALSE),0)</f>
        <v>2</v>
      </c>
      <c r="W24">
        <f>ROUNDUP('Grade mix large buckets'!X24/VLOOKUP('Number of grabs'!W$2,Tabel1[],6,FALSE),0)</f>
        <v>0</v>
      </c>
      <c r="X24">
        <f>ROUNDUP('Grade mix large buckets'!Y24/VLOOKUP('Number of grabs'!X$2,Tabel1[],6,FALSE),0)</f>
        <v>0</v>
      </c>
      <c r="Y24">
        <f>ROUNDUP('Grade mix large buckets'!Z24/VLOOKUP('Number of grabs'!Y$2,Tabel1[],6,FALSE),0)</f>
        <v>0</v>
      </c>
      <c r="Z24">
        <f>ROUNDUP('Grade mix large buckets'!AA24/VLOOKUP('Number of grabs'!Z$2,Tabel1[],6,FALSE),0)</f>
        <v>1</v>
      </c>
      <c r="AA24">
        <f>ROUNDUP('Grade mix large buckets'!AB24/VLOOKUP('Number of grabs'!AA$2,Tabel1[],6,FALSE),0)</f>
        <v>0</v>
      </c>
      <c r="AB24">
        <f>ROUNDUP('Grade mix large buckets'!AC24/VLOOKUP('Number of grabs'!AB$2,Tabel1[],6,FALSE),0)</f>
        <v>0</v>
      </c>
      <c r="AC24">
        <f>ROUNDUP('Grade mix large buckets'!AD24/VLOOKUP('Number of grabs'!AC$2,Tabel1[],6,FALSE),0)</f>
        <v>0</v>
      </c>
      <c r="AD24">
        <f>ROUNDUP('Grade mix large buckets'!AE24/VLOOKUP('Number of grabs'!AD$2,Tabel1[],6,FALSE),0)</f>
        <v>0</v>
      </c>
      <c r="AE24">
        <f>ROUNDUP('Grade mix large buckets'!AF24/VLOOKUP('Number of grabs'!AE$2,Tabel1[],6,FALSE),0)</f>
        <v>1</v>
      </c>
      <c r="AF24">
        <f>ROUNDUP('Grade mix large buckets'!AG24/VLOOKUP('Number of grabs'!AF$2,Tabel1[],6,FALSE),0)</f>
        <v>0</v>
      </c>
      <c r="AG24">
        <f>ROUNDUP('Grade mix large buckets'!AH24/VLOOKUP('Number of grabs'!AG$2,Tabel1[],6,FALSE),0)</f>
        <v>0</v>
      </c>
      <c r="AH24" s="55">
        <f t="shared" si="0"/>
        <v>37</v>
      </c>
    </row>
    <row r="25" spans="1:34">
      <c r="A25" s="4" t="s">
        <v>846</v>
      </c>
      <c r="B25">
        <f>ROUNDUP('Grade mix large buckets'!C25/VLOOKUP('Number of grabs'!B$2,Tabel1[],6,FALSE),0)</f>
        <v>0</v>
      </c>
      <c r="C25">
        <f>ROUNDUP('Grade mix large buckets'!D25/VLOOKUP('Number of grabs'!C$2,Tabel1[],6,FALSE),0)</f>
        <v>0</v>
      </c>
      <c r="D25">
        <f>ROUNDUP('Grade mix large buckets'!E25/VLOOKUP('Number of grabs'!D$2,Tabel1[],6,FALSE),0)</f>
        <v>0</v>
      </c>
      <c r="E25">
        <f>ROUNDUP('Grade mix large buckets'!F25/VLOOKUP('Number of grabs'!E$2,Tabel1[],6,FALSE),0)</f>
        <v>0</v>
      </c>
      <c r="F25">
        <f>ROUNDUP('Grade mix large buckets'!G25/VLOOKUP('Number of grabs'!F$2,Tabel1[],6,FALSE),0)</f>
        <v>0</v>
      </c>
      <c r="G25">
        <f>ROUNDUP('Grade mix large buckets'!H25/VLOOKUP('Number of grabs'!G$2,Tabel1[],6,FALSE),0)</f>
        <v>0</v>
      </c>
      <c r="H25">
        <f>ROUNDUP('Grade mix large buckets'!I25/VLOOKUP('Number of grabs'!H$2,Tabel1[],6,FALSE),0)</f>
        <v>0</v>
      </c>
      <c r="I25">
        <f>ROUNDUP('Grade mix large buckets'!J25/VLOOKUP('Number of grabs'!I$2,Tabel1[],6,FALSE),0)</f>
        <v>0</v>
      </c>
      <c r="J25">
        <f>ROUNDUP('Grade mix large buckets'!K25/VLOOKUP('Number of grabs'!J$2,Tabel1[],6,FALSE),0)</f>
        <v>3</v>
      </c>
      <c r="K25">
        <f>ROUNDUP('Grade mix large buckets'!L25/VLOOKUP('Number of grabs'!K$2,Tabel1[],6,FALSE),0)</f>
        <v>0</v>
      </c>
      <c r="L25">
        <f>ROUNDUP('Grade mix large buckets'!M25/VLOOKUP('Number of grabs'!L$2,Tabel1[],6,FALSE),0)</f>
        <v>0</v>
      </c>
      <c r="M25">
        <f>ROUNDUP('Grade mix large buckets'!N25/VLOOKUP('Number of grabs'!M$2,Tabel1[],6,FALSE),0)</f>
        <v>0</v>
      </c>
      <c r="N25">
        <f>ROUNDUP('Grade mix large buckets'!O25/VLOOKUP('Number of grabs'!N$2,Tabel1[],6,FALSE),0)</f>
        <v>10</v>
      </c>
      <c r="O25">
        <f>ROUNDUP('Grade mix large buckets'!P25/VLOOKUP('Number of grabs'!O$2,Tabel1[],6,FALSE),0)</f>
        <v>0</v>
      </c>
      <c r="P25">
        <f>ROUNDUP('Grade mix large buckets'!Q25/VLOOKUP('Number of grabs'!P$2,Tabel1[],6,FALSE),0)</f>
        <v>0</v>
      </c>
      <c r="Q25">
        <f>ROUNDUP('Grade mix large buckets'!R25/VLOOKUP('Number of grabs'!Q$2,Tabel1[],6,FALSE),0)</f>
        <v>11</v>
      </c>
      <c r="R25">
        <f>ROUNDUP('Grade mix large buckets'!S25/VLOOKUP('Number of grabs'!R$2,Tabel1[],6,FALSE),0)</f>
        <v>0</v>
      </c>
      <c r="S25">
        <f>ROUNDUP('Grade mix large buckets'!T25/VLOOKUP('Number of grabs'!S$2,Tabel1[],6,FALSE),0)</f>
        <v>0</v>
      </c>
      <c r="T25">
        <f>ROUNDUP('Grade mix large buckets'!U25/VLOOKUP('Number of grabs'!T$2,Tabel1[],6,FALSE),0)</f>
        <v>0</v>
      </c>
      <c r="U25">
        <f>ROUNDUP('Grade mix large buckets'!V25/VLOOKUP('Number of grabs'!U$2,Tabel1[],6,FALSE),0)</f>
        <v>0</v>
      </c>
      <c r="V25">
        <f>ROUNDUP('Grade mix large buckets'!W25/VLOOKUP('Number of grabs'!V$2,Tabel1[],6,FALSE),0)</f>
        <v>4</v>
      </c>
      <c r="W25">
        <f>ROUNDUP('Grade mix large buckets'!X25/VLOOKUP('Number of grabs'!W$2,Tabel1[],6,FALSE),0)</f>
        <v>0</v>
      </c>
      <c r="X25">
        <f>ROUNDUP('Grade mix large buckets'!Y25/VLOOKUP('Number of grabs'!X$2,Tabel1[],6,FALSE),0)</f>
        <v>0</v>
      </c>
      <c r="Y25">
        <f>ROUNDUP('Grade mix large buckets'!Z25/VLOOKUP('Number of grabs'!Y$2,Tabel1[],6,FALSE),0)</f>
        <v>0</v>
      </c>
      <c r="Z25">
        <f>ROUNDUP('Grade mix large buckets'!AA25/VLOOKUP('Number of grabs'!Z$2,Tabel1[],6,FALSE),0)</f>
        <v>0</v>
      </c>
      <c r="AA25">
        <f>ROUNDUP('Grade mix large buckets'!AB25/VLOOKUP('Number of grabs'!AA$2,Tabel1[],6,FALSE),0)</f>
        <v>0</v>
      </c>
      <c r="AB25">
        <f>ROUNDUP('Grade mix large buckets'!AC25/VLOOKUP('Number of grabs'!AB$2,Tabel1[],6,FALSE),0)</f>
        <v>0</v>
      </c>
      <c r="AC25">
        <f>ROUNDUP('Grade mix large buckets'!AD25/VLOOKUP('Number of grabs'!AC$2,Tabel1[],6,FALSE),0)</f>
        <v>0</v>
      </c>
      <c r="AD25">
        <f>ROUNDUP('Grade mix large buckets'!AE25/VLOOKUP('Number of grabs'!AD$2,Tabel1[],6,FALSE),0)</f>
        <v>0</v>
      </c>
      <c r="AE25">
        <f>ROUNDUP('Grade mix large buckets'!AF25/VLOOKUP('Number of grabs'!AE$2,Tabel1[],6,FALSE),0)</f>
        <v>0</v>
      </c>
      <c r="AF25">
        <f>ROUNDUP('Grade mix large buckets'!AG25/VLOOKUP('Number of grabs'!AF$2,Tabel1[],6,FALSE),0)</f>
        <v>0</v>
      </c>
      <c r="AG25">
        <f>ROUNDUP('Grade mix large buckets'!AH25/VLOOKUP('Number of grabs'!AG$2,Tabel1[],6,FALSE),0)</f>
        <v>0</v>
      </c>
      <c r="AH25" s="55">
        <f t="shared" si="0"/>
        <v>28</v>
      </c>
    </row>
    <row r="26" spans="1:34">
      <c r="A26" s="4" t="s">
        <v>847</v>
      </c>
      <c r="B26">
        <f>ROUNDUP('Grade mix large buckets'!C26/VLOOKUP('Number of grabs'!B$2,Tabel1[],6,FALSE),0)</f>
        <v>0</v>
      </c>
      <c r="C26">
        <f>ROUNDUP('Grade mix large buckets'!D26/VLOOKUP('Number of grabs'!C$2,Tabel1[],6,FALSE),0)</f>
        <v>0</v>
      </c>
      <c r="D26">
        <f>ROUNDUP('Grade mix large buckets'!E26/VLOOKUP('Number of grabs'!D$2,Tabel1[],6,FALSE),0)</f>
        <v>0</v>
      </c>
      <c r="E26">
        <f>ROUNDUP('Grade mix large buckets'!F26/VLOOKUP('Number of grabs'!E$2,Tabel1[],6,FALSE),0)</f>
        <v>0</v>
      </c>
      <c r="F26">
        <f>ROUNDUP('Grade mix large buckets'!G26/VLOOKUP('Number of grabs'!F$2,Tabel1[],6,FALSE),0)</f>
        <v>0</v>
      </c>
      <c r="G26">
        <f>ROUNDUP('Grade mix large buckets'!H26/VLOOKUP('Number of grabs'!G$2,Tabel1[],6,FALSE),0)</f>
        <v>1</v>
      </c>
      <c r="H26">
        <f>ROUNDUP('Grade mix large buckets'!I26/VLOOKUP('Number of grabs'!H$2,Tabel1[],6,FALSE),0)</f>
        <v>2</v>
      </c>
      <c r="I26">
        <f>ROUNDUP('Grade mix large buckets'!J26/VLOOKUP('Number of grabs'!I$2,Tabel1[],6,FALSE),0)</f>
        <v>1</v>
      </c>
      <c r="J26">
        <f>ROUNDUP('Grade mix large buckets'!K26/VLOOKUP('Number of grabs'!J$2,Tabel1[],6,FALSE),0)</f>
        <v>13</v>
      </c>
      <c r="K26">
        <f>ROUNDUP('Grade mix large buckets'!L26/VLOOKUP('Number of grabs'!K$2,Tabel1[],6,FALSE),0)</f>
        <v>2</v>
      </c>
      <c r="L26">
        <f>ROUNDUP('Grade mix large buckets'!M26/VLOOKUP('Number of grabs'!L$2,Tabel1[],6,FALSE),0)</f>
        <v>0</v>
      </c>
      <c r="M26">
        <f>ROUNDUP('Grade mix large buckets'!N26/VLOOKUP('Number of grabs'!M$2,Tabel1[],6,FALSE),0)</f>
        <v>0</v>
      </c>
      <c r="N26">
        <f>ROUNDUP('Grade mix large buckets'!O26/VLOOKUP('Number of grabs'!N$2,Tabel1[],6,FALSE),0)</f>
        <v>1</v>
      </c>
      <c r="O26">
        <f>ROUNDUP('Grade mix large buckets'!P26/VLOOKUP('Number of grabs'!O$2,Tabel1[],6,FALSE),0)</f>
        <v>0</v>
      </c>
      <c r="P26">
        <f>ROUNDUP('Grade mix large buckets'!Q26/VLOOKUP('Number of grabs'!P$2,Tabel1[],6,FALSE),0)</f>
        <v>7</v>
      </c>
      <c r="Q26">
        <f>ROUNDUP('Grade mix large buckets'!R26/VLOOKUP('Number of grabs'!Q$2,Tabel1[],6,FALSE),0)</f>
        <v>6</v>
      </c>
      <c r="R26">
        <f>ROUNDUP('Grade mix large buckets'!S26/VLOOKUP('Number of grabs'!R$2,Tabel1[],6,FALSE),0)</f>
        <v>0</v>
      </c>
      <c r="S26">
        <f>ROUNDUP('Grade mix large buckets'!T26/VLOOKUP('Number of grabs'!S$2,Tabel1[],6,FALSE),0)</f>
        <v>0</v>
      </c>
      <c r="T26">
        <f>ROUNDUP('Grade mix large buckets'!U26/VLOOKUP('Number of grabs'!T$2,Tabel1[],6,FALSE),0)</f>
        <v>0</v>
      </c>
      <c r="U26">
        <f>ROUNDUP('Grade mix large buckets'!V26/VLOOKUP('Number of grabs'!U$2,Tabel1[],6,FALSE),0)</f>
        <v>0</v>
      </c>
      <c r="V26">
        <f>ROUNDUP('Grade mix large buckets'!W26/VLOOKUP('Number of grabs'!V$2,Tabel1[],6,FALSE),0)</f>
        <v>3</v>
      </c>
      <c r="W26">
        <f>ROUNDUP('Grade mix large buckets'!X26/VLOOKUP('Number of grabs'!W$2,Tabel1[],6,FALSE),0)</f>
        <v>0</v>
      </c>
      <c r="X26">
        <f>ROUNDUP('Grade mix large buckets'!Y26/VLOOKUP('Number of grabs'!X$2,Tabel1[],6,FALSE),0)</f>
        <v>0</v>
      </c>
      <c r="Y26">
        <f>ROUNDUP('Grade mix large buckets'!Z26/VLOOKUP('Number of grabs'!Y$2,Tabel1[],6,FALSE),0)</f>
        <v>0</v>
      </c>
      <c r="Z26">
        <f>ROUNDUP('Grade mix large buckets'!AA26/VLOOKUP('Number of grabs'!Z$2,Tabel1[],6,FALSE),0)</f>
        <v>1</v>
      </c>
      <c r="AA26">
        <f>ROUNDUP('Grade mix large buckets'!AB26/VLOOKUP('Number of grabs'!AA$2,Tabel1[],6,FALSE),0)</f>
        <v>0</v>
      </c>
      <c r="AB26">
        <f>ROUNDUP('Grade mix large buckets'!AC26/VLOOKUP('Number of grabs'!AB$2,Tabel1[],6,FALSE),0)</f>
        <v>0</v>
      </c>
      <c r="AC26">
        <f>ROUNDUP('Grade mix large buckets'!AD26/VLOOKUP('Number of grabs'!AC$2,Tabel1[],6,FALSE),0)</f>
        <v>0</v>
      </c>
      <c r="AD26">
        <f>ROUNDUP('Grade mix large buckets'!AE26/VLOOKUP('Number of grabs'!AD$2,Tabel1[],6,FALSE),0)</f>
        <v>0</v>
      </c>
      <c r="AE26">
        <f>ROUNDUP('Grade mix large buckets'!AF26/VLOOKUP('Number of grabs'!AE$2,Tabel1[],6,FALSE),0)</f>
        <v>0</v>
      </c>
      <c r="AF26">
        <f>ROUNDUP('Grade mix large buckets'!AG26/VLOOKUP('Number of grabs'!AF$2,Tabel1[],6,FALSE),0)</f>
        <v>0</v>
      </c>
      <c r="AG26">
        <f>ROUNDUP('Grade mix large buckets'!AH26/VLOOKUP('Number of grabs'!AG$2,Tabel1[],6,FALSE),0)</f>
        <v>0</v>
      </c>
      <c r="AH26" s="55">
        <f t="shared" si="0"/>
        <v>37</v>
      </c>
    </row>
    <row r="27" spans="1:34">
      <c r="A27" s="4" t="s">
        <v>848</v>
      </c>
      <c r="B27">
        <f>ROUNDUP('Grade mix large buckets'!C27/VLOOKUP('Number of grabs'!B$2,Tabel1[],6,FALSE),0)</f>
        <v>0</v>
      </c>
      <c r="C27">
        <f>ROUNDUP('Grade mix large buckets'!D27/VLOOKUP('Number of grabs'!C$2,Tabel1[],6,FALSE),0)</f>
        <v>0</v>
      </c>
      <c r="D27">
        <f>ROUNDUP('Grade mix large buckets'!E27/VLOOKUP('Number of grabs'!D$2,Tabel1[],6,FALSE),0)</f>
        <v>0</v>
      </c>
      <c r="E27">
        <f>ROUNDUP('Grade mix large buckets'!F27/VLOOKUP('Number of grabs'!E$2,Tabel1[],6,FALSE),0)</f>
        <v>0</v>
      </c>
      <c r="F27">
        <f>ROUNDUP('Grade mix large buckets'!G27/VLOOKUP('Number of grabs'!F$2,Tabel1[],6,FALSE),0)</f>
        <v>1</v>
      </c>
      <c r="G27">
        <f>ROUNDUP('Grade mix large buckets'!H27/VLOOKUP('Number of grabs'!G$2,Tabel1[],6,FALSE),0)</f>
        <v>1</v>
      </c>
      <c r="H27">
        <f>ROUNDUP('Grade mix large buckets'!I27/VLOOKUP('Number of grabs'!H$2,Tabel1[],6,FALSE),0)</f>
        <v>4</v>
      </c>
      <c r="I27">
        <f>ROUNDUP('Grade mix large buckets'!J27/VLOOKUP('Number of grabs'!I$2,Tabel1[],6,FALSE),0)</f>
        <v>1</v>
      </c>
      <c r="J27">
        <f>ROUNDUP('Grade mix large buckets'!K27/VLOOKUP('Number of grabs'!J$2,Tabel1[],6,FALSE),0)</f>
        <v>12</v>
      </c>
      <c r="K27">
        <f>ROUNDUP('Grade mix large buckets'!L27/VLOOKUP('Number of grabs'!K$2,Tabel1[],6,FALSE),0)</f>
        <v>0</v>
      </c>
      <c r="L27">
        <f>ROUNDUP('Grade mix large buckets'!M27/VLOOKUP('Number of grabs'!L$2,Tabel1[],6,FALSE),0)</f>
        <v>0</v>
      </c>
      <c r="M27">
        <f>ROUNDUP('Grade mix large buckets'!N27/VLOOKUP('Number of grabs'!M$2,Tabel1[],6,FALSE),0)</f>
        <v>1</v>
      </c>
      <c r="N27">
        <f>ROUNDUP('Grade mix large buckets'!O27/VLOOKUP('Number of grabs'!N$2,Tabel1[],6,FALSE),0)</f>
        <v>0</v>
      </c>
      <c r="O27">
        <f>ROUNDUP('Grade mix large buckets'!P27/VLOOKUP('Number of grabs'!O$2,Tabel1[],6,FALSE),0)</f>
        <v>0</v>
      </c>
      <c r="P27">
        <f>ROUNDUP('Grade mix large buckets'!Q27/VLOOKUP('Number of grabs'!P$2,Tabel1[],6,FALSE),0)</f>
        <v>6</v>
      </c>
      <c r="Q27">
        <f>ROUNDUP('Grade mix large buckets'!R27/VLOOKUP('Number of grabs'!Q$2,Tabel1[],6,FALSE),0)</f>
        <v>5</v>
      </c>
      <c r="R27">
        <f>ROUNDUP('Grade mix large buckets'!S27/VLOOKUP('Number of grabs'!R$2,Tabel1[],6,FALSE),0)</f>
        <v>0</v>
      </c>
      <c r="S27">
        <f>ROUNDUP('Grade mix large buckets'!T27/VLOOKUP('Number of grabs'!S$2,Tabel1[],6,FALSE),0)</f>
        <v>0</v>
      </c>
      <c r="T27">
        <f>ROUNDUP('Grade mix large buckets'!U27/VLOOKUP('Number of grabs'!T$2,Tabel1[],6,FALSE),0)</f>
        <v>0</v>
      </c>
      <c r="U27">
        <f>ROUNDUP('Grade mix large buckets'!V27/VLOOKUP('Number of grabs'!U$2,Tabel1[],6,FALSE),0)</f>
        <v>0</v>
      </c>
      <c r="V27">
        <f>ROUNDUP('Grade mix large buckets'!W27/VLOOKUP('Number of grabs'!V$2,Tabel1[],6,FALSE),0)</f>
        <v>5</v>
      </c>
      <c r="W27">
        <f>ROUNDUP('Grade mix large buckets'!X27/VLOOKUP('Number of grabs'!W$2,Tabel1[],6,FALSE),0)</f>
        <v>0</v>
      </c>
      <c r="X27">
        <f>ROUNDUP('Grade mix large buckets'!Y27/VLOOKUP('Number of grabs'!X$2,Tabel1[],6,FALSE),0)</f>
        <v>0</v>
      </c>
      <c r="Y27">
        <f>ROUNDUP('Grade mix large buckets'!Z27/VLOOKUP('Number of grabs'!Y$2,Tabel1[],6,FALSE),0)</f>
        <v>0</v>
      </c>
      <c r="Z27">
        <f>ROUNDUP('Grade mix large buckets'!AA27/VLOOKUP('Number of grabs'!Z$2,Tabel1[],6,FALSE),0)</f>
        <v>1</v>
      </c>
      <c r="AA27">
        <f>ROUNDUP('Grade mix large buckets'!AB27/VLOOKUP('Number of grabs'!AA$2,Tabel1[],6,FALSE),0)</f>
        <v>0</v>
      </c>
      <c r="AB27">
        <f>ROUNDUP('Grade mix large buckets'!AC27/VLOOKUP('Number of grabs'!AB$2,Tabel1[],6,FALSE),0)</f>
        <v>0</v>
      </c>
      <c r="AC27">
        <f>ROUNDUP('Grade mix large buckets'!AD27/VLOOKUP('Number of grabs'!AC$2,Tabel1[],6,FALSE),0)</f>
        <v>0</v>
      </c>
      <c r="AD27">
        <f>ROUNDUP('Grade mix large buckets'!AE27/VLOOKUP('Number of grabs'!AD$2,Tabel1[],6,FALSE),0)</f>
        <v>0</v>
      </c>
      <c r="AE27">
        <f>ROUNDUP('Grade mix large buckets'!AF27/VLOOKUP('Number of grabs'!AE$2,Tabel1[],6,FALSE),0)</f>
        <v>0</v>
      </c>
      <c r="AF27">
        <f>ROUNDUP('Grade mix large buckets'!AG27/VLOOKUP('Number of grabs'!AF$2,Tabel1[],6,FALSE),0)</f>
        <v>0</v>
      </c>
      <c r="AG27">
        <f>ROUNDUP('Grade mix large buckets'!AH27/VLOOKUP('Number of grabs'!AG$2,Tabel1[],6,FALSE),0)</f>
        <v>0</v>
      </c>
      <c r="AH27" s="55">
        <f t="shared" si="0"/>
        <v>37</v>
      </c>
    </row>
    <row r="28" spans="1:34">
      <c r="A28" s="4" t="s">
        <v>849</v>
      </c>
      <c r="B28">
        <f>ROUNDUP('Grade mix large buckets'!C28/VLOOKUP('Number of grabs'!B$2,Tabel1[],6,FALSE),0)</f>
        <v>0</v>
      </c>
      <c r="C28">
        <f>ROUNDUP('Grade mix large buckets'!D28/VLOOKUP('Number of grabs'!C$2,Tabel1[],6,FALSE),0)</f>
        <v>0</v>
      </c>
      <c r="D28">
        <f>ROUNDUP('Grade mix large buckets'!E28/VLOOKUP('Number of grabs'!D$2,Tabel1[],6,FALSE),0)</f>
        <v>0</v>
      </c>
      <c r="E28">
        <f>ROUNDUP('Grade mix large buckets'!F28/VLOOKUP('Number of grabs'!E$2,Tabel1[],6,FALSE),0)</f>
        <v>0</v>
      </c>
      <c r="F28">
        <f>ROUNDUP('Grade mix large buckets'!G28/VLOOKUP('Number of grabs'!F$2,Tabel1[],6,FALSE),0)</f>
        <v>0</v>
      </c>
      <c r="G28">
        <f>ROUNDUP('Grade mix large buckets'!H28/VLOOKUP('Number of grabs'!G$2,Tabel1[],6,FALSE),0)</f>
        <v>0</v>
      </c>
      <c r="H28">
        <f>ROUNDUP('Grade mix large buckets'!I28/VLOOKUP('Number of grabs'!H$2,Tabel1[],6,FALSE),0)</f>
        <v>0</v>
      </c>
      <c r="I28">
        <f>ROUNDUP('Grade mix large buckets'!J28/VLOOKUP('Number of grabs'!I$2,Tabel1[],6,FALSE),0)</f>
        <v>0</v>
      </c>
      <c r="J28">
        <f>ROUNDUP('Grade mix large buckets'!K28/VLOOKUP('Number of grabs'!J$2,Tabel1[],6,FALSE),0)</f>
        <v>0</v>
      </c>
      <c r="K28">
        <f>ROUNDUP('Grade mix large buckets'!L28/VLOOKUP('Number of grabs'!K$2,Tabel1[],6,FALSE),0)</f>
        <v>0</v>
      </c>
      <c r="L28">
        <f>ROUNDUP('Grade mix large buckets'!M28/VLOOKUP('Number of grabs'!L$2,Tabel1[],6,FALSE),0)</f>
        <v>0</v>
      </c>
      <c r="M28">
        <f>ROUNDUP('Grade mix large buckets'!N28/VLOOKUP('Number of grabs'!M$2,Tabel1[],6,FALSE),0)</f>
        <v>0</v>
      </c>
      <c r="N28">
        <f>ROUNDUP('Grade mix large buckets'!O28/VLOOKUP('Number of grabs'!N$2,Tabel1[],6,FALSE),0)</f>
        <v>6</v>
      </c>
      <c r="O28">
        <f>ROUNDUP('Grade mix large buckets'!P28/VLOOKUP('Number of grabs'!O$2,Tabel1[],6,FALSE),0)</f>
        <v>4</v>
      </c>
      <c r="P28">
        <f>ROUNDUP('Grade mix large buckets'!Q28/VLOOKUP('Number of grabs'!P$2,Tabel1[],6,FALSE),0)</f>
        <v>0</v>
      </c>
      <c r="Q28">
        <f>ROUNDUP('Grade mix large buckets'!R28/VLOOKUP('Number of grabs'!Q$2,Tabel1[],6,FALSE),0)</f>
        <v>7</v>
      </c>
      <c r="R28">
        <f>ROUNDUP('Grade mix large buckets'!S28/VLOOKUP('Number of grabs'!R$2,Tabel1[],6,FALSE),0)</f>
        <v>0</v>
      </c>
      <c r="S28">
        <f>ROUNDUP('Grade mix large buckets'!T28/VLOOKUP('Number of grabs'!S$2,Tabel1[],6,FALSE),0)</f>
        <v>0</v>
      </c>
      <c r="T28">
        <f>ROUNDUP('Grade mix large buckets'!U28/VLOOKUP('Number of grabs'!T$2,Tabel1[],6,FALSE),0)</f>
        <v>0</v>
      </c>
      <c r="U28">
        <f>ROUNDUP('Grade mix large buckets'!V28/VLOOKUP('Number of grabs'!U$2,Tabel1[],6,FALSE),0)</f>
        <v>0</v>
      </c>
      <c r="V28">
        <f>ROUNDUP('Grade mix large buckets'!W28/VLOOKUP('Number of grabs'!V$2,Tabel1[],6,FALSE),0)</f>
        <v>8</v>
      </c>
      <c r="W28">
        <f>ROUNDUP('Grade mix large buckets'!X28/VLOOKUP('Number of grabs'!W$2,Tabel1[],6,FALSE),0)</f>
        <v>0</v>
      </c>
      <c r="X28">
        <f>ROUNDUP('Grade mix large buckets'!Y28/VLOOKUP('Number of grabs'!X$2,Tabel1[],6,FALSE),0)</f>
        <v>0</v>
      </c>
      <c r="Y28">
        <f>ROUNDUP('Grade mix large buckets'!Z28/VLOOKUP('Number of grabs'!Y$2,Tabel1[],6,FALSE),0)</f>
        <v>0</v>
      </c>
      <c r="Z28">
        <f>ROUNDUP('Grade mix large buckets'!AA28/VLOOKUP('Number of grabs'!Z$2,Tabel1[],6,FALSE),0)</f>
        <v>1</v>
      </c>
      <c r="AA28">
        <f>ROUNDUP('Grade mix large buckets'!AB28/VLOOKUP('Number of grabs'!AA$2,Tabel1[],6,FALSE),0)</f>
        <v>4</v>
      </c>
      <c r="AB28">
        <f>ROUNDUP('Grade mix large buckets'!AC28/VLOOKUP('Number of grabs'!AB$2,Tabel1[],6,FALSE),0)</f>
        <v>0</v>
      </c>
      <c r="AC28">
        <f>ROUNDUP('Grade mix large buckets'!AD28/VLOOKUP('Number of grabs'!AC$2,Tabel1[],6,FALSE),0)</f>
        <v>0</v>
      </c>
      <c r="AD28">
        <f>ROUNDUP('Grade mix large buckets'!AE28/VLOOKUP('Number of grabs'!AD$2,Tabel1[],6,FALSE),0)</f>
        <v>0</v>
      </c>
      <c r="AE28">
        <f>ROUNDUP('Grade mix large buckets'!AF28/VLOOKUP('Number of grabs'!AE$2,Tabel1[],6,FALSE),0)</f>
        <v>0</v>
      </c>
      <c r="AF28">
        <f>ROUNDUP('Grade mix large buckets'!AG28/VLOOKUP('Number of grabs'!AF$2,Tabel1[],6,FALSE),0)</f>
        <v>0</v>
      </c>
      <c r="AG28">
        <f>ROUNDUP('Grade mix large buckets'!AH28/VLOOKUP('Number of grabs'!AG$2,Tabel1[],6,FALSE),0)</f>
        <v>0</v>
      </c>
      <c r="AH28" s="55">
        <f t="shared" si="0"/>
        <v>30</v>
      </c>
    </row>
    <row r="29" spans="1:34">
      <c r="A29" s="4" t="s">
        <v>850</v>
      </c>
      <c r="B29">
        <f>ROUNDUP('Grade mix large buckets'!C29/VLOOKUP('Number of grabs'!B$2,Tabel1[],6,FALSE),0)</f>
        <v>0</v>
      </c>
      <c r="C29">
        <f>ROUNDUP('Grade mix large buckets'!D29/VLOOKUP('Number of grabs'!C$2,Tabel1[],6,FALSE),0)</f>
        <v>0</v>
      </c>
      <c r="D29">
        <f>ROUNDUP('Grade mix large buckets'!E29/VLOOKUP('Number of grabs'!D$2,Tabel1[],6,FALSE),0)</f>
        <v>0</v>
      </c>
      <c r="E29">
        <f>ROUNDUP('Grade mix large buckets'!F29/VLOOKUP('Number of grabs'!E$2,Tabel1[],6,FALSE),0)</f>
        <v>0</v>
      </c>
      <c r="F29">
        <f>ROUNDUP('Grade mix large buckets'!G29/VLOOKUP('Number of grabs'!F$2,Tabel1[],6,FALSE),0)</f>
        <v>1</v>
      </c>
      <c r="G29">
        <f>ROUNDUP('Grade mix large buckets'!H29/VLOOKUP('Number of grabs'!G$2,Tabel1[],6,FALSE),0)</f>
        <v>1</v>
      </c>
      <c r="H29">
        <f>ROUNDUP('Grade mix large buckets'!I29/VLOOKUP('Number of grabs'!H$2,Tabel1[],6,FALSE),0)</f>
        <v>2</v>
      </c>
      <c r="I29">
        <f>ROUNDUP('Grade mix large buckets'!J29/VLOOKUP('Number of grabs'!I$2,Tabel1[],6,FALSE),0)</f>
        <v>1</v>
      </c>
      <c r="J29">
        <f>ROUNDUP('Grade mix large buckets'!K29/VLOOKUP('Number of grabs'!J$2,Tabel1[],6,FALSE),0)</f>
        <v>8</v>
      </c>
      <c r="K29">
        <f>ROUNDUP('Grade mix large buckets'!L29/VLOOKUP('Number of grabs'!K$2,Tabel1[],6,FALSE),0)</f>
        <v>1</v>
      </c>
      <c r="L29">
        <f>ROUNDUP('Grade mix large buckets'!M29/VLOOKUP('Number of grabs'!L$2,Tabel1[],6,FALSE),0)</f>
        <v>1</v>
      </c>
      <c r="M29">
        <f>ROUNDUP('Grade mix large buckets'!N29/VLOOKUP('Number of grabs'!M$2,Tabel1[],6,FALSE),0)</f>
        <v>0</v>
      </c>
      <c r="N29">
        <f>ROUNDUP('Grade mix large buckets'!O29/VLOOKUP('Number of grabs'!N$2,Tabel1[],6,FALSE),0)</f>
        <v>7</v>
      </c>
      <c r="O29">
        <f>ROUNDUP('Grade mix large buckets'!P29/VLOOKUP('Number of grabs'!O$2,Tabel1[],6,FALSE),0)</f>
        <v>0</v>
      </c>
      <c r="P29">
        <f>ROUNDUP('Grade mix large buckets'!Q29/VLOOKUP('Number of grabs'!P$2,Tabel1[],6,FALSE),0)</f>
        <v>0</v>
      </c>
      <c r="Q29">
        <f>ROUNDUP('Grade mix large buckets'!R29/VLOOKUP('Number of grabs'!Q$2,Tabel1[],6,FALSE),0)</f>
        <v>11</v>
      </c>
      <c r="R29">
        <f>ROUNDUP('Grade mix large buckets'!S29/VLOOKUP('Number of grabs'!R$2,Tabel1[],6,FALSE),0)</f>
        <v>0</v>
      </c>
      <c r="S29">
        <f>ROUNDUP('Grade mix large buckets'!T29/VLOOKUP('Number of grabs'!S$2,Tabel1[],6,FALSE),0)</f>
        <v>0</v>
      </c>
      <c r="T29">
        <f>ROUNDUP('Grade mix large buckets'!U29/VLOOKUP('Number of grabs'!T$2,Tabel1[],6,FALSE),0)</f>
        <v>0</v>
      </c>
      <c r="U29">
        <f>ROUNDUP('Grade mix large buckets'!V29/VLOOKUP('Number of grabs'!U$2,Tabel1[],6,FALSE),0)</f>
        <v>0</v>
      </c>
      <c r="V29">
        <f>ROUNDUP('Grade mix large buckets'!W29/VLOOKUP('Number of grabs'!V$2,Tabel1[],6,FALSE),0)</f>
        <v>2</v>
      </c>
      <c r="W29">
        <f>ROUNDUP('Grade mix large buckets'!X29/VLOOKUP('Number of grabs'!W$2,Tabel1[],6,FALSE),0)</f>
        <v>0</v>
      </c>
      <c r="X29">
        <f>ROUNDUP('Grade mix large buckets'!Y29/VLOOKUP('Number of grabs'!X$2,Tabel1[],6,FALSE),0)</f>
        <v>0</v>
      </c>
      <c r="Y29">
        <f>ROUNDUP('Grade mix large buckets'!Z29/VLOOKUP('Number of grabs'!Y$2,Tabel1[],6,FALSE),0)</f>
        <v>0</v>
      </c>
      <c r="Z29">
        <f>ROUNDUP('Grade mix large buckets'!AA29/VLOOKUP('Number of grabs'!Z$2,Tabel1[],6,FALSE),0)</f>
        <v>1</v>
      </c>
      <c r="AA29">
        <f>ROUNDUP('Grade mix large buckets'!AB29/VLOOKUP('Number of grabs'!AA$2,Tabel1[],6,FALSE),0)</f>
        <v>0</v>
      </c>
      <c r="AB29">
        <f>ROUNDUP('Grade mix large buckets'!AC29/VLOOKUP('Number of grabs'!AB$2,Tabel1[],6,FALSE),0)</f>
        <v>0</v>
      </c>
      <c r="AC29">
        <f>ROUNDUP('Grade mix large buckets'!AD29/VLOOKUP('Number of grabs'!AC$2,Tabel1[],6,FALSE),0)</f>
        <v>0</v>
      </c>
      <c r="AD29">
        <f>ROUNDUP('Grade mix large buckets'!AE29/VLOOKUP('Number of grabs'!AD$2,Tabel1[],6,FALSE),0)</f>
        <v>0</v>
      </c>
      <c r="AE29">
        <f>ROUNDUP('Grade mix large buckets'!AF29/VLOOKUP('Number of grabs'!AE$2,Tabel1[],6,FALSE),0)</f>
        <v>0</v>
      </c>
      <c r="AF29">
        <f>ROUNDUP('Grade mix large buckets'!AG29/VLOOKUP('Number of grabs'!AF$2,Tabel1[],6,FALSE),0)</f>
        <v>0</v>
      </c>
      <c r="AG29">
        <f>ROUNDUP('Grade mix large buckets'!AH29/VLOOKUP('Number of grabs'!AG$2,Tabel1[],6,FALSE),0)</f>
        <v>0</v>
      </c>
      <c r="AH29" s="55">
        <f t="shared" si="0"/>
        <v>36</v>
      </c>
    </row>
    <row r="30" spans="1:34">
      <c r="A30" s="4" t="s">
        <v>851</v>
      </c>
      <c r="B30">
        <f>ROUNDUP('Grade mix large buckets'!C30/VLOOKUP('Number of grabs'!B$2,Tabel1[],6,FALSE),0)</f>
        <v>1</v>
      </c>
      <c r="C30">
        <f>ROUNDUP('Grade mix large buckets'!D30/VLOOKUP('Number of grabs'!C$2,Tabel1[],6,FALSE),0)</f>
        <v>0</v>
      </c>
      <c r="D30">
        <f>ROUNDUP('Grade mix large buckets'!E30/VLOOKUP('Number of grabs'!D$2,Tabel1[],6,FALSE),0)</f>
        <v>0</v>
      </c>
      <c r="E30">
        <f>ROUNDUP('Grade mix large buckets'!F30/VLOOKUP('Number of grabs'!E$2,Tabel1[],6,FALSE),0)</f>
        <v>1</v>
      </c>
      <c r="F30">
        <f>ROUNDUP('Grade mix large buckets'!G30/VLOOKUP('Number of grabs'!F$2,Tabel1[],6,FALSE),0)</f>
        <v>0</v>
      </c>
      <c r="G30">
        <f>ROUNDUP('Grade mix large buckets'!H30/VLOOKUP('Number of grabs'!G$2,Tabel1[],6,FALSE),0)</f>
        <v>1</v>
      </c>
      <c r="H30">
        <f>ROUNDUP('Grade mix large buckets'!I30/VLOOKUP('Number of grabs'!H$2,Tabel1[],6,FALSE),0)</f>
        <v>2</v>
      </c>
      <c r="I30">
        <f>ROUNDUP('Grade mix large buckets'!J30/VLOOKUP('Number of grabs'!I$2,Tabel1[],6,FALSE),0)</f>
        <v>0</v>
      </c>
      <c r="J30">
        <f>ROUNDUP('Grade mix large buckets'!K30/VLOOKUP('Number of grabs'!J$2,Tabel1[],6,FALSE),0)</f>
        <v>6</v>
      </c>
      <c r="K30">
        <f>ROUNDUP('Grade mix large buckets'!L30/VLOOKUP('Number of grabs'!K$2,Tabel1[],6,FALSE),0)</f>
        <v>1</v>
      </c>
      <c r="L30">
        <f>ROUNDUP('Grade mix large buckets'!M30/VLOOKUP('Number of grabs'!L$2,Tabel1[],6,FALSE),0)</f>
        <v>0</v>
      </c>
      <c r="M30">
        <f>ROUNDUP('Grade mix large buckets'!N30/VLOOKUP('Number of grabs'!M$2,Tabel1[],6,FALSE),0)</f>
        <v>0</v>
      </c>
      <c r="N30">
        <f>ROUNDUP('Grade mix large buckets'!O30/VLOOKUP('Number of grabs'!N$2,Tabel1[],6,FALSE),0)</f>
        <v>0</v>
      </c>
      <c r="O30">
        <f>ROUNDUP('Grade mix large buckets'!P30/VLOOKUP('Number of grabs'!O$2,Tabel1[],6,FALSE),0)</f>
        <v>0</v>
      </c>
      <c r="P30">
        <f>ROUNDUP('Grade mix large buckets'!Q30/VLOOKUP('Number of grabs'!P$2,Tabel1[],6,FALSE),0)</f>
        <v>0</v>
      </c>
      <c r="Q30">
        <f>ROUNDUP('Grade mix large buckets'!R30/VLOOKUP('Number of grabs'!Q$2,Tabel1[],6,FALSE),0)</f>
        <v>0</v>
      </c>
      <c r="R30">
        <f>ROUNDUP('Grade mix large buckets'!S30/VLOOKUP('Number of grabs'!R$2,Tabel1[],6,FALSE),0)</f>
        <v>9</v>
      </c>
      <c r="S30">
        <f>ROUNDUP('Grade mix large buckets'!T30/VLOOKUP('Number of grabs'!S$2,Tabel1[],6,FALSE),0)</f>
        <v>1</v>
      </c>
      <c r="T30">
        <f>ROUNDUP('Grade mix large buckets'!U30/VLOOKUP('Number of grabs'!T$2,Tabel1[],6,FALSE),0)</f>
        <v>0</v>
      </c>
      <c r="U30">
        <f>ROUNDUP('Grade mix large buckets'!V30/VLOOKUP('Number of grabs'!U$2,Tabel1[],6,FALSE),0)</f>
        <v>0</v>
      </c>
      <c r="V30">
        <f>ROUNDUP('Grade mix large buckets'!W30/VLOOKUP('Number of grabs'!V$2,Tabel1[],6,FALSE),0)</f>
        <v>11</v>
      </c>
      <c r="W30">
        <f>ROUNDUP('Grade mix large buckets'!X30/VLOOKUP('Number of grabs'!W$2,Tabel1[],6,FALSE),0)</f>
        <v>0</v>
      </c>
      <c r="X30">
        <f>ROUNDUP('Grade mix large buckets'!Y30/VLOOKUP('Number of grabs'!X$2,Tabel1[],6,FALSE),0)</f>
        <v>0</v>
      </c>
      <c r="Y30">
        <f>ROUNDUP('Grade mix large buckets'!Z30/VLOOKUP('Number of grabs'!Y$2,Tabel1[],6,FALSE),0)</f>
        <v>0</v>
      </c>
      <c r="Z30">
        <f>ROUNDUP('Grade mix large buckets'!AA30/VLOOKUP('Number of grabs'!Z$2,Tabel1[],6,FALSE),0)</f>
        <v>0</v>
      </c>
      <c r="AA30">
        <f>ROUNDUP('Grade mix large buckets'!AB30/VLOOKUP('Number of grabs'!AA$2,Tabel1[],6,FALSE),0)</f>
        <v>0</v>
      </c>
      <c r="AB30">
        <f>ROUNDUP('Grade mix large buckets'!AC30/VLOOKUP('Number of grabs'!AB$2,Tabel1[],6,FALSE),0)</f>
        <v>0</v>
      </c>
      <c r="AC30">
        <f>ROUNDUP('Grade mix large buckets'!AD30/VLOOKUP('Number of grabs'!AC$2,Tabel1[],6,FALSE),0)</f>
        <v>1</v>
      </c>
      <c r="AD30">
        <f>ROUNDUP('Grade mix large buckets'!AE30/VLOOKUP('Number of grabs'!AD$2,Tabel1[],6,FALSE),0)</f>
        <v>0</v>
      </c>
      <c r="AE30">
        <f>ROUNDUP('Grade mix large buckets'!AF30/VLOOKUP('Number of grabs'!AE$2,Tabel1[],6,FALSE),0)</f>
        <v>0</v>
      </c>
      <c r="AF30">
        <f>ROUNDUP('Grade mix large buckets'!AG30/VLOOKUP('Number of grabs'!AF$2,Tabel1[],6,FALSE),0)</f>
        <v>0</v>
      </c>
      <c r="AG30">
        <f>ROUNDUP('Grade mix large buckets'!AH30/VLOOKUP('Number of grabs'!AG$2,Tabel1[],6,FALSE),0)</f>
        <v>0</v>
      </c>
      <c r="AH30" s="55">
        <f t="shared" si="0"/>
        <v>34</v>
      </c>
    </row>
    <row r="31" spans="1:34">
      <c r="A31" s="4" t="s">
        <v>852</v>
      </c>
      <c r="B31">
        <f>ROUNDUP('Grade mix large buckets'!C31/VLOOKUP('Number of grabs'!B$2,Tabel1[],6,FALSE),0)</f>
        <v>0</v>
      </c>
      <c r="C31">
        <f>ROUNDUP('Grade mix large buckets'!D31/VLOOKUP('Number of grabs'!C$2,Tabel1[],6,FALSE),0)</f>
        <v>0</v>
      </c>
      <c r="D31">
        <f>ROUNDUP('Grade mix large buckets'!E31/VLOOKUP('Number of grabs'!D$2,Tabel1[],6,FALSE),0)</f>
        <v>0</v>
      </c>
      <c r="E31">
        <f>ROUNDUP('Grade mix large buckets'!F31/VLOOKUP('Number of grabs'!E$2,Tabel1[],6,FALSE),0)</f>
        <v>0</v>
      </c>
      <c r="F31">
        <f>ROUNDUP('Grade mix large buckets'!G31/VLOOKUP('Number of grabs'!F$2,Tabel1[],6,FALSE),0)</f>
        <v>0</v>
      </c>
      <c r="G31">
        <f>ROUNDUP('Grade mix large buckets'!H31/VLOOKUP('Number of grabs'!G$2,Tabel1[],6,FALSE),0)</f>
        <v>0</v>
      </c>
      <c r="H31">
        <f>ROUNDUP('Grade mix large buckets'!I31/VLOOKUP('Number of grabs'!H$2,Tabel1[],6,FALSE),0)</f>
        <v>0</v>
      </c>
      <c r="I31">
        <f>ROUNDUP('Grade mix large buckets'!J31/VLOOKUP('Number of grabs'!I$2,Tabel1[],6,FALSE),0)</f>
        <v>0</v>
      </c>
      <c r="J31">
        <f>ROUNDUP('Grade mix large buckets'!K31/VLOOKUP('Number of grabs'!J$2,Tabel1[],6,FALSE),0)</f>
        <v>0</v>
      </c>
      <c r="K31">
        <f>ROUNDUP('Grade mix large buckets'!L31/VLOOKUP('Number of grabs'!K$2,Tabel1[],6,FALSE),0)</f>
        <v>0</v>
      </c>
      <c r="L31">
        <f>ROUNDUP('Grade mix large buckets'!M31/VLOOKUP('Number of grabs'!L$2,Tabel1[],6,FALSE),0)</f>
        <v>0</v>
      </c>
      <c r="M31">
        <f>ROUNDUP('Grade mix large buckets'!N31/VLOOKUP('Number of grabs'!M$2,Tabel1[],6,FALSE),0)</f>
        <v>0</v>
      </c>
      <c r="N31">
        <f>ROUNDUP('Grade mix large buckets'!O31/VLOOKUP('Number of grabs'!N$2,Tabel1[],6,FALSE),0)</f>
        <v>1</v>
      </c>
      <c r="O31">
        <f>ROUNDUP('Grade mix large buckets'!P31/VLOOKUP('Number of grabs'!O$2,Tabel1[],6,FALSE),0)</f>
        <v>0</v>
      </c>
      <c r="P31">
        <f>ROUNDUP('Grade mix large buckets'!Q31/VLOOKUP('Number of grabs'!P$2,Tabel1[],6,FALSE),0)</f>
        <v>0</v>
      </c>
      <c r="Q31">
        <f>ROUNDUP('Grade mix large buckets'!R31/VLOOKUP('Number of grabs'!Q$2,Tabel1[],6,FALSE),0)</f>
        <v>3</v>
      </c>
      <c r="R31">
        <f>ROUNDUP('Grade mix large buckets'!S31/VLOOKUP('Number of grabs'!R$2,Tabel1[],6,FALSE),0)</f>
        <v>0</v>
      </c>
      <c r="S31">
        <f>ROUNDUP('Grade mix large buckets'!T31/VLOOKUP('Number of grabs'!S$2,Tabel1[],6,FALSE),0)</f>
        <v>0</v>
      </c>
      <c r="T31">
        <f>ROUNDUP('Grade mix large buckets'!U31/VLOOKUP('Number of grabs'!T$2,Tabel1[],6,FALSE),0)</f>
        <v>0</v>
      </c>
      <c r="U31">
        <f>ROUNDUP('Grade mix large buckets'!V31/VLOOKUP('Number of grabs'!U$2,Tabel1[],6,FALSE),0)</f>
        <v>1</v>
      </c>
      <c r="V31">
        <f>ROUNDUP('Grade mix large buckets'!W31/VLOOKUP('Number of grabs'!V$2,Tabel1[],6,FALSE),0)</f>
        <v>0</v>
      </c>
      <c r="W31">
        <f>ROUNDUP('Grade mix large buckets'!X31/VLOOKUP('Number of grabs'!W$2,Tabel1[],6,FALSE),0)</f>
        <v>27</v>
      </c>
      <c r="X31">
        <f>ROUNDUP('Grade mix large buckets'!Y31/VLOOKUP('Number of grabs'!X$2,Tabel1[],6,FALSE),0)</f>
        <v>0</v>
      </c>
      <c r="Y31">
        <f>ROUNDUP('Grade mix large buckets'!Z31/VLOOKUP('Number of grabs'!Y$2,Tabel1[],6,FALSE),0)</f>
        <v>5</v>
      </c>
      <c r="Z31">
        <f>ROUNDUP('Grade mix large buckets'!AA31/VLOOKUP('Number of grabs'!Z$2,Tabel1[],6,FALSE),0)</f>
        <v>4</v>
      </c>
      <c r="AA31">
        <f>ROUNDUP('Grade mix large buckets'!AB31/VLOOKUP('Number of grabs'!AA$2,Tabel1[],6,FALSE),0)</f>
        <v>0</v>
      </c>
      <c r="AB31">
        <f>ROUNDUP('Grade mix large buckets'!AC31/VLOOKUP('Number of grabs'!AB$2,Tabel1[],6,FALSE),0)</f>
        <v>0</v>
      </c>
      <c r="AC31">
        <f>ROUNDUP('Grade mix large buckets'!AD31/VLOOKUP('Number of grabs'!AC$2,Tabel1[],6,FALSE),0)</f>
        <v>0</v>
      </c>
      <c r="AD31">
        <f>ROUNDUP('Grade mix large buckets'!AE31/VLOOKUP('Number of grabs'!AD$2,Tabel1[],6,FALSE),0)</f>
        <v>0</v>
      </c>
      <c r="AE31">
        <f>ROUNDUP('Grade mix large buckets'!AF31/VLOOKUP('Number of grabs'!AE$2,Tabel1[],6,FALSE),0)</f>
        <v>0</v>
      </c>
      <c r="AF31">
        <f>ROUNDUP('Grade mix large buckets'!AG31/VLOOKUP('Number of grabs'!AF$2,Tabel1[],6,FALSE),0)</f>
        <v>0</v>
      </c>
      <c r="AG31">
        <f>ROUNDUP('Grade mix large buckets'!AH31/VLOOKUP('Number of grabs'!AG$2,Tabel1[],6,FALSE),0)</f>
        <v>0</v>
      </c>
      <c r="AH31" s="55">
        <f t="shared" si="0"/>
        <v>41</v>
      </c>
    </row>
    <row r="32" spans="1:34">
      <c r="A32" s="4" t="s">
        <v>462</v>
      </c>
      <c r="B32">
        <f>ROUNDUP('Grade mix large buckets'!C32/VLOOKUP('Number of grabs'!B$2,Tabel1[],6,FALSE),0)</f>
        <v>0</v>
      </c>
      <c r="C32">
        <f>ROUNDUP('Grade mix large buckets'!D32/VLOOKUP('Number of grabs'!C$2,Tabel1[],6,FALSE),0)</f>
        <v>0</v>
      </c>
      <c r="D32">
        <f>ROUNDUP('Grade mix large buckets'!E32/VLOOKUP('Number of grabs'!D$2,Tabel1[],6,FALSE),0)</f>
        <v>0</v>
      </c>
      <c r="E32">
        <f>ROUNDUP('Grade mix large buckets'!F32/VLOOKUP('Number of grabs'!E$2,Tabel1[],6,FALSE),0)</f>
        <v>0</v>
      </c>
      <c r="F32">
        <f>ROUNDUP('Grade mix large buckets'!G32/VLOOKUP('Number of grabs'!F$2,Tabel1[],6,FALSE),0)</f>
        <v>0</v>
      </c>
      <c r="G32">
        <f>ROUNDUP('Grade mix large buckets'!H32/VLOOKUP('Number of grabs'!G$2,Tabel1[],6,FALSE),0)</f>
        <v>0</v>
      </c>
      <c r="H32">
        <f>ROUNDUP('Grade mix large buckets'!I32/VLOOKUP('Number of grabs'!H$2,Tabel1[],6,FALSE),0)</f>
        <v>0</v>
      </c>
      <c r="I32">
        <f>ROUNDUP('Grade mix large buckets'!J32/VLOOKUP('Number of grabs'!I$2,Tabel1[],6,FALSE),0)</f>
        <v>0</v>
      </c>
      <c r="J32">
        <f>ROUNDUP('Grade mix large buckets'!K32/VLOOKUP('Number of grabs'!J$2,Tabel1[],6,FALSE),0)</f>
        <v>0</v>
      </c>
      <c r="K32">
        <f>ROUNDUP('Grade mix large buckets'!L32/VLOOKUP('Number of grabs'!K$2,Tabel1[],6,FALSE),0)</f>
        <v>0</v>
      </c>
      <c r="L32">
        <f>ROUNDUP('Grade mix large buckets'!M32/VLOOKUP('Number of grabs'!L$2,Tabel1[],6,FALSE),0)</f>
        <v>0</v>
      </c>
      <c r="M32">
        <f>ROUNDUP('Grade mix large buckets'!N32/VLOOKUP('Number of grabs'!M$2,Tabel1[],6,FALSE),0)</f>
        <v>0</v>
      </c>
      <c r="N32">
        <f>ROUNDUP('Grade mix large buckets'!O32/VLOOKUP('Number of grabs'!N$2,Tabel1[],6,FALSE),0)</f>
        <v>4</v>
      </c>
      <c r="O32">
        <f>ROUNDUP('Grade mix large buckets'!P32/VLOOKUP('Number of grabs'!O$2,Tabel1[],6,FALSE),0)</f>
        <v>0</v>
      </c>
      <c r="P32">
        <f>ROUNDUP('Grade mix large buckets'!Q32/VLOOKUP('Number of grabs'!P$2,Tabel1[],6,FALSE),0)</f>
        <v>4</v>
      </c>
      <c r="Q32">
        <f>ROUNDUP('Grade mix large buckets'!R32/VLOOKUP('Number of grabs'!Q$2,Tabel1[],6,FALSE),0)</f>
        <v>3</v>
      </c>
      <c r="R32">
        <f>ROUNDUP('Grade mix large buckets'!S32/VLOOKUP('Number of grabs'!R$2,Tabel1[],6,FALSE),0)</f>
        <v>0</v>
      </c>
      <c r="S32">
        <f>ROUNDUP('Grade mix large buckets'!T32/VLOOKUP('Number of grabs'!S$2,Tabel1[],6,FALSE),0)</f>
        <v>0</v>
      </c>
      <c r="T32">
        <f>ROUNDUP('Grade mix large buckets'!U32/VLOOKUP('Number of grabs'!T$2,Tabel1[],6,FALSE),0)</f>
        <v>0</v>
      </c>
      <c r="U32">
        <f>ROUNDUP('Grade mix large buckets'!V32/VLOOKUP('Number of grabs'!U$2,Tabel1[],6,FALSE),0)</f>
        <v>1</v>
      </c>
      <c r="V32">
        <f>ROUNDUP('Grade mix large buckets'!W32/VLOOKUP('Number of grabs'!V$2,Tabel1[],6,FALSE),0)</f>
        <v>0</v>
      </c>
      <c r="W32">
        <f>ROUNDUP('Grade mix large buckets'!X32/VLOOKUP('Number of grabs'!W$2,Tabel1[],6,FALSE),0)</f>
        <v>25</v>
      </c>
      <c r="X32">
        <f>ROUNDUP('Grade mix large buckets'!Y32/VLOOKUP('Number of grabs'!X$2,Tabel1[],6,FALSE),0)</f>
        <v>0</v>
      </c>
      <c r="Y32">
        <f>ROUNDUP('Grade mix large buckets'!Z32/VLOOKUP('Number of grabs'!Y$2,Tabel1[],6,FALSE),0)</f>
        <v>0</v>
      </c>
      <c r="Z32">
        <f>ROUNDUP('Grade mix large buckets'!AA32/VLOOKUP('Number of grabs'!Z$2,Tabel1[],6,FALSE),0)</f>
        <v>3</v>
      </c>
      <c r="AA32">
        <f>ROUNDUP('Grade mix large buckets'!AB32/VLOOKUP('Number of grabs'!AA$2,Tabel1[],6,FALSE),0)</f>
        <v>0</v>
      </c>
      <c r="AB32">
        <f>ROUNDUP('Grade mix large buckets'!AC32/VLOOKUP('Number of grabs'!AB$2,Tabel1[],6,FALSE),0)</f>
        <v>0</v>
      </c>
      <c r="AC32">
        <f>ROUNDUP('Grade mix large buckets'!AD32/VLOOKUP('Number of grabs'!AC$2,Tabel1[],6,FALSE),0)</f>
        <v>0</v>
      </c>
      <c r="AD32">
        <f>ROUNDUP('Grade mix large buckets'!AE32/VLOOKUP('Number of grabs'!AD$2,Tabel1[],6,FALSE),0)</f>
        <v>0</v>
      </c>
      <c r="AE32">
        <f>ROUNDUP('Grade mix large buckets'!AF32/VLOOKUP('Number of grabs'!AE$2,Tabel1[],6,FALSE),0)</f>
        <v>1</v>
      </c>
      <c r="AF32">
        <f>ROUNDUP('Grade mix large buckets'!AG32/VLOOKUP('Number of grabs'!AF$2,Tabel1[],6,FALSE),0)</f>
        <v>0</v>
      </c>
      <c r="AG32">
        <f>ROUNDUP('Grade mix large buckets'!AH32/VLOOKUP('Number of grabs'!AG$2,Tabel1[],6,FALSE),0)</f>
        <v>0</v>
      </c>
      <c r="AH32" s="55">
        <f t="shared" si="0"/>
        <v>41</v>
      </c>
    </row>
    <row r="33" spans="1:34">
      <c r="A33" s="4" t="s">
        <v>853</v>
      </c>
      <c r="B33">
        <f>ROUNDUP('Grade mix large buckets'!C33/VLOOKUP('Number of grabs'!B$2,Tabel1[],6,FALSE),0)</f>
        <v>0</v>
      </c>
      <c r="C33">
        <f>ROUNDUP('Grade mix large buckets'!D33/VLOOKUP('Number of grabs'!C$2,Tabel1[],6,FALSE),0)</f>
        <v>0</v>
      </c>
      <c r="D33">
        <f>ROUNDUP('Grade mix large buckets'!E33/VLOOKUP('Number of grabs'!D$2,Tabel1[],6,FALSE),0)</f>
        <v>0</v>
      </c>
      <c r="E33">
        <f>ROUNDUP('Grade mix large buckets'!F33/VLOOKUP('Number of grabs'!E$2,Tabel1[],6,FALSE),0)</f>
        <v>0</v>
      </c>
      <c r="F33">
        <f>ROUNDUP('Grade mix large buckets'!G33/VLOOKUP('Number of grabs'!F$2,Tabel1[],6,FALSE),0)</f>
        <v>0</v>
      </c>
      <c r="G33">
        <f>ROUNDUP('Grade mix large buckets'!H33/VLOOKUP('Number of grabs'!G$2,Tabel1[],6,FALSE),0)</f>
        <v>0</v>
      </c>
      <c r="H33">
        <f>ROUNDUP('Grade mix large buckets'!I33/VLOOKUP('Number of grabs'!H$2,Tabel1[],6,FALSE),0)</f>
        <v>0</v>
      </c>
      <c r="I33">
        <f>ROUNDUP('Grade mix large buckets'!J33/VLOOKUP('Number of grabs'!I$2,Tabel1[],6,FALSE),0)</f>
        <v>0</v>
      </c>
      <c r="J33">
        <f>ROUNDUP('Grade mix large buckets'!K33/VLOOKUP('Number of grabs'!J$2,Tabel1[],6,FALSE),0)</f>
        <v>0</v>
      </c>
      <c r="K33">
        <f>ROUNDUP('Grade mix large buckets'!L33/VLOOKUP('Number of grabs'!K$2,Tabel1[],6,FALSE),0)</f>
        <v>0</v>
      </c>
      <c r="L33">
        <f>ROUNDUP('Grade mix large buckets'!M33/VLOOKUP('Number of grabs'!L$2,Tabel1[],6,FALSE),0)</f>
        <v>0</v>
      </c>
      <c r="M33">
        <f>ROUNDUP('Grade mix large buckets'!N33/VLOOKUP('Number of grabs'!M$2,Tabel1[],6,FALSE),0)</f>
        <v>0</v>
      </c>
      <c r="N33">
        <f>ROUNDUP('Grade mix large buckets'!O33/VLOOKUP('Number of grabs'!N$2,Tabel1[],6,FALSE),0)</f>
        <v>2</v>
      </c>
      <c r="O33">
        <f>ROUNDUP('Grade mix large buckets'!P33/VLOOKUP('Number of grabs'!O$2,Tabel1[],6,FALSE),0)</f>
        <v>1</v>
      </c>
      <c r="P33">
        <f>ROUNDUP('Grade mix large buckets'!Q33/VLOOKUP('Number of grabs'!P$2,Tabel1[],6,FALSE),0)</f>
        <v>0</v>
      </c>
      <c r="Q33">
        <f>ROUNDUP('Grade mix large buckets'!R33/VLOOKUP('Number of grabs'!Q$2,Tabel1[],6,FALSE),0)</f>
        <v>4</v>
      </c>
      <c r="R33">
        <f>ROUNDUP('Grade mix large buckets'!S33/VLOOKUP('Number of grabs'!R$2,Tabel1[],6,FALSE),0)</f>
        <v>0</v>
      </c>
      <c r="S33">
        <f>ROUNDUP('Grade mix large buckets'!T33/VLOOKUP('Number of grabs'!S$2,Tabel1[],6,FALSE),0)</f>
        <v>0</v>
      </c>
      <c r="T33">
        <f>ROUNDUP('Grade mix large buckets'!U33/VLOOKUP('Number of grabs'!T$2,Tabel1[],6,FALSE),0)</f>
        <v>0</v>
      </c>
      <c r="U33">
        <f>ROUNDUP('Grade mix large buckets'!V33/VLOOKUP('Number of grabs'!U$2,Tabel1[],6,FALSE),0)</f>
        <v>1</v>
      </c>
      <c r="V33">
        <f>ROUNDUP('Grade mix large buckets'!W33/VLOOKUP('Number of grabs'!V$2,Tabel1[],6,FALSE),0)</f>
        <v>0</v>
      </c>
      <c r="W33">
        <f>ROUNDUP('Grade mix large buckets'!X33/VLOOKUP('Number of grabs'!W$2,Tabel1[],6,FALSE),0)</f>
        <v>24</v>
      </c>
      <c r="X33">
        <f>ROUNDUP('Grade mix large buckets'!Y33/VLOOKUP('Number of grabs'!X$2,Tabel1[],6,FALSE),0)</f>
        <v>0</v>
      </c>
      <c r="Y33">
        <f>ROUNDUP('Grade mix large buckets'!Z33/VLOOKUP('Number of grabs'!Y$2,Tabel1[],6,FALSE),0)</f>
        <v>5</v>
      </c>
      <c r="Z33">
        <f>ROUNDUP('Grade mix large buckets'!AA33/VLOOKUP('Number of grabs'!Z$2,Tabel1[],6,FALSE),0)</f>
        <v>3</v>
      </c>
      <c r="AA33">
        <f>ROUNDUP('Grade mix large buckets'!AB33/VLOOKUP('Number of grabs'!AA$2,Tabel1[],6,FALSE),0)</f>
        <v>1</v>
      </c>
      <c r="AB33">
        <f>ROUNDUP('Grade mix large buckets'!AC33/VLOOKUP('Number of grabs'!AB$2,Tabel1[],6,FALSE),0)</f>
        <v>0</v>
      </c>
      <c r="AC33">
        <f>ROUNDUP('Grade mix large buckets'!AD33/VLOOKUP('Number of grabs'!AC$2,Tabel1[],6,FALSE),0)</f>
        <v>0</v>
      </c>
      <c r="AD33">
        <f>ROUNDUP('Grade mix large buckets'!AE33/VLOOKUP('Number of grabs'!AD$2,Tabel1[],6,FALSE),0)</f>
        <v>0</v>
      </c>
      <c r="AE33">
        <f>ROUNDUP('Grade mix large buckets'!AF33/VLOOKUP('Number of grabs'!AE$2,Tabel1[],6,FALSE),0)</f>
        <v>1</v>
      </c>
      <c r="AF33">
        <f>ROUNDUP('Grade mix large buckets'!AG33/VLOOKUP('Number of grabs'!AF$2,Tabel1[],6,FALSE),0)</f>
        <v>0</v>
      </c>
      <c r="AG33">
        <f>ROUNDUP('Grade mix large buckets'!AH33/VLOOKUP('Number of grabs'!AG$2,Tabel1[],6,FALSE),0)</f>
        <v>0</v>
      </c>
      <c r="AH33" s="55">
        <f t="shared" si="0"/>
        <v>42</v>
      </c>
    </row>
    <row r="34" spans="1:34">
      <c r="A34" s="4" t="s">
        <v>854</v>
      </c>
      <c r="B34">
        <f>ROUNDUP('Grade mix large buckets'!C34/VLOOKUP('Number of grabs'!B$2,Tabel1[],6,FALSE),0)</f>
        <v>0</v>
      </c>
      <c r="C34">
        <f>ROUNDUP('Grade mix large buckets'!D34/VLOOKUP('Number of grabs'!C$2,Tabel1[],6,FALSE),0)</f>
        <v>0</v>
      </c>
      <c r="D34">
        <f>ROUNDUP('Grade mix large buckets'!E34/VLOOKUP('Number of grabs'!D$2,Tabel1[],6,FALSE),0)</f>
        <v>0</v>
      </c>
      <c r="E34">
        <f>ROUNDUP('Grade mix large buckets'!F34/VLOOKUP('Number of grabs'!E$2,Tabel1[],6,FALSE),0)</f>
        <v>0</v>
      </c>
      <c r="F34">
        <f>ROUNDUP('Grade mix large buckets'!G34/VLOOKUP('Number of grabs'!F$2,Tabel1[],6,FALSE),0)</f>
        <v>0</v>
      </c>
      <c r="G34">
        <f>ROUNDUP('Grade mix large buckets'!H34/VLOOKUP('Number of grabs'!G$2,Tabel1[],6,FALSE),0)</f>
        <v>0</v>
      </c>
      <c r="H34">
        <f>ROUNDUP('Grade mix large buckets'!I34/VLOOKUP('Number of grabs'!H$2,Tabel1[],6,FALSE),0)</f>
        <v>0</v>
      </c>
      <c r="I34">
        <f>ROUNDUP('Grade mix large buckets'!J34/VLOOKUP('Number of grabs'!I$2,Tabel1[],6,FALSE),0)</f>
        <v>0</v>
      </c>
      <c r="J34">
        <f>ROUNDUP('Grade mix large buckets'!K34/VLOOKUP('Number of grabs'!J$2,Tabel1[],6,FALSE),0)</f>
        <v>0</v>
      </c>
      <c r="K34">
        <f>ROUNDUP('Grade mix large buckets'!L34/VLOOKUP('Number of grabs'!K$2,Tabel1[],6,FALSE),0)</f>
        <v>0</v>
      </c>
      <c r="L34">
        <f>ROUNDUP('Grade mix large buckets'!M34/VLOOKUP('Number of grabs'!L$2,Tabel1[],6,FALSE),0)</f>
        <v>0</v>
      </c>
      <c r="M34">
        <f>ROUNDUP('Grade mix large buckets'!N34/VLOOKUP('Number of grabs'!M$2,Tabel1[],6,FALSE),0)</f>
        <v>0</v>
      </c>
      <c r="N34">
        <f>ROUNDUP('Grade mix large buckets'!O34/VLOOKUP('Number of grabs'!N$2,Tabel1[],6,FALSE),0)</f>
        <v>3</v>
      </c>
      <c r="O34">
        <f>ROUNDUP('Grade mix large buckets'!P34/VLOOKUP('Number of grabs'!O$2,Tabel1[],6,FALSE),0)</f>
        <v>0</v>
      </c>
      <c r="P34">
        <f>ROUNDUP('Grade mix large buckets'!Q34/VLOOKUP('Number of grabs'!P$2,Tabel1[],6,FALSE),0)</f>
        <v>0</v>
      </c>
      <c r="Q34">
        <f>ROUNDUP('Grade mix large buckets'!R34/VLOOKUP('Number of grabs'!Q$2,Tabel1[],6,FALSE),0)</f>
        <v>3</v>
      </c>
      <c r="R34">
        <f>ROUNDUP('Grade mix large buckets'!S34/VLOOKUP('Number of grabs'!R$2,Tabel1[],6,FALSE),0)</f>
        <v>0</v>
      </c>
      <c r="S34">
        <f>ROUNDUP('Grade mix large buckets'!T34/VLOOKUP('Number of grabs'!S$2,Tabel1[],6,FALSE),0)</f>
        <v>0</v>
      </c>
      <c r="T34">
        <f>ROUNDUP('Grade mix large buckets'!U34/VLOOKUP('Number of grabs'!T$2,Tabel1[],6,FALSE),0)</f>
        <v>0</v>
      </c>
      <c r="U34">
        <f>ROUNDUP('Grade mix large buckets'!V34/VLOOKUP('Number of grabs'!U$2,Tabel1[],6,FALSE),0)</f>
        <v>2</v>
      </c>
      <c r="V34">
        <f>ROUNDUP('Grade mix large buckets'!W34/VLOOKUP('Number of grabs'!V$2,Tabel1[],6,FALSE),0)</f>
        <v>0</v>
      </c>
      <c r="W34">
        <f>ROUNDUP('Grade mix large buckets'!X34/VLOOKUP('Number of grabs'!W$2,Tabel1[],6,FALSE),0)</f>
        <v>22</v>
      </c>
      <c r="X34">
        <f>ROUNDUP('Grade mix large buckets'!Y34/VLOOKUP('Number of grabs'!X$2,Tabel1[],6,FALSE),0)</f>
        <v>4</v>
      </c>
      <c r="Y34">
        <f>ROUNDUP('Grade mix large buckets'!Z34/VLOOKUP('Number of grabs'!Y$2,Tabel1[],6,FALSE),0)</f>
        <v>0</v>
      </c>
      <c r="Z34">
        <f>ROUNDUP('Grade mix large buckets'!AA34/VLOOKUP('Number of grabs'!Z$2,Tabel1[],6,FALSE),0)</f>
        <v>4</v>
      </c>
      <c r="AA34">
        <f>ROUNDUP('Grade mix large buckets'!AB34/VLOOKUP('Number of grabs'!AA$2,Tabel1[],6,FALSE),0)</f>
        <v>1</v>
      </c>
      <c r="AB34">
        <f>ROUNDUP('Grade mix large buckets'!AC34/VLOOKUP('Number of grabs'!AB$2,Tabel1[],6,FALSE),0)</f>
        <v>0</v>
      </c>
      <c r="AC34">
        <f>ROUNDUP('Grade mix large buckets'!AD34/VLOOKUP('Number of grabs'!AC$2,Tabel1[],6,FALSE),0)</f>
        <v>0</v>
      </c>
      <c r="AD34">
        <f>ROUNDUP('Grade mix large buckets'!AE34/VLOOKUP('Number of grabs'!AD$2,Tabel1[],6,FALSE),0)</f>
        <v>0</v>
      </c>
      <c r="AE34">
        <f>ROUNDUP('Grade mix large buckets'!AF34/VLOOKUP('Number of grabs'!AE$2,Tabel1[],6,FALSE),0)</f>
        <v>0</v>
      </c>
      <c r="AF34">
        <f>ROUNDUP('Grade mix large buckets'!AG34/VLOOKUP('Number of grabs'!AF$2,Tabel1[],6,FALSE),0)</f>
        <v>0</v>
      </c>
      <c r="AG34">
        <f>ROUNDUP('Grade mix large buckets'!AH34/VLOOKUP('Number of grabs'!AG$2,Tabel1[],6,FALSE),0)</f>
        <v>0</v>
      </c>
      <c r="AH34" s="55">
        <f t="shared" si="0"/>
        <v>39</v>
      </c>
    </row>
    <row r="35" spans="1:34">
      <c r="A35" s="4" t="s">
        <v>855</v>
      </c>
      <c r="B35">
        <f>ROUNDUP('Grade mix large buckets'!C35/VLOOKUP('Number of grabs'!B$2,Tabel1[],6,FALSE),0)</f>
        <v>0</v>
      </c>
      <c r="C35">
        <f>ROUNDUP('Grade mix large buckets'!D35/VLOOKUP('Number of grabs'!C$2,Tabel1[],6,FALSE),0)</f>
        <v>0</v>
      </c>
      <c r="D35">
        <f>ROUNDUP('Grade mix large buckets'!E35/VLOOKUP('Number of grabs'!D$2,Tabel1[],6,FALSE),0)</f>
        <v>0</v>
      </c>
      <c r="E35">
        <f>ROUNDUP('Grade mix large buckets'!F35/VLOOKUP('Number of grabs'!E$2,Tabel1[],6,FALSE),0)</f>
        <v>0</v>
      </c>
      <c r="F35">
        <f>ROUNDUP('Grade mix large buckets'!G35/VLOOKUP('Number of grabs'!F$2,Tabel1[],6,FALSE),0)</f>
        <v>0</v>
      </c>
      <c r="G35">
        <f>ROUNDUP('Grade mix large buckets'!H35/VLOOKUP('Number of grabs'!G$2,Tabel1[],6,FALSE),0)</f>
        <v>0</v>
      </c>
      <c r="H35">
        <f>ROUNDUP('Grade mix large buckets'!I35/VLOOKUP('Number of grabs'!H$2,Tabel1[],6,FALSE),0)</f>
        <v>0</v>
      </c>
      <c r="I35">
        <f>ROUNDUP('Grade mix large buckets'!J35/VLOOKUP('Number of grabs'!I$2,Tabel1[],6,FALSE),0)</f>
        <v>0</v>
      </c>
      <c r="J35">
        <f>ROUNDUP('Grade mix large buckets'!K35/VLOOKUP('Number of grabs'!J$2,Tabel1[],6,FALSE),0)</f>
        <v>0</v>
      </c>
      <c r="K35">
        <f>ROUNDUP('Grade mix large buckets'!L35/VLOOKUP('Number of grabs'!K$2,Tabel1[],6,FALSE),0)</f>
        <v>0</v>
      </c>
      <c r="L35">
        <f>ROUNDUP('Grade mix large buckets'!M35/VLOOKUP('Number of grabs'!L$2,Tabel1[],6,FALSE),0)</f>
        <v>0</v>
      </c>
      <c r="M35">
        <f>ROUNDUP('Grade mix large buckets'!N35/VLOOKUP('Number of grabs'!M$2,Tabel1[],6,FALSE),0)</f>
        <v>0</v>
      </c>
      <c r="N35">
        <f>ROUNDUP('Grade mix large buckets'!O35/VLOOKUP('Number of grabs'!N$2,Tabel1[],6,FALSE),0)</f>
        <v>3</v>
      </c>
      <c r="O35">
        <f>ROUNDUP('Grade mix large buckets'!P35/VLOOKUP('Number of grabs'!O$2,Tabel1[],6,FALSE),0)</f>
        <v>2</v>
      </c>
      <c r="P35">
        <f>ROUNDUP('Grade mix large buckets'!Q35/VLOOKUP('Number of grabs'!P$2,Tabel1[],6,FALSE),0)</f>
        <v>2</v>
      </c>
      <c r="Q35">
        <f>ROUNDUP('Grade mix large buckets'!R35/VLOOKUP('Number of grabs'!Q$2,Tabel1[],6,FALSE),0)</f>
        <v>2</v>
      </c>
      <c r="R35">
        <f>ROUNDUP('Grade mix large buckets'!S35/VLOOKUP('Number of grabs'!R$2,Tabel1[],6,FALSE),0)</f>
        <v>0</v>
      </c>
      <c r="S35">
        <f>ROUNDUP('Grade mix large buckets'!T35/VLOOKUP('Number of grabs'!S$2,Tabel1[],6,FALSE),0)</f>
        <v>0</v>
      </c>
      <c r="T35">
        <f>ROUNDUP('Grade mix large buckets'!U35/VLOOKUP('Number of grabs'!T$2,Tabel1[],6,FALSE),0)</f>
        <v>0</v>
      </c>
      <c r="U35">
        <f>ROUNDUP('Grade mix large buckets'!V35/VLOOKUP('Number of grabs'!U$2,Tabel1[],6,FALSE),0)</f>
        <v>2</v>
      </c>
      <c r="V35">
        <f>ROUNDUP('Grade mix large buckets'!W35/VLOOKUP('Number of grabs'!V$2,Tabel1[],6,FALSE),0)</f>
        <v>0</v>
      </c>
      <c r="W35">
        <f>ROUNDUP('Grade mix large buckets'!X35/VLOOKUP('Number of grabs'!W$2,Tabel1[],6,FALSE),0)</f>
        <v>15</v>
      </c>
      <c r="X35">
        <f>ROUNDUP('Grade mix large buckets'!Y35/VLOOKUP('Number of grabs'!X$2,Tabel1[],6,FALSE),0)</f>
        <v>2</v>
      </c>
      <c r="Y35">
        <f>ROUNDUP('Grade mix large buckets'!Z35/VLOOKUP('Number of grabs'!Y$2,Tabel1[],6,FALSE),0)</f>
        <v>4</v>
      </c>
      <c r="Z35">
        <f>ROUNDUP('Grade mix large buckets'!AA35/VLOOKUP('Number of grabs'!Z$2,Tabel1[],6,FALSE),0)</f>
        <v>3</v>
      </c>
      <c r="AA35">
        <f>ROUNDUP('Grade mix large buckets'!AB35/VLOOKUP('Number of grabs'!AA$2,Tabel1[],6,FALSE),0)</f>
        <v>2</v>
      </c>
      <c r="AB35">
        <f>ROUNDUP('Grade mix large buckets'!AC35/VLOOKUP('Number of grabs'!AB$2,Tabel1[],6,FALSE),0)</f>
        <v>0</v>
      </c>
      <c r="AC35">
        <f>ROUNDUP('Grade mix large buckets'!AD35/VLOOKUP('Number of grabs'!AC$2,Tabel1[],6,FALSE),0)</f>
        <v>0</v>
      </c>
      <c r="AD35">
        <f>ROUNDUP('Grade mix large buckets'!AE35/VLOOKUP('Number of grabs'!AD$2,Tabel1[],6,FALSE),0)</f>
        <v>0</v>
      </c>
      <c r="AE35">
        <f>ROUNDUP('Grade mix large buckets'!AF35/VLOOKUP('Number of grabs'!AE$2,Tabel1[],6,FALSE),0)</f>
        <v>1</v>
      </c>
      <c r="AF35">
        <f>ROUNDUP('Grade mix large buckets'!AG35/VLOOKUP('Number of grabs'!AF$2,Tabel1[],6,FALSE),0)</f>
        <v>0</v>
      </c>
      <c r="AG35">
        <f>ROUNDUP('Grade mix large buckets'!AH35/VLOOKUP('Number of grabs'!AG$2,Tabel1[],6,FALSE),0)</f>
        <v>0</v>
      </c>
      <c r="AH35" s="55">
        <f t="shared" si="0"/>
        <v>38</v>
      </c>
    </row>
    <row r="36" spans="1:34">
      <c r="A36" s="4" t="s">
        <v>856</v>
      </c>
      <c r="B36">
        <f>ROUNDUP('Grade mix large buckets'!C36/VLOOKUP('Number of grabs'!B$2,Tabel1[],6,FALSE),0)</f>
        <v>2</v>
      </c>
      <c r="C36">
        <f>ROUNDUP('Grade mix large buckets'!D36/VLOOKUP('Number of grabs'!C$2,Tabel1[],6,FALSE),0)</f>
        <v>1</v>
      </c>
      <c r="D36">
        <f>ROUNDUP('Grade mix large buckets'!E36/VLOOKUP('Number of grabs'!D$2,Tabel1[],6,FALSE),0)</f>
        <v>2</v>
      </c>
      <c r="E36">
        <f>ROUNDUP('Grade mix large buckets'!F36/VLOOKUP('Number of grabs'!E$2,Tabel1[],6,FALSE),0)</f>
        <v>1</v>
      </c>
      <c r="F36">
        <f>ROUNDUP('Grade mix large buckets'!G36/VLOOKUP('Number of grabs'!F$2,Tabel1[],6,FALSE),0)</f>
        <v>0</v>
      </c>
      <c r="G36">
        <f>ROUNDUP('Grade mix large buckets'!H36/VLOOKUP('Number of grabs'!G$2,Tabel1[],6,FALSE),0)</f>
        <v>1</v>
      </c>
      <c r="H36">
        <f>ROUNDUP('Grade mix large buckets'!I36/VLOOKUP('Number of grabs'!H$2,Tabel1[],6,FALSE),0)</f>
        <v>3</v>
      </c>
      <c r="I36">
        <f>ROUNDUP('Grade mix large buckets'!J36/VLOOKUP('Number of grabs'!I$2,Tabel1[],6,FALSE),0)</f>
        <v>0</v>
      </c>
      <c r="J36">
        <f>ROUNDUP('Grade mix large buckets'!K36/VLOOKUP('Number of grabs'!J$2,Tabel1[],6,FALSE),0)</f>
        <v>22</v>
      </c>
      <c r="K36">
        <f>ROUNDUP('Grade mix large buckets'!L36/VLOOKUP('Number of grabs'!K$2,Tabel1[],6,FALSE),0)</f>
        <v>0</v>
      </c>
      <c r="L36">
        <f>ROUNDUP('Grade mix large buckets'!M36/VLOOKUP('Number of grabs'!L$2,Tabel1[],6,FALSE),0)</f>
        <v>0</v>
      </c>
      <c r="M36">
        <f>ROUNDUP('Grade mix large buckets'!N36/VLOOKUP('Number of grabs'!M$2,Tabel1[],6,FALSE),0)</f>
        <v>0</v>
      </c>
      <c r="N36">
        <f>ROUNDUP('Grade mix large buckets'!O36/VLOOKUP('Number of grabs'!N$2,Tabel1[],6,FALSE),0)</f>
        <v>0</v>
      </c>
      <c r="O36">
        <f>ROUNDUP('Grade mix large buckets'!P36/VLOOKUP('Number of grabs'!O$2,Tabel1[],6,FALSE),0)</f>
        <v>0</v>
      </c>
      <c r="P36">
        <f>ROUNDUP('Grade mix large buckets'!Q36/VLOOKUP('Number of grabs'!P$2,Tabel1[],6,FALSE),0)</f>
        <v>0</v>
      </c>
      <c r="Q36">
        <f>ROUNDUP('Grade mix large buckets'!R36/VLOOKUP('Number of grabs'!Q$2,Tabel1[],6,FALSE),0)</f>
        <v>0</v>
      </c>
      <c r="R36">
        <f>ROUNDUP('Grade mix large buckets'!S36/VLOOKUP('Number of grabs'!R$2,Tabel1[],6,FALSE),0)</f>
        <v>5</v>
      </c>
      <c r="S36">
        <f>ROUNDUP('Grade mix large buckets'!T36/VLOOKUP('Number of grabs'!S$2,Tabel1[],6,FALSE),0)</f>
        <v>1</v>
      </c>
      <c r="T36">
        <f>ROUNDUP('Grade mix large buckets'!U36/VLOOKUP('Number of grabs'!T$2,Tabel1[],6,FALSE),0)</f>
        <v>0</v>
      </c>
      <c r="U36">
        <f>ROUNDUP('Grade mix large buckets'!V36/VLOOKUP('Number of grabs'!U$2,Tabel1[],6,FALSE),0)</f>
        <v>0</v>
      </c>
      <c r="V36">
        <f>ROUNDUP('Grade mix large buckets'!W36/VLOOKUP('Number of grabs'!V$2,Tabel1[],6,FALSE),0)</f>
        <v>2</v>
      </c>
      <c r="W36">
        <f>ROUNDUP('Grade mix large buckets'!X36/VLOOKUP('Number of grabs'!W$2,Tabel1[],6,FALSE),0)</f>
        <v>0</v>
      </c>
      <c r="X36">
        <f>ROUNDUP('Grade mix large buckets'!Y36/VLOOKUP('Number of grabs'!X$2,Tabel1[],6,FALSE),0)</f>
        <v>0</v>
      </c>
      <c r="Y36">
        <f>ROUNDUP('Grade mix large buckets'!Z36/VLOOKUP('Number of grabs'!Y$2,Tabel1[],6,FALSE),0)</f>
        <v>0</v>
      </c>
      <c r="Z36">
        <f>ROUNDUP('Grade mix large buckets'!AA36/VLOOKUP('Number of grabs'!Z$2,Tabel1[],6,FALSE),0)</f>
        <v>0</v>
      </c>
      <c r="AA36">
        <f>ROUNDUP('Grade mix large buckets'!AB36/VLOOKUP('Number of grabs'!AA$2,Tabel1[],6,FALSE),0)</f>
        <v>0</v>
      </c>
      <c r="AB36">
        <f>ROUNDUP('Grade mix large buckets'!AC36/VLOOKUP('Number of grabs'!AB$2,Tabel1[],6,FALSE),0)</f>
        <v>0</v>
      </c>
      <c r="AC36">
        <f>ROUNDUP('Grade mix large buckets'!AD36/VLOOKUP('Number of grabs'!AC$2,Tabel1[],6,FALSE),0)</f>
        <v>0</v>
      </c>
      <c r="AD36">
        <f>ROUNDUP('Grade mix large buckets'!AE36/VLOOKUP('Number of grabs'!AD$2,Tabel1[],6,FALSE),0)</f>
        <v>0</v>
      </c>
      <c r="AE36">
        <f>ROUNDUP('Grade mix large buckets'!AF36/VLOOKUP('Number of grabs'!AE$2,Tabel1[],6,FALSE),0)</f>
        <v>0</v>
      </c>
      <c r="AF36">
        <f>ROUNDUP('Grade mix large buckets'!AG36/VLOOKUP('Number of grabs'!AF$2,Tabel1[],6,FALSE),0)</f>
        <v>0</v>
      </c>
      <c r="AG36">
        <f>ROUNDUP('Grade mix large buckets'!AH36/VLOOKUP('Number of grabs'!AG$2,Tabel1[],6,FALSE),0)</f>
        <v>0</v>
      </c>
      <c r="AH36" s="55">
        <f t="shared" si="0"/>
        <v>40</v>
      </c>
    </row>
    <row r="37" spans="1:34">
      <c r="A37" s="4" t="s">
        <v>621</v>
      </c>
      <c r="B37">
        <f>ROUNDUP('Grade mix large buckets'!C37/VLOOKUP('Number of grabs'!B$2,Tabel1[],6,FALSE),0)</f>
        <v>0</v>
      </c>
      <c r="C37">
        <f>ROUNDUP('Grade mix large buckets'!D37/VLOOKUP('Number of grabs'!C$2,Tabel1[],6,FALSE),0)</f>
        <v>0</v>
      </c>
      <c r="D37">
        <f>ROUNDUP('Grade mix large buckets'!E37/VLOOKUP('Number of grabs'!D$2,Tabel1[],6,FALSE),0)</f>
        <v>0</v>
      </c>
      <c r="E37">
        <f>ROUNDUP('Grade mix large buckets'!F37/VLOOKUP('Number of grabs'!E$2,Tabel1[],6,FALSE),0)</f>
        <v>0</v>
      </c>
      <c r="F37">
        <f>ROUNDUP('Grade mix large buckets'!G37/VLOOKUP('Number of grabs'!F$2,Tabel1[],6,FALSE),0)</f>
        <v>0</v>
      </c>
      <c r="G37">
        <f>ROUNDUP('Grade mix large buckets'!H37/VLOOKUP('Number of grabs'!G$2,Tabel1[],6,FALSE),0)</f>
        <v>1</v>
      </c>
      <c r="H37">
        <f>ROUNDUP('Grade mix large buckets'!I37/VLOOKUP('Number of grabs'!H$2,Tabel1[],6,FALSE),0)</f>
        <v>0</v>
      </c>
      <c r="I37">
        <f>ROUNDUP('Grade mix large buckets'!J37/VLOOKUP('Number of grabs'!I$2,Tabel1[],6,FALSE),0)</f>
        <v>0</v>
      </c>
      <c r="J37">
        <f>ROUNDUP('Grade mix large buckets'!K37/VLOOKUP('Number of grabs'!J$2,Tabel1[],6,FALSE),0)</f>
        <v>13</v>
      </c>
      <c r="K37">
        <f>ROUNDUP('Grade mix large buckets'!L37/VLOOKUP('Number of grabs'!K$2,Tabel1[],6,FALSE),0)</f>
        <v>0</v>
      </c>
      <c r="L37">
        <f>ROUNDUP('Grade mix large buckets'!M37/VLOOKUP('Number of grabs'!L$2,Tabel1[],6,FALSE),0)</f>
        <v>1</v>
      </c>
      <c r="M37">
        <f>ROUNDUP('Grade mix large buckets'!N37/VLOOKUP('Number of grabs'!M$2,Tabel1[],6,FALSE),0)</f>
        <v>0</v>
      </c>
      <c r="N37">
        <f>ROUNDUP('Grade mix large buckets'!O37/VLOOKUP('Number of grabs'!N$2,Tabel1[],6,FALSE),0)</f>
        <v>0</v>
      </c>
      <c r="O37">
        <f>ROUNDUP('Grade mix large buckets'!P37/VLOOKUP('Number of grabs'!O$2,Tabel1[],6,FALSE),0)</f>
        <v>0</v>
      </c>
      <c r="P37">
        <f>ROUNDUP('Grade mix large buckets'!Q37/VLOOKUP('Number of grabs'!P$2,Tabel1[],6,FALSE),0)</f>
        <v>0</v>
      </c>
      <c r="Q37">
        <f>ROUNDUP('Grade mix large buckets'!R37/VLOOKUP('Number of grabs'!Q$2,Tabel1[],6,FALSE),0)</f>
        <v>0</v>
      </c>
      <c r="R37">
        <f>ROUNDUP('Grade mix large buckets'!S37/VLOOKUP('Number of grabs'!R$2,Tabel1[],6,FALSE),0)</f>
        <v>22</v>
      </c>
      <c r="S37">
        <f>ROUNDUP('Grade mix large buckets'!T37/VLOOKUP('Number of grabs'!S$2,Tabel1[],6,FALSE),0)</f>
        <v>0</v>
      </c>
      <c r="T37">
        <f>ROUNDUP('Grade mix large buckets'!U37/VLOOKUP('Number of grabs'!T$2,Tabel1[],6,FALSE),0)</f>
        <v>0</v>
      </c>
      <c r="U37">
        <f>ROUNDUP('Grade mix large buckets'!V37/VLOOKUP('Number of grabs'!U$2,Tabel1[],6,FALSE),0)</f>
        <v>0</v>
      </c>
      <c r="V37">
        <f>ROUNDUP('Grade mix large buckets'!W37/VLOOKUP('Number of grabs'!V$2,Tabel1[],6,FALSE),0)</f>
        <v>2</v>
      </c>
      <c r="W37">
        <f>ROUNDUP('Grade mix large buckets'!X37/VLOOKUP('Number of grabs'!W$2,Tabel1[],6,FALSE),0)</f>
        <v>0</v>
      </c>
      <c r="X37">
        <f>ROUNDUP('Grade mix large buckets'!Y37/VLOOKUP('Number of grabs'!X$2,Tabel1[],6,FALSE),0)</f>
        <v>0</v>
      </c>
      <c r="Y37">
        <f>ROUNDUP('Grade mix large buckets'!Z37/VLOOKUP('Number of grabs'!Y$2,Tabel1[],6,FALSE),0)</f>
        <v>0</v>
      </c>
      <c r="Z37">
        <f>ROUNDUP('Grade mix large buckets'!AA37/VLOOKUP('Number of grabs'!Z$2,Tabel1[],6,FALSE),0)</f>
        <v>0</v>
      </c>
      <c r="AA37">
        <f>ROUNDUP('Grade mix large buckets'!AB37/VLOOKUP('Number of grabs'!AA$2,Tabel1[],6,FALSE),0)</f>
        <v>0</v>
      </c>
      <c r="AB37">
        <f>ROUNDUP('Grade mix large buckets'!AC37/VLOOKUP('Number of grabs'!AB$2,Tabel1[],6,FALSE),0)</f>
        <v>0</v>
      </c>
      <c r="AC37">
        <f>ROUNDUP('Grade mix large buckets'!AD37/VLOOKUP('Number of grabs'!AC$2,Tabel1[],6,FALSE),0)</f>
        <v>1</v>
      </c>
      <c r="AD37">
        <f>ROUNDUP('Grade mix large buckets'!AE37/VLOOKUP('Number of grabs'!AD$2,Tabel1[],6,FALSE),0)</f>
        <v>2</v>
      </c>
      <c r="AE37">
        <f>ROUNDUP('Grade mix large buckets'!AF37/VLOOKUP('Number of grabs'!AE$2,Tabel1[],6,FALSE),0)</f>
        <v>0</v>
      </c>
      <c r="AF37">
        <f>ROUNDUP('Grade mix large buckets'!AG37/VLOOKUP('Number of grabs'!AF$2,Tabel1[],6,FALSE),0)</f>
        <v>0</v>
      </c>
      <c r="AG37">
        <f>ROUNDUP('Grade mix large buckets'!AH37/VLOOKUP('Number of grabs'!AG$2,Tabel1[],6,FALSE),0)</f>
        <v>1</v>
      </c>
      <c r="AH37" s="55">
        <f t="shared" si="0"/>
        <v>43</v>
      </c>
    </row>
    <row r="38" spans="1:34">
      <c r="A38" s="4" t="s">
        <v>857</v>
      </c>
      <c r="B38">
        <f>ROUNDUP('Grade mix large buckets'!C38/VLOOKUP('Number of grabs'!B$2,Tabel1[],6,FALSE),0)</f>
        <v>0</v>
      </c>
      <c r="C38">
        <f>ROUNDUP('Grade mix large buckets'!D38/VLOOKUP('Number of grabs'!C$2,Tabel1[],6,FALSE),0)</f>
        <v>0</v>
      </c>
      <c r="D38">
        <f>ROUNDUP('Grade mix large buckets'!E38/VLOOKUP('Number of grabs'!D$2,Tabel1[],6,FALSE),0)</f>
        <v>0</v>
      </c>
      <c r="E38">
        <f>ROUNDUP('Grade mix large buckets'!F38/VLOOKUP('Number of grabs'!E$2,Tabel1[],6,FALSE),0)</f>
        <v>0</v>
      </c>
      <c r="F38">
        <f>ROUNDUP('Grade mix large buckets'!G38/VLOOKUP('Number of grabs'!F$2,Tabel1[],6,FALSE),0)</f>
        <v>1</v>
      </c>
      <c r="G38">
        <f>ROUNDUP('Grade mix large buckets'!H38/VLOOKUP('Number of grabs'!G$2,Tabel1[],6,FALSE),0)</f>
        <v>0</v>
      </c>
      <c r="H38">
        <f>ROUNDUP('Grade mix large buckets'!I38/VLOOKUP('Number of grabs'!H$2,Tabel1[],6,FALSE),0)</f>
        <v>0</v>
      </c>
      <c r="I38">
        <f>ROUNDUP('Grade mix large buckets'!J38/VLOOKUP('Number of grabs'!I$2,Tabel1[],6,FALSE),0)</f>
        <v>0</v>
      </c>
      <c r="J38">
        <f>ROUNDUP('Grade mix large buckets'!K38/VLOOKUP('Number of grabs'!J$2,Tabel1[],6,FALSE),0)</f>
        <v>22</v>
      </c>
      <c r="K38">
        <f>ROUNDUP('Grade mix large buckets'!L38/VLOOKUP('Number of grabs'!K$2,Tabel1[],6,FALSE),0)</f>
        <v>0</v>
      </c>
      <c r="L38">
        <f>ROUNDUP('Grade mix large buckets'!M38/VLOOKUP('Number of grabs'!L$2,Tabel1[],6,FALSE),0)</f>
        <v>1</v>
      </c>
      <c r="M38">
        <f>ROUNDUP('Grade mix large buckets'!N38/VLOOKUP('Number of grabs'!M$2,Tabel1[],6,FALSE),0)</f>
        <v>1</v>
      </c>
      <c r="N38">
        <f>ROUNDUP('Grade mix large buckets'!O38/VLOOKUP('Number of grabs'!N$2,Tabel1[],6,FALSE),0)</f>
        <v>0</v>
      </c>
      <c r="O38">
        <f>ROUNDUP('Grade mix large buckets'!P38/VLOOKUP('Number of grabs'!O$2,Tabel1[],6,FALSE),0)</f>
        <v>0</v>
      </c>
      <c r="P38">
        <f>ROUNDUP('Grade mix large buckets'!Q38/VLOOKUP('Number of grabs'!P$2,Tabel1[],6,FALSE),0)</f>
        <v>0</v>
      </c>
      <c r="Q38">
        <f>ROUNDUP('Grade mix large buckets'!R38/VLOOKUP('Number of grabs'!Q$2,Tabel1[],6,FALSE),0)</f>
        <v>5</v>
      </c>
      <c r="R38">
        <f>ROUNDUP('Grade mix large buckets'!S38/VLOOKUP('Number of grabs'!R$2,Tabel1[],6,FALSE),0)</f>
        <v>9</v>
      </c>
      <c r="S38">
        <f>ROUNDUP('Grade mix large buckets'!T38/VLOOKUP('Number of grabs'!S$2,Tabel1[],6,FALSE),0)</f>
        <v>1</v>
      </c>
      <c r="T38">
        <f>ROUNDUP('Grade mix large buckets'!U38/VLOOKUP('Number of grabs'!T$2,Tabel1[],6,FALSE),0)</f>
        <v>0</v>
      </c>
      <c r="U38">
        <f>ROUNDUP('Grade mix large buckets'!V38/VLOOKUP('Number of grabs'!U$2,Tabel1[],6,FALSE),0)</f>
        <v>0</v>
      </c>
      <c r="V38">
        <f>ROUNDUP('Grade mix large buckets'!W38/VLOOKUP('Number of grabs'!V$2,Tabel1[],6,FALSE),0)</f>
        <v>4</v>
      </c>
      <c r="W38">
        <f>ROUNDUP('Grade mix large buckets'!X38/VLOOKUP('Number of grabs'!W$2,Tabel1[],6,FALSE),0)</f>
        <v>0</v>
      </c>
      <c r="X38">
        <f>ROUNDUP('Grade mix large buckets'!Y38/VLOOKUP('Number of grabs'!X$2,Tabel1[],6,FALSE),0)</f>
        <v>0</v>
      </c>
      <c r="Y38">
        <f>ROUNDUP('Grade mix large buckets'!Z38/VLOOKUP('Number of grabs'!Y$2,Tabel1[],6,FALSE),0)</f>
        <v>0</v>
      </c>
      <c r="Z38">
        <f>ROUNDUP('Grade mix large buckets'!AA38/VLOOKUP('Number of grabs'!Z$2,Tabel1[],6,FALSE),0)</f>
        <v>0</v>
      </c>
      <c r="AA38">
        <f>ROUNDUP('Grade mix large buckets'!AB38/VLOOKUP('Number of grabs'!AA$2,Tabel1[],6,FALSE),0)</f>
        <v>0</v>
      </c>
      <c r="AB38">
        <f>ROUNDUP('Grade mix large buckets'!AC38/VLOOKUP('Number of grabs'!AB$2,Tabel1[],6,FALSE),0)</f>
        <v>0</v>
      </c>
      <c r="AC38">
        <f>ROUNDUP('Grade mix large buckets'!AD38/VLOOKUP('Number of grabs'!AC$2,Tabel1[],6,FALSE),0)</f>
        <v>1</v>
      </c>
      <c r="AD38">
        <f>ROUNDUP('Grade mix large buckets'!AE38/VLOOKUP('Number of grabs'!AD$2,Tabel1[],6,FALSE),0)</f>
        <v>1</v>
      </c>
      <c r="AE38">
        <f>ROUNDUP('Grade mix large buckets'!AF38/VLOOKUP('Number of grabs'!AE$2,Tabel1[],6,FALSE),0)</f>
        <v>0</v>
      </c>
      <c r="AF38">
        <f>ROUNDUP('Grade mix large buckets'!AG38/VLOOKUP('Number of grabs'!AF$2,Tabel1[],6,FALSE),0)</f>
        <v>0</v>
      </c>
      <c r="AG38">
        <f>ROUNDUP('Grade mix large buckets'!AH38/VLOOKUP('Number of grabs'!AG$2,Tabel1[],6,FALSE),0)</f>
        <v>0</v>
      </c>
      <c r="AH38" s="55">
        <f t="shared" si="0"/>
        <v>46</v>
      </c>
    </row>
    <row r="39" spans="1:34">
      <c r="A39" s="4" t="s">
        <v>520</v>
      </c>
      <c r="B39">
        <f>ROUNDUP('Grade mix large buckets'!C39/VLOOKUP('Number of grabs'!B$2,Tabel1[],6,FALSE),0)</f>
        <v>0</v>
      </c>
      <c r="C39">
        <f>ROUNDUP('Grade mix large buckets'!D39/VLOOKUP('Number of grabs'!C$2,Tabel1[],6,FALSE),0)</f>
        <v>0</v>
      </c>
      <c r="D39">
        <f>ROUNDUP('Grade mix large buckets'!E39/VLOOKUP('Number of grabs'!D$2,Tabel1[],6,FALSE),0)</f>
        <v>0</v>
      </c>
      <c r="E39">
        <f>ROUNDUP('Grade mix large buckets'!F39/VLOOKUP('Number of grabs'!E$2,Tabel1[],6,FALSE),0)</f>
        <v>0</v>
      </c>
      <c r="F39">
        <f>ROUNDUP('Grade mix large buckets'!G39/VLOOKUP('Number of grabs'!F$2,Tabel1[],6,FALSE),0)</f>
        <v>1</v>
      </c>
      <c r="G39">
        <f>ROUNDUP('Grade mix large buckets'!H39/VLOOKUP('Number of grabs'!G$2,Tabel1[],6,FALSE),0)</f>
        <v>1</v>
      </c>
      <c r="H39">
        <f>ROUNDUP('Grade mix large buckets'!I39/VLOOKUP('Number of grabs'!H$2,Tabel1[],6,FALSE),0)</f>
        <v>5</v>
      </c>
      <c r="I39">
        <f>ROUNDUP('Grade mix large buckets'!J39/VLOOKUP('Number of grabs'!I$2,Tabel1[],6,FALSE),0)</f>
        <v>0</v>
      </c>
      <c r="J39">
        <f>ROUNDUP('Grade mix large buckets'!K39/VLOOKUP('Number of grabs'!J$2,Tabel1[],6,FALSE),0)</f>
        <v>15</v>
      </c>
      <c r="K39">
        <f>ROUNDUP('Grade mix large buckets'!L39/VLOOKUP('Number of grabs'!K$2,Tabel1[],6,FALSE),0)</f>
        <v>0</v>
      </c>
      <c r="L39">
        <f>ROUNDUP('Grade mix large buckets'!M39/VLOOKUP('Number of grabs'!L$2,Tabel1[],6,FALSE),0)</f>
        <v>0</v>
      </c>
      <c r="M39">
        <f>ROUNDUP('Grade mix large buckets'!N39/VLOOKUP('Number of grabs'!M$2,Tabel1[],6,FALSE),0)</f>
        <v>0</v>
      </c>
      <c r="N39">
        <f>ROUNDUP('Grade mix large buckets'!O39/VLOOKUP('Number of grabs'!N$2,Tabel1[],6,FALSE),0)</f>
        <v>0</v>
      </c>
      <c r="O39">
        <f>ROUNDUP('Grade mix large buckets'!P39/VLOOKUP('Number of grabs'!O$2,Tabel1[],6,FALSE),0)</f>
        <v>0</v>
      </c>
      <c r="P39">
        <f>ROUNDUP('Grade mix large buckets'!Q39/VLOOKUP('Number of grabs'!P$2,Tabel1[],6,FALSE),0)</f>
        <v>0</v>
      </c>
      <c r="Q39">
        <f>ROUNDUP('Grade mix large buckets'!R39/VLOOKUP('Number of grabs'!Q$2,Tabel1[],6,FALSE),0)</f>
        <v>6</v>
      </c>
      <c r="R39">
        <f>ROUNDUP('Grade mix large buckets'!S39/VLOOKUP('Number of grabs'!R$2,Tabel1[],6,FALSE),0)</f>
        <v>12</v>
      </c>
      <c r="S39">
        <f>ROUNDUP('Grade mix large buckets'!T39/VLOOKUP('Number of grabs'!S$2,Tabel1[],6,FALSE),0)</f>
        <v>0</v>
      </c>
      <c r="T39">
        <f>ROUNDUP('Grade mix large buckets'!U39/VLOOKUP('Number of grabs'!T$2,Tabel1[],6,FALSE),0)</f>
        <v>1</v>
      </c>
      <c r="U39">
        <f>ROUNDUP('Grade mix large buckets'!V39/VLOOKUP('Number of grabs'!U$2,Tabel1[],6,FALSE),0)</f>
        <v>0</v>
      </c>
      <c r="V39">
        <f>ROUNDUP('Grade mix large buckets'!W39/VLOOKUP('Number of grabs'!V$2,Tabel1[],6,FALSE),0)</f>
        <v>2</v>
      </c>
      <c r="W39">
        <f>ROUNDUP('Grade mix large buckets'!X39/VLOOKUP('Number of grabs'!W$2,Tabel1[],6,FALSE),0)</f>
        <v>0</v>
      </c>
      <c r="X39">
        <f>ROUNDUP('Grade mix large buckets'!Y39/VLOOKUP('Number of grabs'!X$2,Tabel1[],6,FALSE),0)</f>
        <v>0</v>
      </c>
      <c r="Y39">
        <f>ROUNDUP('Grade mix large buckets'!Z39/VLOOKUP('Number of grabs'!Y$2,Tabel1[],6,FALSE),0)</f>
        <v>0</v>
      </c>
      <c r="Z39">
        <f>ROUNDUP('Grade mix large buckets'!AA39/VLOOKUP('Number of grabs'!Z$2,Tabel1[],6,FALSE),0)</f>
        <v>0</v>
      </c>
      <c r="AA39">
        <f>ROUNDUP('Grade mix large buckets'!AB39/VLOOKUP('Number of grabs'!AA$2,Tabel1[],6,FALSE),0)</f>
        <v>0</v>
      </c>
      <c r="AB39">
        <f>ROUNDUP('Grade mix large buckets'!AC39/VLOOKUP('Number of grabs'!AB$2,Tabel1[],6,FALSE),0)</f>
        <v>0</v>
      </c>
      <c r="AC39">
        <f>ROUNDUP('Grade mix large buckets'!AD39/VLOOKUP('Number of grabs'!AC$2,Tabel1[],6,FALSE),0)</f>
        <v>1</v>
      </c>
      <c r="AD39">
        <f>ROUNDUP('Grade mix large buckets'!AE39/VLOOKUP('Number of grabs'!AD$2,Tabel1[],6,FALSE),0)</f>
        <v>0</v>
      </c>
      <c r="AE39">
        <f>ROUNDUP('Grade mix large buckets'!AF39/VLOOKUP('Number of grabs'!AE$2,Tabel1[],6,FALSE),0)</f>
        <v>0</v>
      </c>
      <c r="AF39">
        <f>ROUNDUP('Grade mix large buckets'!AG39/VLOOKUP('Number of grabs'!AF$2,Tabel1[],6,FALSE),0)</f>
        <v>1</v>
      </c>
      <c r="AG39">
        <f>ROUNDUP('Grade mix large buckets'!AH39/VLOOKUP('Number of grabs'!AG$2,Tabel1[],6,FALSE),0)</f>
        <v>0</v>
      </c>
      <c r="AH39" s="55">
        <f t="shared" si="0"/>
        <v>45</v>
      </c>
    </row>
    <row r="40" spans="1:34">
      <c r="A40" s="4" t="s">
        <v>858</v>
      </c>
      <c r="B40">
        <f>ROUNDUP('Grade mix large buckets'!C40/VLOOKUP('Number of grabs'!B$2,Tabel1[],6,FALSE),0)</f>
        <v>0</v>
      </c>
      <c r="C40">
        <f>ROUNDUP('Grade mix large buckets'!D40/VLOOKUP('Number of grabs'!C$2,Tabel1[],6,FALSE),0)</f>
        <v>0</v>
      </c>
      <c r="D40">
        <f>ROUNDUP('Grade mix large buckets'!E40/VLOOKUP('Number of grabs'!D$2,Tabel1[],6,FALSE),0)</f>
        <v>0</v>
      </c>
      <c r="E40">
        <f>ROUNDUP('Grade mix large buckets'!F40/VLOOKUP('Number of grabs'!E$2,Tabel1[],6,FALSE),0)</f>
        <v>0</v>
      </c>
      <c r="F40">
        <f>ROUNDUP('Grade mix large buckets'!G40/VLOOKUP('Number of grabs'!F$2,Tabel1[],6,FALSE),0)</f>
        <v>0</v>
      </c>
      <c r="G40">
        <f>ROUNDUP('Grade mix large buckets'!H40/VLOOKUP('Number of grabs'!G$2,Tabel1[],6,FALSE),0)</f>
        <v>0</v>
      </c>
      <c r="H40">
        <f>ROUNDUP('Grade mix large buckets'!I40/VLOOKUP('Number of grabs'!H$2,Tabel1[],6,FALSE),0)</f>
        <v>0</v>
      </c>
      <c r="I40">
        <f>ROUNDUP('Grade mix large buckets'!J40/VLOOKUP('Number of grabs'!I$2,Tabel1[],6,FALSE),0)</f>
        <v>0</v>
      </c>
      <c r="J40">
        <f>ROUNDUP('Grade mix large buckets'!K40/VLOOKUP('Number of grabs'!J$2,Tabel1[],6,FALSE),0)</f>
        <v>0</v>
      </c>
      <c r="K40">
        <f>ROUNDUP('Grade mix large buckets'!L40/VLOOKUP('Number of grabs'!K$2,Tabel1[],6,FALSE),0)</f>
        <v>0</v>
      </c>
      <c r="L40">
        <f>ROUNDUP('Grade mix large buckets'!M40/VLOOKUP('Number of grabs'!L$2,Tabel1[],6,FALSE),0)</f>
        <v>0</v>
      </c>
      <c r="M40">
        <f>ROUNDUP('Grade mix large buckets'!N40/VLOOKUP('Number of grabs'!M$2,Tabel1[],6,FALSE),0)</f>
        <v>0</v>
      </c>
      <c r="N40">
        <f>ROUNDUP('Grade mix large buckets'!O40/VLOOKUP('Number of grabs'!N$2,Tabel1[],6,FALSE),0)</f>
        <v>10</v>
      </c>
      <c r="O40">
        <f>ROUNDUP('Grade mix large buckets'!P40/VLOOKUP('Number of grabs'!O$2,Tabel1[],6,FALSE),0)</f>
        <v>0</v>
      </c>
      <c r="P40">
        <f>ROUNDUP('Grade mix large buckets'!Q40/VLOOKUP('Number of grabs'!P$2,Tabel1[],6,FALSE),0)</f>
        <v>6</v>
      </c>
      <c r="Q40">
        <f>ROUNDUP('Grade mix large buckets'!R40/VLOOKUP('Number of grabs'!Q$2,Tabel1[],6,FALSE),0)</f>
        <v>6</v>
      </c>
      <c r="R40">
        <f>ROUNDUP('Grade mix large buckets'!S40/VLOOKUP('Number of grabs'!R$2,Tabel1[],6,FALSE),0)</f>
        <v>0</v>
      </c>
      <c r="S40">
        <f>ROUNDUP('Grade mix large buckets'!T40/VLOOKUP('Number of grabs'!S$2,Tabel1[],6,FALSE),0)</f>
        <v>0</v>
      </c>
      <c r="T40">
        <f>ROUNDUP('Grade mix large buckets'!U40/VLOOKUP('Number of grabs'!T$2,Tabel1[],6,FALSE),0)</f>
        <v>0</v>
      </c>
      <c r="U40">
        <f>ROUNDUP('Grade mix large buckets'!V40/VLOOKUP('Number of grabs'!U$2,Tabel1[],6,FALSE),0)</f>
        <v>2</v>
      </c>
      <c r="V40">
        <f>ROUNDUP('Grade mix large buckets'!W40/VLOOKUP('Number of grabs'!V$2,Tabel1[],6,FALSE),0)</f>
        <v>0</v>
      </c>
      <c r="W40">
        <f>ROUNDUP('Grade mix large buckets'!X40/VLOOKUP('Number of grabs'!W$2,Tabel1[],6,FALSE),0)</f>
        <v>0</v>
      </c>
      <c r="X40">
        <f>ROUNDUP('Grade mix large buckets'!Y40/VLOOKUP('Number of grabs'!X$2,Tabel1[],6,FALSE),0)</f>
        <v>0</v>
      </c>
      <c r="Y40">
        <f>ROUNDUP('Grade mix large buckets'!Z40/VLOOKUP('Number of grabs'!Y$2,Tabel1[],6,FALSE),0)</f>
        <v>0</v>
      </c>
      <c r="Z40">
        <f>ROUNDUP('Grade mix large buckets'!AA40/VLOOKUP('Number of grabs'!Z$2,Tabel1[],6,FALSE),0)</f>
        <v>3</v>
      </c>
      <c r="AA40">
        <f>ROUNDUP('Grade mix large buckets'!AB40/VLOOKUP('Number of grabs'!AA$2,Tabel1[],6,FALSE),0)</f>
        <v>3</v>
      </c>
      <c r="AB40">
        <f>ROUNDUP('Grade mix large buckets'!AC40/VLOOKUP('Number of grabs'!AB$2,Tabel1[],6,FALSE),0)</f>
        <v>0</v>
      </c>
      <c r="AC40">
        <f>ROUNDUP('Grade mix large buckets'!AD40/VLOOKUP('Number of grabs'!AC$2,Tabel1[],6,FALSE),0)</f>
        <v>0</v>
      </c>
      <c r="AD40">
        <f>ROUNDUP('Grade mix large buckets'!AE40/VLOOKUP('Number of grabs'!AD$2,Tabel1[],6,FALSE),0)</f>
        <v>0</v>
      </c>
      <c r="AE40">
        <f>ROUNDUP('Grade mix large buckets'!AF40/VLOOKUP('Number of grabs'!AE$2,Tabel1[],6,FALSE),0)</f>
        <v>1</v>
      </c>
      <c r="AF40">
        <f>ROUNDUP('Grade mix large buckets'!AG40/VLOOKUP('Number of grabs'!AF$2,Tabel1[],6,FALSE),0)</f>
        <v>0</v>
      </c>
      <c r="AG40">
        <f>ROUNDUP('Grade mix large buckets'!AH40/VLOOKUP('Number of grabs'!AG$2,Tabel1[],6,FALSE),0)</f>
        <v>0</v>
      </c>
      <c r="AH40" s="55">
        <f t="shared" si="0"/>
        <v>31</v>
      </c>
    </row>
    <row r="41" spans="1:34">
      <c r="A41" s="4" t="s">
        <v>859</v>
      </c>
      <c r="B41">
        <f>ROUNDUP('Grade mix large buckets'!C41/VLOOKUP('Number of grabs'!B$2,Tabel1[],6,FALSE),0)</f>
        <v>0</v>
      </c>
      <c r="C41">
        <f>ROUNDUP('Grade mix large buckets'!D41/VLOOKUP('Number of grabs'!C$2,Tabel1[],6,FALSE),0)</f>
        <v>0</v>
      </c>
      <c r="D41">
        <f>ROUNDUP('Grade mix large buckets'!E41/VLOOKUP('Number of grabs'!D$2,Tabel1[],6,FALSE),0)</f>
        <v>0</v>
      </c>
      <c r="E41">
        <f>ROUNDUP('Grade mix large buckets'!F41/VLOOKUP('Number of grabs'!E$2,Tabel1[],6,FALSE),0)</f>
        <v>0</v>
      </c>
      <c r="F41">
        <f>ROUNDUP('Grade mix large buckets'!G41/VLOOKUP('Number of grabs'!F$2,Tabel1[],6,FALSE),0)</f>
        <v>0</v>
      </c>
      <c r="G41">
        <f>ROUNDUP('Grade mix large buckets'!H41/VLOOKUP('Number of grabs'!G$2,Tabel1[],6,FALSE),0)</f>
        <v>0</v>
      </c>
      <c r="H41">
        <f>ROUNDUP('Grade mix large buckets'!I41/VLOOKUP('Number of grabs'!H$2,Tabel1[],6,FALSE),0)</f>
        <v>0</v>
      </c>
      <c r="I41">
        <f>ROUNDUP('Grade mix large buckets'!J41/VLOOKUP('Number of grabs'!I$2,Tabel1[],6,FALSE),0)</f>
        <v>0</v>
      </c>
      <c r="J41">
        <f>ROUNDUP('Grade mix large buckets'!K41/VLOOKUP('Number of grabs'!J$2,Tabel1[],6,FALSE),0)</f>
        <v>0</v>
      </c>
      <c r="K41">
        <f>ROUNDUP('Grade mix large buckets'!L41/VLOOKUP('Number of grabs'!K$2,Tabel1[],6,FALSE),0)</f>
        <v>0</v>
      </c>
      <c r="L41">
        <f>ROUNDUP('Grade mix large buckets'!M41/VLOOKUP('Number of grabs'!L$2,Tabel1[],6,FALSE),0)</f>
        <v>0</v>
      </c>
      <c r="M41">
        <f>ROUNDUP('Grade mix large buckets'!N41/VLOOKUP('Number of grabs'!M$2,Tabel1[],6,FALSE),0)</f>
        <v>0</v>
      </c>
      <c r="N41">
        <f>ROUNDUP('Grade mix large buckets'!O41/VLOOKUP('Number of grabs'!N$2,Tabel1[],6,FALSE),0)</f>
        <v>2</v>
      </c>
      <c r="O41">
        <f>ROUNDUP('Grade mix large buckets'!P41/VLOOKUP('Number of grabs'!O$2,Tabel1[],6,FALSE),0)</f>
        <v>0</v>
      </c>
      <c r="P41">
        <f>ROUNDUP('Grade mix large buckets'!Q41/VLOOKUP('Number of grabs'!P$2,Tabel1[],6,FALSE),0)</f>
        <v>0</v>
      </c>
      <c r="Q41">
        <f>ROUNDUP('Grade mix large buckets'!R41/VLOOKUP('Number of grabs'!Q$2,Tabel1[],6,FALSE),0)</f>
        <v>2</v>
      </c>
      <c r="R41">
        <f>ROUNDUP('Grade mix large buckets'!S41/VLOOKUP('Number of grabs'!R$2,Tabel1[],6,FALSE),0)</f>
        <v>0</v>
      </c>
      <c r="S41">
        <f>ROUNDUP('Grade mix large buckets'!T41/VLOOKUP('Number of grabs'!S$2,Tabel1[],6,FALSE),0)</f>
        <v>0</v>
      </c>
      <c r="T41">
        <f>ROUNDUP('Grade mix large buckets'!U41/VLOOKUP('Number of grabs'!T$2,Tabel1[],6,FALSE),0)</f>
        <v>0</v>
      </c>
      <c r="U41">
        <f>ROUNDUP('Grade mix large buckets'!V41/VLOOKUP('Number of grabs'!U$2,Tabel1[],6,FALSE),0)</f>
        <v>2</v>
      </c>
      <c r="V41">
        <f>ROUNDUP('Grade mix large buckets'!W41/VLOOKUP('Number of grabs'!V$2,Tabel1[],6,FALSE),0)</f>
        <v>0</v>
      </c>
      <c r="W41">
        <f>ROUNDUP('Grade mix large buckets'!X41/VLOOKUP('Number of grabs'!W$2,Tabel1[],6,FALSE),0)</f>
        <v>21</v>
      </c>
      <c r="X41">
        <f>ROUNDUP('Grade mix large buckets'!Y41/VLOOKUP('Number of grabs'!X$2,Tabel1[],6,FALSE),0)</f>
        <v>3</v>
      </c>
      <c r="Y41">
        <f>ROUNDUP('Grade mix large buckets'!Z41/VLOOKUP('Number of grabs'!Y$2,Tabel1[],6,FALSE),0)</f>
        <v>5</v>
      </c>
      <c r="Z41">
        <f>ROUNDUP('Grade mix large buckets'!AA41/VLOOKUP('Number of grabs'!Z$2,Tabel1[],6,FALSE),0)</f>
        <v>3</v>
      </c>
      <c r="AA41">
        <f>ROUNDUP('Grade mix large buckets'!AB41/VLOOKUP('Number of grabs'!AA$2,Tabel1[],6,FALSE),0)</f>
        <v>1</v>
      </c>
      <c r="AB41">
        <f>ROUNDUP('Grade mix large buckets'!AC41/VLOOKUP('Number of grabs'!AB$2,Tabel1[],6,FALSE),0)</f>
        <v>0</v>
      </c>
      <c r="AC41">
        <f>ROUNDUP('Grade mix large buckets'!AD41/VLOOKUP('Number of grabs'!AC$2,Tabel1[],6,FALSE),0)</f>
        <v>0</v>
      </c>
      <c r="AD41">
        <f>ROUNDUP('Grade mix large buckets'!AE41/VLOOKUP('Number of grabs'!AD$2,Tabel1[],6,FALSE),0)</f>
        <v>0</v>
      </c>
      <c r="AE41">
        <f>ROUNDUP('Grade mix large buckets'!AF41/VLOOKUP('Number of grabs'!AE$2,Tabel1[],6,FALSE),0)</f>
        <v>1</v>
      </c>
      <c r="AF41">
        <f>ROUNDUP('Grade mix large buckets'!AG41/VLOOKUP('Number of grabs'!AF$2,Tabel1[],6,FALSE),0)</f>
        <v>0</v>
      </c>
      <c r="AG41">
        <f>ROUNDUP('Grade mix large buckets'!AH41/VLOOKUP('Number of grabs'!AG$2,Tabel1[],6,FALSE),0)</f>
        <v>0</v>
      </c>
      <c r="AH41" s="55">
        <f t="shared" si="0"/>
        <v>40</v>
      </c>
    </row>
    <row r="42" spans="1:34">
      <c r="A42" s="4" t="s">
        <v>860</v>
      </c>
      <c r="B42">
        <f>ROUNDUP('Grade mix large buckets'!C42/VLOOKUP('Number of grabs'!B$2,Tabel1[],6,FALSE),0)</f>
        <v>0</v>
      </c>
      <c r="C42">
        <f>ROUNDUP('Grade mix large buckets'!D42/VLOOKUP('Number of grabs'!C$2,Tabel1[],6,FALSE),0)</f>
        <v>0</v>
      </c>
      <c r="D42">
        <f>ROUNDUP('Grade mix large buckets'!E42/VLOOKUP('Number of grabs'!D$2,Tabel1[],6,FALSE),0)</f>
        <v>0</v>
      </c>
      <c r="E42">
        <f>ROUNDUP('Grade mix large buckets'!F42/VLOOKUP('Number of grabs'!E$2,Tabel1[],6,FALSE),0)</f>
        <v>0</v>
      </c>
      <c r="F42">
        <f>ROUNDUP('Grade mix large buckets'!G42/VLOOKUP('Number of grabs'!F$2,Tabel1[],6,FALSE),0)</f>
        <v>1</v>
      </c>
      <c r="G42">
        <f>ROUNDUP('Grade mix large buckets'!H42/VLOOKUP('Number of grabs'!G$2,Tabel1[],6,FALSE),0)</f>
        <v>0</v>
      </c>
      <c r="H42">
        <f>ROUNDUP('Grade mix large buckets'!I42/VLOOKUP('Number of grabs'!H$2,Tabel1[],6,FALSE),0)</f>
        <v>4</v>
      </c>
      <c r="I42">
        <f>ROUNDUP('Grade mix large buckets'!J42/VLOOKUP('Number of grabs'!I$2,Tabel1[],6,FALSE),0)</f>
        <v>1</v>
      </c>
      <c r="J42">
        <f>ROUNDUP('Grade mix large buckets'!K42/VLOOKUP('Number of grabs'!J$2,Tabel1[],6,FALSE),0)</f>
        <v>16</v>
      </c>
      <c r="K42">
        <f>ROUNDUP('Grade mix large buckets'!L42/VLOOKUP('Number of grabs'!K$2,Tabel1[],6,FALSE),0)</f>
        <v>3</v>
      </c>
      <c r="L42">
        <f>ROUNDUP('Grade mix large buckets'!M42/VLOOKUP('Number of grabs'!L$2,Tabel1[],6,FALSE),0)</f>
        <v>0</v>
      </c>
      <c r="M42">
        <f>ROUNDUP('Grade mix large buckets'!N42/VLOOKUP('Number of grabs'!M$2,Tabel1[],6,FALSE),0)</f>
        <v>0</v>
      </c>
      <c r="N42">
        <f>ROUNDUP('Grade mix large buckets'!O42/VLOOKUP('Number of grabs'!N$2,Tabel1[],6,FALSE),0)</f>
        <v>0</v>
      </c>
      <c r="O42">
        <f>ROUNDUP('Grade mix large buckets'!P42/VLOOKUP('Number of grabs'!O$2,Tabel1[],6,FALSE),0)</f>
        <v>0</v>
      </c>
      <c r="P42">
        <f>ROUNDUP('Grade mix large buckets'!Q42/VLOOKUP('Number of grabs'!P$2,Tabel1[],6,FALSE),0)</f>
        <v>0</v>
      </c>
      <c r="Q42">
        <f>ROUNDUP('Grade mix large buckets'!R42/VLOOKUP('Number of grabs'!Q$2,Tabel1[],6,FALSE),0)</f>
        <v>5</v>
      </c>
      <c r="R42">
        <f>ROUNDUP('Grade mix large buckets'!S42/VLOOKUP('Number of grabs'!R$2,Tabel1[],6,FALSE),0)</f>
        <v>10</v>
      </c>
      <c r="S42">
        <f>ROUNDUP('Grade mix large buckets'!T42/VLOOKUP('Number of grabs'!S$2,Tabel1[],6,FALSE),0)</f>
        <v>2</v>
      </c>
      <c r="T42">
        <f>ROUNDUP('Grade mix large buckets'!U42/VLOOKUP('Number of grabs'!T$2,Tabel1[],6,FALSE),0)</f>
        <v>1</v>
      </c>
      <c r="U42">
        <f>ROUNDUP('Grade mix large buckets'!V42/VLOOKUP('Number of grabs'!U$2,Tabel1[],6,FALSE),0)</f>
        <v>0</v>
      </c>
      <c r="V42">
        <f>ROUNDUP('Grade mix large buckets'!W42/VLOOKUP('Number of grabs'!V$2,Tabel1[],6,FALSE),0)</f>
        <v>2</v>
      </c>
      <c r="W42">
        <f>ROUNDUP('Grade mix large buckets'!X42/VLOOKUP('Number of grabs'!W$2,Tabel1[],6,FALSE),0)</f>
        <v>0</v>
      </c>
      <c r="X42">
        <f>ROUNDUP('Grade mix large buckets'!Y42/VLOOKUP('Number of grabs'!X$2,Tabel1[],6,FALSE),0)</f>
        <v>0</v>
      </c>
      <c r="Y42">
        <f>ROUNDUP('Grade mix large buckets'!Z42/VLOOKUP('Number of grabs'!Y$2,Tabel1[],6,FALSE),0)</f>
        <v>0</v>
      </c>
      <c r="Z42">
        <f>ROUNDUP('Grade mix large buckets'!AA42/VLOOKUP('Number of grabs'!Z$2,Tabel1[],6,FALSE),0)</f>
        <v>0</v>
      </c>
      <c r="AA42">
        <f>ROUNDUP('Grade mix large buckets'!AB42/VLOOKUP('Number of grabs'!AA$2,Tabel1[],6,FALSE),0)</f>
        <v>0</v>
      </c>
      <c r="AB42">
        <f>ROUNDUP('Grade mix large buckets'!AC42/VLOOKUP('Number of grabs'!AB$2,Tabel1[],6,FALSE),0)</f>
        <v>0</v>
      </c>
      <c r="AC42">
        <f>ROUNDUP('Grade mix large buckets'!AD42/VLOOKUP('Number of grabs'!AC$2,Tabel1[],6,FALSE),0)</f>
        <v>1</v>
      </c>
      <c r="AD42">
        <f>ROUNDUP('Grade mix large buckets'!AE42/VLOOKUP('Number of grabs'!AD$2,Tabel1[],6,FALSE),0)</f>
        <v>1</v>
      </c>
      <c r="AE42">
        <f>ROUNDUP('Grade mix large buckets'!AF42/VLOOKUP('Number of grabs'!AE$2,Tabel1[],6,FALSE),0)</f>
        <v>0</v>
      </c>
      <c r="AF42">
        <f>ROUNDUP('Grade mix large buckets'!AG42/VLOOKUP('Number of grabs'!AF$2,Tabel1[],6,FALSE),0)</f>
        <v>0</v>
      </c>
      <c r="AG42">
        <f>ROUNDUP('Grade mix large buckets'!AH42/VLOOKUP('Number of grabs'!AG$2,Tabel1[],6,FALSE),0)</f>
        <v>0</v>
      </c>
      <c r="AH42" s="55">
        <f t="shared" si="0"/>
        <v>47</v>
      </c>
    </row>
    <row r="43" spans="1:34">
      <c r="A43" s="4" t="s">
        <v>861</v>
      </c>
      <c r="B43">
        <f>ROUNDUP('Grade mix large buckets'!C43/VLOOKUP('Number of grabs'!B$2,Tabel1[],6,FALSE),0)</f>
        <v>0</v>
      </c>
      <c r="C43">
        <f>ROUNDUP('Grade mix large buckets'!D43/VLOOKUP('Number of grabs'!C$2,Tabel1[],6,FALSE),0)</f>
        <v>0</v>
      </c>
      <c r="D43">
        <f>ROUNDUP('Grade mix large buckets'!E43/VLOOKUP('Number of grabs'!D$2,Tabel1[],6,FALSE),0)</f>
        <v>0</v>
      </c>
      <c r="E43">
        <f>ROUNDUP('Grade mix large buckets'!F43/VLOOKUP('Number of grabs'!E$2,Tabel1[],6,FALSE),0)</f>
        <v>0</v>
      </c>
      <c r="F43">
        <f>ROUNDUP('Grade mix large buckets'!G43/VLOOKUP('Number of grabs'!F$2,Tabel1[],6,FALSE),0)</f>
        <v>0</v>
      </c>
      <c r="G43">
        <f>ROUNDUP('Grade mix large buckets'!H43/VLOOKUP('Number of grabs'!G$2,Tabel1[],6,FALSE),0)</f>
        <v>0</v>
      </c>
      <c r="H43">
        <f>ROUNDUP('Grade mix large buckets'!I43/VLOOKUP('Number of grabs'!H$2,Tabel1[],6,FALSE),0)</f>
        <v>0</v>
      </c>
      <c r="I43">
        <f>ROUNDUP('Grade mix large buckets'!J43/VLOOKUP('Number of grabs'!I$2,Tabel1[],6,FALSE),0)</f>
        <v>0</v>
      </c>
      <c r="J43">
        <f>ROUNDUP('Grade mix large buckets'!K43/VLOOKUP('Number of grabs'!J$2,Tabel1[],6,FALSE),0)</f>
        <v>1</v>
      </c>
      <c r="K43">
        <f>ROUNDUP('Grade mix large buckets'!L43/VLOOKUP('Number of grabs'!K$2,Tabel1[],6,FALSE),0)</f>
        <v>0</v>
      </c>
      <c r="L43">
        <f>ROUNDUP('Grade mix large buckets'!M43/VLOOKUP('Number of grabs'!L$2,Tabel1[],6,FALSE),0)</f>
        <v>0</v>
      </c>
      <c r="M43">
        <f>ROUNDUP('Grade mix large buckets'!N43/VLOOKUP('Number of grabs'!M$2,Tabel1[],6,FALSE),0)</f>
        <v>0</v>
      </c>
      <c r="N43">
        <f>ROUNDUP('Grade mix large buckets'!O43/VLOOKUP('Number of grabs'!N$2,Tabel1[],6,FALSE),0)</f>
        <v>7</v>
      </c>
      <c r="O43">
        <f>ROUNDUP('Grade mix large buckets'!P43/VLOOKUP('Number of grabs'!O$2,Tabel1[],6,FALSE),0)</f>
        <v>4</v>
      </c>
      <c r="P43">
        <f>ROUNDUP('Grade mix large buckets'!Q43/VLOOKUP('Number of grabs'!P$2,Tabel1[],6,FALSE),0)</f>
        <v>7</v>
      </c>
      <c r="Q43">
        <f>ROUNDUP('Grade mix large buckets'!R43/VLOOKUP('Number of grabs'!Q$2,Tabel1[],6,FALSE),0)</f>
        <v>7</v>
      </c>
      <c r="R43">
        <f>ROUNDUP('Grade mix large buckets'!S43/VLOOKUP('Number of grabs'!R$2,Tabel1[],6,FALSE),0)</f>
        <v>0</v>
      </c>
      <c r="S43">
        <f>ROUNDUP('Grade mix large buckets'!T43/VLOOKUP('Number of grabs'!S$2,Tabel1[],6,FALSE),0)</f>
        <v>0</v>
      </c>
      <c r="T43">
        <f>ROUNDUP('Grade mix large buckets'!U43/VLOOKUP('Number of grabs'!T$2,Tabel1[],6,FALSE),0)</f>
        <v>0</v>
      </c>
      <c r="U43">
        <f>ROUNDUP('Grade mix large buckets'!V43/VLOOKUP('Number of grabs'!U$2,Tabel1[],6,FALSE),0)</f>
        <v>1</v>
      </c>
      <c r="V43">
        <f>ROUNDUP('Grade mix large buckets'!W43/VLOOKUP('Number of grabs'!V$2,Tabel1[],6,FALSE),0)</f>
        <v>0</v>
      </c>
      <c r="W43">
        <f>ROUNDUP('Grade mix large buckets'!X43/VLOOKUP('Number of grabs'!W$2,Tabel1[],6,FALSE),0)</f>
        <v>2</v>
      </c>
      <c r="X43">
        <f>ROUNDUP('Grade mix large buckets'!Y43/VLOOKUP('Number of grabs'!X$2,Tabel1[],6,FALSE),0)</f>
        <v>1</v>
      </c>
      <c r="Y43">
        <f>ROUNDUP('Grade mix large buckets'!Z43/VLOOKUP('Number of grabs'!Y$2,Tabel1[],6,FALSE),0)</f>
        <v>0</v>
      </c>
      <c r="Z43">
        <f>ROUNDUP('Grade mix large buckets'!AA43/VLOOKUP('Number of grabs'!Z$2,Tabel1[],6,FALSE),0)</f>
        <v>3</v>
      </c>
      <c r="AA43">
        <f>ROUNDUP('Grade mix large buckets'!AB43/VLOOKUP('Number of grabs'!AA$2,Tabel1[],6,FALSE),0)</f>
        <v>3</v>
      </c>
      <c r="AB43">
        <f>ROUNDUP('Grade mix large buckets'!AC43/VLOOKUP('Number of grabs'!AB$2,Tabel1[],6,FALSE),0)</f>
        <v>0</v>
      </c>
      <c r="AC43">
        <f>ROUNDUP('Grade mix large buckets'!AD43/VLOOKUP('Number of grabs'!AC$2,Tabel1[],6,FALSE),0)</f>
        <v>0</v>
      </c>
      <c r="AD43">
        <f>ROUNDUP('Grade mix large buckets'!AE43/VLOOKUP('Number of grabs'!AD$2,Tabel1[],6,FALSE),0)</f>
        <v>0</v>
      </c>
      <c r="AE43">
        <f>ROUNDUP('Grade mix large buckets'!AF43/VLOOKUP('Number of grabs'!AE$2,Tabel1[],6,FALSE),0)</f>
        <v>1</v>
      </c>
      <c r="AF43">
        <f>ROUNDUP('Grade mix large buckets'!AG43/VLOOKUP('Number of grabs'!AF$2,Tabel1[],6,FALSE),0)</f>
        <v>0</v>
      </c>
      <c r="AG43">
        <f>ROUNDUP('Grade mix large buckets'!AH43/VLOOKUP('Number of grabs'!AG$2,Tabel1[],6,FALSE),0)</f>
        <v>0</v>
      </c>
      <c r="AH43" s="55">
        <f t="shared" si="0"/>
        <v>37</v>
      </c>
    </row>
    <row r="44" spans="1:34">
      <c r="A44" s="4" t="s">
        <v>862</v>
      </c>
      <c r="B44">
        <f>ROUNDUP('Grade mix large buckets'!C44/VLOOKUP('Number of grabs'!B$2,Tabel1[],6,FALSE),0)</f>
        <v>0</v>
      </c>
      <c r="C44">
        <f>ROUNDUP('Grade mix large buckets'!D44/VLOOKUP('Number of grabs'!C$2,Tabel1[],6,FALSE),0)</f>
        <v>0</v>
      </c>
      <c r="D44">
        <f>ROUNDUP('Grade mix large buckets'!E44/VLOOKUP('Number of grabs'!D$2,Tabel1[],6,FALSE),0)</f>
        <v>0</v>
      </c>
      <c r="E44">
        <f>ROUNDUP('Grade mix large buckets'!F44/VLOOKUP('Number of grabs'!E$2,Tabel1[],6,FALSE),0)</f>
        <v>0</v>
      </c>
      <c r="F44">
        <f>ROUNDUP('Grade mix large buckets'!G44/VLOOKUP('Number of grabs'!F$2,Tabel1[],6,FALSE),0)</f>
        <v>0</v>
      </c>
      <c r="G44">
        <f>ROUNDUP('Grade mix large buckets'!H44/VLOOKUP('Number of grabs'!G$2,Tabel1[],6,FALSE),0)</f>
        <v>0</v>
      </c>
      <c r="H44">
        <f>ROUNDUP('Grade mix large buckets'!I44/VLOOKUP('Number of grabs'!H$2,Tabel1[],6,FALSE),0)</f>
        <v>0</v>
      </c>
      <c r="I44">
        <f>ROUNDUP('Grade mix large buckets'!J44/VLOOKUP('Number of grabs'!I$2,Tabel1[],6,FALSE),0)</f>
        <v>0</v>
      </c>
      <c r="J44">
        <f>ROUNDUP('Grade mix large buckets'!K44/VLOOKUP('Number of grabs'!J$2,Tabel1[],6,FALSE),0)</f>
        <v>0</v>
      </c>
      <c r="K44">
        <f>ROUNDUP('Grade mix large buckets'!L44/VLOOKUP('Number of grabs'!K$2,Tabel1[],6,FALSE),0)</f>
        <v>0</v>
      </c>
      <c r="L44">
        <f>ROUNDUP('Grade mix large buckets'!M44/VLOOKUP('Number of grabs'!L$2,Tabel1[],6,FALSE),0)</f>
        <v>0</v>
      </c>
      <c r="M44">
        <f>ROUNDUP('Grade mix large buckets'!N44/VLOOKUP('Number of grabs'!M$2,Tabel1[],6,FALSE),0)</f>
        <v>0</v>
      </c>
      <c r="N44">
        <f>ROUNDUP('Grade mix large buckets'!O44/VLOOKUP('Number of grabs'!N$2,Tabel1[],6,FALSE),0)</f>
        <v>6</v>
      </c>
      <c r="O44">
        <f>ROUNDUP('Grade mix large buckets'!P44/VLOOKUP('Number of grabs'!O$2,Tabel1[],6,FALSE),0)</f>
        <v>0</v>
      </c>
      <c r="P44">
        <f>ROUNDUP('Grade mix large buckets'!Q44/VLOOKUP('Number of grabs'!P$2,Tabel1[],6,FALSE),0)</f>
        <v>2</v>
      </c>
      <c r="Q44">
        <f>ROUNDUP('Grade mix large buckets'!R44/VLOOKUP('Number of grabs'!Q$2,Tabel1[],6,FALSE),0)</f>
        <v>2</v>
      </c>
      <c r="R44">
        <f>ROUNDUP('Grade mix large buckets'!S44/VLOOKUP('Number of grabs'!R$2,Tabel1[],6,FALSE),0)</f>
        <v>0</v>
      </c>
      <c r="S44">
        <f>ROUNDUP('Grade mix large buckets'!T44/VLOOKUP('Number of grabs'!S$2,Tabel1[],6,FALSE),0)</f>
        <v>0</v>
      </c>
      <c r="T44">
        <f>ROUNDUP('Grade mix large buckets'!U44/VLOOKUP('Number of grabs'!T$2,Tabel1[],6,FALSE),0)</f>
        <v>0</v>
      </c>
      <c r="U44">
        <f>ROUNDUP('Grade mix large buckets'!V44/VLOOKUP('Number of grabs'!U$2,Tabel1[],6,FALSE),0)</f>
        <v>1</v>
      </c>
      <c r="V44">
        <f>ROUNDUP('Grade mix large buckets'!W44/VLOOKUP('Number of grabs'!V$2,Tabel1[],6,FALSE),0)</f>
        <v>0</v>
      </c>
      <c r="W44">
        <f>ROUNDUP('Grade mix large buckets'!X44/VLOOKUP('Number of grabs'!W$2,Tabel1[],6,FALSE),0)</f>
        <v>14</v>
      </c>
      <c r="X44">
        <f>ROUNDUP('Grade mix large buckets'!Y44/VLOOKUP('Number of grabs'!X$2,Tabel1[],6,FALSE),0)</f>
        <v>0</v>
      </c>
      <c r="Y44">
        <f>ROUNDUP('Grade mix large buckets'!Z44/VLOOKUP('Number of grabs'!Y$2,Tabel1[],6,FALSE),0)</f>
        <v>3</v>
      </c>
      <c r="Z44">
        <f>ROUNDUP('Grade mix large buckets'!AA44/VLOOKUP('Number of grabs'!Z$2,Tabel1[],6,FALSE),0)</f>
        <v>3</v>
      </c>
      <c r="AA44">
        <f>ROUNDUP('Grade mix large buckets'!AB44/VLOOKUP('Number of grabs'!AA$2,Tabel1[],6,FALSE),0)</f>
        <v>0</v>
      </c>
      <c r="AB44">
        <f>ROUNDUP('Grade mix large buckets'!AC44/VLOOKUP('Number of grabs'!AB$2,Tabel1[],6,FALSE),0)</f>
        <v>0</v>
      </c>
      <c r="AC44">
        <f>ROUNDUP('Grade mix large buckets'!AD44/VLOOKUP('Number of grabs'!AC$2,Tabel1[],6,FALSE),0)</f>
        <v>0</v>
      </c>
      <c r="AD44">
        <f>ROUNDUP('Grade mix large buckets'!AE44/VLOOKUP('Number of grabs'!AD$2,Tabel1[],6,FALSE),0)</f>
        <v>0</v>
      </c>
      <c r="AE44">
        <f>ROUNDUP('Grade mix large buckets'!AF44/VLOOKUP('Number of grabs'!AE$2,Tabel1[],6,FALSE),0)</f>
        <v>1</v>
      </c>
      <c r="AF44">
        <f>ROUNDUP('Grade mix large buckets'!AG44/VLOOKUP('Number of grabs'!AF$2,Tabel1[],6,FALSE),0)</f>
        <v>0</v>
      </c>
      <c r="AG44">
        <f>ROUNDUP('Grade mix large buckets'!AH44/VLOOKUP('Number of grabs'!AG$2,Tabel1[],6,FALSE),0)</f>
        <v>0</v>
      </c>
      <c r="AH44" s="55">
        <f t="shared" si="0"/>
        <v>32</v>
      </c>
    </row>
    <row r="45" spans="1:34">
      <c r="A45" s="4" t="s">
        <v>863</v>
      </c>
      <c r="B45">
        <f>ROUNDUP('Grade mix large buckets'!C45/VLOOKUP('Number of grabs'!B$2,Tabel1[],6,FALSE),0)</f>
        <v>0</v>
      </c>
      <c r="C45">
        <f>ROUNDUP('Grade mix large buckets'!D45/VLOOKUP('Number of grabs'!C$2,Tabel1[],6,FALSE),0)</f>
        <v>0</v>
      </c>
      <c r="D45">
        <f>ROUNDUP('Grade mix large buckets'!E45/VLOOKUP('Number of grabs'!D$2,Tabel1[],6,FALSE),0)</f>
        <v>0</v>
      </c>
      <c r="E45">
        <f>ROUNDUP('Grade mix large buckets'!F45/VLOOKUP('Number of grabs'!E$2,Tabel1[],6,FALSE),0)</f>
        <v>0</v>
      </c>
      <c r="F45">
        <f>ROUNDUP('Grade mix large buckets'!G45/VLOOKUP('Number of grabs'!F$2,Tabel1[],6,FALSE),0)</f>
        <v>0</v>
      </c>
      <c r="G45">
        <f>ROUNDUP('Grade mix large buckets'!H45/VLOOKUP('Number of grabs'!G$2,Tabel1[],6,FALSE),0)</f>
        <v>0</v>
      </c>
      <c r="H45">
        <f>ROUNDUP('Grade mix large buckets'!I45/VLOOKUP('Number of grabs'!H$2,Tabel1[],6,FALSE),0)</f>
        <v>0</v>
      </c>
      <c r="I45">
        <f>ROUNDUP('Grade mix large buckets'!J45/VLOOKUP('Number of grabs'!I$2,Tabel1[],6,FALSE),0)</f>
        <v>0</v>
      </c>
      <c r="J45">
        <f>ROUNDUP('Grade mix large buckets'!K45/VLOOKUP('Number of grabs'!J$2,Tabel1[],6,FALSE),0)</f>
        <v>0</v>
      </c>
      <c r="K45">
        <f>ROUNDUP('Grade mix large buckets'!L45/VLOOKUP('Number of grabs'!K$2,Tabel1[],6,FALSE),0)</f>
        <v>0</v>
      </c>
      <c r="L45">
        <f>ROUNDUP('Grade mix large buckets'!M45/VLOOKUP('Number of grabs'!L$2,Tabel1[],6,FALSE),0)</f>
        <v>0</v>
      </c>
      <c r="M45">
        <f>ROUNDUP('Grade mix large buckets'!N45/VLOOKUP('Number of grabs'!M$2,Tabel1[],6,FALSE),0)</f>
        <v>0</v>
      </c>
      <c r="N45">
        <f>ROUNDUP('Grade mix large buckets'!O45/VLOOKUP('Number of grabs'!N$2,Tabel1[],6,FALSE),0)</f>
        <v>2</v>
      </c>
      <c r="O45">
        <f>ROUNDUP('Grade mix large buckets'!P45/VLOOKUP('Number of grabs'!O$2,Tabel1[],6,FALSE),0)</f>
        <v>1</v>
      </c>
      <c r="P45">
        <f>ROUNDUP('Grade mix large buckets'!Q45/VLOOKUP('Number of grabs'!P$2,Tabel1[],6,FALSE),0)</f>
        <v>0</v>
      </c>
      <c r="Q45">
        <f>ROUNDUP('Grade mix large buckets'!R45/VLOOKUP('Number of grabs'!Q$2,Tabel1[],6,FALSE),0)</f>
        <v>1</v>
      </c>
      <c r="R45">
        <f>ROUNDUP('Grade mix large buckets'!S45/VLOOKUP('Number of grabs'!R$2,Tabel1[],6,FALSE),0)</f>
        <v>0</v>
      </c>
      <c r="S45">
        <f>ROUNDUP('Grade mix large buckets'!T45/VLOOKUP('Number of grabs'!S$2,Tabel1[],6,FALSE),0)</f>
        <v>0</v>
      </c>
      <c r="T45">
        <f>ROUNDUP('Grade mix large buckets'!U45/VLOOKUP('Number of grabs'!T$2,Tabel1[],6,FALSE),0)</f>
        <v>0</v>
      </c>
      <c r="U45">
        <f>ROUNDUP('Grade mix large buckets'!V45/VLOOKUP('Number of grabs'!U$2,Tabel1[],6,FALSE),0)</f>
        <v>1</v>
      </c>
      <c r="V45">
        <f>ROUNDUP('Grade mix large buckets'!W45/VLOOKUP('Number of grabs'!V$2,Tabel1[],6,FALSE),0)</f>
        <v>0</v>
      </c>
      <c r="W45">
        <f>ROUNDUP('Grade mix large buckets'!X45/VLOOKUP('Number of grabs'!W$2,Tabel1[],6,FALSE),0)</f>
        <v>24</v>
      </c>
      <c r="X45">
        <f>ROUNDUP('Grade mix large buckets'!Y45/VLOOKUP('Number of grabs'!X$2,Tabel1[],6,FALSE),0)</f>
        <v>0</v>
      </c>
      <c r="Y45">
        <f>ROUNDUP('Grade mix large buckets'!Z45/VLOOKUP('Number of grabs'!Y$2,Tabel1[],6,FALSE),0)</f>
        <v>0</v>
      </c>
      <c r="Z45">
        <f>ROUNDUP('Grade mix large buckets'!AA45/VLOOKUP('Number of grabs'!Z$2,Tabel1[],6,FALSE),0)</f>
        <v>4</v>
      </c>
      <c r="AA45">
        <f>ROUNDUP('Grade mix large buckets'!AB45/VLOOKUP('Number of grabs'!AA$2,Tabel1[],6,FALSE),0)</f>
        <v>1</v>
      </c>
      <c r="AB45">
        <f>ROUNDUP('Grade mix large buckets'!AC45/VLOOKUP('Number of grabs'!AB$2,Tabel1[],6,FALSE),0)</f>
        <v>0</v>
      </c>
      <c r="AC45">
        <f>ROUNDUP('Grade mix large buckets'!AD45/VLOOKUP('Number of grabs'!AC$2,Tabel1[],6,FALSE),0)</f>
        <v>0</v>
      </c>
      <c r="AD45">
        <f>ROUNDUP('Grade mix large buckets'!AE45/VLOOKUP('Number of grabs'!AD$2,Tabel1[],6,FALSE),0)</f>
        <v>0</v>
      </c>
      <c r="AE45">
        <f>ROUNDUP('Grade mix large buckets'!AF45/VLOOKUP('Number of grabs'!AE$2,Tabel1[],6,FALSE),0)</f>
        <v>0</v>
      </c>
      <c r="AF45">
        <f>ROUNDUP('Grade mix large buckets'!AG45/VLOOKUP('Number of grabs'!AF$2,Tabel1[],6,FALSE),0)</f>
        <v>0</v>
      </c>
      <c r="AG45">
        <f>ROUNDUP('Grade mix large buckets'!AH45/VLOOKUP('Number of grabs'!AG$2,Tabel1[],6,FALSE),0)</f>
        <v>0</v>
      </c>
      <c r="AH45" s="55">
        <f t="shared" si="0"/>
        <v>34</v>
      </c>
    </row>
    <row r="46" spans="1:34">
      <c r="A46" s="4" t="s">
        <v>864</v>
      </c>
      <c r="B46">
        <f>ROUNDUP('Grade mix large buckets'!C46/VLOOKUP('Number of grabs'!B$2,Tabel1[],6,FALSE),0)</f>
        <v>0</v>
      </c>
      <c r="C46">
        <f>ROUNDUP('Grade mix large buckets'!D46/VLOOKUP('Number of grabs'!C$2,Tabel1[],6,FALSE),0)</f>
        <v>0</v>
      </c>
      <c r="D46">
        <f>ROUNDUP('Grade mix large buckets'!E46/VLOOKUP('Number of grabs'!D$2,Tabel1[],6,FALSE),0)</f>
        <v>0</v>
      </c>
      <c r="E46">
        <f>ROUNDUP('Grade mix large buckets'!F46/VLOOKUP('Number of grabs'!E$2,Tabel1[],6,FALSE),0)</f>
        <v>0</v>
      </c>
      <c r="F46">
        <f>ROUNDUP('Grade mix large buckets'!G46/VLOOKUP('Number of grabs'!F$2,Tabel1[],6,FALSE),0)</f>
        <v>0</v>
      </c>
      <c r="G46">
        <f>ROUNDUP('Grade mix large buckets'!H46/VLOOKUP('Number of grabs'!G$2,Tabel1[],6,FALSE),0)</f>
        <v>0</v>
      </c>
      <c r="H46">
        <f>ROUNDUP('Grade mix large buckets'!I46/VLOOKUP('Number of grabs'!H$2,Tabel1[],6,FALSE),0)</f>
        <v>0</v>
      </c>
      <c r="I46">
        <f>ROUNDUP('Grade mix large buckets'!J46/VLOOKUP('Number of grabs'!I$2,Tabel1[],6,FALSE),0)</f>
        <v>0</v>
      </c>
      <c r="J46">
        <f>ROUNDUP('Grade mix large buckets'!K46/VLOOKUP('Number of grabs'!J$2,Tabel1[],6,FALSE),0)</f>
        <v>0</v>
      </c>
      <c r="K46">
        <f>ROUNDUP('Grade mix large buckets'!L46/VLOOKUP('Number of grabs'!K$2,Tabel1[],6,FALSE),0)</f>
        <v>0</v>
      </c>
      <c r="L46">
        <f>ROUNDUP('Grade mix large buckets'!M46/VLOOKUP('Number of grabs'!L$2,Tabel1[],6,FALSE),0)</f>
        <v>0</v>
      </c>
      <c r="M46">
        <f>ROUNDUP('Grade mix large buckets'!N46/VLOOKUP('Number of grabs'!M$2,Tabel1[],6,FALSE),0)</f>
        <v>0</v>
      </c>
      <c r="N46">
        <f>ROUNDUP('Grade mix large buckets'!O46/VLOOKUP('Number of grabs'!N$2,Tabel1[],6,FALSE),0)</f>
        <v>8</v>
      </c>
      <c r="O46">
        <f>ROUNDUP('Grade mix large buckets'!P46/VLOOKUP('Number of grabs'!O$2,Tabel1[],6,FALSE),0)</f>
        <v>0</v>
      </c>
      <c r="P46">
        <f>ROUNDUP('Grade mix large buckets'!Q46/VLOOKUP('Number of grabs'!P$2,Tabel1[],6,FALSE),0)</f>
        <v>0</v>
      </c>
      <c r="Q46">
        <f>ROUNDUP('Grade mix large buckets'!R46/VLOOKUP('Number of grabs'!Q$2,Tabel1[],6,FALSE),0)</f>
        <v>7</v>
      </c>
      <c r="R46">
        <f>ROUNDUP('Grade mix large buckets'!S46/VLOOKUP('Number of grabs'!R$2,Tabel1[],6,FALSE),0)</f>
        <v>0</v>
      </c>
      <c r="S46">
        <f>ROUNDUP('Grade mix large buckets'!T46/VLOOKUP('Number of grabs'!S$2,Tabel1[],6,FALSE),0)</f>
        <v>0</v>
      </c>
      <c r="T46">
        <f>ROUNDUP('Grade mix large buckets'!U46/VLOOKUP('Number of grabs'!T$2,Tabel1[],6,FALSE),0)</f>
        <v>0</v>
      </c>
      <c r="U46">
        <f>ROUNDUP('Grade mix large buckets'!V46/VLOOKUP('Number of grabs'!U$2,Tabel1[],6,FALSE),0)</f>
        <v>0</v>
      </c>
      <c r="V46">
        <f>ROUNDUP('Grade mix large buckets'!W46/VLOOKUP('Number of grabs'!V$2,Tabel1[],6,FALSE),0)</f>
        <v>0</v>
      </c>
      <c r="W46">
        <f>ROUNDUP('Grade mix large buckets'!X46/VLOOKUP('Number of grabs'!W$2,Tabel1[],6,FALSE),0)</f>
        <v>0</v>
      </c>
      <c r="X46">
        <f>ROUNDUP('Grade mix large buckets'!Y46/VLOOKUP('Number of grabs'!X$2,Tabel1[],6,FALSE),0)</f>
        <v>0</v>
      </c>
      <c r="Y46">
        <f>ROUNDUP('Grade mix large buckets'!Z46/VLOOKUP('Number of grabs'!Y$2,Tabel1[],6,FALSE),0)</f>
        <v>0</v>
      </c>
      <c r="Z46">
        <f>ROUNDUP('Grade mix large buckets'!AA46/VLOOKUP('Number of grabs'!Z$2,Tabel1[],6,FALSE),0)</f>
        <v>4</v>
      </c>
      <c r="AA46">
        <f>ROUNDUP('Grade mix large buckets'!AB46/VLOOKUP('Number of grabs'!AA$2,Tabel1[],6,FALSE),0)</f>
        <v>3</v>
      </c>
      <c r="AB46">
        <f>ROUNDUP('Grade mix large buckets'!AC46/VLOOKUP('Number of grabs'!AB$2,Tabel1[],6,FALSE),0)</f>
        <v>0</v>
      </c>
      <c r="AC46">
        <f>ROUNDUP('Grade mix large buckets'!AD46/VLOOKUP('Number of grabs'!AC$2,Tabel1[],6,FALSE),0)</f>
        <v>0</v>
      </c>
      <c r="AD46">
        <f>ROUNDUP('Grade mix large buckets'!AE46/VLOOKUP('Number of grabs'!AD$2,Tabel1[],6,FALSE),0)</f>
        <v>0</v>
      </c>
      <c r="AE46">
        <f>ROUNDUP('Grade mix large buckets'!AF46/VLOOKUP('Number of grabs'!AE$2,Tabel1[],6,FALSE),0)</f>
        <v>0</v>
      </c>
      <c r="AF46">
        <f>ROUNDUP('Grade mix large buckets'!AG46/VLOOKUP('Number of grabs'!AF$2,Tabel1[],6,FALSE),0)</f>
        <v>0</v>
      </c>
      <c r="AG46">
        <f>ROUNDUP('Grade mix large buckets'!AH46/VLOOKUP('Number of grabs'!AG$2,Tabel1[],6,FALSE),0)</f>
        <v>0</v>
      </c>
      <c r="AH46" s="55">
        <f t="shared" si="0"/>
        <v>22</v>
      </c>
    </row>
    <row r="47" spans="1:34">
      <c r="A47" s="4" t="s">
        <v>865</v>
      </c>
      <c r="B47">
        <f>ROUNDUP('Grade mix large buckets'!C47/VLOOKUP('Number of grabs'!B$2,Tabel1[],6,FALSE),0)</f>
        <v>0</v>
      </c>
      <c r="C47">
        <f>ROUNDUP('Grade mix large buckets'!D47/VLOOKUP('Number of grabs'!C$2,Tabel1[],6,FALSE),0)</f>
        <v>0</v>
      </c>
      <c r="D47">
        <f>ROUNDUP('Grade mix large buckets'!E47/VLOOKUP('Number of grabs'!D$2,Tabel1[],6,FALSE),0)</f>
        <v>0</v>
      </c>
      <c r="E47">
        <f>ROUNDUP('Grade mix large buckets'!F47/VLOOKUP('Number of grabs'!E$2,Tabel1[],6,FALSE),0)</f>
        <v>0</v>
      </c>
      <c r="F47">
        <f>ROUNDUP('Grade mix large buckets'!G47/VLOOKUP('Number of grabs'!F$2,Tabel1[],6,FALSE),0)</f>
        <v>0</v>
      </c>
      <c r="G47">
        <f>ROUNDUP('Grade mix large buckets'!H47/VLOOKUP('Number of grabs'!G$2,Tabel1[],6,FALSE),0)</f>
        <v>0</v>
      </c>
      <c r="H47">
        <f>ROUNDUP('Grade mix large buckets'!I47/VLOOKUP('Number of grabs'!H$2,Tabel1[],6,FALSE),0)</f>
        <v>0</v>
      </c>
      <c r="I47">
        <f>ROUNDUP('Grade mix large buckets'!J47/VLOOKUP('Number of grabs'!I$2,Tabel1[],6,FALSE),0)</f>
        <v>0</v>
      </c>
      <c r="J47">
        <f>ROUNDUP('Grade mix large buckets'!K47/VLOOKUP('Number of grabs'!J$2,Tabel1[],6,FALSE),0)</f>
        <v>0</v>
      </c>
      <c r="K47">
        <f>ROUNDUP('Grade mix large buckets'!L47/VLOOKUP('Number of grabs'!K$2,Tabel1[],6,FALSE),0)</f>
        <v>0</v>
      </c>
      <c r="L47">
        <f>ROUNDUP('Grade mix large buckets'!M47/VLOOKUP('Number of grabs'!L$2,Tabel1[],6,FALSE),0)</f>
        <v>0</v>
      </c>
      <c r="M47">
        <f>ROUNDUP('Grade mix large buckets'!N47/VLOOKUP('Number of grabs'!M$2,Tabel1[],6,FALSE),0)</f>
        <v>0</v>
      </c>
      <c r="N47">
        <f>ROUNDUP('Grade mix large buckets'!O47/VLOOKUP('Number of grabs'!N$2,Tabel1[],6,FALSE),0)</f>
        <v>0</v>
      </c>
      <c r="O47">
        <f>ROUNDUP('Grade mix large buckets'!P47/VLOOKUP('Number of grabs'!O$2,Tabel1[],6,FALSE),0)</f>
        <v>0</v>
      </c>
      <c r="P47">
        <f>ROUNDUP('Grade mix large buckets'!Q47/VLOOKUP('Number of grabs'!P$2,Tabel1[],6,FALSE),0)</f>
        <v>0</v>
      </c>
      <c r="Q47">
        <f>ROUNDUP('Grade mix large buckets'!R47/VLOOKUP('Number of grabs'!Q$2,Tabel1[],6,FALSE),0)</f>
        <v>3</v>
      </c>
      <c r="R47">
        <f>ROUNDUP('Grade mix large buckets'!S47/VLOOKUP('Number of grabs'!R$2,Tabel1[],6,FALSE),0)</f>
        <v>0</v>
      </c>
      <c r="S47">
        <f>ROUNDUP('Grade mix large buckets'!T47/VLOOKUP('Number of grabs'!S$2,Tabel1[],6,FALSE),0)</f>
        <v>0</v>
      </c>
      <c r="T47">
        <f>ROUNDUP('Grade mix large buckets'!U47/VLOOKUP('Number of grabs'!T$2,Tabel1[],6,FALSE),0)</f>
        <v>0</v>
      </c>
      <c r="U47">
        <f>ROUNDUP('Grade mix large buckets'!V47/VLOOKUP('Number of grabs'!U$2,Tabel1[],6,FALSE),0)</f>
        <v>1</v>
      </c>
      <c r="V47">
        <f>ROUNDUP('Grade mix large buckets'!W47/VLOOKUP('Number of grabs'!V$2,Tabel1[],6,FALSE),0)</f>
        <v>3</v>
      </c>
      <c r="W47">
        <f>ROUNDUP('Grade mix large buckets'!X47/VLOOKUP('Number of grabs'!W$2,Tabel1[],6,FALSE),0)</f>
        <v>11</v>
      </c>
      <c r="X47">
        <f>ROUNDUP('Grade mix large buckets'!Y47/VLOOKUP('Number of grabs'!X$2,Tabel1[],6,FALSE),0)</f>
        <v>0</v>
      </c>
      <c r="Y47">
        <f>ROUNDUP('Grade mix large buckets'!Z47/VLOOKUP('Number of grabs'!Y$2,Tabel1[],6,FALSE),0)</f>
        <v>2</v>
      </c>
      <c r="Z47">
        <f>ROUNDUP('Grade mix large buckets'!AA47/VLOOKUP('Number of grabs'!Z$2,Tabel1[],6,FALSE),0)</f>
        <v>4</v>
      </c>
      <c r="AA47">
        <f>ROUNDUP('Grade mix large buckets'!AB47/VLOOKUP('Number of grabs'!AA$2,Tabel1[],6,FALSE),0)</f>
        <v>0</v>
      </c>
      <c r="AB47">
        <f>ROUNDUP('Grade mix large buckets'!AC47/VLOOKUP('Number of grabs'!AB$2,Tabel1[],6,FALSE),0)</f>
        <v>0</v>
      </c>
      <c r="AC47">
        <f>ROUNDUP('Grade mix large buckets'!AD47/VLOOKUP('Number of grabs'!AC$2,Tabel1[],6,FALSE),0)</f>
        <v>0</v>
      </c>
      <c r="AD47">
        <f>ROUNDUP('Grade mix large buckets'!AE47/VLOOKUP('Number of grabs'!AD$2,Tabel1[],6,FALSE),0)</f>
        <v>0</v>
      </c>
      <c r="AE47">
        <f>ROUNDUP('Grade mix large buckets'!AF47/VLOOKUP('Number of grabs'!AE$2,Tabel1[],6,FALSE),0)</f>
        <v>0</v>
      </c>
      <c r="AF47">
        <f>ROUNDUP('Grade mix large buckets'!AG47/VLOOKUP('Number of grabs'!AF$2,Tabel1[],6,FALSE),0)</f>
        <v>0</v>
      </c>
      <c r="AG47">
        <f>ROUNDUP('Grade mix large buckets'!AH47/VLOOKUP('Number of grabs'!AG$2,Tabel1[],6,FALSE),0)</f>
        <v>0</v>
      </c>
      <c r="AH47" s="55">
        <f t="shared" si="0"/>
        <v>24</v>
      </c>
    </row>
    <row r="48" spans="1:34">
      <c r="A48" s="4" t="s">
        <v>866</v>
      </c>
      <c r="B48">
        <f>ROUNDUP('Grade mix large buckets'!C48/VLOOKUP('Number of grabs'!B$2,Tabel1[],6,FALSE),0)</f>
        <v>0</v>
      </c>
      <c r="C48">
        <f>ROUNDUP('Grade mix large buckets'!D48/VLOOKUP('Number of grabs'!C$2,Tabel1[],6,FALSE),0)</f>
        <v>0</v>
      </c>
      <c r="D48">
        <f>ROUNDUP('Grade mix large buckets'!E48/VLOOKUP('Number of grabs'!D$2,Tabel1[],6,FALSE),0)</f>
        <v>0</v>
      </c>
      <c r="E48">
        <f>ROUNDUP('Grade mix large buckets'!F48/VLOOKUP('Number of grabs'!E$2,Tabel1[],6,FALSE),0)</f>
        <v>0</v>
      </c>
      <c r="F48">
        <f>ROUNDUP('Grade mix large buckets'!G48/VLOOKUP('Number of grabs'!F$2,Tabel1[],6,FALSE),0)</f>
        <v>0</v>
      </c>
      <c r="G48">
        <f>ROUNDUP('Grade mix large buckets'!H48/VLOOKUP('Number of grabs'!G$2,Tabel1[],6,FALSE),0)</f>
        <v>0</v>
      </c>
      <c r="H48">
        <f>ROUNDUP('Grade mix large buckets'!I48/VLOOKUP('Number of grabs'!H$2,Tabel1[],6,FALSE),0)</f>
        <v>0</v>
      </c>
      <c r="I48">
        <f>ROUNDUP('Grade mix large buckets'!J48/VLOOKUP('Number of grabs'!I$2,Tabel1[],6,FALSE),0)</f>
        <v>0</v>
      </c>
      <c r="J48">
        <f>ROUNDUP('Grade mix large buckets'!K48/VLOOKUP('Number of grabs'!J$2,Tabel1[],6,FALSE),0)</f>
        <v>0</v>
      </c>
      <c r="K48">
        <f>ROUNDUP('Grade mix large buckets'!L48/VLOOKUP('Number of grabs'!K$2,Tabel1[],6,FALSE),0)</f>
        <v>0</v>
      </c>
      <c r="L48">
        <f>ROUNDUP('Grade mix large buckets'!M48/VLOOKUP('Number of grabs'!L$2,Tabel1[],6,FALSE),0)</f>
        <v>0</v>
      </c>
      <c r="M48">
        <f>ROUNDUP('Grade mix large buckets'!N48/VLOOKUP('Number of grabs'!M$2,Tabel1[],6,FALSE),0)</f>
        <v>0</v>
      </c>
      <c r="N48">
        <f>ROUNDUP('Grade mix large buckets'!O48/VLOOKUP('Number of grabs'!N$2,Tabel1[],6,FALSE),0)</f>
        <v>8</v>
      </c>
      <c r="O48">
        <f>ROUNDUP('Grade mix large buckets'!P48/VLOOKUP('Number of grabs'!O$2,Tabel1[],6,FALSE),0)</f>
        <v>4</v>
      </c>
      <c r="P48">
        <f>ROUNDUP('Grade mix large buckets'!Q48/VLOOKUP('Number of grabs'!P$2,Tabel1[],6,FALSE),0)</f>
        <v>2</v>
      </c>
      <c r="Q48">
        <f>ROUNDUP('Grade mix large buckets'!R48/VLOOKUP('Number of grabs'!Q$2,Tabel1[],6,FALSE),0)</f>
        <v>2</v>
      </c>
      <c r="R48">
        <f>ROUNDUP('Grade mix large buckets'!S48/VLOOKUP('Number of grabs'!R$2,Tabel1[],6,FALSE),0)</f>
        <v>7</v>
      </c>
      <c r="S48">
        <f>ROUNDUP('Grade mix large buckets'!T48/VLOOKUP('Number of grabs'!S$2,Tabel1[],6,FALSE),0)</f>
        <v>1</v>
      </c>
      <c r="T48">
        <f>ROUNDUP('Grade mix large buckets'!U48/VLOOKUP('Number of grabs'!T$2,Tabel1[],6,FALSE),0)</f>
        <v>0</v>
      </c>
      <c r="U48">
        <f>ROUNDUP('Grade mix large buckets'!V48/VLOOKUP('Number of grabs'!U$2,Tabel1[],6,FALSE),0)</f>
        <v>1</v>
      </c>
      <c r="V48">
        <f>ROUNDUP('Grade mix large buckets'!W48/VLOOKUP('Number of grabs'!V$2,Tabel1[],6,FALSE),0)</f>
        <v>0</v>
      </c>
      <c r="W48">
        <f>ROUNDUP('Grade mix large buckets'!X48/VLOOKUP('Number of grabs'!W$2,Tabel1[],6,FALSE),0)</f>
        <v>0</v>
      </c>
      <c r="X48">
        <f>ROUNDUP('Grade mix large buckets'!Y48/VLOOKUP('Number of grabs'!X$2,Tabel1[],6,FALSE),0)</f>
        <v>0</v>
      </c>
      <c r="Y48">
        <f>ROUNDUP('Grade mix large buckets'!Z48/VLOOKUP('Number of grabs'!Y$2,Tabel1[],6,FALSE),0)</f>
        <v>0</v>
      </c>
      <c r="Z48">
        <f>ROUNDUP('Grade mix large buckets'!AA48/VLOOKUP('Number of grabs'!Z$2,Tabel1[],6,FALSE),0)</f>
        <v>3</v>
      </c>
      <c r="AA48">
        <f>ROUNDUP('Grade mix large buckets'!AB48/VLOOKUP('Number of grabs'!AA$2,Tabel1[],6,FALSE),0)</f>
        <v>4</v>
      </c>
      <c r="AB48">
        <f>ROUNDUP('Grade mix large buckets'!AC48/VLOOKUP('Number of grabs'!AB$2,Tabel1[],6,FALSE),0)</f>
        <v>0</v>
      </c>
      <c r="AC48">
        <f>ROUNDUP('Grade mix large buckets'!AD48/VLOOKUP('Number of grabs'!AC$2,Tabel1[],6,FALSE),0)</f>
        <v>0</v>
      </c>
      <c r="AD48">
        <f>ROUNDUP('Grade mix large buckets'!AE48/VLOOKUP('Number of grabs'!AD$2,Tabel1[],6,FALSE),0)</f>
        <v>1</v>
      </c>
      <c r="AE48">
        <f>ROUNDUP('Grade mix large buckets'!AF48/VLOOKUP('Number of grabs'!AE$2,Tabel1[],6,FALSE),0)</f>
        <v>1</v>
      </c>
      <c r="AF48">
        <f>ROUNDUP('Grade mix large buckets'!AG48/VLOOKUP('Number of grabs'!AF$2,Tabel1[],6,FALSE),0)</f>
        <v>0</v>
      </c>
      <c r="AG48">
        <f>ROUNDUP('Grade mix large buckets'!AH48/VLOOKUP('Number of grabs'!AG$2,Tabel1[],6,FALSE),0)</f>
        <v>0</v>
      </c>
      <c r="AH48" s="55">
        <f t="shared" si="0"/>
        <v>34</v>
      </c>
    </row>
    <row r="49" spans="1:34">
      <c r="A49" s="4" t="s">
        <v>867</v>
      </c>
      <c r="B49">
        <f>ROUNDUP('Grade mix large buckets'!C49/VLOOKUP('Number of grabs'!B$2,Tabel1[],6,FALSE),0)</f>
        <v>0</v>
      </c>
      <c r="C49">
        <f>ROUNDUP('Grade mix large buckets'!D49/VLOOKUP('Number of grabs'!C$2,Tabel1[],6,FALSE),0)</f>
        <v>0</v>
      </c>
      <c r="D49">
        <f>ROUNDUP('Grade mix large buckets'!E49/VLOOKUP('Number of grabs'!D$2,Tabel1[],6,FALSE),0)</f>
        <v>0</v>
      </c>
      <c r="E49">
        <f>ROUNDUP('Grade mix large buckets'!F49/VLOOKUP('Number of grabs'!E$2,Tabel1[],6,FALSE),0)</f>
        <v>0</v>
      </c>
      <c r="F49">
        <f>ROUNDUP('Grade mix large buckets'!G49/VLOOKUP('Number of grabs'!F$2,Tabel1[],6,FALSE),0)</f>
        <v>0</v>
      </c>
      <c r="G49">
        <f>ROUNDUP('Grade mix large buckets'!H49/VLOOKUP('Number of grabs'!G$2,Tabel1[],6,FALSE),0)</f>
        <v>0</v>
      </c>
      <c r="H49">
        <f>ROUNDUP('Grade mix large buckets'!I49/VLOOKUP('Number of grabs'!H$2,Tabel1[],6,FALSE),0)</f>
        <v>0</v>
      </c>
      <c r="I49">
        <f>ROUNDUP('Grade mix large buckets'!J49/VLOOKUP('Number of grabs'!I$2,Tabel1[],6,FALSE),0)</f>
        <v>0</v>
      </c>
      <c r="J49">
        <f>ROUNDUP('Grade mix large buckets'!K49/VLOOKUP('Number of grabs'!J$2,Tabel1[],6,FALSE),0)</f>
        <v>0</v>
      </c>
      <c r="K49">
        <f>ROUNDUP('Grade mix large buckets'!L49/VLOOKUP('Number of grabs'!K$2,Tabel1[],6,FALSE),0)</f>
        <v>0</v>
      </c>
      <c r="L49">
        <f>ROUNDUP('Grade mix large buckets'!M49/VLOOKUP('Number of grabs'!L$2,Tabel1[],6,FALSE),0)</f>
        <v>0</v>
      </c>
      <c r="M49">
        <f>ROUNDUP('Grade mix large buckets'!N49/VLOOKUP('Number of grabs'!M$2,Tabel1[],6,FALSE),0)</f>
        <v>0</v>
      </c>
      <c r="N49">
        <f>ROUNDUP('Grade mix large buckets'!O49/VLOOKUP('Number of grabs'!N$2,Tabel1[],6,FALSE),0)</f>
        <v>11</v>
      </c>
      <c r="O49">
        <f>ROUNDUP('Grade mix large buckets'!P49/VLOOKUP('Number of grabs'!O$2,Tabel1[],6,FALSE),0)</f>
        <v>0</v>
      </c>
      <c r="P49">
        <f>ROUNDUP('Grade mix large buckets'!Q49/VLOOKUP('Number of grabs'!P$2,Tabel1[],6,FALSE),0)</f>
        <v>0</v>
      </c>
      <c r="Q49">
        <f>ROUNDUP('Grade mix large buckets'!R49/VLOOKUP('Number of grabs'!Q$2,Tabel1[],6,FALSE),0)</f>
        <v>7</v>
      </c>
      <c r="R49">
        <f>ROUNDUP('Grade mix large buckets'!S49/VLOOKUP('Number of grabs'!R$2,Tabel1[],6,FALSE),0)</f>
        <v>0</v>
      </c>
      <c r="S49">
        <f>ROUNDUP('Grade mix large buckets'!T49/VLOOKUP('Number of grabs'!S$2,Tabel1[],6,FALSE),0)</f>
        <v>0</v>
      </c>
      <c r="T49">
        <f>ROUNDUP('Grade mix large buckets'!U49/VLOOKUP('Number of grabs'!T$2,Tabel1[],6,FALSE),0)</f>
        <v>0</v>
      </c>
      <c r="U49">
        <f>ROUNDUP('Grade mix large buckets'!V49/VLOOKUP('Number of grabs'!U$2,Tabel1[],6,FALSE),0)</f>
        <v>0</v>
      </c>
      <c r="V49">
        <f>ROUNDUP('Grade mix large buckets'!W49/VLOOKUP('Number of grabs'!V$2,Tabel1[],6,FALSE),0)</f>
        <v>0</v>
      </c>
      <c r="W49">
        <f>ROUNDUP('Grade mix large buckets'!X49/VLOOKUP('Number of grabs'!W$2,Tabel1[],6,FALSE),0)</f>
        <v>0</v>
      </c>
      <c r="X49">
        <f>ROUNDUP('Grade mix large buckets'!Y49/VLOOKUP('Number of grabs'!X$2,Tabel1[],6,FALSE),0)</f>
        <v>0</v>
      </c>
      <c r="Y49">
        <f>ROUNDUP('Grade mix large buckets'!Z49/VLOOKUP('Number of grabs'!Y$2,Tabel1[],6,FALSE),0)</f>
        <v>0</v>
      </c>
      <c r="Z49">
        <f>ROUNDUP('Grade mix large buckets'!AA49/VLOOKUP('Number of grabs'!Z$2,Tabel1[],6,FALSE),0)</f>
        <v>4</v>
      </c>
      <c r="AA49">
        <f>ROUNDUP('Grade mix large buckets'!AB49/VLOOKUP('Number of grabs'!AA$2,Tabel1[],6,FALSE),0)</f>
        <v>0</v>
      </c>
      <c r="AB49">
        <f>ROUNDUP('Grade mix large buckets'!AC49/VLOOKUP('Number of grabs'!AB$2,Tabel1[],6,FALSE),0)</f>
        <v>0</v>
      </c>
      <c r="AC49">
        <f>ROUNDUP('Grade mix large buckets'!AD49/VLOOKUP('Number of grabs'!AC$2,Tabel1[],6,FALSE),0)</f>
        <v>0</v>
      </c>
      <c r="AD49">
        <f>ROUNDUP('Grade mix large buckets'!AE49/VLOOKUP('Number of grabs'!AD$2,Tabel1[],6,FALSE),0)</f>
        <v>0</v>
      </c>
      <c r="AE49">
        <f>ROUNDUP('Grade mix large buckets'!AF49/VLOOKUP('Number of grabs'!AE$2,Tabel1[],6,FALSE),0)</f>
        <v>0</v>
      </c>
      <c r="AF49">
        <f>ROUNDUP('Grade mix large buckets'!AG49/VLOOKUP('Number of grabs'!AF$2,Tabel1[],6,FALSE),0)</f>
        <v>0</v>
      </c>
      <c r="AG49">
        <f>ROUNDUP('Grade mix large buckets'!AH49/VLOOKUP('Number of grabs'!AG$2,Tabel1[],6,FALSE),0)</f>
        <v>0</v>
      </c>
      <c r="AH49" s="55">
        <f t="shared" si="0"/>
        <v>22</v>
      </c>
    </row>
    <row r="50" spans="1:34">
      <c r="A50" s="4" t="s">
        <v>868</v>
      </c>
      <c r="B50">
        <f>ROUNDUP('Grade mix large buckets'!C50/VLOOKUP('Number of grabs'!B$2,Tabel1[],6,FALSE),0)</f>
        <v>6</v>
      </c>
      <c r="C50">
        <f>ROUNDUP('Grade mix large buckets'!D50/VLOOKUP('Number of grabs'!C$2,Tabel1[],6,FALSE),0)</f>
        <v>0</v>
      </c>
      <c r="D50">
        <f>ROUNDUP('Grade mix large buckets'!E50/VLOOKUP('Number of grabs'!D$2,Tabel1[],6,FALSE),0)</f>
        <v>0</v>
      </c>
      <c r="E50">
        <f>ROUNDUP('Grade mix large buckets'!F50/VLOOKUP('Number of grabs'!E$2,Tabel1[],6,FALSE),0)</f>
        <v>0</v>
      </c>
      <c r="F50">
        <f>ROUNDUP('Grade mix large buckets'!G50/VLOOKUP('Number of grabs'!F$2,Tabel1[],6,FALSE),0)</f>
        <v>0</v>
      </c>
      <c r="G50">
        <f>ROUNDUP('Grade mix large buckets'!H50/VLOOKUP('Number of grabs'!G$2,Tabel1[],6,FALSE),0)</f>
        <v>0</v>
      </c>
      <c r="H50">
        <f>ROUNDUP('Grade mix large buckets'!I50/VLOOKUP('Number of grabs'!H$2,Tabel1[],6,FALSE),0)</f>
        <v>0</v>
      </c>
      <c r="I50">
        <f>ROUNDUP('Grade mix large buckets'!J50/VLOOKUP('Number of grabs'!I$2,Tabel1[],6,FALSE),0)</f>
        <v>0</v>
      </c>
      <c r="J50">
        <f>ROUNDUP('Grade mix large buckets'!K50/VLOOKUP('Number of grabs'!J$2,Tabel1[],6,FALSE),0)</f>
        <v>0</v>
      </c>
      <c r="K50">
        <f>ROUNDUP('Grade mix large buckets'!L50/VLOOKUP('Number of grabs'!K$2,Tabel1[],6,FALSE),0)</f>
        <v>0</v>
      </c>
      <c r="L50">
        <f>ROUNDUP('Grade mix large buckets'!M50/VLOOKUP('Number of grabs'!L$2,Tabel1[],6,FALSE),0)</f>
        <v>0</v>
      </c>
      <c r="M50">
        <f>ROUNDUP('Grade mix large buckets'!N50/VLOOKUP('Number of grabs'!M$2,Tabel1[],6,FALSE),0)</f>
        <v>0</v>
      </c>
      <c r="N50">
        <f>ROUNDUP('Grade mix large buckets'!O50/VLOOKUP('Number of grabs'!N$2,Tabel1[],6,FALSE),0)</f>
        <v>3</v>
      </c>
      <c r="O50">
        <f>ROUNDUP('Grade mix large buckets'!P50/VLOOKUP('Number of grabs'!O$2,Tabel1[],6,FALSE),0)</f>
        <v>0</v>
      </c>
      <c r="P50">
        <f>ROUNDUP('Grade mix large buckets'!Q50/VLOOKUP('Number of grabs'!P$2,Tabel1[],6,FALSE),0)</f>
        <v>5</v>
      </c>
      <c r="Q50">
        <f>ROUNDUP('Grade mix large buckets'!R50/VLOOKUP('Number of grabs'!Q$2,Tabel1[],6,FALSE),0)</f>
        <v>5</v>
      </c>
      <c r="R50">
        <f>ROUNDUP('Grade mix large buckets'!S50/VLOOKUP('Number of grabs'!R$2,Tabel1[],6,FALSE),0)</f>
        <v>0</v>
      </c>
      <c r="S50">
        <f>ROUNDUP('Grade mix large buckets'!T50/VLOOKUP('Number of grabs'!S$2,Tabel1[],6,FALSE),0)</f>
        <v>0</v>
      </c>
      <c r="T50">
        <f>ROUNDUP('Grade mix large buckets'!U50/VLOOKUP('Number of grabs'!T$2,Tabel1[],6,FALSE),0)</f>
        <v>0</v>
      </c>
      <c r="U50">
        <f>ROUNDUP('Grade mix large buckets'!V50/VLOOKUP('Number of grabs'!U$2,Tabel1[],6,FALSE),0)</f>
        <v>0</v>
      </c>
      <c r="V50">
        <f>ROUNDUP('Grade mix large buckets'!W50/VLOOKUP('Number of grabs'!V$2,Tabel1[],6,FALSE),0)</f>
        <v>0</v>
      </c>
      <c r="W50">
        <f>ROUNDUP('Grade mix large buckets'!X50/VLOOKUP('Number of grabs'!W$2,Tabel1[],6,FALSE),0)</f>
        <v>0</v>
      </c>
      <c r="X50">
        <f>ROUNDUP('Grade mix large buckets'!Y50/VLOOKUP('Number of grabs'!X$2,Tabel1[],6,FALSE),0)</f>
        <v>0</v>
      </c>
      <c r="Y50">
        <f>ROUNDUP('Grade mix large buckets'!Z50/VLOOKUP('Number of grabs'!Y$2,Tabel1[],6,FALSE),0)</f>
        <v>0</v>
      </c>
      <c r="Z50">
        <f>ROUNDUP('Grade mix large buckets'!AA50/VLOOKUP('Number of grabs'!Z$2,Tabel1[],6,FALSE),0)</f>
        <v>3</v>
      </c>
      <c r="AA50">
        <f>ROUNDUP('Grade mix large buckets'!AB50/VLOOKUP('Number of grabs'!AA$2,Tabel1[],6,FALSE),0)</f>
        <v>0</v>
      </c>
      <c r="AB50">
        <f>ROUNDUP('Grade mix large buckets'!AC50/VLOOKUP('Number of grabs'!AB$2,Tabel1[],6,FALSE),0)</f>
        <v>0</v>
      </c>
      <c r="AC50">
        <f>ROUNDUP('Grade mix large buckets'!AD50/VLOOKUP('Number of grabs'!AC$2,Tabel1[],6,FALSE),0)</f>
        <v>0</v>
      </c>
      <c r="AD50">
        <f>ROUNDUP('Grade mix large buckets'!AE50/VLOOKUP('Number of grabs'!AD$2,Tabel1[],6,FALSE),0)</f>
        <v>0</v>
      </c>
      <c r="AE50">
        <f>ROUNDUP('Grade mix large buckets'!AF50/VLOOKUP('Number of grabs'!AE$2,Tabel1[],6,FALSE),0)</f>
        <v>1</v>
      </c>
      <c r="AF50">
        <f>ROUNDUP('Grade mix large buckets'!AG50/VLOOKUP('Number of grabs'!AF$2,Tabel1[],6,FALSE),0)</f>
        <v>0</v>
      </c>
      <c r="AG50">
        <f>ROUNDUP('Grade mix large buckets'!AH50/VLOOKUP('Number of grabs'!AG$2,Tabel1[],6,FALSE),0)</f>
        <v>0</v>
      </c>
      <c r="AH50" s="55">
        <f t="shared" si="0"/>
        <v>23</v>
      </c>
    </row>
    <row r="51" spans="1:34">
      <c r="A51" s="4" t="s">
        <v>869</v>
      </c>
      <c r="B51">
        <f>ROUNDUP('Grade mix large buckets'!C51/VLOOKUP('Number of grabs'!B$2,Tabel1[],6,FALSE),0)</f>
        <v>0</v>
      </c>
      <c r="C51">
        <f>ROUNDUP('Grade mix large buckets'!D51/VLOOKUP('Number of grabs'!C$2,Tabel1[],6,FALSE),0)</f>
        <v>0</v>
      </c>
      <c r="D51">
        <f>ROUNDUP('Grade mix large buckets'!E51/VLOOKUP('Number of grabs'!D$2,Tabel1[],6,FALSE),0)</f>
        <v>0</v>
      </c>
      <c r="E51">
        <f>ROUNDUP('Grade mix large buckets'!F51/VLOOKUP('Number of grabs'!E$2,Tabel1[],6,FALSE),0)</f>
        <v>0</v>
      </c>
      <c r="F51">
        <f>ROUNDUP('Grade mix large buckets'!G51/VLOOKUP('Number of grabs'!F$2,Tabel1[],6,FALSE),0)</f>
        <v>0</v>
      </c>
      <c r="G51">
        <f>ROUNDUP('Grade mix large buckets'!H51/VLOOKUP('Number of grabs'!G$2,Tabel1[],6,FALSE),0)</f>
        <v>0</v>
      </c>
      <c r="H51">
        <f>ROUNDUP('Grade mix large buckets'!I51/VLOOKUP('Number of grabs'!H$2,Tabel1[],6,FALSE),0)</f>
        <v>0</v>
      </c>
      <c r="I51">
        <f>ROUNDUP('Grade mix large buckets'!J51/VLOOKUP('Number of grabs'!I$2,Tabel1[],6,FALSE),0)</f>
        <v>0</v>
      </c>
      <c r="J51">
        <f>ROUNDUP('Grade mix large buckets'!K51/VLOOKUP('Number of grabs'!J$2,Tabel1[],6,FALSE),0)</f>
        <v>0</v>
      </c>
      <c r="K51">
        <f>ROUNDUP('Grade mix large buckets'!L51/VLOOKUP('Number of grabs'!K$2,Tabel1[],6,FALSE),0)</f>
        <v>0</v>
      </c>
      <c r="L51">
        <f>ROUNDUP('Grade mix large buckets'!M51/VLOOKUP('Number of grabs'!L$2,Tabel1[],6,FALSE),0)</f>
        <v>0</v>
      </c>
      <c r="M51">
        <f>ROUNDUP('Grade mix large buckets'!N51/VLOOKUP('Number of grabs'!M$2,Tabel1[],6,FALSE),0)</f>
        <v>0</v>
      </c>
      <c r="N51">
        <f>ROUNDUP('Grade mix large buckets'!O51/VLOOKUP('Number of grabs'!N$2,Tabel1[],6,FALSE),0)</f>
        <v>7</v>
      </c>
      <c r="O51">
        <f>ROUNDUP('Grade mix large buckets'!P51/VLOOKUP('Number of grabs'!O$2,Tabel1[],6,FALSE),0)</f>
        <v>0</v>
      </c>
      <c r="P51">
        <f>ROUNDUP('Grade mix large buckets'!Q51/VLOOKUP('Number of grabs'!P$2,Tabel1[],6,FALSE),0)</f>
        <v>5</v>
      </c>
      <c r="Q51">
        <f>ROUNDUP('Grade mix large buckets'!R51/VLOOKUP('Number of grabs'!Q$2,Tabel1[],6,FALSE),0)</f>
        <v>5</v>
      </c>
      <c r="R51">
        <f>ROUNDUP('Grade mix large buckets'!S51/VLOOKUP('Number of grabs'!R$2,Tabel1[],6,FALSE),0)</f>
        <v>0</v>
      </c>
      <c r="S51">
        <f>ROUNDUP('Grade mix large buckets'!T51/VLOOKUP('Number of grabs'!S$2,Tabel1[],6,FALSE),0)</f>
        <v>0</v>
      </c>
      <c r="T51">
        <f>ROUNDUP('Grade mix large buckets'!U51/VLOOKUP('Number of grabs'!T$2,Tabel1[],6,FALSE),0)</f>
        <v>0</v>
      </c>
      <c r="U51">
        <f>ROUNDUP('Grade mix large buckets'!V51/VLOOKUP('Number of grabs'!U$2,Tabel1[],6,FALSE),0)</f>
        <v>0</v>
      </c>
      <c r="V51">
        <f>ROUNDUP('Grade mix large buckets'!W51/VLOOKUP('Number of grabs'!V$2,Tabel1[],6,FALSE),0)</f>
        <v>0</v>
      </c>
      <c r="W51">
        <f>ROUNDUP('Grade mix large buckets'!X51/VLOOKUP('Number of grabs'!W$2,Tabel1[],6,FALSE),0)</f>
        <v>0</v>
      </c>
      <c r="X51">
        <f>ROUNDUP('Grade mix large buckets'!Y51/VLOOKUP('Number of grabs'!X$2,Tabel1[],6,FALSE),0)</f>
        <v>0</v>
      </c>
      <c r="Y51">
        <f>ROUNDUP('Grade mix large buckets'!Z51/VLOOKUP('Number of grabs'!Y$2,Tabel1[],6,FALSE),0)</f>
        <v>0</v>
      </c>
      <c r="Z51">
        <f>ROUNDUP('Grade mix large buckets'!AA51/VLOOKUP('Number of grabs'!Z$2,Tabel1[],6,FALSE),0)</f>
        <v>3</v>
      </c>
      <c r="AA51">
        <f>ROUNDUP('Grade mix large buckets'!AB51/VLOOKUP('Number of grabs'!AA$2,Tabel1[],6,FALSE),0)</f>
        <v>0</v>
      </c>
      <c r="AB51">
        <f>ROUNDUP('Grade mix large buckets'!AC51/VLOOKUP('Number of grabs'!AB$2,Tabel1[],6,FALSE),0)</f>
        <v>0</v>
      </c>
      <c r="AC51">
        <f>ROUNDUP('Grade mix large buckets'!AD51/VLOOKUP('Number of grabs'!AC$2,Tabel1[],6,FALSE),0)</f>
        <v>0</v>
      </c>
      <c r="AD51">
        <f>ROUNDUP('Grade mix large buckets'!AE51/VLOOKUP('Number of grabs'!AD$2,Tabel1[],6,FALSE),0)</f>
        <v>0</v>
      </c>
      <c r="AE51">
        <f>ROUNDUP('Grade mix large buckets'!AF51/VLOOKUP('Number of grabs'!AE$2,Tabel1[],6,FALSE),0)</f>
        <v>1</v>
      </c>
      <c r="AF51">
        <f>ROUNDUP('Grade mix large buckets'!AG51/VLOOKUP('Number of grabs'!AF$2,Tabel1[],6,FALSE),0)</f>
        <v>0</v>
      </c>
      <c r="AG51">
        <f>ROUNDUP('Grade mix large buckets'!AH51/VLOOKUP('Number of grabs'!AG$2,Tabel1[],6,FALSE),0)</f>
        <v>0</v>
      </c>
      <c r="AH51" s="55">
        <f t="shared" si="0"/>
        <v>21</v>
      </c>
    </row>
    <row r="52" spans="1:34">
      <c r="A52" s="4" t="s">
        <v>870</v>
      </c>
      <c r="B52">
        <f>ROUNDUP('Grade mix large buckets'!C52/VLOOKUP('Number of grabs'!B$2,Tabel1[],6,FALSE),0)</f>
        <v>3</v>
      </c>
      <c r="C52">
        <f>ROUNDUP('Grade mix large buckets'!D52/VLOOKUP('Number of grabs'!C$2,Tabel1[],6,FALSE),0)</f>
        <v>0</v>
      </c>
      <c r="D52">
        <f>ROUNDUP('Grade mix large buckets'!E52/VLOOKUP('Number of grabs'!D$2,Tabel1[],6,FALSE),0)</f>
        <v>1</v>
      </c>
      <c r="E52">
        <f>ROUNDUP('Grade mix large buckets'!F52/VLOOKUP('Number of grabs'!E$2,Tabel1[],6,FALSE),0)</f>
        <v>0</v>
      </c>
      <c r="F52">
        <f>ROUNDUP('Grade mix large buckets'!G52/VLOOKUP('Number of grabs'!F$2,Tabel1[],6,FALSE),0)</f>
        <v>0</v>
      </c>
      <c r="G52">
        <f>ROUNDUP('Grade mix large buckets'!H52/VLOOKUP('Number of grabs'!G$2,Tabel1[],6,FALSE),0)</f>
        <v>0</v>
      </c>
      <c r="H52">
        <f>ROUNDUP('Grade mix large buckets'!I52/VLOOKUP('Number of grabs'!H$2,Tabel1[],6,FALSE),0)</f>
        <v>0</v>
      </c>
      <c r="I52">
        <f>ROUNDUP('Grade mix large buckets'!J52/VLOOKUP('Number of grabs'!I$2,Tabel1[],6,FALSE),0)</f>
        <v>0</v>
      </c>
      <c r="J52">
        <f>ROUNDUP('Grade mix large buckets'!K52/VLOOKUP('Number of grabs'!J$2,Tabel1[],6,FALSE),0)</f>
        <v>2</v>
      </c>
      <c r="K52">
        <f>ROUNDUP('Grade mix large buckets'!L52/VLOOKUP('Number of grabs'!K$2,Tabel1[],6,FALSE),0)</f>
        <v>0</v>
      </c>
      <c r="L52">
        <f>ROUNDUP('Grade mix large buckets'!M52/VLOOKUP('Number of grabs'!L$2,Tabel1[],6,FALSE),0)</f>
        <v>0</v>
      </c>
      <c r="M52">
        <f>ROUNDUP('Grade mix large buckets'!N52/VLOOKUP('Number of grabs'!M$2,Tabel1[],6,FALSE),0)</f>
        <v>0</v>
      </c>
      <c r="N52">
        <f>ROUNDUP('Grade mix large buckets'!O52/VLOOKUP('Number of grabs'!N$2,Tabel1[],6,FALSE),0)</f>
        <v>0</v>
      </c>
      <c r="O52">
        <f>ROUNDUP('Grade mix large buckets'!P52/VLOOKUP('Number of grabs'!O$2,Tabel1[],6,FALSE),0)</f>
        <v>0</v>
      </c>
      <c r="P52">
        <f>ROUNDUP('Grade mix large buckets'!Q52/VLOOKUP('Number of grabs'!P$2,Tabel1[],6,FALSE),0)</f>
        <v>0</v>
      </c>
      <c r="Q52">
        <f>ROUNDUP('Grade mix large buckets'!R52/VLOOKUP('Number of grabs'!Q$2,Tabel1[],6,FALSE),0)</f>
        <v>0</v>
      </c>
      <c r="R52">
        <f>ROUNDUP('Grade mix large buckets'!S52/VLOOKUP('Number of grabs'!R$2,Tabel1[],6,FALSE),0)</f>
        <v>10</v>
      </c>
      <c r="S52">
        <f>ROUNDUP('Grade mix large buckets'!T52/VLOOKUP('Number of grabs'!S$2,Tabel1[],6,FALSE),0)</f>
        <v>2</v>
      </c>
      <c r="T52">
        <f>ROUNDUP('Grade mix large buckets'!U52/VLOOKUP('Number of grabs'!T$2,Tabel1[],6,FALSE),0)</f>
        <v>1</v>
      </c>
      <c r="U52">
        <f>ROUNDUP('Grade mix large buckets'!V52/VLOOKUP('Number of grabs'!U$2,Tabel1[],6,FALSE),0)</f>
        <v>0</v>
      </c>
      <c r="V52">
        <f>ROUNDUP('Grade mix large buckets'!W52/VLOOKUP('Number of grabs'!V$2,Tabel1[],6,FALSE),0)</f>
        <v>1</v>
      </c>
      <c r="W52">
        <f>ROUNDUP('Grade mix large buckets'!X52/VLOOKUP('Number of grabs'!W$2,Tabel1[],6,FALSE),0)</f>
        <v>4</v>
      </c>
      <c r="X52">
        <f>ROUNDUP('Grade mix large buckets'!Y52/VLOOKUP('Number of grabs'!X$2,Tabel1[],6,FALSE),0)</f>
        <v>0</v>
      </c>
      <c r="Y52">
        <f>ROUNDUP('Grade mix large buckets'!Z52/VLOOKUP('Number of grabs'!Y$2,Tabel1[],6,FALSE),0)</f>
        <v>1</v>
      </c>
      <c r="Z52">
        <f>ROUNDUP('Grade mix large buckets'!AA52/VLOOKUP('Number of grabs'!Z$2,Tabel1[],6,FALSE),0)</f>
        <v>0</v>
      </c>
      <c r="AA52">
        <f>ROUNDUP('Grade mix large buckets'!AB52/VLOOKUP('Number of grabs'!AA$2,Tabel1[],6,FALSE),0)</f>
        <v>0</v>
      </c>
      <c r="AB52">
        <f>ROUNDUP('Grade mix large buckets'!AC52/VLOOKUP('Number of grabs'!AB$2,Tabel1[],6,FALSE),0)</f>
        <v>0</v>
      </c>
      <c r="AC52">
        <f>ROUNDUP('Grade mix large buckets'!AD52/VLOOKUP('Number of grabs'!AC$2,Tabel1[],6,FALSE),0)</f>
        <v>1</v>
      </c>
      <c r="AD52">
        <f>ROUNDUP('Grade mix large buckets'!AE52/VLOOKUP('Number of grabs'!AD$2,Tabel1[],6,FALSE),0)</f>
        <v>1</v>
      </c>
      <c r="AE52">
        <f>ROUNDUP('Grade mix large buckets'!AF52/VLOOKUP('Number of grabs'!AE$2,Tabel1[],6,FALSE),0)</f>
        <v>0</v>
      </c>
      <c r="AF52">
        <f>ROUNDUP('Grade mix large buckets'!AG52/VLOOKUP('Number of grabs'!AF$2,Tabel1[],6,FALSE),0)</f>
        <v>1</v>
      </c>
      <c r="AG52">
        <f>ROUNDUP('Grade mix large buckets'!AH52/VLOOKUP('Number of grabs'!AG$2,Tabel1[],6,FALSE),0)</f>
        <v>0</v>
      </c>
      <c r="AH52" s="55">
        <f t="shared" si="0"/>
        <v>28</v>
      </c>
    </row>
    <row r="53" spans="1:34">
      <c r="A53" s="4" t="s">
        <v>871</v>
      </c>
      <c r="B53">
        <f>ROUNDUP('Grade mix large buckets'!C53/VLOOKUP('Number of grabs'!B$2,Tabel1[],6,FALSE),0)</f>
        <v>0</v>
      </c>
      <c r="C53">
        <f>ROUNDUP('Grade mix large buckets'!D53/VLOOKUP('Number of grabs'!C$2,Tabel1[],6,FALSE),0)</f>
        <v>0</v>
      </c>
      <c r="D53">
        <f>ROUNDUP('Grade mix large buckets'!E53/VLOOKUP('Number of grabs'!D$2,Tabel1[],6,FALSE),0)</f>
        <v>0</v>
      </c>
      <c r="E53">
        <f>ROUNDUP('Grade mix large buckets'!F53/VLOOKUP('Number of grabs'!E$2,Tabel1[],6,FALSE),0)</f>
        <v>0</v>
      </c>
      <c r="F53">
        <f>ROUNDUP('Grade mix large buckets'!G53/VLOOKUP('Number of grabs'!F$2,Tabel1[],6,FALSE),0)</f>
        <v>0</v>
      </c>
      <c r="G53">
        <f>ROUNDUP('Grade mix large buckets'!H53/VLOOKUP('Number of grabs'!G$2,Tabel1[],6,FALSE),0)</f>
        <v>0</v>
      </c>
      <c r="H53">
        <f>ROUNDUP('Grade mix large buckets'!I53/VLOOKUP('Number of grabs'!H$2,Tabel1[],6,FALSE),0)</f>
        <v>0</v>
      </c>
      <c r="I53">
        <f>ROUNDUP('Grade mix large buckets'!J53/VLOOKUP('Number of grabs'!I$2,Tabel1[],6,FALSE),0)</f>
        <v>0</v>
      </c>
      <c r="J53">
        <f>ROUNDUP('Grade mix large buckets'!K53/VLOOKUP('Number of grabs'!J$2,Tabel1[],6,FALSE),0)</f>
        <v>0</v>
      </c>
      <c r="K53">
        <f>ROUNDUP('Grade mix large buckets'!L53/VLOOKUP('Number of grabs'!K$2,Tabel1[],6,FALSE),0)</f>
        <v>0</v>
      </c>
      <c r="L53">
        <f>ROUNDUP('Grade mix large buckets'!M53/VLOOKUP('Number of grabs'!L$2,Tabel1[],6,FALSE),0)</f>
        <v>0</v>
      </c>
      <c r="M53">
        <f>ROUNDUP('Grade mix large buckets'!N53/VLOOKUP('Number of grabs'!M$2,Tabel1[],6,FALSE),0)</f>
        <v>0</v>
      </c>
      <c r="N53">
        <f>ROUNDUP('Grade mix large buckets'!O53/VLOOKUP('Number of grabs'!N$2,Tabel1[],6,FALSE),0)</f>
        <v>0</v>
      </c>
      <c r="O53">
        <f>ROUNDUP('Grade mix large buckets'!P53/VLOOKUP('Number of grabs'!O$2,Tabel1[],6,FALSE),0)</f>
        <v>0</v>
      </c>
      <c r="P53">
        <f>ROUNDUP('Grade mix large buckets'!Q53/VLOOKUP('Number of grabs'!P$2,Tabel1[],6,FALSE),0)</f>
        <v>0</v>
      </c>
      <c r="Q53">
        <f>ROUNDUP('Grade mix large buckets'!R53/VLOOKUP('Number of grabs'!Q$2,Tabel1[],6,FALSE),0)</f>
        <v>0</v>
      </c>
      <c r="R53">
        <f>ROUNDUP('Grade mix large buckets'!S53/VLOOKUP('Number of grabs'!R$2,Tabel1[],6,FALSE),0)</f>
        <v>35</v>
      </c>
      <c r="S53">
        <f>ROUNDUP('Grade mix large buckets'!T53/VLOOKUP('Number of grabs'!S$2,Tabel1[],6,FALSE),0)</f>
        <v>0</v>
      </c>
      <c r="T53">
        <f>ROUNDUP('Grade mix large buckets'!U53/VLOOKUP('Number of grabs'!T$2,Tabel1[],6,FALSE),0)</f>
        <v>2</v>
      </c>
      <c r="U53">
        <f>ROUNDUP('Grade mix large buckets'!V53/VLOOKUP('Number of grabs'!U$2,Tabel1[],6,FALSE),0)</f>
        <v>1</v>
      </c>
      <c r="V53">
        <f>ROUNDUP('Grade mix large buckets'!W53/VLOOKUP('Number of grabs'!V$2,Tabel1[],6,FALSE),0)</f>
        <v>0</v>
      </c>
      <c r="W53">
        <f>ROUNDUP('Grade mix large buckets'!X53/VLOOKUP('Number of grabs'!W$2,Tabel1[],6,FALSE),0)</f>
        <v>0</v>
      </c>
      <c r="X53">
        <f>ROUNDUP('Grade mix large buckets'!Y53/VLOOKUP('Number of grabs'!X$2,Tabel1[],6,FALSE),0)</f>
        <v>0</v>
      </c>
      <c r="Y53">
        <f>ROUNDUP('Grade mix large buckets'!Z53/VLOOKUP('Number of grabs'!Y$2,Tabel1[],6,FALSE),0)</f>
        <v>0</v>
      </c>
      <c r="Z53">
        <f>ROUNDUP('Grade mix large buckets'!AA53/VLOOKUP('Number of grabs'!Z$2,Tabel1[],6,FALSE),0)</f>
        <v>0</v>
      </c>
      <c r="AA53">
        <f>ROUNDUP('Grade mix large buckets'!AB53/VLOOKUP('Number of grabs'!AA$2,Tabel1[],6,FALSE),0)</f>
        <v>0</v>
      </c>
      <c r="AB53">
        <f>ROUNDUP('Grade mix large buckets'!AC53/VLOOKUP('Number of grabs'!AB$2,Tabel1[],6,FALSE),0)</f>
        <v>1</v>
      </c>
      <c r="AC53">
        <f>ROUNDUP('Grade mix large buckets'!AD53/VLOOKUP('Number of grabs'!AC$2,Tabel1[],6,FALSE),0)</f>
        <v>0</v>
      </c>
      <c r="AD53">
        <f>ROUNDUP('Grade mix large buckets'!AE53/VLOOKUP('Number of grabs'!AD$2,Tabel1[],6,FALSE),0)</f>
        <v>2</v>
      </c>
      <c r="AE53">
        <f>ROUNDUP('Grade mix large buckets'!AF53/VLOOKUP('Number of grabs'!AE$2,Tabel1[],6,FALSE),0)</f>
        <v>0</v>
      </c>
      <c r="AF53">
        <f>ROUNDUP('Grade mix large buckets'!AG53/VLOOKUP('Number of grabs'!AF$2,Tabel1[],6,FALSE),0)</f>
        <v>0</v>
      </c>
      <c r="AG53">
        <f>ROUNDUP('Grade mix large buckets'!AH53/VLOOKUP('Number of grabs'!AG$2,Tabel1[],6,FALSE),0)</f>
        <v>0</v>
      </c>
      <c r="AH53" s="55">
        <f t="shared" si="0"/>
        <v>41</v>
      </c>
    </row>
    <row r="54" spans="1:34">
      <c r="A54" s="4" t="s">
        <v>872</v>
      </c>
      <c r="B54">
        <f>ROUNDUP('Grade mix large buckets'!C54/VLOOKUP('Number of grabs'!B$2,Tabel1[],6,FALSE),0)</f>
        <v>2</v>
      </c>
      <c r="C54">
        <f>ROUNDUP('Grade mix large buckets'!D54/VLOOKUP('Number of grabs'!C$2,Tabel1[],6,FALSE),0)</f>
        <v>0</v>
      </c>
      <c r="D54">
        <f>ROUNDUP('Grade mix large buckets'!E54/VLOOKUP('Number of grabs'!D$2,Tabel1[],6,FALSE),0)</f>
        <v>2</v>
      </c>
      <c r="E54">
        <f>ROUNDUP('Grade mix large buckets'!F54/VLOOKUP('Number of grabs'!E$2,Tabel1[],6,FALSE),0)</f>
        <v>0</v>
      </c>
      <c r="F54">
        <f>ROUNDUP('Grade mix large buckets'!G54/VLOOKUP('Number of grabs'!F$2,Tabel1[],6,FALSE),0)</f>
        <v>0</v>
      </c>
      <c r="G54">
        <f>ROUNDUP('Grade mix large buckets'!H54/VLOOKUP('Number of grabs'!G$2,Tabel1[],6,FALSE),0)</f>
        <v>0</v>
      </c>
      <c r="H54">
        <f>ROUNDUP('Grade mix large buckets'!I54/VLOOKUP('Number of grabs'!H$2,Tabel1[],6,FALSE),0)</f>
        <v>3</v>
      </c>
      <c r="I54">
        <f>ROUNDUP('Grade mix large buckets'!J54/VLOOKUP('Number of grabs'!I$2,Tabel1[],6,FALSE),0)</f>
        <v>0</v>
      </c>
      <c r="J54">
        <f>ROUNDUP('Grade mix large buckets'!K54/VLOOKUP('Number of grabs'!J$2,Tabel1[],6,FALSE),0)</f>
        <v>14</v>
      </c>
      <c r="K54">
        <f>ROUNDUP('Grade mix large buckets'!L54/VLOOKUP('Number of grabs'!K$2,Tabel1[],6,FALSE),0)</f>
        <v>2</v>
      </c>
      <c r="L54">
        <f>ROUNDUP('Grade mix large buckets'!M54/VLOOKUP('Number of grabs'!L$2,Tabel1[],6,FALSE),0)</f>
        <v>1</v>
      </c>
      <c r="M54">
        <f>ROUNDUP('Grade mix large buckets'!N54/VLOOKUP('Number of grabs'!M$2,Tabel1[],6,FALSE),0)</f>
        <v>0</v>
      </c>
      <c r="N54">
        <f>ROUNDUP('Grade mix large buckets'!O54/VLOOKUP('Number of grabs'!N$2,Tabel1[],6,FALSE),0)</f>
        <v>2</v>
      </c>
      <c r="O54">
        <f>ROUNDUP('Grade mix large buckets'!P54/VLOOKUP('Number of grabs'!O$2,Tabel1[],6,FALSE),0)</f>
        <v>0</v>
      </c>
      <c r="P54">
        <f>ROUNDUP('Grade mix large buckets'!Q54/VLOOKUP('Number of grabs'!P$2,Tabel1[],6,FALSE),0)</f>
        <v>0</v>
      </c>
      <c r="Q54">
        <f>ROUNDUP('Grade mix large buckets'!R54/VLOOKUP('Number of grabs'!Q$2,Tabel1[],6,FALSE),0)</f>
        <v>0</v>
      </c>
      <c r="R54">
        <f>ROUNDUP('Grade mix large buckets'!S54/VLOOKUP('Number of grabs'!R$2,Tabel1[],6,FALSE),0)</f>
        <v>12</v>
      </c>
      <c r="S54">
        <f>ROUNDUP('Grade mix large buckets'!T54/VLOOKUP('Number of grabs'!S$2,Tabel1[],6,FALSE),0)</f>
        <v>0</v>
      </c>
      <c r="T54">
        <f>ROUNDUP('Grade mix large buckets'!U54/VLOOKUP('Number of grabs'!T$2,Tabel1[],6,FALSE),0)</f>
        <v>1</v>
      </c>
      <c r="U54">
        <f>ROUNDUP('Grade mix large buckets'!V54/VLOOKUP('Number of grabs'!U$2,Tabel1[],6,FALSE),0)</f>
        <v>0</v>
      </c>
      <c r="V54">
        <f>ROUNDUP('Grade mix large buckets'!W54/VLOOKUP('Number of grabs'!V$2,Tabel1[],6,FALSE),0)</f>
        <v>2</v>
      </c>
      <c r="W54">
        <f>ROUNDUP('Grade mix large buckets'!X54/VLOOKUP('Number of grabs'!W$2,Tabel1[],6,FALSE),0)</f>
        <v>0</v>
      </c>
      <c r="X54">
        <f>ROUNDUP('Grade mix large buckets'!Y54/VLOOKUP('Number of grabs'!X$2,Tabel1[],6,FALSE),0)</f>
        <v>0</v>
      </c>
      <c r="Y54">
        <f>ROUNDUP('Grade mix large buckets'!Z54/VLOOKUP('Number of grabs'!Y$2,Tabel1[],6,FALSE),0)</f>
        <v>0</v>
      </c>
      <c r="Z54">
        <f>ROUNDUP('Grade mix large buckets'!AA54/VLOOKUP('Number of grabs'!Z$2,Tabel1[],6,FALSE),0)</f>
        <v>0</v>
      </c>
      <c r="AA54">
        <f>ROUNDUP('Grade mix large buckets'!AB54/VLOOKUP('Number of grabs'!AA$2,Tabel1[],6,FALSE),0)</f>
        <v>1</v>
      </c>
      <c r="AB54">
        <f>ROUNDUP('Grade mix large buckets'!AC54/VLOOKUP('Number of grabs'!AB$2,Tabel1[],6,FALSE),0)</f>
        <v>0</v>
      </c>
      <c r="AC54">
        <f>ROUNDUP('Grade mix large buckets'!AD54/VLOOKUP('Number of grabs'!AC$2,Tabel1[],6,FALSE),0)</f>
        <v>0</v>
      </c>
      <c r="AD54">
        <f>ROUNDUP('Grade mix large buckets'!AE54/VLOOKUP('Number of grabs'!AD$2,Tabel1[],6,FALSE),0)</f>
        <v>1</v>
      </c>
      <c r="AE54">
        <f>ROUNDUP('Grade mix large buckets'!AF54/VLOOKUP('Number of grabs'!AE$2,Tabel1[],6,FALSE),0)</f>
        <v>0</v>
      </c>
      <c r="AF54">
        <f>ROUNDUP('Grade mix large buckets'!AG54/VLOOKUP('Number of grabs'!AF$2,Tabel1[],6,FALSE),0)</f>
        <v>0</v>
      </c>
      <c r="AG54">
        <f>ROUNDUP('Grade mix large buckets'!AH54/VLOOKUP('Number of grabs'!AG$2,Tabel1[],6,FALSE),0)</f>
        <v>0</v>
      </c>
      <c r="AH54" s="55">
        <f t="shared" si="0"/>
        <v>43</v>
      </c>
    </row>
    <row r="55" spans="1:34">
      <c r="A55" s="4" t="s">
        <v>873</v>
      </c>
      <c r="B55">
        <f>ROUNDUP('Grade mix large buckets'!C55/VLOOKUP('Number of grabs'!B$2,Tabel1[],6,FALSE),0)</f>
        <v>0</v>
      </c>
      <c r="C55">
        <f>ROUNDUP('Grade mix large buckets'!D55/VLOOKUP('Number of grabs'!C$2,Tabel1[],6,FALSE),0)</f>
        <v>0</v>
      </c>
      <c r="D55">
        <f>ROUNDUP('Grade mix large buckets'!E55/VLOOKUP('Number of grabs'!D$2,Tabel1[],6,FALSE),0)</f>
        <v>0</v>
      </c>
      <c r="E55">
        <f>ROUNDUP('Grade mix large buckets'!F55/VLOOKUP('Number of grabs'!E$2,Tabel1[],6,FALSE),0)</f>
        <v>0</v>
      </c>
      <c r="F55">
        <f>ROUNDUP('Grade mix large buckets'!G55/VLOOKUP('Number of grabs'!F$2,Tabel1[],6,FALSE),0)</f>
        <v>0</v>
      </c>
      <c r="G55">
        <f>ROUNDUP('Grade mix large buckets'!H55/VLOOKUP('Number of grabs'!G$2,Tabel1[],6,FALSE),0)</f>
        <v>0</v>
      </c>
      <c r="H55">
        <f>ROUNDUP('Grade mix large buckets'!I55/VLOOKUP('Number of grabs'!H$2,Tabel1[],6,FALSE),0)</f>
        <v>0</v>
      </c>
      <c r="I55">
        <f>ROUNDUP('Grade mix large buckets'!J55/VLOOKUP('Number of grabs'!I$2,Tabel1[],6,FALSE),0)</f>
        <v>0</v>
      </c>
      <c r="J55">
        <f>ROUNDUP('Grade mix large buckets'!K55/VLOOKUP('Number of grabs'!J$2,Tabel1[],6,FALSE),0)</f>
        <v>0</v>
      </c>
      <c r="K55">
        <f>ROUNDUP('Grade mix large buckets'!L55/VLOOKUP('Number of grabs'!K$2,Tabel1[],6,FALSE),0)</f>
        <v>0</v>
      </c>
      <c r="L55">
        <f>ROUNDUP('Grade mix large buckets'!M55/VLOOKUP('Number of grabs'!L$2,Tabel1[],6,FALSE),0)</f>
        <v>0</v>
      </c>
      <c r="M55">
        <f>ROUNDUP('Grade mix large buckets'!N55/VLOOKUP('Number of grabs'!M$2,Tabel1[],6,FALSE),0)</f>
        <v>0</v>
      </c>
      <c r="N55">
        <f>ROUNDUP('Grade mix large buckets'!O55/VLOOKUP('Number of grabs'!N$2,Tabel1[],6,FALSE),0)</f>
        <v>7</v>
      </c>
      <c r="O55">
        <f>ROUNDUP('Grade mix large buckets'!P55/VLOOKUP('Number of grabs'!O$2,Tabel1[],6,FALSE),0)</f>
        <v>0</v>
      </c>
      <c r="P55">
        <f>ROUNDUP('Grade mix large buckets'!Q55/VLOOKUP('Number of grabs'!P$2,Tabel1[],6,FALSE),0)</f>
        <v>5</v>
      </c>
      <c r="Q55">
        <f>ROUNDUP('Grade mix large buckets'!R55/VLOOKUP('Number of grabs'!Q$2,Tabel1[],6,FALSE),0)</f>
        <v>4</v>
      </c>
      <c r="R55">
        <f>ROUNDUP('Grade mix large buckets'!S55/VLOOKUP('Number of grabs'!R$2,Tabel1[],6,FALSE),0)</f>
        <v>0</v>
      </c>
      <c r="S55">
        <f>ROUNDUP('Grade mix large buckets'!T55/VLOOKUP('Number of grabs'!S$2,Tabel1[],6,FALSE),0)</f>
        <v>0</v>
      </c>
      <c r="T55">
        <f>ROUNDUP('Grade mix large buckets'!U55/VLOOKUP('Number of grabs'!T$2,Tabel1[],6,FALSE),0)</f>
        <v>0</v>
      </c>
      <c r="U55">
        <f>ROUNDUP('Grade mix large buckets'!V55/VLOOKUP('Number of grabs'!U$2,Tabel1[],6,FALSE),0)</f>
        <v>0</v>
      </c>
      <c r="V55">
        <f>ROUNDUP('Grade mix large buckets'!W55/VLOOKUP('Number of grabs'!V$2,Tabel1[],6,FALSE),0)</f>
        <v>0</v>
      </c>
      <c r="W55">
        <f>ROUNDUP('Grade mix large buckets'!X55/VLOOKUP('Number of grabs'!W$2,Tabel1[],6,FALSE),0)</f>
        <v>0</v>
      </c>
      <c r="X55">
        <f>ROUNDUP('Grade mix large buckets'!Y55/VLOOKUP('Number of grabs'!X$2,Tabel1[],6,FALSE),0)</f>
        <v>0</v>
      </c>
      <c r="Y55">
        <f>ROUNDUP('Grade mix large buckets'!Z55/VLOOKUP('Number of grabs'!Y$2,Tabel1[],6,FALSE),0)</f>
        <v>0</v>
      </c>
      <c r="Z55">
        <f>ROUNDUP('Grade mix large buckets'!AA55/VLOOKUP('Number of grabs'!Z$2,Tabel1[],6,FALSE),0)</f>
        <v>4</v>
      </c>
      <c r="AA55">
        <f>ROUNDUP('Grade mix large buckets'!AB55/VLOOKUP('Number of grabs'!AA$2,Tabel1[],6,FALSE),0)</f>
        <v>3</v>
      </c>
      <c r="AB55">
        <f>ROUNDUP('Grade mix large buckets'!AC55/VLOOKUP('Number of grabs'!AB$2,Tabel1[],6,FALSE),0)</f>
        <v>0</v>
      </c>
      <c r="AC55">
        <f>ROUNDUP('Grade mix large buckets'!AD55/VLOOKUP('Number of grabs'!AC$2,Tabel1[],6,FALSE),0)</f>
        <v>0</v>
      </c>
      <c r="AD55">
        <f>ROUNDUP('Grade mix large buckets'!AE55/VLOOKUP('Number of grabs'!AD$2,Tabel1[],6,FALSE),0)</f>
        <v>0</v>
      </c>
      <c r="AE55">
        <f>ROUNDUP('Grade mix large buckets'!AF55/VLOOKUP('Number of grabs'!AE$2,Tabel1[],6,FALSE),0)</f>
        <v>0</v>
      </c>
      <c r="AF55">
        <f>ROUNDUP('Grade mix large buckets'!AG55/VLOOKUP('Number of grabs'!AF$2,Tabel1[],6,FALSE),0)</f>
        <v>0</v>
      </c>
      <c r="AG55">
        <f>ROUNDUP('Grade mix large buckets'!AH55/VLOOKUP('Number of grabs'!AG$2,Tabel1[],6,FALSE),0)</f>
        <v>0</v>
      </c>
      <c r="AH55" s="55">
        <f t="shared" si="0"/>
        <v>23</v>
      </c>
    </row>
    <row r="56" spans="1:34">
      <c r="A56" s="4" t="s">
        <v>874</v>
      </c>
      <c r="B56">
        <f>ROUNDUP('Grade mix large buckets'!C56/VLOOKUP('Number of grabs'!B$2,Tabel1[],6,FALSE),0)</f>
        <v>0</v>
      </c>
      <c r="C56">
        <f>ROUNDUP('Grade mix large buckets'!D56/VLOOKUP('Number of grabs'!C$2,Tabel1[],6,FALSE),0)</f>
        <v>0</v>
      </c>
      <c r="D56">
        <f>ROUNDUP('Grade mix large buckets'!E56/VLOOKUP('Number of grabs'!D$2,Tabel1[],6,FALSE),0)</f>
        <v>0</v>
      </c>
      <c r="E56">
        <f>ROUNDUP('Grade mix large buckets'!F56/VLOOKUP('Number of grabs'!E$2,Tabel1[],6,FALSE),0)</f>
        <v>0</v>
      </c>
      <c r="F56">
        <f>ROUNDUP('Grade mix large buckets'!G56/VLOOKUP('Number of grabs'!F$2,Tabel1[],6,FALSE),0)</f>
        <v>0</v>
      </c>
      <c r="G56">
        <f>ROUNDUP('Grade mix large buckets'!H56/VLOOKUP('Number of grabs'!G$2,Tabel1[],6,FALSE),0)</f>
        <v>0</v>
      </c>
      <c r="H56">
        <f>ROUNDUP('Grade mix large buckets'!I56/VLOOKUP('Number of grabs'!H$2,Tabel1[],6,FALSE),0)</f>
        <v>0</v>
      </c>
      <c r="I56">
        <f>ROUNDUP('Grade mix large buckets'!J56/VLOOKUP('Number of grabs'!I$2,Tabel1[],6,FALSE),0)</f>
        <v>0</v>
      </c>
      <c r="J56">
        <f>ROUNDUP('Grade mix large buckets'!K56/VLOOKUP('Number of grabs'!J$2,Tabel1[],6,FALSE),0)</f>
        <v>0</v>
      </c>
      <c r="K56">
        <f>ROUNDUP('Grade mix large buckets'!L56/VLOOKUP('Number of grabs'!K$2,Tabel1[],6,FALSE),0)</f>
        <v>0</v>
      </c>
      <c r="L56">
        <f>ROUNDUP('Grade mix large buckets'!M56/VLOOKUP('Number of grabs'!L$2,Tabel1[],6,FALSE),0)</f>
        <v>0</v>
      </c>
      <c r="M56">
        <f>ROUNDUP('Grade mix large buckets'!N56/VLOOKUP('Number of grabs'!M$2,Tabel1[],6,FALSE),0)</f>
        <v>0</v>
      </c>
      <c r="N56">
        <f>ROUNDUP('Grade mix large buckets'!O56/VLOOKUP('Number of grabs'!N$2,Tabel1[],6,FALSE),0)</f>
        <v>8</v>
      </c>
      <c r="O56">
        <f>ROUNDUP('Grade mix large buckets'!P56/VLOOKUP('Number of grabs'!O$2,Tabel1[],6,FALSE),0)</f>
        <v>4</v>
      </c>
      <c r="P56">
        <f>ROUNDUP('Grade mix large buckets'!Q56/VLOOKUP('Number of grabs'!P$2,Tabel1[],6,FALSE),0)</f>
        <v>5</v>
      </c>
      <c r="Q56">
        <f>ROUNDUP('Grade mix large buckets'!R56/VLOOKUP('Number of grabs'!Q$2,Tabel1[],6,FALSE),0)</f>
        <v>4</v>
      </c>
      <c r="R56">
        <f>ROUNDUP('Grade mix large buckets'!S56/VLOOKUP('Number of grabs'!R$2,Tabel1[],6,FALSE),0)</f>
        <v>0</v>
      </c>
      <c r="S56">
        <f>ROUNDUP('Grade mix large buckets'!T56/VLOOKUP('Number of grabs'!S$2,Tabel1[],6,FALSE),0)</f>
        <v>0</v>
      </c>
      <c r="T56">
        <f>ROUNDUP('Grade mix large buckets'!U56/VLOOKUP('Number of grabs'!T$2,Tabel1[],6,FALSE),0)</f>
        <v>0</v>
      </c>
      <c r="U56">
        <f>ROUNDUP('Grade mix large buckets'!V56/VLOOKUP('Number of grabs'!U$2,Tabel1[],6,FALSE),0)</f>
        <v>0</v>
      </c>
      <c r="V56">
        <f>ROUNDUP('Grade mix large buckets'!W56/VLOOKUP('Number of grabs'!V$2,Tabel1[],6,FALSE),0)</f>
        <v>0</v>
      </c>
      <c r="W56">
        <f>ROUNDUP('Grade mix large buckets'!X56/VLOOKUP('Number of grabs'!W$2,Tabel1[],6,FALSE),0)</f>
        <v>0</v>
      </c>
      <c r="X56">
        <f>ROUNDUP('Grade mix large buckets'!Y56/VLOOKUP('Number of grabs'!X$2,Tabel1[],6,FALSE),0)</f>
        <v>0</v>
      </c>
      <c r="Y56">
        <f>ROUNDUP('Grade mix large buckets'!Z56/VLOOKUP('Number of grabs'!Y$2,Tabel1[],6,FALSE),0)</f>
        <v>0</v>
      </c>
      <c r="Z56">
        <f>ROUNDUP('Grade mix large buckets'!AA56/VLOOKUP('Number of grabs'!Z$2,Tabel1[],6,FALSE),0)</f>
        <v>3</v>
      </c>
      <c r="AA56">
        <f>ROUNDUP('Grade mix large buckets'!AB56/VLOOKUP('Number of grabs'!AA$2,Tabel1[],6,FALSE),0)</f>
        <v>0</v>
      </c>
      <c r="AB56">
        <f>ROUNDUP('Grade mix large buckets'!AC56/VLOOKUP('Number of grabs'!AB$2,Tabel1[],6,FALSE),0)</f>
        <v>0</v>
      </c>
      <c r="AC56">
        <f>ROUNDUP('Grade mix large buckets'!AD56/VLOOKUP('Number of grabs'!AC$2,Tabel1[],6,FALSE),0)</f>
        <v>0</v>
      </c>
      <c r="AD56">
        <f>ROUNDUP('Grade mix large buckets'!AE56/VLOOKUP('Number of grabs'!AD$2,Tabel1[],6,FALSE),0)</f>
        <v>0</v>
      </c>
      <c r="AE56">
        <f>ROUNDUP('Grade mix large buckets'!AF56/VLOOKUP('Number of grabs'!AE$2,Tabel1[],6,FALSE),0)</f>
        <v>1</v>
      </c>
      <c r="AF56">
        <f>ROUNDUP('Grade mix large buckets'!AG56/VLOOKUP('Number of grabs'!AF$2,Tabel1[],6,FALSE),0)</f>
        <v>0</v>
      </c>
      <c r="AG56">
        <f>ROUNDUP('Grade mix large buckets'!AH56/VLOOKUP('Number of grabs'!AG$2,Tabel1[],6,FALSE),0)</f>
        <v>0</v>
      </c>
      <c r="AH56" s="55">
        <f t="shared" si="0"/>
        <v>25</v>
      </c>
    </row>
    <row r="57" spans="1:34">
      <c r="A57" s="4" t="s">
        <v>875</v>
      </c>
      <c r="B57">
        <f>ROUNDUP('Grade mix large buckets'!C57/VLOOKUP('Number of grabs'!B$2,Tabel1[],6,FALSE),0)</f>
        <v>0</v>
      </c>
      <c r="C57">
        <f>ROUNDUP('Grade mix large buckets'!D57/VLOOKUP('Number of grabs'!C$2,Tabel1[],6,FALSE),0)</f>
        <v>0</v>
      </c>
      <c r="D57">
        <f>ROUNDUP('Grade mix large buckets'!E57/VLOOKUP('Number of grabs'!D$2,Tabel1[],6,FALSE),0)</f>
        <v>0</v>
      </c>
      <c r="E57">
        <f>ROUNDUP('Grade mix large buckets'!F57/VLOOKUP('Number of grabs'!E$2,Tabel1[],6,FALSE),0)</f>
        <v>0</v>
      </c>
      <c r="F57">
        <f>ROUNDUP('Grade mix large buckets'!G57/VLOOKUP('Number of grabs'!F$2,Tabel1[],6,FALSE),0)</f>
        <v>0</v>
      </c>
      <c r="G57">
        <f>ROUNDUP('Grade mix large buckets'!H57/VLOOKUP('Number of grabs'!G$2,Tabel1[],6,FALSE),0)</f>
        <v>0</v>
      </c>
      <c r="H57">
        <f>ROUNDUP('Grade mix large buckets'!I57/VLOOKUP('Number of grabs'!H$2,Tabel1[],6,FALSE),0)</f>
        <v>0</v>
      </c>
      <c r="I57">
        <f>ROUNDUP('Grade mix large buckets'!J57/VLOOKUP('Number of grabs'!I$2,Tabel1[],6,FALSE),0)</f>
        <v>0</v>
      </c>
      <c r="J57">
        <f>ROUNDUP('Grade mix large buckets'!K57/VLOOKUP('Number of grabs'!J$2,Tabel1[],6,FALSE),0)</f>
        <v>0</v>
      </c>
      <c r="K57">
        <f>ROUNDUP('Grade mix large buckets'!L57/VLOOKUP('Number of grabs'!K$2,Tabel1[],6,FALSE),0)</f>
        <v>0</v>
      </c>
      <c r="L57">
        <f>ROUNDUP('Grade mix large buckets'!M57/VLOOKUP('Number of grabs'!L$2,Tabel1[],6,FALSE),0)</f>
        <v>0</v>
      </c>
      <c r="M57">
        <f>ROUNDUP('Grade mix large buckets'!N57/VLOOKUP('Number of grabs'!M$2,Tabel1[],6,FALSE),0)</f>
        <v>0</v>
      </c>
      <c r="N57">
        <f>ROUNDUP('Grade mix large buckets'!O57/VLOOKUP('Number of grabs'!N$2,Tabel1[],6,FALSE),0)</f>
        <v>8</v>
      </c>
      <c r="O57">
        <f>ROUNDUP('Grade mix large buckets'!P57/VLOOKUP('Number of grabs'!O$2,Tabel1[],6,FALSE),0)</f>
        <v>0</v>
      </c>
      <c r="P57">
        <f>ROUNDUP('Grade mix large buckets'!Q57/VLOOKUP('Number of grabs'!P$2,Tabel1[],6,FALSE),0)</f>
        <v>0</v>
      </c>
      <c r="Q57">
        <f>ROUNDUP('Grade mix large buckets'!R57/VLOOKUP('Number of grabs'!Q$2,Tabel1[],6,FALSE),0)</f>
        <v>7</v>
      </c>
      <c r="R57">
        <f>ROUNDUP('Grade mix large buckets'!S57/VLOOKUP('Number of grabs'!R$2,Tabel1[],6,FALSE),0)</f>
        <v>0</v>
      </c>
      <c r="S57">
        <f>ROUNDUP('Grade mix large buckets'!T57/VLOOKUP('Number of grabs'!S$2,Tabel1[],6,FALSE),0)</f>
        <v>0</v>
      </c>
      <c r="T57">
        <f>ROUNDUP('Grade mix large buckets'!U57/VLOOKUP('Number of grabs'!T$2,Tabel1[],6,FALSE),0)</f>
        <v>0</v>
      </c>
      <c r="U57">
        <f>ROUNDUP('Grade mix large buckets'!V57/VLOOKUP('Number of grabs'!U$2,Tabel1[],6,FALSE),0)</f>
        <v>0</v>
      </c>
      <c r="V57">
        <f>ROUNDUP('Grade mix large buckets'!W57/VLOOKUP('Number of grabs'!V$2,Tabel1[],6,FALSE),0)</f>
        <v>0</v>
      </c>
      <c r="W57">
        <f>ROUNDUP('Grade mix large buckets'!X57/VLOOKUP('Number of grabs'!W$2,Tabel1[],6,FALSE),0)</f>
        <v>0</v>
      </c>
      <c r="X57">
        <f>ROUNDUP('Grade mix large buckets'!Y57/VLOOKUP('Number of grabs'!X$2,Tabel1[],6,FALSE),0)</f>
        <v>0</v>
      </c>
      <c r="Y57">
        <f>ROUNDUP('Grade mix large buckets'!Z57/VLOOKUP('Number of grabs'!Y$2,Tabel1[],6,FALSE),0)</f>
        <v>0</v>
      </c>
      <c r="Z57">
        <f>ROUNDUP('Grade mix large buckets'!AA57/VLOOKUP('Number of grabs'!Z$2,Tabel1[],6,FALSE),0)</f>
        <v>4</v>
      </c>
      <c r="AA57">
        <f>ROUNDUP('Grade mix large buckets'!AB57/VLOOKUP('Number of grabs'!AA$2,Tabel1[],6,FALSE),0)</f>
        <v>3</v>
      </c>
      <c r="AB57">
        <f>ROUNDUP('Grade mix large buckets'!AC57/VLOOKUP('Number of grabs'!AB$2,Tabel1[],6,FALSE),0)</f>
        <v>0</v>
      </c>
      <c r="AC57">
        <f>ROUNDUP('Grade mix large buckets'!AD57/VLOOKUP('Number of grabs'!AC$2,Tabel1[],6,FALSE),0)</f>
        <v>0</v>
      </c>
      <c r="AD57">
        <f>ROUNDUP('Grade mix large buckets'!AE57/VLOOKUP('Number of grabs'!AD$2,Tabel1[],6,FALSE),0)</f>
        <v>0</v>
      </c>
      <c r="AE57">
        <f>ROUNDUP('Grade mix large buckets'!AF57/VLOOKUP('Number of grabs'!AE$2,Tabel1[],6,FALSE),0)</f>
        <v>0</v>
      </c>
      <c r="AF57">
        <f>ROUNDUP('Grade mix large buckets'!AG57/VLOOKUP('Number of grabs'!AF$2,Tabel1[],6,FALSE),0)</f>
        <v>0</v>
      </c>
      <c r="AG57">
        <f>ROUNDUP('Grade mix large buckets'!AH57/VLOOKUP('Number of grabs'!AG$2,Tabel1[],6,FALSE),0)</f>
        <v>0</v>
      </c>
      <c r="AH57" s="55">
        <f t="shared" si="0"/>
        <v>22</v>
      </c>
    </row>
    <row r="58" spans="1:34">
      <c r="A58" s="4" t="s">
        <v>876</v>
      </c>
      <c r="B58">
        <f>ROUNDUP('Grade mix large buckets'!C58/VLOOKUP('Number of grabs'!B$2,Tabel1[],6,FALSE),0)</f>
        <v>7</v>
      </c>
      <c r="C58">
        <f>ROUNDUP('Grade mix large buckets'!D58/VLOOKUP('Number of grabs'!C$2,Tabel1[],6,FALSE),0)</f>
        <v>0</v>
      </c>
      <c r="D58">
        <f>ROUNDUP('Grade mix large buckets'!E58/VLOOKUP('Number of grabs'!D$2,Tabel1[],6,FALSE),0)</f>
        <v>0</v>
      </c>
      <c r="E58">
        <f>ROUNDUP('Grade mix large buckets'!F58/VLOOKUP('Number of grabs'!E$2,Tabel1[],6,FALSE),0)</f>
        <v>3</v>
      </c>
      <c r="F58">
        <f>ROUNDUP('Grade mix large buckets'!G58/VLOOKUP('Number of grabs'!F$2,Tabel1[],6,FALSE),0)</f>
        <v>0</v>
      </c>
      <c r="G58">
        <f>ROUNDUP('Grade mix large buckets'!H58/VLOOKUP('Number of grabs'!G$2,Tabel1[],6,FALSE),0)</f>
        <v>0</v>
      </c>
      <c r="H58">
        <f>ROUNDUP('Grade mix large buckets'!I58/VLOOKUP('Number of grabs'!H$2,Tabel1[],6,FALSE),0)</f>
        <v>2</v>
      </c>
      <c r="I58">
        <f>ROUNDUP('Grade mix large buckets'!J58/VLOOKUP('Number of grabs'!I$2,Tabel1[],6,FALSE),0)</f>
        <v>0</v>
      </c>
      <c r="J58">
        <f>ROUNDUP('Grade mix large buckets'!K58/VLOOKUP('Number of grabs'!J$2,Tabel1[],6,FALSE),0)</f>
        <v>5</v>
      </c>
      <c r="K58">
        <f>ROUNDUP('Grade mix large buckets'!L58/VLOOKUP('Number of grabs'!K$2,Tabel1[],6,FALSE),0)</f>
        <v>1</v>
      </c>
      <c r="L58">
        <f>ROUNDUP('Grade mix large buckets'!M58/VLOOKUP('Number of grabs'!L$2,Tabel1[],6,FALSE),0)</f>
        <v>0</v>
      </c>
      <c r="M58">
        <f>ROUNDUP('Grade mix large buckets'!N58/VLOOKUP('Number of grabs'!M$2,Tabel1[],6,FALSE),0)</f>
        <v>0</v>
      </c>
      <c r="N58">
        <f>ROUNDUP('Grade mix large buckets'!O58/VLOOKUP('Number of grabs'!N$2,Tabel1[],6,FALSE),0)</f>
        <v>0</v>
      </c>
      <c r="O58">
        <f>ROUNDUP('Grade mix large buckets'!P58/VLOOKUP('Number of grabs'!O$2,Tabel1[],6,FALSE),0)</f>
        <v>0</v>
      </c>
      <c r="P58">
        <f>ROUNDUP('Grade mix large buckets'!Q58/VLOOKUP('Number of grabs'!P$2,Tabel1[],6,FALSE),0)</f>
        <v>0</v>
      </c>
      <c r="Q58">
        <f>ROUNDUP('Grade mix large buckets'!R58/VLOOKUP('Number of grabs'!Q$2,Tabel1[],6,FALSE),0)</f>
        <v>0</v>
      </c>
      <c r="R58">
        <f>ROUNDUP('Grade mix large buckets'!S58/VLOOKUP('Number of grabs'!R$2,Tabel1[],6,FALSE),0)</f>
        <v>10</v>
      </c>
      <c r="S58">
        <f>ROUNDUP('Grade mix large buckets'!T58/VLOOKUP('Number of grabs'!S$2,Tabel1[],6,FALSE),0)</f>
        <v>0</v>
      </c>
      <c r="T58">
        <f>ROUNDUP('Grade mix large buckets'!U58/VLOOKUP('Number of grabs'!T$2,Tabel1[],6,FALSE),0)</f>
        <v>1</v>
      </c>
      <c r="U58">
        <f>ROUNDUP('Grade mix large buckets'!V58/VLOOKUP('Number of grabs'!U$2,Tabel1[],6,FALSE),0)</f>
        <v>0</v>
      </c>
      <c r="V58">
        <f>ROUNDUP('Grade mix large buckets'!W58/VLOOKUP('Number of grabs'!V$2,Tabel1[],6,FALSE),0)</f>
        <v>1</v>
      </c>
      <c r="W58">
        <f>ROUNDUP('Grade mix large buckets'!X58/VLOOKUP('Number of grabs'!W$2,Tabel1[],6,FALSE),0)</f>
        <v>0</v>
      </c>
      <c r="X58">
        <f>ROUNDUP('Grade mix large buckets'!Y58/VLOOKUP('Number of grabs'!X$2,Tabel1[],6,FALSE),0)</f>
        <v>0</v>
      </c>
      <c r="Y58">
        <f>ROUNDUP('Grade mix large buckets'!Z58/VLOOKUP('Number of grabs'!Y$2,Tabel1[],6,FALSE),0)</f>
        <v>0</v>
      </c>
      <c r="Z58">
        <f>ROUNDUP('Grade mix large buckets'!AA58/VLOOKUP('Number of grabs'!Z$2,Tabel1[],6,FALSE),0)</f>
        <v>0</v>
      </c>
      <c r="AA58">
        <f>ROUNDUP('Grade mix large buckets'!AB58/VLOOKUP('Number of grabs'!AA$2,Tabel1[],6,FALSE),0)</f>
        <v>0</v>
      </c>
      <c r="AB58">
        <f>ROUNDUP('Grade mix large buckets'!AC58/VLOOKUP('Number of grabs'!AB$2,Tabel1[],6,FALSE),0)</f>
        <v>0</v>
      </c>
      <c r="AC58">
        <f>ROUNDUP('Grade mix large buckets'!AD58/VLOOKUP('Number of grabs'!AC$2,Tabel1[],6,FALSE),0)</f>
        <v>0</v>
      </c>
      <c r="AD58">
        <f>ROUNDUP('Grade mix large buckets'!AE58/VLOOKUP('Number of grabs'!AD$2,Tabel1[],6,FALSE),0)</f>
        <v>1</v>
      </c>
      <c r="AE58">
        <f>ROUNDUP('Grade mix large buckets'!AF58/VLOOKUP('Number of grabs'!AE$2,Tabel1[],6,FALSE),0)</f>
        <v>0</v>
      </c>
      <c r="AF58">
        <f>ROUNDUP('Grade mix large buckets'!AG58/VLOOKUP('Number of grabs'!AF$2,Tabel1[],6,FALSE),0)</f>
        <v>0</v>
      </c>
      <c r="AG58">
        <f>ROUNDUP('Grade mix large buckets'!AH58/VLOOKUP('Number of grabs'!AG$2,Tabel1[],6,FALSE),0)</f>
        <v>0</v>
      </c>
      <c r="AH58" s="55">
        <f t="shared" si="0"/>
        <v>31</v>
      </c>
    </row>
    <row r="59" spans="1:34">
      <c r="A59" s="4" t="s">
        <v>877</v>
      </c>
      <c r="B59">
        <f>ROUNDUP('Grade mix large buckets'!C59/VLOOKUP('Number of grabs'!B$2,Tabel1[],6,FALSE),0)</f>
        <v>0</v>
      </c>
      <c r="C59">
        <f>ROUNDUP('Grade mix large buckets'!D59/VLOOKUP('Number of grabs'!C$2,Tabel1[],6,FALSE),0)</f>
        <v>0</v>
      </c>
      <c r="D59">
        <f>ROUNDUP('Grade mix large buckets'!E59/VLOOKUP('Number of grabs'!D$2,Tabel1[],6,FALSE),0)</f>
        <v>0</v>
      </c>
      <c r="E59">
        <f>ROUNDUP('Grade mix large buckets'!F59/VLOOKUP('Number of grabs'!E$2,Tabel1[],6,FALSE),0)</f>
        <v>0</v>
      </c>
      <c r="F59">
        <f>ROUNDUP('Grade mix large buckets'!G59/VLOOKUP('Number of grabs'!F$2,Tabel1[],6,FALSE),0)</f>
        <v>0</v>
      </c>
      <c r="G59">
        <f>ROUNDUP('Grade mix large buckets'!H59/VLOOKUP('Number of grabs'!G$2,Tabel1[],6,FALSE),0)</f>
        <v>0</v>
      </c>
      <c r="H59">
        <f>ROUNDUP('Grade mix large buckets'!I59/VLOOKUP('Number of grabs'!H$2,Tabel1[],6,FALSE),0)</f>
        <v>0</v>
      </c>
      <c r="I59">
        <f>ROUNDUP('Grade mix large buckets'!J59/VLOOKUP('Number of grabs'!I$2,Tabel1[],6,FALSE),0)</f>
        <v>0</v>
      </c>
      <c r="J59">
        <f>ROUNDUP('Grade mix large buckets'!K59/VLOOKUP('Number of grabs'!J$2,Tabel1[],6,FALSE),0)</f>
        <v>0</v>
      </c>
      <c r="K59">
        <f>ROUNDUP('Grade mix large buckets'!L59/VLOOKUP('Number of grabs'!K$2,Tabel1[],6,FALSE),0)</f>
        <v>0</v>
      </c>
      <c r="L59">
        <f>ROUNDUP('Grade mix large buckets'!M59/VLOOKUP('Number of grabs'!L$2,Tabel1[],6,FALSE),0)</f>
        <v>0</v>
      </c>
      <c r="M59">
        <f>ROUNDUP('Grade mix large buckets'!N59/VLOOKUP('Number of grabs'!M$2,Tabel1[],6,FALSE),0)</f>
        <v>0</v>
      </c>
      <c r="N59">
        <f>ROUNDUP('Grade mix large buckets'!O59/VLOOKUP('Number of grabs'!N$2,Tabel1[],6,FALSE),0)</f>
        <v>15</v>
      </c>
      <c r="O59">
        <f>ROUNDUP('Grade mix large buckets'!P59/VLOOKUP('Number of grabs'!O$2,Tabel1[],6,FALSE),0)</f>
        <v>0</v>
      </c>
      <c r="P59">
        <f>ROUNDUP('Grade mix large buckets'!Q59/VLOOKUP('Number of grabs'!P$2,Tabel1[],6,FALSE),0)</f>
        <v>0</v>
      </c>
      <c r="Q59">
        <f>ROUNDUP('Grade mix large buckets'!R59/VLOOKUP('Number of grabs'!Q$2,Tabel1[],6,FALSE),0)</f>
        <v>0</v>
      </c>
      <c r="R59">
        <f>ROUNDUP('Grade mix large buckets'!S59/VLOOKUP('Number of grabs'!R$2,Tabel1[],6,FALSE),0)</f>
        <v>0</v>
      </c>
      <c r="S59">
        <f>ROUNDUP('Grade mix large buckets'!T59/VLOOKUP('Number of grabs'!S$2,Tabel1[],6,FALSE),0)</f>
        <v>0</v>
      </c>
      <c r="T59">
        <f>ROUNDUP('Grade mix large buckets'!U59/VLOOKUP('Number of grabs'!T$2,Tabel1[],6,FALSE),0)</f>
        <v>0</v>
      </c>
      <c r="U59">
        <f>ROUNDUP('Grade mix large buckets'!V59/VLOOKUP('Number of grabs'!U$2,Tabel1[],6,FALSE),0)</f>
        <v>1</v>
      </c>
      <c r="V59">
        <f>ROUNDUP('Grade mix large buckets'!W59/VLOOKUP('Number of grabs'!V$2,Tabel1[],6,FALSE),0)</f>
        <v>0</v>
      </c>
      <c r="W59">
        <f>ROUNDUP('Grade mix large buckets'!X59/VLOOKUP('Number of grabs'!W$2,Tabel1[],6,FALSE),0)</f>
        <v>0</v>
      </c>
      <c r="X59">
        <f>ROUNDUP('Grade mix large buckets'!Y59/VLOOKUP('Number of grabs'!X$2,Tabel1[],6,FALSE),0)</f>
        <v>0</v>
      </c>
      <c r="Y59">
        <f>ROUNDUP('Grade mix large buckets'!Z59/VLOOKUP('Number of grabs'!Y$2,Tabel1[],6,FALSE),0)</f>
        <v>0</v>
      </c>
      <c r="Z59">
        <f>ROUNDUP('Grade mix large buckets'!AA59/VLOOKUP('Number of grabs'!Z$2,Tabel1[],6,FALSE),0)</f>
        <v>0</v>
      </c>
      <c r="AA59">
        <f>ROUNDUP('Grade mix large buckets'!AB59/VLOOKUP('Number of grabs'!AA$2,Tabel1[],6,FALSE),0)</f>
        <v>5</v>
      </c>
      <c r="AB59">
        <f>ROUNDUP('Grade mix large buckets'!AC59/VLOOKUP('Number of grabs'!AB$2,Tabel1[],6,FALSE),0)</f>
        <v>1</v>
      </c>
      <c r="AC59">
        <f>ROUNDUP('Grade mix large buckets'!AD59/VLOOKUP('Number of grabs'!AC$2,Tabel1[],6,FALSE),0)</f>
        <v>0</v>
      </c>
      <c r="AD59">
        <f>ROUNDUP('Grade mix large buckets'!AE59/VLOOKUP('Number of grabs'!AD$2,Tabel1[],6,FALSE),0)</f>
        <v>0</v>
      </c>
      <c r="AE59">
        <f>ROUNDUP('Grade mix large buckets'!AF59/VLOOKUP('Number of grabs'!AE$2,Tabel1[],6,FALSE),0)</f>
        <v>0</v>
      </c>
      <c r="AF59">
        <f>ROUNDUP('Grade mix large buckets'!AG59/VLOOKUP('Number of grabs'!AF$2,Tabel1[],6,FALSE),0)</f>
        <v>0</v>
      </c>
      <c r="AG59">
        <f>ROUNDUP('Grade mix large buckets'!AH59/VLOOKUP('Number of grabs'!AG$2,Tabel1[],6,FALSE),0)</f>
        <v>0</v>
      </c>
      <c r="AH59" s="55">
        <f t="shared" si="0"/>
        <v>22</v>
      </c>
    </row>
    <row r="60" spans="1:34">
      <c r="A60" s="4" t="s">
        <v>878</v>
      </c>
      <c r="B60">
        <f>ROUNDUP('Grade mix large buckets'!C60/VLOOKUP('Number of grabs'!B$2,Tabel1[],6,FALSE),0)</f>
        <v>0</v>
      </c>
      <c r="C60">
        <f>ROUNDUP('Grade mix large buckets'!D60/VLOOKUP('Number of grabs'!C$2,Tabel1[],6,FALSE),0)</f>
        <v>0</v>
      </c>
      <c r="D60">
        <f>ROUNDUP('Grade mix large buckets'!E60/VLOOKUP('Number of grabs'!D$2,Tabel1[],6,FALSE),0)</f>
        <v>0</v>
      </c>
      <c r="E60">
        <f>ROUNDUP('Grade mix large buckets'!F60/VLOOKUP('Number of grabs'!E$2,Tabel1[],6,FALSE),0)</f>
        <v>0</v>
      </c>
      <c r="F60">
        <f>ROUNDUP('Grade mix large buckets'!G60/VLOOKUP('Number of grabs'!F$2,Tabel1[],6,FALSE),0)</f>
        <v>0</v>
      </c>
      <c r="G60">
        <f>ROUNDUP('Grade mix large buckets'!H60/VLOOKUP('Number of grabs'!G$2,Tabel1[],6,FALSE),0)</f>
        <v>0</v>
      </c>
      <c r="H60">
        <f>ROUNDUP('Grade mix large buckets'!I60/VLOOKUP('Number of grabs'!H$2,Tabel1[],6,FALSE),0)</f>
        <v>6</v>
      </c>
      <c r="I60">
        <f>ROUNDUP('Grade mix large buckets'!J60/VLOOKUP('Number of grabs'!I$2,Tabel1[],6,FALSE),0)</f>
        <v>0</v>
      </c>
      <c r="J60">
        <f>ROUNDUP('Grade mix large buckets'!K60/VLOOKUP('Number of grabs'!J$2,Tabel1[],6,FALSE),0)</f>
        <v>17</v>
      </c>
      <c r="K60">
        <f>ROUNDUP('Grade mix large buckets'!L60/VLOOKUP('Number of grabs'!K$2,Tabel1[],6,FALSE),0)</f>
        <v>0</v>
      </c>
      <c r="L60">
        <f>ROUNDUP('Grade mix large buckets'!M60/VLOOKUP('Number of grabs'!L$2,Tabel1[],6,FALSE),0)</f>
        <v>1</v>
      </c>
      <c r="M60">
        <f>ROUNDUP('Grade mix large buckets'!N60/VLOOKUP('Number of grabs'!M$2,Tabel1[],6,FALSE),0)</f>
        <v>1</v>
      </c>
      <c r="N60">
        <f>ROUNDUP('Grade mix large buckets'!O60/VLOOKUP('Number of grabs'!N$2,Tabel1[],6,FALSE),0)</f>
        <v>0</v>
      </c>
      <c r="O60">
        <f>ROUNDUP('Grade mix large buckets'!P60/VLOOKUP('Number of grabs'!O$2,Tabel1[],6,FALSE),0)</f>
        <v>0</v>
      </c>
      <c r="P60">
        <f>ROUNDUP('Grade mix large buckets'!Q60/VLOOKUP('Number of grabs'!P$2,Tabel1[],6,FALSE),0)</f>
        <v>0</v>
      </c>
      <c r="Q60">
        <f>ROUNDUP('Grade mix large buckets'!R60/VLOOKUP('Number of grabs'!Q$2,Tabel1[],6,FALSE),0)</f>
        <v>0</v>
      </c>
      <c r="R60">
        <f>ROUNDUP('Grade mix large buckets'!S60/VLOOKUP('Number of grabs'!R$2,Tabel1[],6,FALSE),0)</f>
        <v>13</v>
      </c>
      <c r="S60">
        <f>ROUNDUP('Grade mix large buckets'!T60/VLOOKUP('Number of grabs'!S$2,Tabel1[],6,FALSE),0)</f>
        <v>0</v>
      </c>
      <c r="T60">
        <f>ROUNDUP('Grade mix large buckets'!U60/VLOOKUP('Number of grabs'!T$2,Tabel1[],6,FALSE),0)</f>
        <v>0</v>
      </c>
      <c r="U60">
        <f>ROUNDUP('Grade mix large buckets'!V60/VLOOKUP('Number of grabs'!U$2,Tabel1[],6,FALSE),0)</f>
        <v>2</v>
      </c>
      <c r="V60">
        <f>ROUNDUP('Grade mix large buckets'!W60/VLOOKUP('Number of grabs'!V$2,Tabel1[],6,FALSE),0)</f>
        <v>0</v>
      </c>
      <c r="W60">
        <f>ROUNDUP('Grade mix large buckets'!X60/VLOOKUP('Number of grabs'!W$2,Tabel1[],6,FALSE),0)</f>
        <v>0</v>
      </c>
      <c r="X60">
        <f>ROUNDUP('Grade mix large buckets'!Y60/VLOOKUP('Number of grabs'!X$2,Tabel1[],6,FALSE),0)</f>
        <v>0</v>
      </c>
      <c r="Y60">
        <f>ROUNDUP('Grade mix large buckets'!Z60/VLOOKUP('Number of grabs'!Y$2,Tabel1[],6,FALSE),0)</f>
        <v>0</v>
      </c>
      <c r="Z60">
        <f>ROUNDUP('Grade mix large buckets'!AA60/VLOOKUP('Number of grabs'!Z$2,Tabel1[],6,FALSE),0)</f>
        <v>1</v>
      </c>
      <c r="AA60">
        <f>ROUNDUP('Grade mix large buckets'!AB60/VLOOKUP('Number of grabs'!AA$2,Tabel1[],6,FALSE),0)</f>
        <v>0</v>
      </c>
      <c r="AB60">
        <f>ROUNDUP('Grade mix large buckets'!AC60/VLOOKUP('Number of grabs'!AB$2,Tabel1[],6,FALSE),0)</f>
        <v>0</v>
      </c>
      <c r="AC60">
        <f>ROUNDUP('Grade mix large buckets'!AD60/VLOOKUP('Number of grabs'!AC$2,Tabel1[],6,FALSE),0)</f>
        <v>0</v>
      </c>
      <c r="AD60">
        <f>ROUNDUP('Grade mix large buckets'!AE60/VLOOKUP('Number of grabs'!AD$2,Tabel1[],6,FALSE),0)</f>
        <v>1</v>
      </c>
      <c r="AE60">
        <f>ROUNDUP('Grade mix large buckets'!AF60/VLOOKUP('Number of grabs'!AE$2,Tabel1[],6,FALSE),0)</f>
        <v>0</v>
      </c>
      <c r="AF60">
        <f>ROUNDUP('Grade mix large buckets'!AG60/VLOOKUP('Number of grabs'!AF$2,Tabel1[],6,FALSE),0)</f>
        <v>0</v>
      </c>
      <c r="AG60">
        <f>ROUNDUP('Grade mix large buckets'!AH60/VLOOKUP('Number of grabs'!AG$2,Tabel1[],6,FALSE),0)</f>
        <v>0</v>
      </c>
      <c r="AH60" s="55">
        <f t="shared" si="0"/>
        <v>42</v>
      </c>
    </row>
    <row r="61" spans="1:34">
      <c r="A61" s="4" t="s">
        <v>879</v>
      </c>
      <c r="B61">
        <f>ROUNDUP('Grade mix large buckets'!C61/VLOOKUP('Number of grabs'!B$2,Tabel1[],6,FALSE),0)</f>
        <v>0</v>
      </c>
      <c r="C61">
        <f>ROUNDUP('Grade mix large buckets'!D61/VLOOKUP('Number of grabs'!C$2,Tabel1[],6,FALSE),0)</f>
        <v>0</v>
      </c>
      <c r="D61">
        <f>ROUNDUP('Grade mix large buckets'!E61/VLOOKUP('Number of grabs'!D$2,Tabel1[],6,FALSE),0)</f>
        <v>0</v>
      </c>
      <c r="E61">
        <f>ROUNDUP('Grade mix large buckets'!F61/VLOOKUP('Number of grabs'!E$2,Tabel1[],6,FALSE),0)</f>
        <v>0</v>
      </c>
      <c r="F61">
        <f>ROUNDUP('Grade mix large buckets'!G61/VLOOKUP('Number of grabs'!F$2,Tabel1[],6,FALSE),0)</f>
        <v>1</v>
      </c>
      <c r="G61">
        <f>ROUNDUP('Grade mix large buckets'!H61/VLOOKUP('Number of grabs'!G$2,Tabel1[],6,FALSE),0)</f>
        <v>0</v>
      </c>
      <c r="H61">
        <f>ROUNDUP('Grade mix large buckets'!I61/VLOOKUP('Number of grabs'!H$2,Tabel1[],6,FALSE),0)</f>
        <v>2</v>
      </c>
      <c r="I61">
        <f>ROUNDUP('Grade mix large buckets'!J61/VLOOKUP('Number of grabs'!I$2,Tabel1[],6,FALSE),0)</f>
        <v>0</v>
      </c>
      <c r="J61">
        <f>ROUNDUP('Grade mix large buckets'!K61/VLOOKUP('Number of grabs'!J$2,Tabel1[],6,FALSE),0)</f>
        <v>16</v>
      </c>
      <c r="K61">
        <f>ROUNDUP('Grade mix large buckets'!L61/VLOOKUP('Number of grabs'!K$2,Tabel1[],6,FALSE),0)</f>
        <v>2</v>
      </c>
      <c r="L61">
        <f>ROUNDUP('Grade mix large buckets'!M61/VLOOKUP('Number of grabs'!L$2,Tabel1[],6,FALSE),0)</f>
        <v>0</v>
      </c>
      <c r="M61">
        <f>ROUNDUP('Grade mix large buckets'!N61/VLOOKUP('Number of grabs'!M$2,Tabel1[],6,FALSE),0)</f>
        <v>1</v>
      </c>
      <c r="N61">
        <f>ROUNDUP('Grade mix large buckets'!O61/VLOOKUP('Number of grabs'!N$2,Tabel1[],6,FALSE),0)</f>
        <v>0</v>
      </c>
      <c r="O61">
        <f>ROUNDUP('Grade mix large buckets'!P61/VLOOKUP('Number of grabs'!O$2,Tabel1[],6,FALSE),0)</f>
        <v>0</v>
      </c>
      <c r="P61">
        <f>ROUNDUP('Grade mix large buckets'!Q61/VLOOKUP('Number of grabs'!P$2,Tabel1[],6,FALSE),0)</f>
        <v>0</v>
      </c>
      <c r="Q61">
        <f>ROUNDUP('Grade mix large buckets'!R61/VLOOKUP('Number of grabs'!Q$2,Tabel1[],6,FALSE),0)</f>
        <v>0</v>
      </c>
      <c r="R61">
        <f>ROUNDUP('Grade mix large buckets'!S61/VLOOKUP('Number of grabs'!R$2,Tabel1[],6,FALSE),0)</f>
        <v>13</v>
      </c>
      <c r="S61">
        <f>ROUNDUP('Grade mix large buckets'!T61/VLOOKUP('Number of grabs'!S$2,Tabel1[],6,FALSE),0)</f>
        <v>0</v>
      </c>
      <c r="T61">
        <f>ROUNDUP('Grade mix large buckets'!U61/VLOOKUP('Number of grabs'!T$2,Tabel1[],6,FALSE),0)</f>
        <v>0</v>
      </c>
      <c r="U61">
        <f>ROUNDUP('Grade mix large buckets'!V61/VLOOKUP('Number of grabs'!U$2,Tabel1[],6,FALSE),0)</f>
        <v>2</v>
      </c>
      <c r="V61">
        <f>ROUNDUP('Grade mix large buckets'!W61/VLOOKUP('Number of grabs'!V$2,Tabel1[],6,FALSE),0)</f>
        <v>0</v>
      </c>
      <c r="W61">
        <f>ROUNDUP('Grade mix large buckets'!X61/VLOOKUP('Number of grabs'!W$2,Tabel1[],6,FALSE),0)</f>
        <v>0</v>
      </c>
      <c r="X61">
        <f>ROUNDUP('Grade mix large buckets'!Y61/VLOOKUP('Number of grabs'!X$2,Tabel1[],6,FALSE),0)</f>
        <v>0</v>
      </c>
      <c r="Y61">
        <f>ROUNDUP('Grade mix large buckets'!Z61/VLOOKUP('Number of grabs'!Y$2,Tabel1[],6,FALSE),0)</f>
        <v>0</v>
      </c>
      <c r="Z61">
        <f>ROUNDUP('Grade mix large buckets'!AA61/VLOOKUP('Number of grabs'!Z$2,Tabel1[],6,FALSE),0)</f>
        <v>1</v>
      </c>
      <c r="AA61">
        <f>ROUNDUP('Grade mix large buckets'!AB61/VLOOKUP('Number of grabs'!AA$2,Tabel1[],6,FALSE),0)</f>
        <v>0</v>
      </c>
      <c r="AB61">
        <f>ROUNDUP('Grade mix large buckets'!AC61/VLOOKUP('Number of grabs'!AB$2,Tabel1[],6,FALSE),0)</f>
        <v>0</v>
      </c>
      <c r="AC61">
        <f>ROUNDUP('Grade mix large buckets'!AD61/VLOOKUP('Number of grabs'!AC$2,Tabel1[],6,FALSE),0)</f>
        <v>0</v>
      </c>
      <c r="AD61">
        <f>ROUNDUP('Grade mix large buckets'!AE61/VLOOKUP('Number of grabs'!AD$2,Tabel1[],6,FALSE),0)</f>
        <v>0</v>
      </c>
      <c r="AE61">
        <f>ROUNDUP('Grade mix large buckets'!AF61/VLOOKUP('Number of grabs'!AE$2,Tabel1[],6,FALSE),0)</f>
        <v>0</v>
      </c>
      <c r="AF61">
        <f>ROUNDUP('Grade mix large buckets'!AG61/VLOOKUP('Number of grabs'!AF$2,Tabel1[],6,FALSE),0)</f>
        <v>1</v>
      </c>
      <c r="AG61">
        <f>ROUNDUP('Grade mix large buckets'!AH61/VLOOKUP('Number of grabs'!AG$2,Tabel1[],6,FALSE),0)</f>
        <v>0</v>
      </c>
      <c r="AH61" s="55">
        <f t="shared" si="0"/>
        <v>39</v>
      </c>
    </row>
    <row r="62" spans="1:34">
      <c r="A62" s="4" t="s">
        <v>880</v>
      </c>
      <c r="B62">
        <f>ROUNDUP('Grade mix large buckets'!C62/VLOOKUP('Number of grabs'!B$2,Tabel1[],6,FALSE),0)</f>
        <v>0</v>
      </c>
      <c r="C62">
        <f>ROUNDUP('Grade mix large buckets'!D62/VLOOKUP('Number of grabs'!C$2,Tabel1[],6,FALSE),0)</f>
        <v>0</v>
      </c>
      <c r="D62">
        <f>ROUNDUP('Grade mix large buckets'!E62/VLOOKUP('Number of grabs'!D$2,Tabel1[],6,FALSE),0)</f>
        <v>0</v>
      </c>
      <c r="E62">
        <f>ROUNDUP('Grade mix large buckets'!F62/VLOOKUP('Number of grabs'!E$2,Tabel1[],6,FALSE),0)</f>
        <v>0</v>
      </c>
      <c r="F62">
        <f>ROUNDUP('Grade mix large buckets'!G62/VLOOKUP('Number of grabs'!F$2,Tabel1[],6,FALSE),0)</f>
        <v>0</v>
      </c>
      <c r="G62">
        <f>ROUNDUP('Grade mix large buckets'!H62/VLOOKUP('Number of grabs'!G$2,Tabel1[],6,FALSE),0)</f>
        <v>0</v>
      </c>
      <c r="H62">
        <f>ROUNDUP('Grade mix large buckets'!I62/VLOOKUP('Number of grabs'!H$2,Tabel1[],6,FALSE),0)</f>
        <v>0</v>
      </c>
      <c r="I62">
        <f>ROUNDUP('Grade mix large buckets'!J62/VLOOKUP('Number of grabs'!I$2,Tabel1[],6,FALSE),0)</f>
        <v>0</v>
      </c>
      <c r="J62">
        <f>ROUNDUP('Grade mix large buckets'!K62/VLOOKUP('Number of grabs'!J$2,Tabel1[],6,FALSE),0)</f>
        <v>2</v>
      </c>
      <c r="K62">
        <f>ROUNDUP('Grade mix large buckets'!L62/VLOOKUP('Number of grabs'!K$2,Tabel1[],6,FALSE),0)</f>
        <v>0</v>
      </c>
      <c r="L62">
        <f>ROUNDUP('Grade mix large buckets'!M62/VLOOKUP('Number of grabs'!L$2,Tabel1[],6,FALSE),0)</f>
        <v>0</v>
      </c>
      <c r="M62">
        <f>ROUNDUP('Grade mix large buckets'!N62/VLOOKUP('Number of grabs'!M$2,Tabel1[],6,FALSE),0)</f>
        <v>0</v>
      </c>
      <c r="N62">
        <f>ROUNDUP('Grade mix large buckets'!O62/VLOOKUP('Number of grabs'!N$2,Tabel1[],6,FALSE),0)</f>
        <v>9</v>
      </c>
      <c r="O62">
        <f>ROUNDUP('Grade mix large buckets'!P62/VLOOKUP('Number of grabs'!O$2,Tabel1[],6,FALSE),0)</f>
        <v>5</v>
      </c>
      <c r="P62">
        <f>ROUNDUP('Grade mix large buckets'!Q62/VLOOKUP('Number of grabs'!P$2,Tabel1[],6,FALSE),0)</f>
        <v>0</v>
      </c>
      <c r="Q62">
        <f>ROUNDUP('Grade mix large buckets'!R62/VLOOKUP('Number of grabs'!Q$2,Tabel1[],6,FALSE),0)</f>
        <v>0</v>
      </c>
      <c r="R62">
        <f>ROUNDUP('Grade mix large buckets'!S62/VLOOKUP('Number of grabs'!R$2,Tabel1[],6,FALSE),0)</f>
        <v>14</v>
      </c>
      <c r="S62">
        <f>ROUNDUP('Grade mix large buckets'!T62/VLOOKUP('Number of grabs'!S$2,Tabel1[],6,FALSE),0)</f>
        <v>0</v>
      </c>
      <c r="T62">
        <f>ROUNDUP('Grade mix large buckets'!U62/VLOOKUP('Number of grabs'!T$2,Tabel1[],6,FALSE),0)</f>
        <v>0</v>
      </c>
      <c r="U62">
        <f>ROUNDUP('Grade mix large buckets'!V62/VLOOKUP('Number of grabs'!U$2,Tabel1[],6,FALSE),0)</f>
        <v>1</v>
      </c>
      <c r="V62">
        <f>ROUNDUP('Grade mix large buckets'!W62/VLOOKUP('Number of grabs'!V$2,Tabel1[],6,FALSE),0)</f>
        <v>1</v>
      </c>
      <c r="W62">
        <f>ROUNDUP('Grade mix large buckets'!X62/VLOOKUP('Number of grabs'!W$2,Tabel1[],6,FALSE),0)</f>
        <v>0</v>
      </c>
      <c r="X62">
        <f>ROUNDUP('Grade mix large buckets'!Y62/VLOOKUP('Number of grabs'!X$2,Tabel1[],6,FALSE),0)</f>
        <v>0</v>
      </c>
      <c r="Y62">
        <f>ROUNDUP('Grade mix large buckets'!Z62/VLOOKUP('Number of grabs'!Y$2,Tabel1[],6,FALSE),0)</f>
        <v>0</v>
      </c>
      <c r="Z62">
        <f>ROUNDUP('Grade mix large buckets'!AA62/VLOOKUP('Number of grabs'!Z$2,Tabel1[],6,FALSE),0)</f>
        <v>0</v>
      </c>
      <c r="AA62">
        <f>ROUNDUP('Grade mix large buckets'!AB62/VLOOKUP('Number of grabs'!AA$2,Tabel1[],6,FALSE),0)</f>
        <v>0</v>
      </c>
      <c r="AB62">
        <f>ROUNDUP('Grade mix large buckets'!AC62/VLOOKUP('Number of grabs'!AB$2,Tabel1[],6,FALSE),0)</f>
        <v>0</v>
      </c>
      <c r="AC62">
        <f>ROUNDUP('Grade mix large buckets'!AD62/VLOOKUP('Number of grabs'!AC$2,Tabel1[],6,FALSE),0)</f>
        <v>0</v>
      </c>
      <c r="AD62">
        <f>ROUNDUP('Grade mix large buckets'!AE62/VLOOKUP('Number of grabs'!AD$2,Tabel1[],6,FALSE),0)</f>
        <v>1</v>
      </c>
      <c r="AE62">
        <f>ROUNDUP('Grade mix large buckets'!AF62/VLOOKUP('Number of grabs'!AE$2,Tabel1[],6,FALSE),0)</f>
        <v>0</v>
      </c>
      <c r="AF62">
        <f>ROUNDUP('Grade mix large buckets'!AG62/VLOOKUP('Number of grabs'!AF$2,Tabel1[],6,FALSE),0)</f>
        <v>0</v>
      </c>
      <c r="AG62">
        <f>ROUNDUP('Grade mix large buckets'!AH62/VLOOKUP('Number of grabs'!AG$2,Tabel1[],6,FALSE),0)</f>
        <v>0</v>
      </c>
      <c r="AH62" s="55">
        <f t="shared" si="0"/>
        <v>33</v>
      </c>
    </row>
    <row r="63" spans="1:34">
      <c r="A63" s="4" t="s">
        <v>881</v>
      </c>
      <c r="B63">
        <f>ROUNDUP('Grade mix large buckets'!C63/VLOOKUP('Number of grabs'!B$2,Tabel1[],6,FALSE),0)</f>
        <v>0</v>
      </c>
      <c r="C63">
        <f>ROUNDUP('Grade mix large buckets'!D63/VLOOKUP('Number of grabs'!C$2,Tabel1[],6,FALSE),0)</f>
        <v>0</v>
      </c>
      <c r="D63">
        <f>ROUNDUP('Grade mix large buckets'!E63/VLOOKUP('Number of grabs'!D$2,Tabel1[],6,FALSE),0)</f>
        <v>0</v>
      </c>
      <c r="E63">
        <f>ROUNDUP('Grade mix large buckets'!F63/VLOOKUP('Number of grabs'!E$2,Tabel1[],6,FALSE),0)</f>
        <v>0</v>
      </c>
      <c r="F63">
        <f>ROUNDUP('Grade mix large buckets'!G63/VLOOKUP('Number of grabs'!F$2,Tabel1[],6,FALSE),0)</f>
        <v>1</v>
      </c>
      <c r="G63">
        <f>ROUNDUP('Grade mix large buckets'!H63/VLOOKUP('Number of grabs'!G$2,Tabel1[],6,FALSE),0)</f>
        <v>1</v>
      </c>
      <c r="H63">
        <f>ROUNDUP('Grade mix large buckets'!I63/VLOOKUP('Number of grabs'!H$2,Tabel1[],6,FALSE),0)</f>
        <v>0</v>
      </c>
      <c r="I63">
        <f>ROUNDUP('Grade mix large buckets'!J63/VLOOKUP('Number of grabs'!I$2,Tabel1[],6,FALSE),0)</f>
        <v>0</v>
      </c>
      <c r="J63">
        <f>ROUNDUP('Grade mix large buckets'!K63/VLOOKUP('Number of grabs'!J$2,Tabel1[],6,FALSE),0)</f>
        <v>17</v>
      </c>
      <c r="K63">
        <f>ROUNDUP('Grade mix large buckets'!L63/VLOOKUP('Number of grabs'!K$2,Tabel1[],6,FALSE),0)</f>
        <v>0</v>
      </c>
      <c r="L63">
        <f>ROUNDUP('Grade mix large buckets'!M63/VLOOKUP('Number of grabs'!L$2,Tabel1[],6,FALSE),0)</f>
        <v>1</v>
      </c>
      <c r="M63">
        <f>ROUNDUP('Grade mix large buckets'!N63/VLOOKUP('Number of grabs'!M$2,Tabel1[],6,FALSE),0)</f>
        <v>1</v>
      </c>
      <c r="N63">
        <f>ROUNDUP('Grade mix large buckets'!O63/VLOOKUP('Number of grabs'!N$2,Tabel1[],6,FALSE),0)</f>
        <v>0</v>
      </c>
      <c r="O63">
        <f>ROUNDUP('Grade mix large buckets'!P63/VLOOKUP('Number of grabs'!O$2,Tabel1[],6,FALSE),0)</f>
        <v>0</v>
      </c>
      <c r="P63">
        <f>ROUNDUP('Grade mix large buckets'!Q63/VLOOKUP('Number of grabs'!P$2,Tabel1[],6,FALSE),0)</f>
        <v>0</v>
      </c>
      <c r="Q63">
        <f>ROUNDUP('Grade mix large buckets'!R63/VLOOKUP('Number of grabs'!Q$2,Tabel1[],6,FALSE),0)</f>
        <v>0</v>
      </c>
      <c r="R63">
        <f>ROUNDUP('Grade mix large buckets'!S63/VLOOKUP('Number of grabs'!R$2,Tabel1[],6,FALSE),0)</f>
        <v>11</v>
      </c>
      <c r="S63">
        <f>ROUNDUP('Grade mix large buckets'!T63/VLOOKUP('Number of grabs'!S$2,Tabel1[],6,FALSE),0)</f>
        <v>2</v>
      </c>
      <c r="T63">
        <f>ROUNDUP('Grade mix large buckets'!U63/VLOOKUP('Number of grabs'!T$2,Tabel1[],6,FALSE),0)</f>
        <v>1</v>
      </c>
      <c r="U63">
        <f>ROUNDUP('Grade mix large buckets'!V63/VLOOKUP('Number of grabs'!U$2,Tabel1[],6,FALSE),0)</f>
        <v>2</v>
      </c>
      <c r="V63">
        <f>ROUNDUP('Grade mix large buckets'!W63/VLOOKUP('Number of grabs'!V$2,Tabel1[],6,FALSE),0)</f>
        <v>0</v>
      </c>
      <c r="W63">
        <f>ROUNDUP('Grade mix large buckets'!X63/VLOOKUP('Number of grabs'!W$2,Tabel1[],6,FALSE),0)</f>
        <v>0</v>
      </c>
      <c r="X63">
        <f>ROUNDUP('Grade mix large buckets'!Y63/VLOOKUP('Number of grabs'!X$2,Tabel1[],6,FALSE),0)</f>
        <v>0</v>
      </c>
      <c r="Y63">
        <f>ROUNDUP('Grade mix large buckets'!Z63/VLOOKUP('Number of grabs'!Y$2,Tabel1[],6,FALSE),0)</f>
        <v>0</v>
      </c>
      <c r="Z63">
        <f>ROUNDUP('Grade mix large buckets'!AA63/VLOOKUP('Number of grabs'!Z$2,Tabel1[],6,FALSE),0)</f>
        <v>1</v>
      </c>
      <c r="AA63">
        <f>ROUNDUP('Grade mix large buckets'!AB63/VLOOKUP('Number of grabs'!AA$2,Tabel1[],6,FALSE),0)</f>
        <v>0</v>
      </c>
      <c r="AB63">
        <f>ROUNDUP('Grade mix large buckets'!AC63/VLOOKUP('Number of grabs'!AB$2,Tabel1[],6,FALSE),0)</f>
        <v>0</v>
      </c>
      <c r="AC63">
        <f>ROUNDUP('Grade mix large buckets'!AD63/VLOOKUP('Number of grabs'!AC$2,Tabel1[],6,FALSE),0)</f>
        <v>0</v>
      </c>
      <c r="AD63">
        <f>ROUNDUP('Grade mix large buckets'!AE63/VLOOKUP('Number of grabs'!AD$2,Tabel1[],6,FALSE),0)</f>
        <v>0</v>
      </c>
      <c r="AE63">
        <f>ROUNDUP('Grade mix large buckets'!AF63/VLOOKUP('Number of grabs'!AE$2,Tabel1[],6,FALSE),0)</f>
        <v>0</v>
      </c>
      <c r="AF63">
        <f>ROUNDUP('Grade mix large buckets'!AG63/VLOOKUP('Number of grabs'!AF$2,Tabel1[],6,FALSE),0)</f>
        <v>0</v>
      </c>
      <c r="AG63">
        <f>ROUNDUP('Grade mix large buckets'!AH63/VLOOKUP('Number of grabs'!AG$2,Tabel1[],6,FALSE),0)</f>
        <v>0</v>
      </c>
      <c r="AH63" s="55">
        <f t="shared" si="0"/>
        <v>38</v>
      </c>
    </row>
    <row r="64" spans="1:34">
      <c r="A64" s="4" t="s">
        <v>882</v>
      </c>
      <c r="B64">
        <f>ROUNDUP('Grade mix large buckets'!C64/VLOOKUP('Number of grabs'!B$2,Tabel1[],6,FALSE),0)</f>
        <v>0</v>
      </c>
      <c r="C64">
        <f>ROUNDUP('Grade mix large buckets'!D64/VLOOKUP('Number of grabs'!C$2,Tabel1[],6,FALSE),0)</f>
        <v>0</v>
      </c>
      <c r="D64">
        <f>ROUNDUP('Grade mix large buckets'!E64/VLOOKUP('Number of grabs'!D$2,Tabel1[],6,FALSE),0)</f>
        <v>0</v>
      </c>
      <c r="E64">
        <f>ROUNDUP('Grade mix large buckets'!F64/VLOOKUP('Number of grabs'!E$2,Tabel1[],6,FALSE),0)</f>
        <v>0</v>
      </c>
      <c r="F64">
        <f>ROUNDUP('Grade mix large buckets'!G64/VLOOKUP('Number of grabs'!F$2,Tabel1[],6,FALSE),0)</f>
        <v>0</v>
      </c>
      <c r="G64">
        <f>ROUNDUP('Grade mix large buckets'!H64/VLOOKUP('Number of grabs'!G$2,Tabel1[],6,FALSE),0)</f>
        <v>0</v>
      </c>
      <c r="H64">
        <f>ROUNDUP('Grade mix large buckets'!I64/VLOOKUP('Number of grabs'!H$2,Tabel1[],6,FALSE),0)</f>
        <v>0</v>
      </c>
      <c r="I64">
        <f>ROUNDUP('Grade mix large buckets'!J64/VLOOKUP('Number of grabs'!I$2,Tabel1[],6,FALSE),0)</f>
        <v>0</v>
      </c>
      <c r="J64">
        <f>ROUNDUP('Grade mix large buckets'!K64/VLOOKUP('Number of grabs'!J$2,Tabel1[],6,FALSE),0)</f>
        <v>0</v>
      </c>
      <c r="K64">
        <f>ROUNDUP('Grade mix large buckets'!L64/VLOOKUP('Number of grabs'!K$2,Tabel1[],6,FALSE),0)</f>
        <v>0</v>
      </c>
      <c r="L64">
        <f>ROUNDUP('Grade mix large buckets'!M64/VLOOKUP('Number of grabs'!L$2,Tabel1[],6,FALSE),0)</f>
        <v>0</v>
      </c>
      <c r="M64">
        <f>ROUNDUP('Grade mix large buckets'!N64/VLOOKUP('Number of grabs'!M$2,Tabel1[],6,FALSE),0)</f>
        <v>0</v>
      </c>
      <c r="N64">
        <f>ROUNDUP('Grade mix large buckets'!O64/VLOOKUP('Number of grabs'!N$2,Tabel1[],6,FALSE),0)</f>
        <v>8</v>
      </c>
      <c r="O64">
        <f>ROUNDUP('Grade mix large buckets'!P64/VLOOKUP('Number of grabs'!O$2,Tabel1[],6,FALSE),0)</f>
        <v>0</v>
      </c>
      <c r="P64">
        <f>ROUNDUP('Grade mix large buckets'!Q64/VLOOKUP('Number of grabs'!P$2,Tabel1[],6,FALSE),0)</f>
        <v>5</v>
      </c>
      <c r="Q64">
        <f>ROUNDUP('Grade mix large buckets'!R64/VLOOKUP('Number of grabs'!Q$2,Tabel1[],6,FALSE),0)</f>
        <v>4</v>
      </c>
      <c r="R64">
        <f>ROUNDUP('Grade mix large buckets'!S64/VLOOKUP('Number of grabs'!R$2,Tabel1[],6,FALSE),0)</f>
        <v>0</v>
      </c>
      <c r="S64">
        <f>ROUNDUP('Grade mix large buckets'!T64/VLOOKUP('Number of grabs'!S$2,Tabel1[],6,FALSE),0)</f>
        <v>0</v>
      </c>
      <c r="T64">
        <f>ROUNDUP('Grade mix large buckets'!U64/VLOOKUP('Number of grabs'!T$2,Tabel1[],6,FALSE),0)</f>
        <v>0</v>
      </c>
      <c r="U64">
        <f>ROUNDUP('Grade mix large buckets'!V64/VLOOKUP('Number of grabs'!U$2,Tabel1[],6,FALSE),0)</f>
        <v>0</v>
      </c>
      <c r="V64">
        <f>ROUNDUP('Grade mix large buckets'!W64/VLOOKUP('Number of grabs'!V$2,Tabel1[],6,FALSE),0)</f>
        <v>0</v>
      </c>
      <c r="W64">
        <f>ROUNDUP('Grade mix large buckets'!X64/VLOOKUP('Number of grabs'!W$2,Tabel1[],6,FALSE),0)</f>
        <v>0</v>
      </c>
      <c r="X64">
        <f>ROUNDUP('Grade mix large buckets'!Y64/VLOOKUP('Number of grabs'!X$2,Tabel1[],6,FALSE),0)</f>
        <v>0</v>
      </c>
      <c r="Y64">
        <f>ROUNDUP('Grade mix large buckets'!Z64/VLOOKUP('Number of grabs'!Y$2,Tabel1[],6,FALSE),0)</f>
        <v>0</v>
      </c>
      <c r="Z64">
        <f>ROUNDUP('Grade mix large buckets'!AA64/VLOOKUP('Number of grabs'!Z$2,Tabel1[],6,FALSE),0)</f>
        <v>3</v>
      </c>
      <c r="AA64">
        <f>ROUNDUP('Grade mix large buckets'!AB64/VLOOKUP('Number of grabs'!AA$2,Tabel1[],6,FALSE),0)</f>
        <v>0</v>
      </c>
      <c r="AB64">
        <f>ROUNDUP('Grade mix large buckets'!AC64/VLOOKUP('Number of grabs'!AB$2,Tabel1[],6,FALSE),0)</f>
        <v>0</v>
      </c>
      <c r="AC64">
        <f>ROUNDUP('Grade mix large buckets'!AD64/VLOOKUP('Number of grabs'!AC$2,Tabel1[],6,FALSE),0)</f>
        <v>0</v>
      </c>
      <c r="AD64">
        <f>ROUNDUP('Grade mix large buckets'!AE64/VLOOKUP('Number of grabs'!AD$2,Tabel1[],6,FALSE),0)</f>
        <v>0</v>
      </c>
      <c r="AE64">
        <f>ROUNDUP('Grade mix large buckets'!AF64/VLOOKUP('Number of grabs'!AE$2,Tabel1[],6,FALSE),0)</f>
        <v>1</v>
      </c>
      <c r="AF64">
        <f>ROUNDUP('Grade mix large buckets'!AG64/VLOOKUP('Number of grabs'!AF$2,Tabel1[],6,FALSE),0)</f>
        <v>0</v>
      </c>
      <c r="AG64">
        <f>ROUNDUP('Grade mix large buckets'!AH64/VLOOKUP('Number of grabs'!AG$2,Tabel1[],6,FALSE),0)</f>
        <v>0</v>
      </c>
      <c r="AH64" s="55">
        <f t="shared" si="0"/>
        <v>21</v>
      </c>
    </row>
    <row r="65" spans="1:34">
      <c r="A65" s="4" t="s">
        <v>883</v>
      </c>
      <c r="B65">
        <f>ROUNDUP('Grade mix large buckets'!C65/VLOOKUP('Number of grabs'!B$2,Tabel1[],6,FALSE),0)</f>
        <v>0</v>
      </c>
      <c r="C65">
        <f>ROUNDUP('Grade mix large buckets'!D65/VLOOKUP('Number of grabs'!C$2,Tabel1[],6,FALSE),0)</f>
        <v>0</v>
      </c>
      <c r="D65">
        <f>ROUNDUP('Grade mix large buckets'!E65/VLOOKUP('Number of grabs'!D$2,Tabel1[],6,FALSE),0)</f>
        <v>0</v>
      </c>
      <c r="E65">
        <f>ROUNDUP('Grade mix large buckets'!F65/VLOOKUP('Number of grabs'!E$2,Tabel1[],6,FALSE),0)</f>
        <v>0</v>
      </c>
      <c r="F65">
        <f>ROUNDUP('Grade mix large buckets'!G65/VLOOKUP('Number of grabs'!F$2,Tabel1[],6,FALSE),0)</f>
        <v>0</v>
      </c>
      <c r="G65">
        <f>ROUNDUP('Grade mix large buckets'!H65/VLOOKUP('Number of grabs'!G$2,Tabel1[],6,FALSE),0)</f>
        <v>0</v>
      </c>
      <c r="H65">
        <f>ROUNDUP('Grade mix large buckets'!I65/VLOOKUP('Number of grabs'!H$2,Tabel1[],6,FALSE),0)</f>
        <v>0</v>
      </c>
      <c r="I65">
        <f>ROUNDUP('Grade mix large buckets'!J65/VLOOKUP('Number of grabs'!I$2,Tabel1[],6,FALSE),0)</f>
        <v>0</v>
      </c>
      <c r="J65">
        <f>ROUNDUP('Grade mix large buckets'!K65/VLOOKUP('Number of grabs'!J$2,Tabel1[],6,FALSE),0)</f>
        <v>0</v>
      </c>
      <c r="K65">
        <f>ROUNDUP('Grade mix large buckets'!L65/VLOOKUP('Number of grabs'!K$2,Tabel1[],6,FALSE),0)</f>
        <v>0</v>
      </c>
      <c r="L65">
        <f>ROUNDUP('Grade mix large buckets'!M65/VLOOKUP('Number of grabs'!L$2,Tabel1[],6,FALSE),0)</f>
        <v>0</v>
      </c>
      <c r="M65">
        <f>ROUNDUP('Grade mix large buckets'!N65/VLOOKUP('Number of grabs'!M$2,Tabel1[],6,FALSE),0)</f>
        <v>0</v>
      </c>
      <c r="N65">
        <f>ROUNDUP('Grade mix large buckets'!O65/VLOOKUP('Number of grabs'!N$2,Tabel1[],6,FALSE),0)</f>
        <v>0</v>
      </c>
      <c r="O65">
        <f>ROUNDUP('Grade mix large buckets'!P65/VLOOKUP('Number of grabs'!O$2,Tabel1[],6,FALSE),0)</f>
        <v>0</v>
      </c>
      <c r="P65">
        <f>ROUNDUP('Grade mix large buckets'!Q65/VLOOKUP('Number of grabs'!P$2,Tabel1[],6,FALSE),0)</f>
        <v>3</v>
      </c>
      <c r="Q65">
        <f>ROUNDUP('Grade mix large buckets'!R65/VLOOKUP('Number of grabs'!Q$2,Tabel1[],6,FALSE),0)</f>
        <v>2</v>
      </c>
      <c r="R65">
        <f>ROUNDUP('Grade mix large buckets'!S65/VLOOKUP('Number of grabs'!R$2,Tabel1[],6,FALSE),0)</f>
        <v>0</v>
      </c>
      <c r="S65">
        <f>ROUNDUP('Grade mix large buckets'!T65/VLOOKUP('Number of grabs'!S$2,Tabel1[],6,FALSE),0)</f>
        <v>0</v>
      </c>
      <c r="T65">
        <f>ROUNDUP('Grade mix large buckets'!U65/VLOOKUP('Number of grabs'!T$2,Tabel1[],6,FALSE),0)</f>
        <v>0</v>
      </c>
      <c r="U65">
        <f>ROUNDUP('Grade mix large buckets'!V65/VLOOKUP('Number of grabs'!U$2,Tabel1[],6,FALSE),0)</f>
        <v>0</v>
      </c>
      <c r="V65">
        <f>ROUNDUP('Grade mix large buckets'!W65/VLOOKUP('Number of grabs'!V$2,Tabel1[],6,FALSE),0)</f>
        <v>7</v>
      </c>
      <c r="W65">
        <f>ROUNDUP('Grade mix large buckets'!X65/VLOOKUP('Number of grabs'!W$2,Tabel1[],6,FALSE),0)</f>
        <v>0</v>
      </c>
      <c r="X65">
        <f>ROUNDUP('Grade mix large buckets'!Y65/VLOOKUP('Number of grabs'!X$2,Tabel1[],6,FALSE),0)</f>
        <v>0</v>
      </c>
      <c r="Y65">
        <f>ROUNDUP('Grade mix large buckets'!Z65/VLOOKUP('Number of grabs'!Y$2,Tabel1[],6,FALSE),0)</f>
        <v>0</v>
      </c>
      <c r="Z65">
        <f>ROUNDUP('Grade mix large buckets'!AA65/VLOOKUP('Number of grabs'!Z$2,Tabel1[],6,FALSE),0)</f>
        <v>4</v>
      </c>
      <c r="AA65">
        <f>ROUNDUP('Grade mix large buckets'!AB65/VLOOKUP('Number of grabs'!AA$2,Tabel1[],6,FALSE),0)</f>
        <v>0</v>
      </c>
      <c r="AB65">
        <f>ROUNDUP('Grade mix large buckets'!AC65/VLOOKUP('Number of grabs'!AB$2,Tabel1[],6,FALSE),0)</f>
        <v>0</v>
      </c>
      <c r="AC65">
        <f>ROUNDUP('Grade mix large buckets'!AD65/VLOOKUP('Number of grabs'!AC$2,Tabel1[],6,FALSE),0)</f>
        <v>0</v>
      </c>
      <c r="AD65">
        <f>ROUNDUP('Grade mix large buckets'!AE65/VLOOKUP('Number of grabs'!AD$2,Tabel1[],6,FALSE),0)</f>
        <v>0</v>
      </c>
      <c r="AE65">
        <f>ROUNDUP('Grade mix large buckets'!AF65/VLOOKUP('Number of grabs'!AE$2,Tabel1[],6,FALSE),0)</f>
        <v>0</v>
      </c>
      <c r="AF65">
        <f>ROUNDUP('Grade mix large buckets'!AG65/VLOOKUP('Number of grabs'!AF$2,Tabel1[],6,FALSE),0)</f>
        <v>0</v>
      </c>
      <c r="AG65">
        <f>ROUNDUP('Grade mix large buckets'!AH65/VLOOKUP('Number of grabs'!AG$2,Tabel1[],6,FALSE),0)</f>
        <v>0</v>
      </c>
      <c r="AH65" s="55">
        <f t="shared" si="0"/>
        <v>16</v>
      </c>
    </row>
    <row r="66" spans="1:34">
      <c r="A66" s="4" t="s">
        <v>884</v>
      </c>
      <c r="B66">
        <f>ROUNDUP('Grade mix large buckets'!C66/VLOOKUP('Number of grabs'!B$2,Tabel1[],6,FALSE),0)</f>
        <v>0</v>
      </c>
      <c r="C66">
        <f>ROUNDUP('Grade mix large buckets'!D66/VLOOKUP('Number of grabs'!C$2,Tabel1[],6,FALSE),0)</f>
        <v>0</v>
      </c>
      <c r="D66">
        <f>ROUNDUP('Grade mix large buckets'!E66/VLOOKUP('Number of grabs'!D$2,Tabel1[],6,FALSE),0)</f>
        <v>0</v>
      </c>
      <c r="E66">
        <f>ROUNDUP('Grade mix large buckets'!F66/VLOOKUP('Number of grabs'!E$2,Tabel1[],6,FALSE),0)</f>
        <v>0</v>
      </c>
      <c r="F66">
        <f>ROUNDUP('Grade mix large buckets'!G66/VLOOKUP('Number of grabs'!F$2,Tabel1[],6,FALSE),0)</f>
        <v>0</v>
      </c>
      <c r="G66">
        <f>ROUNDUP('Grade mix large buckets'!H66/VLOOKUP('Number of grabs'!G$2,Tabel1[],6,FALSE),0)</f>
        <v>0</v>
      </c>
      <c r="H66">
        <f>ROUNDUP('Grade mix large buckets'!I66/VLOOKUP('Number of grabs'!H$2,Tabel1[],6,FALSE),0)</f>
        <v>0</v>
      </c>
      <c r="I66">
        <f>ROUNDUP('Grade mix large buckets'!J66/VLOOKUP('Number of grabs'!I$2,Tabel1[],6,FALSE),0)</f>
        <v>0</v>
      </c>
      <c r="J66">
        <f>ROUNDUP('Grade mix large buckets'!K66/VLOOKUP('Number of grabs'!J$2,Tabel1[],6,FALSE),0)</f>
        <v>0</v>
      </c>
      <c r="K66">
        <f>ROUNDUP('Grade mix large buckets'!L66/VLOOKUP('Number of grabs'!K$2,Tabel1[],6,FALSE),0)</f>
        <v>0</v>
      </c>
      <c r="L66">
        <f>ROUNDUP('Grade mix large buckets'!M66/VLOOKUP('Number of grabs'!L$2,Tabel1[],6,FALSE),0)</f>
        <v>0</v>
      </c>
      <c r="M66">
        <f>ROUNDUP('Grade mix large buckets'!N66/VLOOKUP('Number of grabs'!M$2,Tabel1[],6,FALSE),0)</f>
        <v>0</v>
      </c>
      <c r="N66">
        <f>ROUNDUP('Grade mix large buckets'!O66/VLOOKUP('Number of grabs'!N$2,Tabel1[],6,FALSE),0)</f>
        <v>11</v>
      </c>
      <c r="O66">
        <f>ROUNDUP('Grade mix large buckets'!P66/VLOOKUP('Number of grabs'!O$2,Tabel1[],6,FALSE),0)</f>
        <v>6</v>
      </c>
      <c r="P66">
        <f>ROUNDUP('Grade mix large buckets'!Q66/VLOOKUP('Number of grabs'!P$2,Tabel1[],6,FALSE),0)</f>
        <v>4</v>
      </c>
      <c r="Q66">
        <f>ROUNDUP('Grade mix large buckets'!R66/VLOOKUP('Number of grabs'!Q$2,Tabel1[],6,FALSE),0)</f>
        <v>4</v>
      </c>
      <c r="R66">
        <f>ROUNDUP('Grade mix large buckets'!S66/VLOOKUP('Number of grabs'!R$2,Tabel1[],6,FALSE),0)</f>
        <v>0</v>
      </c>
      <c r="S66">
        <f>ROUNDUP('Grade mix large buckets'!T66/VLOOKUP('Number of grabs'!S$2,Tabel1[],6,FALSE),0)</f>
        <v>0</v>
      </c>
      <c r="T66">
        <f>ROUNDUP('Grade mix large buckets'!U66/VLOOKUP('Number of grabs'!T$2,Tabel1[],6,FALSE),0)</f>
        <v>0</v>
      </c>
      <c r="U66">
        <f>ROUNDUP('Grade mix large buckets'!V66/VLOOKUP('Number of grabs'!U$2,Tabel1[],6,FALSE),0)</f>
        <v>1</v>
      </c>
      <c r="V66">
        <f>ROUNDUP('Grade mix large buckets'!W66/VLOOKUP('Number of grabs'!V$2,Tabel1[],6,FALSE),0)</f>
        <v>0</v>
      </c>
      <c r="W66">
        <f>ROUNDUP('Grade mix large buckets'!X66/VLOOKUP('Number of grabs'!W$2,Tabel1[],6,FALSE),0)</f>
        <v>0</v>
      </c>
      <c r="X66">
        <f>ROUNDUP('Grade mix large buckets'!Y66/VLOOKUP('Number of grabs'!X$2,Tabel1[],6,FALSE),0)</f>
        <v>0</v>
      </c>
      <c r="Y66">
        <f>ROUNDUP('Grade mix large buckets'!Z66/VLOOKUP('Number of grabs'!Y$2,Tabel1[],6,FALSE),0)</f>
        <v>0</v>
      </c>
      <c r="Z66">
        <f>ROUNDUP('Grade mix large buckets'!AA66/VLOOKUP('Number of grabs'!Z$2,Tabel1[],6,FALSE),0)</f>
        <v>4</v>
      </c>
      <c r="AA66">
        <f>ROUNDUP('Grade mix large buckets'!AB66/VLOOKUP('Number of grabs'!AA$2,Tabel1[],6,FALSE),0)</f>
        <v>0</v>
      </c>
      <c r="AB66">
        <f>ROUNDUP('Grade mix large buckets'!AC66/VLOOKUP('Number of grabs'!AB$2,Tabel1[],6,FALSE),0)</f>
        <v>0</v>
      </c>
      <c r="AC66">
        <f>ROUNDUP('Grade mix large buckets'!AD66/VLOOKUP('Number of grabs'!AC$2,Tabel1[],6,FALSE),0)</f>
        <v>0</v>
      </c>
      <c r="AD66">
        <f>ROUNDUP('Grade mix large buckets'!AE66/VLOOKUP('Number of grabs'!AD$2,Tabel1[],6,FALSE),0)</f>
        <v>0</v>
      </c>
      <c r="AE66">
        <f>ROUNDUP('Grade mix large buckets'!AF66/VLOOKUP('Number of grabs'!AE$2,Tabel1[],6,FALSE),0)</f>
        <v>0</v>
      </c>
      <c r="AF66">
        <f>ROUNDUP('Grade mix large buckets'!AG66/VLOOKUP('Number of grabs'!AF$2,Tabel1[],6,FALSE),0)</f>
        <v>0</v>
      </c>
      <c r="AG66">
        <f>ROUNDUP('Grade mix large buckets'!AH66/VLOOKUP('Number of grabs'!AG$2,Tabel1[],6,FALSE),0)</f>
        <v>0</v>
      </c>
      <c r="AH66" s="55">
        <f t="shared" si="0"/>
        <v>30</v>
      </c>
    </row>
    <row r="67" spans="1:34">
      <c r="A67" s="4" t="s">
        <v>885</v>
      </c>
      <c r="B67">
        <f>ROUNDUP('Grade mix large buckets'!C67/VLOOKUP('Number of grabs'!B$2,Tabel1[],6,FALSE),0)</f>
        <v>0</v>
      </c>
      <c r="C67">
        <f>ROUNDUP('Grade mix large buckets'!D67/VLOOKUP('Number of grabs'!C$2,Tabel1[],6,FALSE),0)</f>
        <v>0</v>
      </c>
      <c r="D67">
        <f>ROUNDUP('Grade mix large buckets'!E67/VLOOKUP('Number of grabs'!D$2,Tabel1[],6,FALSE),0)</f>
        <v>0</v>
      </c>
      <c r="E67">
        <f>ROUNDUP('Grade mix large buckets'!F67/VLOOKUP('Number of grabs'!E$2,Tabel1[],6,FALSE),0)</f>
        <v>0</v>
      </c>
      <c r="F67">
        <f>ROUNDUP('Grade mix large buckets'!G67/VLOOKUP('Number of grabs'!F$2,Tabel1[],6,FALSE),0)</f>
        <v>0</v>
      </c>
      <c r="G67">
        <f>ROUNDUP('Grade mix large buckets'!H67/VLOOKUP('Number of grabs'!G$2,Tabel1[],6,FALSE),0)</f>
        <v>0</v>
      </c>
      <c r="H67">
        <f>ROUNDUP('Grade mix large buckets'!I67/VLOOKUP('Number of grabs'!H$2,Tabel1[],6,FALSE),0)</f>
        <v>0</v>
      </c>
      <c r="I67">
        <f>ROUNDUP('Grade mix large buckets'!J67/VLOOKUP('Number of grabs'!I$2,Tabel1[],6,FALSE),0)</f>
        <v>0</v>
      </c>
      <c r="J67">
        <f>ROUNDUP('Grade mix large buckets'!K67/VLOOKUP('Number of grabs'!J$2,Tabel1[],6,FALSE),0)</f>
        <v>0</v>
      </c>
      <c r="K67">
        <f>ROUNDUP('Grade mix large buckets'!L67/VLOOKUP('Number of grabs'!K$2,Tabel1[],6,FALSE),0)</f>
        <v>0</v>
      </c>
      <c r="L67">
        <f>ROUNDUP('Grade mix large buckets'!M67/VLOOKUP('Number of grabs'!L$2,Tabel1[],6,FALSE),0)</f>
        <v>0</v>
      </c>
      <c r="M67">
        <f>ROUNDUP('Grade mix large buckets'!N67/VLOOKUP('Number of grabs'!M$2,Tabel1[],6,FALSE),0)</f>
        <v>0</v>
      </c>
      <c r="N67">
        <f>ROUNDUP('Grade mix large buckets'!O67/VLOOKUP('Number of grabs'!N$2,Tabel1[],6,FALSE),0)</f>
        <v>12</v>
      </c>
      <c r="O67">
        <f>ROUNDUP('Grade mix large buckets'!P67/VLOOKUP('Number of grabs'!O$2,Tabel1[],6,FALSE),0)</f>
        <v>6</v>
      </c>
      <c r="P67">
        <f>ROUNDUP('Grade mix large buckets'!Q67/VLOOKUP('Number of grabs'!P$2,Tabel1[],6,FALSE),0)</f>
        <v>1</v>
      </c>
      <c r="Q67">
        <f>ROUNDUP('Grade mix large buckets'!R67/VLOOKUP('Number of grabs'!Q$2,Tabel1[],6,FALSE),0)</f>
        <v>1</v>
      </c>
      <c r="R67">
        <f>ROUNDUP('Grade mix large buckets'!S67/VLOOKUP('Number of grabs'!R$2,Tabel1[],6,FALSE),0)</f>
        <v>0</v>
      </c>
      <c r="S67">
        <f>ROUNDUP('Grade mix large buckets'!T67/VLOOKUP('Number of grabs'!S$2,Tabel1[],6,FALSE),0)</f>
        <v>0</v>
      </c>
      <c r="T67">
        <f>ROUNDUP('Grade mix large buckets'!U67/VLOOKUP('Number of grabs'!T$2,Tabel1[],6,FALSE),0)</f>
        <v>0</v>
      </c>
      <c r="U67">
        <f>ROUNDUP('Grade mix large buckets'!V67/VLOOKUP('Number of grabs'!U$2,Tabel1[],6,FALSE),0)</f>
        <v>3</v>
      </c>
      <c r="V67">
        <f>ROUNDUP('Grade mix large buckets'!W67/VLOOKUP('Number of grabs'!V$2,Tabel1[],6,FALSE),0)</f>
        <v>0</v>
      </c>
      <c r="W67">
        <f>ROUNDUP('Grade mix large buckets'!X67/VLOOKUP('Number of grabs'!W$2,Tabel1[],6,FALSE),0)</f>
        <v>0</v>
      </c>
      <c r="X67">
        <f>ROUNDUP('Grade mix large buckets'!Y67/VLOOKUP('Number of grabs'!X$2,Tabel1[],6,FALSE),0)</f>
        <v>0</v>
      </c>
      <c r="Y67">
        <f>ROUNDUP('Grade mix large buckets'!Z67/VLOOKUP('Number of grabs'!Y$2,Tabel1[],6,FALSE),0)</f>
        <v>0</v>
      </c>
      <c r="Z67">
        <f>ROUNDUP('Grade mix large buckets'!AA67/VLOOKUP('Number of grabs'!Z$2,Tabel1[],6,FALSE),0)</f>
        <v>3</v>
      </c>
      <c r="AA67">
        <f>ROUNDUP('Grade mix large buckets'!AB67/VLOOKUP('Number of grabs'!AA$2,Tabel1[],6,FALSE),0)</f>
        <v>5</v>
      </c>
      <c r="AB67">
        <f>ROUNDUP('Grade mix large buckets'!AC67/VLOOKUP('Number of grabs'!AB$2,Tabel1[],6,FALSE),0)</f>
        <v>0</v>
      </c>
      <c r="AC67">
        <f>ROUNDUP('Grade mix large buckets'!AD67/VLOOKUP('Number of grabs'!AC$2,Tabel1[],6,FALSE),0)</f>
        <v>0</v>
      </c>
      <c r="AD67">
        <f>ROUNDUP('Grade mix large buckets'!AE67/VLOOKUP('Number of grabs'!AD$2,Tabel1[],6,FALSE),0)</f>
        <v>0</v>
      </c>
      <c r="AE67">
        <f>ROUNDUP('Grade mix large buckets'!AF67/VLOOKUP('Number of grabs'!AE$2,Tabel1[],6,FALSE),0)</f>
        <v>1</v>
      </c>
      <c r="AF67">
        <f>ROUNDUP('Grade mix large buckets'!AG67/VLOOKUP('Number of grabs'!AF$2,Tabel1[],6,FALSE),0)</f>
        <v>0</v>
      </c>
      <c r="AG67">
        <f>ROUNDUP('Grade mix large buckets'!AH67/VLOOKUP('Number of grabs'!AG$2,Tabel1[],6,FALSE),0)</f>
        <v>0</v>
      </c>
      <c r="AH67" s="55">
        <f t="shared" si="0"/>
        <v>32</v>
      </c>
    </row>
    <row r="68" spans="1:34">
      <c r="A68" s="4" t="s">
        <v>886</v>
      </c>
      <c r="B68">
        <f>ROUNDUP('Grade mix large buckets'!C68/VLOOKUP('Number of grabs'!B$2,Tabel1[],6,FALSE),0)</f>
        <v>0</v>
      </c>
      <c r="C68">
        <f>ROUNDUP('Grade mix large buckets'!D68/VLOOKUP('Number of grabs'!C$2,Tabel1[],6,FALSE),0)</f>
        <v>0</v>
      </c>
      <c r="D68">
        <f>ROUNDUP('Grade mix large buckets'!E68/VLOOKUP('Number of grabs'!D$2,Tabel1[],6,FALSE),0)</f>
        <v>0</v>
      </c>
      <c r="E68">
        <f>ROUNDUP('Grade mix large buckets'!F68/VLOOKUP('Number of grabs'!E$2,Tabel1[],6,FALSE),0)</f>
        <v>0</v>
      </c>
      <c r="F68">
        <f>ROUNDUP('Grade mix large buckets'!G68/VLOOKUP('Number of grabs'!F$2,Tabel1[],6,FALSE),0)</f>
        <v>0</v>
      </c>
      <c r="G68">
        <f>ROUNDUP('Grade mix large buckets'!H68/VLOOKUP('Number of grabs'!G$2,Tabel1[],6,FALSE),0)</f>
        <v>0</v>
      </c>
      <c r="H68">
        <f>ROUNDUP('Grade mix large buckets'!I68/VLOOKUP('Number of grabs'!H$2,Tabel1[],6,FALSE),0)</f>
        <v>0</v>
      </c>
      <c r="I68">
        <f>ROUNDUP('Grade mix large buckets'!J68/VLOOKUP('Number of grabs'!I$2,Tabel1[],6,FALSE),0)</f>
        <v>0</v>
      </c>
      <c r="J68">
        <f>ROUNDUP('Grade mix large buckets'!K68/VLOOKUP('Number of grabs'!J$2,Tabel1[],6,FALSE),0)</f>
        <v>0</v>
      </c>
      <c r="K68">
        <f>ROUNDUP('Grade mix large buckets'!L68/VLOOKUP('Number of grabs'!K$2,Tabel1[],6,FALSE),0)</f>
        <v>0</v>
      </c>
      <c r="L68">
        <f>ROUNDUP('Grade mix large buckets'!M68/VLOOKUP('Number of grabs'!L$2,Tabel1[],6,FALSE),0)</f>
        <v>0</v>
      </c>
      <c r="M68">
        <f>ROUNDUP('Grade mix large buckets'!N68/VLOOKUP('Number of grabs'!M$2,Tabel1[],6,FALSE),0)</f>
        <v>0</v>
      </c>
      <c r="N68">
        <f>ROUNDUP('Grade mix large buckets'!O68/VLOOKUP('Number of grabs'!N$2,Tabel1[],6,FALSE),0)</f>
        <v>11</v>
      </c>
      <c r="O68">
        <f>ROUNDUP('Grade mix large buckets'!P68/VLOOKUP('Number of grabs'!O$2,Tabel1[],6,FALSE),0)</f>
        <v>7</v>
      </c>
      <c r="P68">
        <f>ROUNDUP('Grade mix large buckets'!Q68/VLOOKUP('Number of grabs'!P$2,Tabel1[],6,FALSE),0)</f>
        <v>1</v>
      </c>
      <c r="Q68">
        <f>ROUNDUP('Grade mix large buckets'!R68/VLOOKUP('Number of grabs'!Q$2,Tabel1[],6,FALSE),0)</f>
        <v>1</v>
      </c>
      <c r="R68">
        <f>ROUNDUP('Grade mix large buckets'!S68/VLOOKUP('Number of grabs'!R$2,Tabel1[],6,FALSE),0)</f>
        <v>0</v>
      </c>
      <c r="S68">
        <f>ROUNDUP('Grade mix large buckets'!T68/VLOOKUP('Number of grabs'!S$2,Tabel1[],6,FALSE),0)</f>
        <v>0</v>
      </c>
      <c r="T68">
        <f>ROUNDUP('Grade mix large buckets'!U68/VLOOKUP('Number of grabs'!T$2,Tabel1[],6,FALSE),0)</f>
        <v>0</v>
      </c>
      <c r="U68">
        <f>ROUNDUP('Grade mix large buckets'!V68/VLOOKUP('Number of grabs'!U$2,Tabel1[],6,FALSE),0)</f>
        <v>3</v>
      </c>
      <c r="V68">
        <f>ROUNDUP('Grade mix large buckets'!W68/VLOOKUP('Number of grabs'!V$2,Tabel1[],6,FALSE),0)</f>
        <v>0</v>
      </c>
      <c r="W68">
        <f>ROUNDUP('Grade mix large buckets'!X68/VLOOKUP('Number of grabs'!W$2,Tabel1[],6,FALSE),0)</f>
        <v>0</v>
      </c>
      <c r="X68">
        <f>ROUNDUP('Grade mix large buckets'!Y68/VLOOKUP('Number of grabs'!X$2,Tabel1[],6,FALSE),0)</f>
        <v>0</v>
      </c>
      <c r="Y68">
        <f>ROUNDUP('Grade mix large buckets'!Z68/VLOOKUP('Number of grabs'!Y$2,Tabel1[],6,FALSE),0)</f>
        <v>0</v>
      </c>
      <c r="Z68">
        <f>ROUNDUP('Grade mix large buckets'!AA68/VLOOKUP('Number of grabs'!Z$2,Tabel1[],6,FALSE),0)</f>
        <v>4</v>
      </c>
      <c r="AA68">
        <f>ROUNDUP('Grade mix large buckets'!AB68/VLOOKUP('Number of grabs'!AA$2,Tabel1[],6,FALSE),0)</f>
        <v>7</v>
      </c>
      <c r="AB68">
        <f>ROUNDUP('Grade mix large buckets'!AC68/VLOOKUP('Number of grabs'!AB$2,Tabel1[],6,FALSE),0)</f>
        <v>0</v>
      </c>
      <c r="AC68">
        <f>ROUNDUP('Grade mix large buckets'!AD68/VLOOKUP('Number of grabs'!AC$2,Tabel1[],6,FALSE),0)</f>
        <v>0</v>
      </c>
      <c r="AD68">
        <f>ROUNDUP('Grade mix large buckets'!AE68/VLOOKUP('Number of grabs'!AD$2,Tabel1[],6,FALSE),0)</f>
        <v>0</v>
      </c>
      <c r="AE68">
        <f>ROUNDUP('Grade mix large buckets'!AF68/VLOOKUP('Number of grabs'!AE$2,Tabel1[],6,FALSE),0)</f>
        <v>0</v>
      </c>
      <c r="AF68">
        <f>ROUNDUP('Grade mix large buckets'!AG68/VLOOKUP('Number of grabs'!AF$2,Tabel1[],6,FALSE),0)</f>
        <v>0</v>
      </c>
      <c r="AG68">
        <f>ROUNDUP('Grade mix large buckets'!AH68/VLOOKUP('Number of grabs'!AG$2,Tabel1[],6,FALSE),0)</f>
        <v>0</v>
      </c>
      <c r="AH68" s="55">
        <f t="shared" ref="AH68:AH85" si="1">SUM(B68:AG68)</f>
        <v>34</v>
      </c>
    </row>
    <row r="69" spans="1:34">
      <c r="A69" s="4" t="s">
        <v>887</v>
      </c>
      <c r="B69">
        <f>ROUNDUP('Grade mix large buckets'!C69/VLOOKUP('Number of grabs'!B$2,Tabel1[],6,FALSE),0)</f>
        <v>0</v>
      </c>
      <c r="C69">
        <f>ROUNDUP('Grade mix large buckets'!D69/VLOOKUP('Number of grabs'!C$2,Tabel1[],6,FALSE),0)</f>
        <v>0</v>
      </c>
      <c r="D69">
        <f>ROUNDUP('Grade mix large buckets'!E69/VLOOKUP('Number of grabs'!D$2,Tabel1[],6,FALSE),0)</f>
        <v>0</v>
      </c>
      <c r="E69">
        <f>ROUNDUP('Grade mix large buckets'!F69/VLOOKUP('Number of grabs'!E$2,Tabel1[],6,FALSE),0)</f>
        <v>0</v>
      </c>
      <c r="F69">
        <f>ROUNDUP('Grade mix large buckets'!G69/VLOOKUP('Number of grabs'!F$2,Tabel1[],6,FALSE),0)</f>
        <v>0</v>
      </c>
      <c r="G69">
        <f>ROUNDUP('Grade mix large buckets'!H69/VLOOKUP('Number of grabs'!G$2,Tabel1[],6,FALSE),0)</f>
        <v>0</v>
      </c>
      <c r="H69">
        <f>ROUNDUP('Grade mix large buckets'!I69/VLOOKUP('Number of grabs'!H$2,Tabel1[],6,FALSE),0)</f>
        <v>0</v>
      </c>
      <c r="I69">
        <f>ROUNDUP('Grade mix large buckets'!J69/VLOOKUP('Number of grabs'!I$2,Tabel1[],6,FALSE),0)</f>
        <v>0</v>
      </c>
      <c r="J69">
        <f>ROUNDUP('Grade mix large buckets'!K69/VLOOKUP('Number of grabs'!J$2,Tabel1[],6,FALSE),0)</f>
        <v>0</v>
      </c>
      <c r="K69">
        <f>ROUNDUP('Grade mix large buckets'!L69/VLOOKUP('Number of grabs'!K$2,Tabel1[],6,FALSE),0)</f>
        <v>0</v>
      </c>
      <c r="L69">
        <f>ROUNDUP('Grade mix large buckets'!M69/VLOOKUP('Number of grabs'!L$2,Tabel1[],6,FALSE),0)</f>
        <v>0</v>
      </c>
      <c r="M69">
        <f>ROUNDUP('Grade mix large buckets'!N69/VLOOKUP('Number of grabs'!M$2,Tabel1[],6,FALSE),0)</f>
        <v>0</v>
      </c>
      <c r="N69">
        <f>ROUNDUP('Grade mix large buckets'!O69/VLOOKUP('Number of grabs'!N$2,Tabel1[],6,FALSE),0)</f>
        <v>0</v>
      </c>
      <c r="O69">
        <f>ROUNDUP('Grade mix large buckets'!P69/VLOOKUP('Number of grabs'!O$2,Tabel1[],6,FALSE),0)</f>
        <v>0</v>
      </c>
      <c r="P69">
        <f>ROUNDUP('Grade mix large buckets'!Q69/VLOOKUP('Number of grabs'!P$2,Tabel1[],6,FALSE),0)</f>
        <v>0</v>
      </c>
      <c r="Q69">
        <f>ROUNDUP('Grade mix large buckets'!R69/VLOOKUP('Number of grabs'!Q$2,Tabel1[],6,FALSE),0)</f>
        <v>3</v>
      </c>
      <c r="R69">
        <f>ROUNDUP('Grade mix large buckets'!S69/VLOOKUP('Number of grabs'!R$2,Tabel1[],6,FALSE),0)</f>
        <v>0</v>
      </c>
      <c r="S69">
        <f>ROUNDUP('Grade mix large buckets'!T69/VLOOKUP('Number of grabs'!S$2,Tabel1[],6,FALSE),0)</f>
        <v>0</v>
      </c>
      <c r="T69">
        <f>ROUNDUP('Grade mix large buckets'!U69/VLOOKUP('Number of grabs'!T$2,Tabel1[],6,FALSE),0)</f>
        <v>0</v>
      </c>
      <c r="U69">
        <f>ROUNDUP('Grade mix large buckets'!V69/VLOOKUP('Number of grabs'!U$2,Tabel1[],6,FALSE),0)</f>
        <v>0</v>
      </c>
      <c r="V69">
        <f>ROUNDUP('Grade mix large buckets'!W69/VLOOKUP('Number of grabs'!V$2,Tabel1[],6,FALSE),0)</f>
        <v>0</v>
      </c>
      <c r="W69">
        <f>ROUNDUP('Grade mix large buckets'!X69/VLOOKUP('Number of grabs'!W$2,Tabel1[],6,FALSE),0)</f>
        <v>20</v>
      </c>
      <c r="X69">
        <f>ROUNDUP('Grade mix large buckets'!Y69/VLOOKUP('Number of grabs'!X$2,Tabel1[],6,FALSE),0)</f>
        <v>0</v>
      </c>
      <c r="Y69">
        <f>ROUNDUP('Grade mix large buckets'!Z69/VLOOKUP('Number of grabs'!Y$2,Tabel1[],6,FALSE),0)</f>
        <v>0</v>
      </c>
      <c r="Z69">
        <f>ROUNDUP('Grade mix large buckets'!AA69/VLOOKUP('Number of grabs'!Z$2,Tabel1[],6,FALSE),0)</f>
        <v>3</v>
      </c>
      <c r="AA69">
        <f>ROUNDUP('Grade mix large buckets'!AB69/VLOOKUP('Number of grabs'!AA$2,Tabel1[],6,FALSE),0)</f>
        <v>0</v>
      </c>
      <c r="AB69">
        <f>ROUNDUP('Grade mix large buckets'!AC69/VLOOKUP('Number of grabs'!AB$2,Tabel1[],6,FALSE),0)</f>
        <v>0</v>
      </c>
      <c r="AC69">
        <f>ROUNDUP('Grade mix large buckets'!AD69/VLOOKUP('Number of grabs'!AC$2,Tabel1[],6,FALSE),0)</f>
        <v>0</v>
      </c>
      <c r="AD69">
        <f>ROUNDUP('Grade mix large buckets'!AE69/VLOOKUP('Number of grabs'!AD$2,Tabel1[],6,FALSE),0)</f>
        <v>0</v>
      </c>
      <c r="AE69">
        <f>ROUNDUP('Grade mix large buckets'!AF69/VLOOKUP('Number of grabs'!AE$2,Tabel1[],6,FALSE),0)</f>
        <v>1</v>
      </c>
      <c r="AF69">
        <f>ROUNDUP('Grade mix large buckets'!AG69/VLOOKUP('Number of grabs'!AF$2,Tabel1[],6,FALSE),0)</f>
        <v>0</v>
      </c>
      <c r="AG69">
        <f>ROUNDUP('Grade mix large buckets'!AH69/VLOOKUP('Number of grabs'!AG$2,Tabel1[],6,FALSE),0)</f>
        <v>0</v>
      </c>
      <c r="AH69" s="55">
        <f t="shared" si="1"/>
        <v>27</v>
      </c>
    </row>
    <row r="70" spans="1:34">
      <c r="A70" s="4" t="s">
        <v>791</v>
      </c>
      <c r="B70">
        <f>ROUNDUP('Grade mix large buckets'!C70/VLOOKUP('Number of grabs'!B$2,Tabel1[],6,FALSE),0)</f>
        <v>0</v>
      </c>
      <c r="C70">
        <f>ROUNDUP('Grade mix large buckets'!D70/VLOOKUP('Number of grabs'!C$2,Tabel1[],6,FALSE),0)</f>
        <v>0</v>
      </c>
      <c r="D70">
        <f>ROUNDUP('Grade mix large buckets'!E70/VLOOKUP('Number of grabs'!D$2,Tabel1[],6,FALSE),0)</f>
        <v>0</v>
      </c>
      <c r="E70">
        <f>ROUNDUP('Grade mix large buckets'!F70/VLOOKUP('Number of grabs'!E$2,Tabel1[],6,FALSE),0)</f>
        <v>0</v>
      </c>
      <c r="F70">
        <f>ROUNDUP('Grade mix large buckets'!G70/VLOOKUP('Number of grabs'!F$2,Tabel1[],6,FALSE),0)</f>
        <v>0</v>
      </c>
      <c r="G70">
        <f>ROUNDUP('Grade mix large buckets'!H70/VLOOKUP('Number of grabs'!G$2,Tabel1[],6,FALSE),0)</f>
        <v>1</v>
      </c>
      <c r="H70">
        <f>ROUNDUP('Grade mix large buckets'!I70/VLOOKUP('Number of grabs'!H$2,Tabel1[],6,FALSE),0)</f>
        <v>1</v>
      </c>
      <c r="I70">
        <f>ROUNDUP('Grade mix large buckets'!J70/VLOOKUP('Number of grabs'!I$2,Tabel1[],6,FALSE),0)</f>
        <v>0</v>
      </c>
      <c r="J70">
        <f>ROUNDUP('Grade mix large buckets'!K70/VLOOKUP('Number of grabs'!J$2,Tabel1[],6,FALSE),0)</f>
        <v>3</v>
      </c>
      <c r="K70">
        <f>ROUNDUP('Grade mix large buckets'!L70/VLOOKUP('Number of grabs'!K$2,Tabel1[],6,FALSE),0)</f>
        <v>0</v>
      </c>
      <c r="L70">
        <f>ROUNDUP('Grade mix large buckets'!M70/VLOOKUP('Number of grabs'!L$2,Tabel1[],6,FALSE),0)</f>
        <v>0</v>
      </c>
      <c r="M70">
        <f>ROUNDUP('Grade mix large buckets'!N70/VLOOKUP('Number of grabs'!M$2,Tabel1[],6,FALSE),0)</f>
        <v>0</v>
      </c>
      <c r="N70">
        <f>ROUNDUP('Grade mix large buckets'!O70/VLOOKUP('Number of grabs'!N$2,Tabel1[],6,FALSE),0)</f>
        <v>7</v>
      </c>
      <c r="O70">
        <f>ROUNDUP('Grade mix large buckets'!P70/VLOOKUP('Number of grabs'!O$2,Tabel1[],6,FALSE),0)</f>
        <v>0</v>
      </c>
      <c r="P70">
        <f>ROUNDUP('Grade mix large buckets'!Q70/VLOOKUP('Number of grabs'!P$2,Tabel1[],6,FALSE),0)</f>
        <v>0</v>
      </c>
      <c r="Q70">
        <f>ROUNDUP('Grade mix large buckets'!R70/VLOOKUP('Number of grabs'!Q$2,Tabel1[],6,FALSE),0)</f>
        <v>6</v>
      </c>
      <c r="R70">
        <f>ROUNDUP('Grade mix large buckets'!S70/VLOOKUP('Number of grabs'!R$2,Tabel1[],6,FALSE),0)</f>
        <v>0</v>
      </c>
      <c r="S70">
        <f>ROUNDUP('Grade mix large buckets'!T70/VLOOKUP('Number of grabs'!S$2,Tabel1[],6,FALSE),0)</f>
        <v>0</v>
      </c>
      <c r="T70">
        <f>ROUNDUP('Grade mix large buckets'!U70/VLOOKUP('Number of grabs'!T$2,Tabel1[],6,FALSE),0)</f>
        <v>0</v>
      </c>
      <c r="U70">
        <f>ROUNDUP('Grade mix large buckets'!V70/VLOOKUP('Number of grabs'!U$2,Tabel1[],6,FALSE),0)</f>
        <v>2</v>
      </c>
      <c r="V70">
        <f>ROUNDUP('Grade mix large buckets'!W70/VLOOKUP('Number of grabs'!V$2,Tabel1[],6,FALSE),0)</f>
        <v>0</v>
      </c>
      <c r="W70">
        <f>ROUNDUP('Grade mix large buckets'!X70/VLOOKUP('Number of grabs'!W$2,Tabel1[],6,FALSE),0)</f>
        <v>0</v>
      </c>
      <c r="X70">
        <f>ROUNDUP('Grade mix large buckets'!Y70/VLOOKUP('Number of grabs'!X$2,Tabel1[],6,FALSE),0)</f>
        <v>0</v>
      </c>
      <c r="Y70">
        <f>ROUNDUP('Grade mix large buckets'!Z70/VLOOKUP('Number of grabs'!Y$2,Tabel1[],6,FALSE),0)</f>
        <v>0</v>
      </c>
      <c r="Z70">
        <f>ROUNDUP('Grade mix large buckets'!AA70/VLOOKUP('Number of grabs'!Z$2,Tabel1[],6,FALSE),0)</f>
        <v>4</v>
      </c>
      <c r="AA70">
        <f>ROUNDUP('Grade mix large buckets'!AB70/VLOOKUP('Number of grabs'!AA$2,Tabel1[],6,FALSE),0)</f>
        <v>0</v>
      </c>
      <c r="AB70">
        <f>ROUNDUP('Grade mix large buckets'!AC70/VLOOKUP('Number of grabs'!AB$2,Tabel1[],6,FALSE),0)</f>
        <v>0</v>
      </c>
      <c r="AC70">
        <f>ROUNDUP('Grade mix large buckets'!AD70/VLOOKUP('Number of grabs'!AC$2,Tabel1[],6,FALSE),0)</f>
        <v>0</v>
      </c>
      <c r="AD70">
        <f>ROUNDUP('Grade mix large buckets'!AE70/VLOOKUP('Number of grabs'!AD$2,Tabel1[],6,FALSE),0)</f>
        <v>0</v>
      </c>
      <c r="AE70">
        <f>ROUNDUP('Grade mix large buckets'!AF70/VLOOKUP('Number of grabs'!AE$2,Tabel1[],6,FALSE),0)</f>
        <v>0</v>
      </c>
      <c r="AF70">
        <f>ROUNDUP('Grade mix large buckets'!AG70/VLOOKUP('Number of grabs'!AF$2,Tabel1[],6,FALSE),0)</f>
        <v>0</v>
      </c>
      <c r="AG70">
        <f>ROUNDUP('Grade mix large buckets'!AH70/VLOOKUP('Number of grabs'!AG$2,Tabel1[],6,FALSE),0)</f>
        <v>0</v>
      </c>
      <c r="AH70" s="55">
        <f t="shared" si="1"/>
        <v>24</v>
      </c>
    </row>
    <row r="71" spans="1:34">
      <c r="A71" s="4" t="s">
        <v>888</v>
      </c>
      <c r="B71">
        <f>ROUNDUP('Grade mix large buckets'!C71/VLOOKUP('Number of grabs'!B$2,Tabel1[],6,FALSE),0)</f>
        <v>0</v>
      </c>
      <c r="C71">
        <f>ROUNDUP('Grade mix large buckets'!D71/VLOOKUP('Number of grabs'!C$2,Tabel1[],6,FALSE),0)</f>
        <v>0</v>
      </c>
      <c r="D71">
        <f>ROUNDUP('Grade mix large buckets'!E71/VLOOKUP('Number of grabs'!D$2,Tabel1[],6,FALSE),0)</f>
        <v>0</v>
      </c>
      <c r="E71">
        <f>ROUNDUP('Grade mix large buckets'!F71/VLOOKUP('Number of grabs'!E$2,Tabel1[],6,FALSE),0)</f>
        <v>0</v>
      </c>
      <c r="F71">
        <f>ROUNDUP('Grade mix large buckets'!G71/VLOOKUP('Number of grabs'!F$2,Tabel1[],6,FALSE),0)</f>
        <v>0</v>
      </c>
      <c r="G71">
        <f>ROUNDUP('Grade mix large buckets'!H71/VLOOKUP('Number of grabs'!G$2,Tabel1[],6,FALSE),0)</f>
        <v>0</v>
      </c>
      <c r="H71">
        <f>ROUNDUP('Grade mix large buckets'!I71/VLOOKUP('Number of grabs'!H$2,Tabel1[],6,FALSE),0)</f>
        <v>0</v>
      </c>
      <c r="I71">
        <f>ROUNDUP('Grade mix large buckets'!J71/VLOOKUP('Number of grabs'!I$2,Tabel1[],6,FALSE),0)</f>
        <v>0</v>
      </c>
      <c r="J71">
        <f>ROUNDUP('Grade mix large buckets'!K71/VLOOKUP('Number of grabs'!J$2,Tabel1[],6,FALSE),0)</f>
        <v>0</v>
      </c>
      <c r="K71">
        <f>ROUNDUP('Grade mix large buckets'!L71/VLOOKUP('Number of grabs'!K$2,Tabel1[],6,FALSE),0)</f>
        <v>0</v>
      </c>
      <c r="L71">
        <f>ROUNDUP('Grade mix large buckets'!M71/VLOOKUP('Number of grabs'!L$2,Tabel1[],6,FALSE),0)</f>
        <v>0</v>
      </c>
      <c r="M71">
        <f>ROUNDUP('Grade mix large buckets'!N71/VLOOKUP('Number of grabs'!M$2,Tabel1[],6,FALSE),0)</f>
        <v>0</v>
      </c>
      <c r="N71">
        <f>ROUNDUP('Grade mix large buckets'!O71/VLOOKUP('Number of grabs'!N$2,Tabel1[],6,FALSE),0)</f>
        <v>4</v>
      </c>
      <c r="O71">
        <f>ROUNDUP('Grade mix large buckets'!P71/VLOOKUP('Number of grabs'!O$2,Tabel1[],6,FALSE),0)</f>
        <v>2</v>
      </c>
      <c r="P71">
        <f>ROUNDUP('Grade mix large buckets'!Q71/VLOOKUP('Number of grabs'!P$2,Tabel1[],6,FALSE),0)</f>
        <v>0</v>
      </c>
      <c r="Q71">
        <f>ROUNDUP('Grade mix large buckets'!R71/VLOOKUP('Number of grabs'!Q$2,Tabel1[],6,FALSE),0)</f>
        <v>0</v>
      </c>
      <c r="R71">
        <f>ROUNDUP('Grade mix large buckets'!S71/VLOOKUP('Number of grabs'!R$2,Tabel1[],6,FALSE),0)</f>
        <v>0</v>
      </c>
      <c r="S71">
        <f>ROUNDUP('Grade mix large buckets'!T71/VLOOKUP('Number of grabs'!S$2,Tabel1[],6,FALSE),0)</f>
        <v>0</v>
      </c>
      <c r="T71">
        <f>ROUNDUP('Grade mix large buckets'!U71/VLOOKUP('Number of grabs'!T$2,Tabel1[],6,FALSE),0)</f>
        <v>0</v>
      </c>
      <c r="U71">
        <f>ROUNDUP('Grade mix large buckets'!V71/VLOOKUP('Number of grabs'!U$2,Tabel1[],6,FALSE),0)</f>
        <v>1</v>
      </c>
      <c r="V71">
        <f>ROUNDUP('Grade mix large buckets'!W71/VLOOKUP('Number of grabs'!V$2,Tabel1[],6,FALSE),0)</f>
        <v>0</v>
      </c>
      <c r="W71">
        <f>ROUNDUP('Grade mix large buckets'!X71/VLOOKUP('Number of grabs'!W$2,Tabel1[],6,FALSE),0)</f>
        <v>25</v>
      </c>
      <c r="X71">
        <f>ROUNDUP('Grade mix large buckets'!Y71/VLOOKUP('Number of grabs'!X$2,Tabel1[],6,FALSE),0)</f>
        <v>0</v>
      </c>
      <c r="Y71">
        <f>ROUNDUP('Grade mix large buckets'!Z71/VLOOKUP('Number of grabs'!Y$2,Tabel1[],6,FALSE),0)</f>
        <v>0</v>
      </c>
      <c r="Z71">
        <f>ROUNDUP('Grade mix large buckets'!AA71/VLOOKUP('Number of grabs'!Z$2,Tabel1[],6,FALSE),0)</f>
        <v>4</v>
      </c>
      <c r="AA71">
        <f>ROUNDUP('Grade mix large buckets'!AB71/VLOOKUP('Number of grabs'!AA$2,Tabel1[],6,FALSE),0)</f>
        <v>2</v>
      </c>
      <c r="AB71">
        <f>ROUNDUP('Grade mix large buckets'!AC71/VLOOKUP('Number of grabs'!AB$2,Tabel1[],6,FALSE),0)</f>
        <v>0</v>
      </c>
      <c r="AC71">
        <f>ROUNDUP('Grade mix large buckets'!AD71/VLOOKUP('Number of grabs'!AC$2,Tabel1[],6,FALSE),0)</f>
        <v>0</v>
      </c>
      <c r="AD71">
        <f>ROUNDUP('Grade mix large buckets'!AE71/VLOOKUP('Number of grabs'!AD$2,Tabel1[],6,FALSE),0)</f>
        <v>0</v>
      </c>
      <c r="AE71">
        <f>ROUNDUP('Grade mix large buckets'!AF71/VLOOKUP('Number of grabs'!AE$2,Tabel1[],6,FALSE),0)</f>
        <v>0</v>
      </c>
      <c r="AF71">
        <f>ROUNDUP('Grade mix large buckets'!AG71/VLOOKUP('Number of grabs'!AF$2,Tabel1[],6,FALSE),0)</f>
        <v>0</v>
      </c>
      <c r="AG71">
        <f>ROUNDUP('Grade mix large buckets'!AH71/VLOOKUP('Number of grabs'!AG$2,Tabel1[],6,FALSE),0)</f>
        <v>0</v>
      </c>
      <c r="AH71" s="55">
        <f t="shared" si="1"/>
        <v>38</v>
      </c>
    </row>
    <row r="72" spans="1:34">
      <c r="A72" s="4" t="s">
        <v>889</v>
      </c>
      <c r="B72">
        <f>ROUNDUP('Grade mix large buckets'!C72/VLOOKUP('Number of grabs'!B$2,Tabel1[],6,FALSE),0)</f>
        <v>0</v>
      </c>
      <c r="C72">
        <f>ROUNDUP('Grade mix large buckets'!D72/VLOOKUP('Number of grabs'!C$2,Tabel1[],6,FALSE),0)</f>
        <v>0</v>
      </c>
      <c r="D72">
        <f>ROUNDUP('Grade mix large buckets'!E72/VLOOKUP('Number of grabs'!D$2,Tabel1[],6,FALSE),0)</f>
        <v>0</v>
      </c>
      <c r="E72">
        <f>ROUNDUP('Grade mix large buckets'!F72/VLOOKUP('Number of grabs'!E$2,Tabel1[],6,FALSE),0)</f>
        <v>0</v>
      </c>
      <c r="F72">
        <f>ROUNDUP('Grade mix large buckets'!G72/VLOOKUP('Number of grabs'!F$2,Tabel1[],6,FALSE),0)</f>
        <v>0</v>
      </c>
      <c r="G72">
        <f>ROUNDUP('Grade mix large buckets'!H72/VLOOKUP('Number of grabs'!G$2,Tabel1[],6,FALSE),0)</f>
        <v>0</v>
      </c>
      <c r="H72">
        <f>ROUNDUP('Grade mix large buckets'!I72/VLOOKUP('Number of grabs'!H$2,Tabel1[],6,FALSE),0)</f>
        <v>0</v>
      </c>
      <c r="I72">
        <f>ROUNDUP('Grade mix large buckets'!J72/VLOOKUP('Number of grabs'!I$2,Tabel1[],6,FALSE),0)</f>
        <v>0</v>
      </c>
      <c r="J72">
        <f>ROUNDUP('Grade mix large buckets'!K72/VLOOKUP('Number of grabs'!J$2,Tabel1[],6,FALSE),0)</f>
        <v>0</v>
      </c>
      <c r="K72">
        <f>ROUNDUP('Grade mix large buckets'!L72/VLOOKUP('Number of grabs'!K$2,Tabel1[],6,FALSE),0)</f>
        <v>0</v>
      </c>
      <c r="L72">
        <f>ROUNDUP('Grade mix large buckets'!M72/VLOOKUP('Number of grabs'!L$2,Tabel1[],6,FALSE),0)</f>
        <v>0</v>
      </c>
      <c r="M72">
        <f>ROUNDUP('Grade mix large buckets'!N72/VLOOKUP('Number of grabs'!M$2,Tabel1[],6,FALSE),0)</f>
        <v>0</v>
      </c>
      <c r="N72">
        <f>ROUNDUP('Grade mix large buckets'!O72/VLOOKUP('Number of grabs'!N$2,Tabel1[],6,FALSE),0)</f>
        <v>3</v>
      </c>
      <c r="O72">
        <f>ROUNDUP('Grade mix large buckets'!P72/VLOOKUP('Number of grabs'!O$2,Tabel1[],6,FALSE),0)</f>
        <v>0</v>
      </c>
      <c r="P72">
        <f>ROUNDUP('Grade mix large buckets'!Q72/VLOOKUP('Number of grabs'!P$2,Tabel1[],6,FALSE),0)</f>
        <v>0</v>
      </c>
      <c r="Q72">
        <f>ROUNDUP('Grade mix large buckets'!R72/VLOOKUP('Number of grabs'!Q$2,Tabel1[],6,FALSE),0)</f>
        <v>0</v>
      </c>
      <c r="R72">
        <f>ROUNDUP('Grade mix large buckets'!S72/VLOOKUP('Number of grabs'!R$2,Tabel1[],6,FALSE),0)</f>
        <v>0</v>
      </c>
      <c r="S72">
        <f>ROUNDUP('Grade mix large buckets'!T72/VLOOKUP('Number of grabs'!S$2,Tabel1[],6,FALSE),0)</f>
        <v>0</v>
      </c>
      <c r="T72">
        <f>ROUNDUP('Grade mix large buckets'!U72/VLOOKUP('Number of grabs'!T$2,Tabel1[],6,FALSE),0)</f>
        <v>0</v>
      </c>
      <c r="U72">
        <f>ROUNDUP('Grade mix large buckets'!V72/VLOOKUP('Number of grabs'!U$2,Tabel1[],6,FALSE),0)</f>
        <v>0</v>
      </c>
      <c r="V72">
        <f>ROUNDUP('Grade mix large buckets'!W72/VLOOKUP('Number of grabs'!V$2,Tabel1[],6,FALSE),0)</f>
        <v>1</v>
      </c>
      <c r="W72">
        <f>ROUNDUP('Grade mix large buckets'!X72/VLOOKUP('Number of grabs'!W$2,Tabel1[],6,FALSE),0)</f>
        <v>20</v>
      </c>
      <c r="X72">
        <f>ROUNDUP('Grade mix large buckets'!Y72/VLOOKUP('Number of grabs'!X$2,Tabel1[],6,FALSE),0)</f>
        <v>4</v>
      </c>
      <c r="Y72">
        <f>ROUNDUP('Grade mix large buckets'!Z72/VLOOKUP('Number of grabs'!Y$2,Tabel1[],6,FALSE),0)</f>
        <v>0</v>
      </c>
      <c r="Z72">
        <f>ROUNDUP('Grade mix large buckets'!AA72/VLOOKUP('Number of grabs'!Z$2,Tabel1[],6,FALSE),0)</f>
        <v>4</v>
      </c>
      <c r="AA72">
        <f>ROUNDUP('Grade mix large buckets'!AB72/VLOOKUP('Number of grabs'!AA$2,Tabel1[],6,FALSE),0)</f>
        <v>0</v>
      </c>
      <c r="AB72">
        <f>ROUNDUP('Grade mix large buckets'!AC72/VLOOKUP('Number of grabs'!AB$2,Tabel1[],6,FALSE),0)</f>
        <v>0</v>
      </c>
      <c r="AC72">
        <f>ROUNDUP('Grade mix large buckets'!AD72/VLOOKUP('Number of grabs'!AC$2,Tabel1[],6,FALSE),0)</f>
        <v>0</v>
      </c>
      <c r="AD72">
        <f>ROUNDUP('Grade mix large buckets'!AE72/VLOOKUP('Number of grabs'!AD$2,Tabel1[],6,FALSE),0)</f>
        <v>0</v>
      </c>
      <c r="AE72">
        <f>ROUNDUP('Grade mix large buckets'!AF72/VLOOKUP('Number of grabs'!AE$2,Tabel1[],6,FALSE),0)</f>
        <v>0</v>
      </c>
      <c r="AF72">
        <f>ROUNDUP('Grade mix large buckets'!AG72/VLOOKUP('Number of grabs'!AF$2,Tabel1[],6,FALSE),0)</f>
        <v>0</v>
      </c>
      <c r="AG72">
        <f>ROUNDUP('Grade mix large buckets'!AH72/VLOOKUP('Number of grabs'!AG$2,Tabel1[],6,FALSE),0)</f>
        <v>0</v>
      </c>
      <c r="AH72" s="55">
        <f t="shared" si="1"/>
        <v>32</v>
      </c>
    </row>
    <row r="73" spans="1:34">
      <c r="A73" s="4" t="s">
        <v>890</v>
      </c>
      <c r="B73">
        <f>ROUNDUP('Grade mix large buckets'!C73/VLOOKUP('Number of grabs'!B$2,Tabel1[],6,FALSE),0)</f>
        <v>0</v>
      </c>
      <c r="C73">
        <f>ROUNDUP('Grade mix large buckets'!D73/VLOOKUP('Number of grabs'!C$2,Tabel1[],6,FALSE),0)</f>
        <v>0</v>
      </c>
      <c r="D73">
        <f>ROUNDUP('Grade mix large buckets'!E73/VLOOKUP('Number of grabs'!D$2,Tabel1[],6,FALSE),0)</f>
        <v>0</v>
      </c>
      <c r="E73">
        <f>ROUNDUP('Grade mix large buckets'!F73/VLOOKUP('Number of grabs'!E$2,Tabel1[],6,FALSE),0)</f>
        <v>0</v>
      </c>
      <c r="F73">
        <f>ROUNDUP('Grade mix large buckets'!G73/VLOOKUP('Number of grabs'!F$2,Tabel1[],6,FALSE),0)</f>
        <v>0</v>
      </c>
      <c r="G73">
        <f>ROUNDUP('Grade mix large buckets'!H73/VLOOKUP('Number of grabs'!G$2,Tabel1[],6,FALSE),0)</f>
        <v>0</v>
      </c>
      <c r="H73">
        <f>ROUNDUP('Grade mix large buckets'!I73/VLOOKUP('Number of grabs'!H$2,Tabel1[],6,FALSE),0)</f>
        <v>0</v>
      </c>
      <c r="I73">
        <f>ROUNDUP('Grade mix large buckets'!J73/VLOOKUP('Number of grabs'!I$2,Tabel1[],6,FALSE),0)</f>
        <v>0</v>
      </c>
      <c r="J73">
        <f>ROUNDUP('Grade mix large buckets'!K73/VLOOKUP('Number of grabs'!J$2,Tabel1[],6,FALSE),0)</f>
        <v>0</v>
      </c>
      <c r="K73">
        <f>ROUNDUP('Grade mix large buckets'!L73/VLOOKUP('Number of grabs'!K$2,Tabel1[],6,FALSE),0)</f>
        <v>0</v>
      </c>
      <c r="L73">
        <f>ROUNDUP('Grade mix large buckets'!M73/VLOOKUP('Number of grabs'!L$2,Tabel1[],6,FALSE),0)</f>
        <v>0</v>
      </c>
      <c r="M73">
        <f>ROUNDUP('Grade mix large buckets'!N73/VLOOKUP('Number of grabs'!M$2,Tabel1[],6,FALSE),0)</f>
        <v>0</v>
      </c>
      <c r="N73">
        <f>ROUNDUP('Grade mix large buckets'!O73/VLOOKUP('Number of grabs'!N$2,Tabel1[],6,FALSE),0)</f>
        <v>7</v>
      </c>
      <c r="O73">
        <f>ROUNDUP('Grade mix large buckets'!P73/VLOOKUP('Number of grabs'!O$2,Tabel1[],6,FALSE),0)</f>
        <v>0</v>
      </c>
      <c r="P73">
        <f>ROUNDUP('Grade mix large buckets'!Q73/VLOOKUP('Number of grabs'!P$2,Tabel1[],6,FALSE),0)</f>
        <v>0</v>
      </c>
      <c r="Q73">
        <f>ROUNDUP('Grade mix large buckets'!R73/VLOOKUP('Number of grabs'!Q$2,Tabel1[],6,FALSE),0)</f>
        <v>6</v>
      </c>
      <c r="R73">
        <f>ROUNDUP('Grade mix large buckets'!S73/VLOOKUP('Number of grabs'!R$2,Tabel1[],6,FALSE),0)</f>
        <v>3</v>
      </c>
      <c r="S73">
        <f>ROUNDUP('Grade mix large buckets'!T73/VLOOKUP('Number of grabs'!S$2,Tabel1[],6,FALSE),0)</f>
        <v>0</v>
      </c>
      <c r="T73">
        <f>ROUNDUP('Grade mix large buckets'!U73/VLOOKUP('Number of grabs'!T$2,Tabel1[],6,FALSE),0)</f>
        <v>0</v>
      </c>
      <c r="U73">
        <f>ROUNDUP('Grade mix large buckets'!V73/VLOOKUP('Number of grabs'!U$2,Tabel1[],6,FALSE),0)</f>
        <v>0</v>
      </c>
      <c r="V73">
        <f>ROUNDUP('Grade mix large buckets'!W73/VLOOKUP('Number of grabs'!V$2,Tabel1[],6,FALSE),0)</f>
        <v>0</v>
      </c>
      <c r="W73">
        <f>ROUNDUP('Grade mix large buckets'!X73/VLOOKUP('Number of grabs'!W$2,Tabel1[],6,FALSE),0)</f>
        <v>0</v>
      </c>
      <c r="X73">
        <f>ROUNDUP('Grade mix large buckets'!Y73/VLOOKUP('Number of grabs'!X$2,Tabel1[],6,FALSE),0)</f>
        <v>0</v>
      </c>
      <c r="Y73">
        <f>ROUNDUP('Grade mix large buckets'!Z73/VLOOKUP('Number of grabs'!Y$2,Tabel1[],6,FALSE),0)</f>
        <v>0</v>
      </c>
      <c r="Z73">
        <f>ROUNDUP('Grade mix large buckets'!AA73/VLOOKUP('Number of grabs'!Z$2,Tabel1[],6,FALSE),0)</f>
        <v>3</v>
      </c>
      <c r="AA73">
        <f>ROUNDUP('Grade mix large buckets'!AB73/VLOOKUP('Number of grabs'!AA$2,Tabel1[],6,FALSE),0)</f>
        <v>3</v>
      </c>
      <c r="AB73">
        <f>ROUNDUP('Grade mix large buckets'!AC73/VLOOKUP('Number of grabs'!AB$2,Tabel1[],6,FALSE),0)</f>
        <v>0</v>
      </c>
      <c r="AC73">
        <f>ROUNDUP('Grade mix large buckets'!AD73/VLOOKUP('Number of grabs'!AC$2,Tabel1[],6,FALSE),0)</f>
        <v>0</v>
      </c>
      <c r="AD73">
        <f>ROUNDUP('Grade mix large buckets'!AE73/VLOOKUP('Number of grabs'!AD$2,Tabel1[],6,FALSE),0)</f>
        <v>0</v>
      </c>
      <c r="AE73">
        <f>ROUNDUP('Grade mix large buckets'!AF73/VLOOKUP('Number of grabs'!AE$2,Tabel1[],6,FALSE),0)</f>
        <v>0</v>
      </c>
      <c r="AF73">
        <f>ROUNDUP('Grade mix large buckets'!AG73/VLOOKUP('Number of grabs'!AF$2,Tabel1[],6,FALSE),0)</f>
        <v>0</v>
      </c>
      <c r="AG73">
        <f>ROUNDUP('Grade mix large buckets'!AH73/VLOOKUP('Number of grabs'!AG$2,Tabel1[],6,FALSE),0)</f>
        <v>0</v>
      </c>
      <c r="AH73" s="55">
        <f t="shared" si="1"/>
        <v>22</v>
      </c>
    </row>
    <row r="74" spans="1:34">
      <c r="A74" s="4" t="s">
        <v>891</v>
      </c>
      <c r="B74">
        <f>ROUNDUP('Grade mix large buckets'!C74/VLOOKUP('Number of grabs'!B$2,Tabel1[],6,FALSE),0)</f>
        <v>6</v>
      </c>
      <c r="C74">
        <f>ROUNDUP('Grade mix large buckets'!D74/VLOOKUP('Number of grabs'!C$2,Tabel1[],6,FALSE),0)</f>
        <v>0</v>
      </c>
      <c r="D74">
        <f>ROUNDUP('Grade mix large buckets'!E74/VLOOKUP('Number of grabs'!D$2,Tabel1[],6,FALSE),0)</f>
        <v>0</v>
      </c>
      <c r="E74">
        <f>ROUNDUP('Grade mix large buckets'!F74/VLOOKUP('Number of grabs'!E$2,Tabel1[],6,FALSE),0)</f>
        <v>3</v>
      </c>
      <c r="F74">
        <f>ROUNDUP('Grade mix large buckets'!G74/VLOOKUP('Number of grabs'!F$2,Tabel1[],6,FALSE),0)</f>
        <v>0</v>
      </c>
      <c r="G74">
        <f>ROUNDUP('Grade mix large buckets'!H74/VLOOKUP('Number of grabs'!G$2,Tabel1[],6,FALSE),0)</f>
        <v>0</v>
      </c>
      <c r="H74">
        <f>ROUNDUP('Grade mix large buckets'!I74/VLOOKUP('Number of grabs'!H$2,Tabel1[],6,FALSE),0)</f>
        <v>0</v>
      </c>
      <c r="I74">
        <f>ROUNDUP('Grade mix large buckets'!J74/VLOOKUP('Number of grabs'!I$2,Tabel1[],6,FALSE),0)</f>
        <v>0</v>
      </c>
      <c r="J74">
        <f>ROUNDUP('Grade mix large buckets'!K74/VLOOKUP('Number of grabs'!J$2,Tabel1[],6,FALSE),0)</f>
        <v>0</v>
      </c>
      <c r="K74">
        <f>ROUNDUP('Grade mix large buckets'!L74/VLOOKUP('Number of grabs'!K$2,Tabel1[],6,FALSE),0)</f>
        <v>0</v>
      </c>
      <c r="L74">
        <f>ROUNDUP('Grade mix large buckets'!M74/VLOOKUP('Number of grabs'!L$2,Tabel1[],6,FALSE),0)</f>
        <v>0</v>
      </c>
      <c r="M74">
        <f>ROUNDUP('Grade mix large buckets'!N74/VLOOKUP('Number of grabs'!M$2,Tabel1[],6,FALSE),0)</f>
        <v>0</v>
      </c>
      <c r="N74">
        <f>ROUNDUP('Grade mix large buckets'!O74/VLOOKUP('Number of grabs'!N$2,Tabel1[],6,FALSE),0)</f>
        <v>0</v>
      </c>
      <c r="O74">
        <f>ROUNDUP('Grade mix large buckets'!P74/VLOOKUP('Number of grabs'!O$2,Tabel1[],6,FALSE),0)</f>
        <v>0</v>
      </c>
      <c r="P74">
        <f>ROUNDUP('Grade mix large buckets'!Q74/VLOOKUP('Number of grabs'!P$2,Tabel1[],6,FALSE),0)</f>
        <v>4</v>
      </c>
      <c r="Q74">
        <f>ROUNDUP('Grade mix large buckets'!R74/VLOOKUP('Number of grabs'!Q$2,Tabel1[],6,FALSE),0)</f>
        <v>3</v>
      </c>
      <c r="R74">
        <f>ROUNDUP('Grade mix large buckets'!S74/VLOOKUP('Number of grabs'!R$2,Tabel1[],6,FALSE),0)</f>
        <v>7</v>
      </c>
      <c r="S74">
        <f>ROUNDUP('Grade mix large buckets'!T74/VLOOKUP('Number of grabs'!S$2,Tabel1[],6,FALSE),0)</f>
        <v>0</v>
      </c>
      <c r="T74">
        <f>ROUNDUP('Grade mix large buckets'!U74/VLOOKUP('Number of grabs'!T$2,Tabel1[],6,FALSE),0)</f>
        <v>0</v>
      </c>
      <c r="U74">
        <f>ROUNDUP('Grade mix large buckets'!V74/VLOOKUP('Number of grabs'!U$2,Tabel1[],6,FALSE),0)</f>
        <v>0</v>
      </c>
      <c r="V74">
        <f>ROUNDUP('Grade mix large buckets'!W74/VLOOKUP('Number of grabs'!V$2,Tabel1[],6,FALSE),0)</f>
        <v>0</v>
      </c>
      <c r="W74">
        <f>ROUNDUP('Grade mix large buckets'!X74/VLOOKUP('Number of grabs'!W$2,Tabel1[],6,FALSE),0)</f>
        <v>0</v>
      </c>
      <c r="X74">
        <f>ROUNDUP('Grade mix large buckets'!Y74/VLOOKUP('Number of grabs'!X$2,Tabel1[],6,FALSE),0)</f>
        <v>0</v>
      </c>
      <c r="Y74">
        <f>ROUNDUP('Grade mix large buckets'!Z74/VLOOKUP('Number of grabs'!Y$2,Tabel1[],6,FALSE),0)</f>
        <v>0</v>
      </c>
      <c r="Z74">
        <f>ROUNDUP('Grade mix large buckets'!AA74/VLOOKUP('Number of grabs'!Z$2,Tabel1[],6,FALSE),0)</f>
        <v>3</v>
      </c>
      <c r="AA74">
        <f>ROUNDUP('Grade mix large buckets'!AB74/VLOOKUP('Number of grabs'!AA$2,Tabel1[],6,FALSE),0)</f>
        <v>0</v>
      </c>
      <c r="AB74">
        <f>ROUNDUP('Grade mix large buckets'!AC74/VLOOKUP('Number of grabs'!AB$2,Tabel1[],6,FALSE),0)</f>
        <v>0</v>
      </c>
      <c r="AC74">
        <f>ROUNDUP('Grade mix large buckets'!AD74/VLOOKUP('Number of grabs'!AC$2,Tabel1[],6,FALSE),0)</f>
        <v>0</v>
      </c>
      <c r="AD74">
        <f>ROUNDUP('Grade mix large buckets'!AE74/VLOOKUP('Number of grabs'!AD$2,Tabel1[],6,FALSE),0)</f>
        <v>0</v>
      </c>
      <c r="AE74">
        <f>ROUNDUP('Grade mix large buckets'!AF74/VLOOKUP('Number of grabs'!AE$2,Tabel1[],6,FALSE),0)</f>
        <v>0</v>
      </c>
      <c r="AF74">
        <f>ROUNDUP('Grade mix large buckets'!AG74/VLOOKUP('Number of grabs'!AF$2,Tabel1[],6,FALSE),0)</f>
        <v>0</v>
      </c>
      <c r="AG74">
        <f>ROUNDUP('Grade mix large buckets'!AH74/VLOOKUP('Number of grabs'!AG$2,Tabel1[],6,FALSE),0)</f>
        <v>0</v>
      </c>
      <c r="AH74" s="55">
        <f t="shared" si="1"/>
        <v>26</v>
      </c>
    </row>
    <row r="75" spans="1:34">
      <c r="A75" s="4" t="s">
        <v>892</v>
      </c>
      <c r="B75">
        <f>ROUNDUP('Grade mix large buckets'!C75/VLOOKUP('Number of grabs'!B$2,Tabel1[],6,FALSE),0)</f>
        <v>7</v>
      </c>
      <c r="C75">
        <f>ROUNDUP('Grade mix large buckets'!D75/VLOOKUP('Number of grabs'!C$2,Tabel1[],6,FALSE),0)</f>
        <v>1</v>
      </c>
      <c r="D75">
        <f>ROUNDUP('Grade mix large buckets'!E75/VLOOKUP('Number of grabs'!D$2,Tabel1[],6,FALSE),0)</f>
        <v>0</v>
      </c>
      <c r="E75">
        <f>ROUNDUP('Grade mix large buckets'!F75/VLOOKUP('Number of grabs'!E$2,Tabel1[],6,FALSE),0)</f>
        <v>0</v>
      </c>
      <c r="F75">
        <f>ROUNDUP('Grade mix large buckets'!G75/VLOOKUP('Number of grabs'!F$2,Tabel1[],6,FALSE),0)</f>
        <v>0</v>
      </c>
      <c r="G75">
        <f>ROUNDUP('Grade mix large buckets'!H75/VLOOKUP('Number of grabs'!G$2,Tabel1[],6,FALSE),0)</f>
        <v>0</v>
      </c>
      <c r="H75">
        <f>ROUNDUP('Grade mix large buckets'!I75/VLOOKUP('Number of grabs'!H$2,Tabel1[],6,FALSE),0)</f>
        <v>0</v>
      </c>
      <c r="I75">
        <f>ROUNDUP('Grade mix large buckets'!J75/VLOOKUP('Number of grabs'!I$2,Tabel1[],6,FALSE),0)</f>
        <v>0</v>
      </c>
      <c r="J75">
        <f>ROUNDUP('Grade mix large buckets'!K75/VLOOKUP('Number of grabs'!J$2,Tabel1[],6,FALSE),0)</f>
        <v>0</v>
      </c>
      <c r="K75">
        <f>ROUNDUP('Grade mix large buckets'!L75/VLOOKUP('Number of grabs'!K$2,Tabel1[],6,FALSE),0)</f>
        <v>0</v>
      </c>
      <c r="L75">
        <f>ROUNDUP('Grade mix large buckets'!M75/VLOOKUP('Number of grabs'!L$2,Tabel1[],6,FALSE),0)</f>
        <v>0</v>
      </c>
      <c r="M75">
        <f>ROUNDUP('Grade mix large buckets'!N75/VLOOKUP('Number of grabs'!M$2,Tabel1[],6,FALSE),0)</f>
        <v>0</v>
      </c>
      <c r="N75">
        <f>ROUNDUP('Grade mix large buckets'!O75/VLOOKUP('Number of grabs'!N$2,Tabel1[],6,FALSE),0)</f>
        <v>1</v>
      </c>
      <c r="O75">
        <f>ROUNDUP('Grade mix large buckets'!P75/VLOOKUP('Number of grabs'!O$2,Tabel1[],6,FALSE),0)</f>
        <v>0</v>
      </c>
      <c r="P75">
        <f>ROUNDUP('Grade mix large buckets'!Q75/VLOOKUP('Number of grabs'!P$2,Tabel1[],6,FALSE),0)</f>
        <v>2</v>
      </c>
      <c r="Q75">
        <f>ROUNDUP('Grade mix large buckets'!R75/VLOOKUP('Number of grabs'!Q$2,Tabel1[],6,FALSE),0)</f>
        <v>2</v>
      </c>
      <c r="R75">
        <f>ROUNDUP('Grade mix large buckets'!S75/VLOOKUP('Number of grabs'!R$2,Tabel1[],6,FALSE),0)</f>
        <v>13</v>
      </c>
      <c r="S75">
        <f>ROUNDUP('Grade mix large buckets'!T75/VLOOKUP('Number of grabs'!S$2,Tabel1[],6,FALSE),0)</f>
        <v>0</v>
      </c>
      <c r="T75">
        <f>ROUNDUP('Grade mix large buckets'!U75/VLOOKUP('Number of grabs'!T$2,Tabel1[],6,FALSE),0)</f>
        <v>1</v>
      </c>
      <c r="U75">
        <f>ROUNDUP('Grade mix large buckets'!V75/VLOOKUP('Number of grabs'!U$2,Tabel1[],6,FALSE),0)</f>
        <v>0</v>
      </c>
      <c r="V75">
        <f>ROUNDUP('Grade mix large buckets'!W75/VLOOKUP('Number of grabs'!V$2,Tabel1[],6,FALSE),0)</f>
        <v>0</v>
      </c>
      <c r="W75">
        <f>ROUNDUP('Grade mix large buckets'!X75/VLOOKUP('Number of grabs'!W$2,Tabel1[],6,FALSE),0)</f>
        <v>0</v>
      </c>
      <c r="X75">
        <f>ROUNDUP('Grade mix large buckets'!Y75/VLOOKUP('Number of grabs'!X$2,Tabel1[],6,FALSE),0)</f>
        <v>0</v>
      </c>
      <c r="Y75">
        <f>ROUNDUP('Grade mix large buckets'!Z75/VLOOKUP('Number of grabs'!Y$2,Tabel1[],6,FALSE),0)</f>
        <v>0</v>
      </c>
      <c r="Z75">
        <f>ROUNDUP('Grade mix large buckets'!AA75/VLOOKUP('Number of grabs'!Z$2,Tabel1[],6,FALSE),0)</f>
        <v>3</v>
      </c>
      <c r="AA75">
        <f>ROUNDUP('Grade mix large buckets'!AB75/VLOOKUP('Number of grabs'!AA$2,Tabel1[],6,FALSE),0)</f>
        <v>0</v>
      </c>
      <c r="AB75">
        <f>ROUNDUP('Grade mix large buckets'!AC75/VLOOKUP('Number of grabs'!AB$2,Tabel1[],6,FALSE),0)</f>
        <v>0</v>
      </c>
      <c r="AC75">
        <f>ROUNDUP('Grade mix large buckets'!AD75/VLOOKUP('Number of grabs'!AC$2,Tabel1[],6,FALSE),0)</f>
        <v>1</v>
      </c>
      <c r="AD75">
        <f>ROUNDUP('Grade mix large buckets'!AE75/VLOOKUP('Number of grabs'!AD$2,Tabel1[],6,FALSE),0)</f>
        <v>0</v>
      </c>
      <c r="AE75">
        <f>ROUNDUP('Grade mix large buckets'!AF75/VLOOKUP('Number of grabs'!AE$2,Tabel1[],6,FALSE),0)</f>
        <v>0</v>
      </c>
      <c r="AF75">
        <f>ROUNDUP('Grade mix large buckets'!AG75/VLOOKUP('Number of grabs'!AF$2,Tabel1[],6,FALSE),0)</f>
        <v>0</v>
      </c>
      <c r="AG75">
        <f>ROUNDUP('Grade mix large buckets'!AH75/VLOOKUP('Number of grabs'!AG$2,Tabel1[],6,FALSE),0)</f>
        <v>0</v>
      </c>
      <c r="AH75" s="55">
        <f t="shared" si="1"/>
        <v>31</v>
      </c>
    </row>
    <row r="76" spans="1:34">
      <c r="A76" s="4" t="s">
        <v>893</v>
      </c>
      <c r="B76">
        <f>ROUNDUP('Grade mix large buckets'!C76/VLOOKUP('Number of grabs'!B$2,Tabel1[],6,FALSE),0)</f>
        <v>0</v>
      </c>
      <c r="C76">
        <f>ROUNDUP('Grade mix large buckets'!D76/VLOOKUP('Number of grabs'!C$2,Tabel1[],6,FALSE),0)</f>
        <v>0</v>
      </c>
      <c r="D76">
        <f>ROUNDUP('Grade mix large buckets'!E76/VLOOKUP('Number of grabs'!D$2,Tabel1[],6,FALSE),0)</f>
        <v>0</v>
      </c>
      <c r="E76">
        <f>ROUNDUP('Grade mix large buckets'!F76/VLOOKUP('Number of grabs'!E$2,Tabel1[],6,FALSE),0)</f>
        <v>0</v>
      </c>
      <c r="F76">
        <f>ROUNDUP('Grade mix large buckets'!G76/VLOOKUP('Number of grabs'!F$2,Tabel1[],6,FALSE),0)</f>
        <v>0</v>
      </c>
      <c r="G76">
        <f>ROUNDUP('Grade mix large buckets'!H76/VLOOKUP('Number of grabs'!G$2,Tabel1[],6,FALSE),0)</f>
        <v>0</v>
      </c>
      <c r="H76">
        <f>ROUNDUP('Grade mix large buckets'!I76/VLOOKUP('Number of grabs'!H$2,Tabel1[],6,FALSE),0)</f>
        <v>0</v>
      </c>
      <c r="I76">
        <f>ROUNDUP('Grade mix large buckets'!J76/VLOOKUP('Number of grabs'!I$2,Tabel1[],6,FALSE),0)</f>
        <v>0</v>
      </c>
      <c r="J76">
        <f>ROUNDUP('Grade mix large buckets'!K76/VLOOKUP('Number of grabs'!J$2,Tabel1[],6,FALSE),0)</f>
        <v>0</v>
      </c>
      <c r="K76">
        <f>ROUNDUP('Grade mix large buckets'!L76/VLOOKUP('Number of grabs'!K$2,Tabel1[],6,FALSE),0)</f>
        <v>0</v>
      </c>
      <c r="L76">
        <f>ROUNDUP('Grade mix large buckets'!M76/VLOOKUP('Number of grabs'!L$2,Tabel1[],6,FALSE),0)</f>
        <v>0</v>
      </c>
      <c r="M76">
        <f>ROUNDUP('Grade mix large buckets'!N76/VLOOKUP('Number of grabs'!M$2,Tabel1[],6,FALSE),0)</f>
        <v>0</v>
      </c>
      <c r="N76">
        <f>ROUNDUP('Grade mix large buckets'!O76/VLOOKUP('Number of grabs'!N$2,Tabel1[],6,FALSE),0)</f>
        <v>7</v>
      </c>
      <c r="O76">
        <f>ROUNDUP('Grade mix large buckets'!P76/VLOOKUP('Number of grabs'!O$2,Tabel1[],6,FALSE),0)</f>
        <v>4</v>
      </c>
      <c r="P76">
        <f>ROUNDUP('Grade mix large buckets'!Q76/VLOOKUP('Number of grabs'!P$2,Tabel1[],6,FALSE),0)</f>
        <v>0</v>
      </c>
      <c r="Q76">
        <f>ROUNDUP('Grade mix large buckets'!R76/VLOOKUP('Number of grabs'!Q$2,Tabel1[],6,FALSE),0)</f>
        <v>6</v>
      </c>
      <c r="R76">
        <f>ROUNDUP('Grade mix large buckets'!S76/VLOOKUP('Number of grabs'!R$2,Tabel1[],6,FALSE),0)</f>
        <v>3</v>
      </c>
      <c r="S76">
        <f>ROUNDUP('Grade mix large buckets'!T76/VLOOKUP('Number of grabs'!S$2,Tabel1[],6,FALSE),0)</f>
        <v>0</v>
      </c>
      <c r="T76">
        <f>ROUNDUP('Grade mix large buckets'!U76/VLOOKUP('Number of grabs'!T$2,Tabel1[],6,FALSE),0)</f>
        <v>0</v>
      </c>
      <c r="U76">
        <f>ROUNDUP('Grade mix large buckets'!V76/VLOOKUP('Number of grabs'!U$2,Tabel1[],6,FALSE),0)</f>
        <v>0</v>
      </c>
      <c r="V76">
        <f>ROUNDUP('Grade mix large buckets'!W76/VLOOKUP('Number of grabs'!V$2,Tabel1[],6,FALSE),0)</f>
        <v>0</v>
      </c>
      <c r="W76">
        <f>ROUNDUP('Grade mix large buckets'!X76/VLOOKUP('Number of grabs'!W$2,Tabel1[],6,FALSE),0)</f>
        <v>0</v>
      </c>
      <c r="X76">
        <f>ROUNDUP('Grade mix large buckets'!Y76/VLOOKUP('Number of grabs'!X$2,Tabel1[],6,FALSE),0)</f>
        <v>0</v>
      </c>
      <c r="Y76">
        <f>ROUNDUP('Grade mix large buckets'!Z76/VLOOKUP('Number of grabs'!Y$2,Tabel1[],6,FALSE),0)</f>
        <v>0</v>
      </c>
      <c r="Z76">
        <f>ROUNDUP('Grade mix large buckets'!AA76/VLOOKUP('Number of grabs'!Z$2,Tabel1[],6,FALSE),0)</f>
        <v>3</v>
      </c>
      <c r="AA76">
        <f>ROUNDUP('Grade mix large buckets'!AB76/VLOOKUP('Number of grabs'!AA$2,Tabel1[],6,FALSE),0)</f>
        <v>0</v>
      </c>
      <c r="AB76">
        <f>ROUNDUP('Grade mix large buckets'!AC76/VLOOKUP('Number of grabs'!AB$2,Tabel1[],6,FALSE),0)</f>
        <v>0</v>
      </c>
      <c r="AC76">
        <f>ROUNDUP('Grade mix large buckets'!AD76/VLOOKUP('Number of grabs'!AC$2,Tabel1[],6,FALSE),0)</f>
        <v>0</v>
      </c>
      <c r="AD76">
        <f>ROUNDUP('Grade mix large buckets'!AE76/VLOOKUP('Number of grabs'!AD$2,Tabel1[],6,FALSE),0)</f>
        <v>0</v>
      </c>
      <c r="AE76">
        <f>ROUNDUP('Grade mix large buckets'!AF76/VLOOKUP('Number of grabs'!AE$2,Tabel1[],6,FALSE),0)</f>
        <v>0</v>
      </c>
      <c r="AF76">
        <f>ROUNDUP('Grade mix large buckets'!AG76/VLOOKUP('Number of grabs'!AF$2,Tabel1[],6,FALSE),0)</f>
        <v>0</v>
      </c>
      <c r="AG76">
        <f>ROUNDUP('Grade mix large buckets'!AH76/VLOOKUP('Number of grabs'!AG$2,Tabel1[],6,FALSE),0)</f>
        <v>0</v>
      </c>
      <c r="AH76" s="55">
        <f t="shared" si="1"/>
        <v>23</v>
      </c>
    </row>
    <row r="77" spans="1:34">
      <c r="A77" s="4" t="s">
        <v>894</v>
      </c>
      <c r="B77">
        <f>ROUNDUP('Grade mix large buckets'!C77/VLOOKUP('Number of grabs'!B$2,Tabel1[],6,FALSE),0)</f>
        <v>5</v>
      </c>
      <c r="C77">
        <f>ROUNDUP('Grade mix large buckets'!D77/VLOOKUP('Number of grabs'!C$2,Tabel1[],6,FALSE),0)</f>
        <v>1</v>
      </c>
      <c r="D77">
        <f>ROUNDUP('Grade mix large buckets'!E77/VLOOKUP('Number of grabs'!D$2,Tabel1[],6,FALSE),0)</f>
        <v>3</v>
      </c>
      <c r="E77">
        <f>ROUNDUP('Grade mix large buckets'!F77/VLOOKUP('Number of grabs'!E$2,Tabel1[],6,FALSE),0)</f>
        <v>0</v>
      </c>
      <c r="F77">
        <f>ROUNDUP('Grade mix large buckets'!G77/VLOOKUP('Number of grabs'!F$2,Tabel1[],6,FALSE),0)</f>
        <v>1</v>
      </c>
      <c r="G77">
        <f>ROUNDUP('Grade mix large buckets'!H77/VLOOKUP('Number of grabs'!G$2,Tabel1[],6,FALSE),0)</f>
        <v>1</v>
      </c>
      <c r="H77">
        <f>ROUNDUP('Grade mix large buckets'!I77/VLOOKUP('Number of grabs'!H$2,Tabel1[],6,FALSE),0)</f>
        <v>0</v>
      </c>
      <c r="I77">
        <f>ROUNDUP('Grade mix large buckets'!J77/VLOOKUP('Number of grabs'!I$2,Tabel1[],6,FALSE),0)</f>
        <v>1</v>
      </c>
      <c r="J77">
        <f>ROUNDUP('Grade mix large buckets'!K77/VLOOKUP('Number of grabs'!J$2,Tabel1[],6,FALSE),0)</f>
        <v>7</v>
      </c>
      <c r="K77">
        <f>ROUNDUP('Grade mix large buckets'!L77/VLOOKUP('Number of grabs'!K$2,Tabel1[],6,FALSE),0)</f>
        <v>1</v>
      </c>
      <c r="L77">
        <f>ROUNDUP('Grade mix large buckets'!M77/VLOOKUP('Number of grabs'!L$2,Tabel1[],6,FALSE),0)</f>
        <v>0</v>
      </c>
      <c r="M77">
        <f>ROUNDUP('Grade mix large buckets'!N77/VLOOKUP('Number of grabs'!M$2,Tabel1[],6,FALSE),0)</f>
        <v>0</v>
      </c>
      <c r="N77">
        <f>ROUNDUP('Grade mix large buckets'!O77/VLOOKUP('Number of grabs'!N$2,Tabel1[],6,FALSE),0)</f>
        <v>0</v>
      </c>
      <c r="O77">
        <f>ROUNDUP('Grade mix large buckets'!P77/VLOOKUP('Number of grabs'!O$2,Tabel1[],6,FALSE),0)</f>
        <v>0</v>
      </c>
      <c r="P77">
        <f>ROUNDUP('Grade mix large buckets'!Q77/VLOOKUP('Number of grabs'!P$2,Tabel1[],6,FALSE),0)</f>
        <v>0</v>
      </c>
      <c r="Q77">
        <f>ROUNDUP('Grade mix large buckets'!R77/VLOOKUP('Number of grabs'!Q$2,Tabel1[],6,FALSE),0)</f>
        <v>0</v>
      </c>
      <c r="R77">
        <f>ROUNDUP('Grade mix large buckets'!S77/VLOOKUP('Number of grabs'!R$2,Tabel1[],6,FALSE),0)</f>
        <v>5</v>
      </c>
      <c r="S77">
        <f>ROUNDUP('Grade mix large buckets'!T77/VLOOKUP('Number of grabs'!S$2,Tabel1[],6,FALSE),0)</f>
        <v>0</v>
      </c>
      <c r="T77">
        <f>ROUNDUP('Grade mix large buckets'!U77/VLOOKUP('Number of grabs'!T$2,Tabel1[],6,FALSE),0)</f>
        <v>0</v>
      </c>
      <c r="U77">
        <f>ROUNDUP('Grade mix large buckets'!V77/VLOOKUP('Number of grabs'!U$2,Tabel1[],6,FALSE),0)</f>
        <v>0</v>
      </c>
      <c r="V77">
        <f>ROUNDUP('Grade mix large buckets'!W77/VLOOKUP('Number of grabs'!V$2,Tabel1[],6,FALSE),0)</f>
        <v>1</v>
      </c>
      <c r="W77">
        <f>ROUNDUP('Grade mix large buckets'!X77/VLOOKUP('Number of grabs'!W$2,Tabel1[],6,FALSE),0)</f>
        <v>0</v>
      </c>
      <c r="X77">
        <f>ROUNDUP('Grade mix large buckets'!Y77/VLOOKUP('Number of grabs'!X$2,Tabel1[],6,FALSE),0)</f>
        <v>0</v>
      </c>
      <c r="Y77">
        <f>ROUNDUP('Grade mix large buckets'!Z77/VLOOKUP('Number of grabs'!Y$2,Tabel1[],6,FALSE),0)</f>
        <v>0</v>
      </c>
      <c r="Z77">
        <f>ROUNDUP('Grade mix large buckets'!AA77/VLOOKUP('Number of grabs'!Z$2,Tabel1[],6,FALSE),0)</f>
        <v>0</v>
      </c>
      <c r="AA77">
        <f>ROUNDUP('Grade mix large buckets'!AB77/VLOOKUP('Number of grabs'!AA$2,Tabel1[],6,FALSE),0)</f>
        <v>0</v>
      </c>
      <c r="AB77">
        <f>ROUNDUP('Grade mix large buckets'!AC77/VLOOKUP('Number of grabs'!AB$2,Tabel1[],6,FALSE),0)</f>
        <v>0</v>
      </c>
      <c r="AC77">
        <f>ROUNDUP('Grade mix large buckets'!AD77/VLOOKUP('Number of grabs'!AC$2,Tabel1[],6,FALSE),0)</f>
        <v>0</v>
      </c>
      <c r="AD77">
        <f>ROUNDUP('Grade mix large buckets'!AE77/VLOOKUP('Number of grabs'!AD$2,Tabel1[],6,FALSE),0)</f>
        <v>0</v>
      </c>
      <c r="AE77">
        <f>ROUNDUP('Grade mix large buckets'!AF77/VLOOKUP('Number of grabs'!AE$2,Tabel1[],6,FALSE),0)</f>
        <v>0</v>
      </c>
      <c r="AF77">
        <f>ROUNDUP('Grade mix large buckets'!AG77/VLOOKUP('Number of grabs'!AF$2,Tabel1[],6,FALSE),0)</f>
        <v>0</v>
      </c>
      <c r="AG77">
        <f>ROUNDUP('Grade mix large buckets'!AH77/VLOOKUP('Number of grabs'!AG$2,Tabel1[],6,FALSE),0)</f>
        <v>0</v>
      </c>
      <c r="AH77" s="55">
        <f t="shared" si="1"/>
        <v>26</v>
      </c>
    </row>
    <row r="78" spans="1:34">
      <c r="A78" s="4" t="s">
        <v>602</v>
      </c>
      <c r="B78">
        <f>ROUNDUP('Grade mix large buckets'!C78/VLOOKUP('Number of grabs'!B$2,Tabel1[],6,FALSE),0)</f>
        <v>7</v>
      </c>
      <c r="C78">
        <f>ROUNDUP('Grade mix large buckets'!D78/VLOOKUP('Number of grabs'!C$2,Tabel1[],6,FALSE),0)</f>
        <v>0</v>
      </c>
      <c r="D78">
        <f>ROUNDUP('Grade mix large buckets'!E78/VLOOKUP('Number of grabs'!D$2,Tabel1[],6,FALSE),0)</f>
        <v>0</v>
      </c>
      <c r="E78">
        <f>ROUNDUP('Grade mix large buckets'!F78/VLOOKUP('Number of grabs'!E$2,Tabel1[],6,FALSE),0)</f>
        <v>4</v>
      </c>
      <c r="F78">
        <f>ROUNDUP('Grade mix large buckets'!G78/VLOOKUP('Number of grabs'!F$2,Tabel1[],6,FALSE),0)</f>
        <v>0</v>
      </c>
      <c r="G78">
        <f>ROUNDUP('Grade mix large buckets'!H78/VLOOKUP('Number of grabs'!G$2,Tabel1[],6,FALSE),0)</f>
        <v>0</v>
      </c>
      <c r="H78">
        <f>ROUNDUP('Grade mix large buckets'!I78/VLOOKUP('Number of grabs'!H$2,Tabel1[],6,FALSE),0)</f>
        <v>3</v>
      </c>
      <c r="I78">
        <f>ROUNDUP('Grade mix large buckets'!J78/VLOOKUP('Number of grabs'!I$2,Tabel1[],6,FALSE),0)</f>
        <v>0</v>
      </c>
      <c r="J78">
        <f>ROUNDUP('Grade mix large buckets'!K78/VLOOKUP('Number of grabs'!J$2,Tabel1[],6,FALSE),0)</f>
        <v>7</v>
      </c>
      <c r="K78">
        <f>ROUNDUP('Grade mix large buckets'!L78/VLOOKUP('Number of grabs'!K$2,Tabel1[],6,FALSE),0)</f>
        <v>0</v>
      </c>
      <c r="L78">
        <f>ROUNDUP('Grade mix large buckets'!M78/VLOOKUP('Number of grabs'!L$2,Tabel1[],6,FALSE),0)</f>
        <v>0</v>
      </c>
      <c r="M78">
        <f>ROUNDUP('Grade mix large buckets'!N78/VLOOKUP('Number of grabs'!M$2,Tabel1[],6,FALSE),0)</f>
        <v>0</v>
      </c>
      <c r="N78">
        <f>ROUNDUP('Grade mix large buckets'!O78/VLOOKUP('Number of grabs'!N$2,Tabel1[],6,FALSE),0)</f>
        <v>0</v>
      </c>
      <c r="O78">
        <f>ROUNDUP('Grade mix large buckets'!P78/VLOOKUP('Number of grabs'!O$2,Tabel1[],6,FALSE),0)</f>
        <v>0</v>
      </c>
      <c r="P78">
        <f>ROUNDUP('Grade mix large buckets'!Q78/VLOOKUP('Number of grabs'!P$2,Tabel1[],6,FALSE),0)</f>
        <v>0</v>
      </c>
      <c r="Q78">
        <f>ROUNDUP('Grade mix large buckets'!R78/VLOOKUP('Number of grabs'!Q$2,Tabel1[],6,FALSE),0)</f>
        <v>0</v>
      </c>
      <c r="R78">
        <f>ROUNDUP('Grade mix large buckets'!S78/VLOOKUP('Number of grabs'!R$2,Tabel1[],6,FALSE),0)</f>
        <v>3</v>
      </c>
      <c r="S78">
        <f>ROUNDUP('Grade mix large buckets'!T78/VLOOKUP('Number of grabs'!S$2,Tabel1[],6,FALSE),0)</f>
        <v>0</v>
      </c>
      <c r="T78">
        <f>ROUNDUP('Grade mix large buckets'!U78/VLOOKUP('Number of grabs'!T$2,Tabel1[],6,FALSE),0)</f>
        <v>0</v>
      </c>
      <c r="U78">
        <f>ROUNDUP('Grade mix large buckets'!V78/VLOOKUP('Number of grabs'!U$2,Tabel1[],6,FALSE),0)</f>
        <v>0</v>
      </c>
      <c r="V78">
        <f>ROUNDUP('Grade mix large buckets'!W78/VLOOKUP('Number of grabs'!V$2,Tabel1[],6,FALSE),0)</f>
        <v>1</v>
      </c>
      <c r="W78">
        <f>ROUNDUP('Grade mix large buckets'!X78/VLOOKUP('Number of grabs'!W$2,Tabel1[],6,FALSE),0)</f>
        <v>0</v>
      </c>
      <c r="X78">
        <f>ROUNDUP('Grade mix large buckets'!Y78/VLOOKUP('Number of grabs'!X$2,Tabel1[],6,FALSE),0)</f>
        <v>0</v>
      </c>
      <c r="Y78">
        <f>ROUNDUP('Grade mix large buckets'!Z78/VLOOKUP('Number of grabs'!Y$2,Tabel1[],6,FALSE),0)</f>
        <v>0</v>
      </c>
      <c r="Z78">
        <f>ROUNDUP('Grade mix large buckets'!AA78/VLOOKUP('Number of grabs'!Z$2,Tabel1[],6,FALSE),0)</f>
        <v>0</v>
      </c>
      <c r="AA78">
        <f>ROUNDUP('Grade mix large buckets'!AB78/VLOOKUP('Number of grabs'!AA$2,Tabel1[],6,FALSE),0)</f>
        <v>0</v>
      </c>
      <c r="AB78">
        <f>ROUNDUP('Grade mix large buckets'!AC78/VLOOKUP('Number of grabs'!AB$2,Tabel1[],6,FALSE),0)</f>
        <v>0</v>
      </c>
      <c r="AC78">
        <f>ROUNDUP('Grade mix large buckets'!AD78/VLOOKUP('Number of grabs'!AC$2,Tabel1[],6,FALSE),0)</f>
        <v>0</v>
      </c>
      <c r="AD78">
        <f>ROUNDUP('Grade mix large buckets'!AE78/VLOOKUP('Number of grabs'!AD$2,Tabel1[],6,FALSE),0)</f>
        <v>0</v>
      </c>
      <c r="AE78">
        <f>ROUNDUP('Grade mix large buckets'!AF78/VLOOKUP('Number of grabs'!AE$2,Tabel1[],6,FALSE),0)</f>
        <v>0</v>
      </c>
      <c r="AF78">
        <f>ROUNDUP('Grade mix large buckets'!AG78/VLOOKUP('Number of grabs'!AF$2,Tabel1[],6,FALSE),0)</f>
        <v>0</v>
      </c>
      <c r="AG78">
        <f>ROUNDUP('Grade mix large buckets'!AH78/VLOOKUP('Number of grabs'!AG$2,Tabel1[],6,FALSE),0)</f>
        <v>0</v>
      </c>
      <c r="AH78" s="55">
        <f t="shared" si="1"/>
        <v>25</v>
      </c>
    </row>
    <row r="79" spans="1:34">
      <c r="A79" s="4" t="s">
        <v>895</v>
      </c>
      <c r="B79">
        <f>ROUNDUP('Grade mix large buckets'!C79/VLOOKUP('Number of grabs'!B$2,Tabel1[],6,FALSE),0)</f>
        <v>4</v>
      </c>
      <c r="C79">
        <f>ROUNDUP('Grade mix large buckets'!D79/VLOOKUP('Number of grabs'!C$2,Tabel1[],6,FALSE),0)</f>
        <v>1</v>
      </c>
      <c r="D79">
        <f>ROUNDUP('Grade mix large buckets'!E79/VLOOKUP('Number of grabs'!D$2,Tabel1[],6,FALSE),0)</f>
        <v>0</v>
      </c>
      <c r="E79">
        <f>ROUNDUP('Grade mix large buckets'!F79/VLOOKUP('Number of grabs'!E$2,Tabel1[],6,FALSE),0)</f>
        <v>3</v>
      </c>
      <c r="F79">
        <f>ROUNDUP('Grade mix large buckets'!G79/VLOOKUP('Number of grabs'!F$2,Tabel1[],6,FALSE),0)</f>
        <v>1</v>
      </c>
      <c r="G79">
        <f>ROUNDUP('Grade mix large buckets'!H79/VLOOKUP('Number of grabs'!G$2,Tabel1[],6,FALSE),0)</f>
        <v>0</v>
      </c>
      <c r="H79">
        <f>ROUNDUP('Grade mix large buckets'!I79/VLOOKUP('Number of grabs'!H$2,Tabel1[],6,FALSE),0)</f>
        <v>0</v>
      </c>
      <c r="I79">
        <f>ROUNDUP('Grade mix large buckets'!J79/VLOOKUP('Number of grabs'!I$2,Tabel1[],6,FALSE),0)</f>
        <v>0</v>
      </c>
      <c r="J79">
        <f>ROUNDUP('Grade mix large buckets'!K79/VLOOKUP('Number of grabs'!J$2,Tabel1[],6,FALSE),0)</f>
        <v>7</v>
      </c>
      <c r="K79">
        <f>ROUNDUP('Grade mix large buckets'!L79/VLOOKUP('Number of grabs'!K$2,Tabel1[],6,FALSE),0)</f>
        <v>1</v>
      </c>
      <c r="L79">
        <f>ROUNDUP('Grade mix large buckets'!M79/VLOOKUP('Number of grabs'!L$2,Tabel1[],6,FALSE),0)</f>
        <v>0</v>
      </c>
      <c r="M79">
        <f>ROUNDUP('Grade mix large buckets'!N79/VLOOKUP('Number of grabs'!M$2,Tabel1[],6,FALSE),0)</f>
        <v>0</v>
      </c>
      <c r="N79">
        <f>ROUNDUP('Grade mix large buckets'!O79/VLOOKUP('Number of grabs'!N$2,Tabel1[],6,FALSE),0)</f>
        <v>0</v>
      </c>
      <c r="O79">
        <f>ROUNDUP('Grade mix large buckets'!P79/VLOOKUP('Number of grabs'!O$2,Tabel1[],6,FALSE),0)</f>
        <v>0</v>
      </c>
      <c r="P79">
        <f>ROUNDUP('Grade mix large buckets'!Q79/VLOOKUP('Number of grabs'!P$2,Tabel1[],6,FALSE),0)</f>
        <v>0</v>
      </c>
      <c r="Q79">
        <f>ROUNDUP('Grade mix large buckets'!R79/VLOOKUP('Number of grabs'!Q$2,Tabel1[],6,FALSE),0)</f>
        <v>0</v>
      </c>
      <c r="R79">
        <f>ROUNDUP('Grade mix large buckets'!S79/VLOOKUP('Number of grabs'!R$2,Tabel1[],6,FALSE),0)</f>
        <v>9</v>
      </c>
      <c r="S79">
        <f>ROUNDUP('Grade mix large buckets'!T79/VLOOKUP('Number of grabs'!S$2,Tabel1[],6,FALSE),0)</f>
        <v>0</v>
      </c>
      <c r="T79">
        <f>ROUNDUP('Grade mix large buckets'!U79/VLOOKUP('Number of grabs'!T$2,Tabel1[],6,FALSE),0)</f>
        <v>0</v>
      </c>
      <c r="U79">
        <f>ROUNDUP('Grade mix large buckets'!V79/VLOOKUP('Number of grabs'!U$2,Tabel1[],6,FALSE),0)</f>
        <v>0</v>
      </c>
      <c r="V79">
        <f>ROUNDUP('Grade mix large buckets'!W79/VLOOKUP('Number of grabs'!V$2,Tabel1[],6,FALSE),0)</f>
        <v>1</v>
      </c>
      <c r="W79">
        <f>ROUNDUP('Grade mix large buckets'!X79/VLOOKUP('Number of grabs'!W$2,Tabel1[],6,FALSE),0)</f>
        <v>0</v>
      </c>
      <c r="X79">
        <f>ROUNDUP('Grade mix large buckets'!Y79/VLOOKUP('Number of grabs'!X$2,Tabel1[],6,FALSE),0)</f>
        <v>0</v>
      </c>
      <c r="Y79">
        <f>ROUNDUP('Grade mix large buckets'!Z79/VLOOKUP('Number of grabs'!Y$2,Tabel1[],6,FALSE),0)</f>
        <v>0</v>
      </c>
      <c r="Z79">
        <f>ROUNDUP('Grade mix large buckets'!AA79/VLOOKUP('Number of grabs'!Z$2,Tabel1[],6,FALSE),0)</f>
        <v>0</v>
      </c>
      <c r="AA79">
        <f>ROUNDUP('Grade mix large buckets'!AB79/VLOOKUP('Number of grabs'!AA$2,Tabel1[],6,FALSE),0)</f>
        <v>0</v>
      </c>
      <c r="AB79">
        <f>ROUNDUP('Grade mix large buckets'!AC79/VLOOKUP('Number of grabs'!AB$2,Tabel1[],6,FALSE),0)</f>
        <v>0</v>
      </c>
      <c r="AC79">
        <f>ROUNDUP('Grade mix large buckets'!AD79/VLOOKUP('Number of grabs'!AC$2,Tabel1[],6,FALSE),0)</f>
        <v>0</v>
      </c>
      <c r="AD79">
        <f>ROUNDUP('Grade mix large buckets'!AE79/VLOOKUP('Number of grabs'!AD$2,Tabel1[],6,FALSE),0)</f>
        <v>0</v>
      </c>
      <c r="AE79">
        <f>ROUNDUP('Grade mix large buckets'!AF79/VLOOKUP('Number of grabs'!AE$2,Tabel1[],6,FALSE),0)</f>
        <v>0</v>
      </c>
      <c r="AF79">
        <f>ROUNDUP('Grade mix large buckets'!AG79/VLOOKUP('Number of grabs'!AF$2,Tabel1[],6,FALSE),0)</f>
        <v>0</v>
      </c>
      <c r="AG79">
        <f>ROUNDUP('Grade mix large buckets'!AH79/VLOOKUP('Number of grabs'!AG$2,Tabel1[],6,FALSE),0)</f>
        <v>0</v>
      </c>
      <c r="AH79" s="55">
        <f t="shared" si="1"/>
        <v>27</v>
      </c>
    </row>
    <row r="80" spans="1:34">
      <c r="A80" s="4" t="s">
        <v>686</v>
      </c>
      <c r="B80">
        <f>ROUNDUP('Grade mix large buckets'!C80/VLOOKUP('Number of grabs'!B$2,Tabel1[],6,FALSE),0)</f>
        <v>5</v>
      </c>
      <c r="C80">
        <f>ROUNDUP('Grade mix large buckets'!D80/VLOOKUP('Number of grabs'!C$2,Tabel1[],6,FALSE),0)</f>
        <v>0</v>
      </c>
      <c r="D80">
        <f>ROUNDUP('Grade mix large buckets'!E80/VLOOKUP('Number of grabs'!D$2,Tabel1[],6,FALSE),0)</f>
        <v>0</v>
      </c>
      <c r="E80">
        <f>ROUNDUP('Grade mix large buckets'!F80/VLOOKUP('Number of grabs'!E$2,Tabel1[],6,FALSE),0)</f>
        <v>3</v>
      </c>
      <c r="F80">
        <f>ROUNDUP('Grade mix large buckets'!G80/VLOOKUP('Number of grabs'!F$2,Tabel1[],6,FALSE),0)</f>
        <v>1</v>
      </c>
      <c r="G80">
        <f>ROUNDUP('Grade mix large buckets'!H80/VLOOKUP('Number of grabs'!G$2,Tabel1[],6,FALSE),0)</f>
        <v>0</v>
      </c>
      <c r="H80">
        <f>ROUNDUP('Grade mix large buckets'!I80/VLOOKUP('Number of grabs'!H$2,Tabel1[],6,FALSE),0)</f>
        <v>2</v>
      </c>
      <c r="I80">
        <f>ROUNDUP('Grade mix large buckets'!J80/VLOOKUP('Number of grabs'!I$2,Tabel1[],6,FALSE),0)</f>
        <v>1</v>
      </c>
      <c r="J80">
        <f>ROUNDUP('Grade mix large buckets'!K80/VLOOKUP('Number of grabs'!J$2,Tabel1[],6,FALSE),0)</f>
        <v>5</v>
      </c>
      <c r="K80">
        <f>ROUNDUP('Grade mix large buckets'!L80/VLOOKUP('Number of grabs'!K$2,Tabel1[],6,FALSE),0)</f>
        <v>1</v>
      </c>
      <c r="L80">
        <f>ROUNDUP('Grade mix large buckets'!M80/VLOOKUP('Number of grabs'!L$2,Tabel1[],6,FALSE),0)</f>
        <v>0</v>
      </c>
      <c r="M80">
        <f>ROUNDUP('Grade mix large buckets'!N80/VLOOKUP('Number of grabs'!M$2,Tabel1[],6,FALSE),0)</f>
        <v>0</v>
      </c>
      <c r="N80">
        <f>ROUNDUP('Grade mix large buckets'!O80/VLOOKUP('Number of grabs'!N$2,Tabel1[],6,FALSE),0)</f>
        <v>0</v>
      </c>
      <c r="O80">
        <f>ROUNDUP('Grade mix large buckets'!P80/VLOOKUP('Number of grabs'!O$2,Tabel1[],6,FALSE),0)</f>
        <v>0</v>
      </c>
      <c r="P80">
        <f>ROUNDUP('Grade mix large buckets'!Q80/VLOOKUP('Number of grabs'!P$2,Tabel1[],6,FALSE),0)</f>
        <v>0</v>
      </c>
      <c r="Q80">
        <f>ROUNDUP('Grade mix large buckets'!R80/VLOOKUP('Number of grabs'!Q$2,Tabel1[],6,FALSE),0)</f>
        <v>0</v>
      </c>
      <c r="R80">
        <f>ROUNDUP('Grade mix large buckets'!S80/VLOOKUP('Number of grabs'!R$2,Tabel1[],6,FALSE),0)</f>
        <v>9</v>
      </c>
      <c r="S80">
        <f>ROUNDUP('Grade mix large buckets'!T80/VLOOKUP('Number of grabs'!S$2,Tabel1[],6,FALSE),0)</f>
        <v>0</v>
      </c>
      <c r="T80">
        <f>ROUNDUP('Grade mix large buckets'!U80/VLOOKUP('Number of grabs'!T$2,Tabel1[],6,FALSE),0)</f>
        <v>0</v>
      </c>
      <c r="U80">
        <f>ROUNDUP('Grade mix large buckets'!V80/VLOOKUP('Number of grabs'!U$2,Tabel1[],6,FALSE),0)</f>
        <v>0</v>
      </c>
      <c r="V80">
        <f>ROUNDUP('Grade mix large buckets'!W80/VLOOKUP('Number of grabs'!V$2,Tabel1[],6,FALSE),0)</f>
        <v>1</v>
      </c>
      <c r="W80">
        <f>ROUNDUP('Grade mix large buckets'!X80/VLOOKUP('Number of grabs'!W$2,Tabel1[],6,FALSE),0)</f>
        <v>0</v>
      </c>
      <c r="X80">
        <f>ROUNDUP('Grade mix large buckets'!Y80/VLOOKUP('Number of grabs'!X$2,Tabel1[],6,FALSE),0)</f>
        <v>0</v>
      </c>
      <c r="Y80">
        <f>ROUNDUP('Grade mix large buckets'!Z80/VLOOKUP('Number of grabs'!Y$2,Tabel1[],6,FALSE),0)</f>
        <v>0</v>
      </c>
      <c r="Z80">
        <f>ROUNDUP('Grade mix large buckets'!AA80/VLOOKUP('Number of grabs'!Z$2,Tabel1[],6,FALSE),0)</f>
        <v>0</v>
      </c>
      <c r="AA80">
        <f>ROUNDUP('Grade mix large buckets'!AB80/VLOOKUP('Number of grabs'!AA$2,Tabel1[],6,FALSE),0)</f>
        <v>0</v>
      </c>
      <c r="AB80">
        <f>ROUNDUP('Grade mix large buckets'!AC80/VLOOKUP('Number of grabs'!AB$2,Tabel1[],6,FALSE),0)</f>
        <v>0</v>
      </c>
      <c r="AC80">
        <f>ROUNDUP('Grade mix large buckets'!AD80/VLOOKUP('Number of grabs'!AC$2,Tabel1[],6,FALSE),0)</f>
        <v>0</v>
      </c>
      <c r="AD80">
        <f>ROUNDUP('Grade mix large buckets'!AE80/VLOOKUP('Number of grabs'!AD$2,Tabel1[],6,FALSE),0)</f>
        <v>0</v>
      </c>
      <c r="AE80">
        <f>ROUNDUP('Grade mix large buckets'!AF80/VLOOKUP('Number of grabs'!AE$2,Tabel1[],6,FALSE),0)</f>
        <v>0</v>
      </c>
      <c r="AF80">
        <f>ROUNDUP('Grade mix large buckets'!AG80/VLOOKUP('Number of grabs'!AF$2,Tabel1[],6,FALSE),0)</f>
        <v>0</v>
      </c>
      <c r="AG80">
        <f>ROUNDUP('Grade mix large buckets'!AH80/VLOOKUP('Number of grabs'!AG$2,Tabel1[],6,FALSE),0)</f>
        <v>0</v>
      </c>
      <c r="AH80" s="55">
        <f t="shared" si="1"/>
        <v>28</v>
      </c>
    </row>
    <row r="81" spans="1:34">
      <c r="A81" s="4" t="s">
        <v>896</v>
      </c>
      <c r="B81">
        <f>ROUNDUP('Grade mix large buckets'!C81/VLOOKUP('Number of grabs'!B$2,Tabel1[],6,FALSE),0)</f>
        <v>6</v>
      </c>
      <c r="C81">
        <f>ROUNDUP('Grade mix large buckets'!D81/VLOOKUP('Number of grabs'!C$2,Tabel1[],6,FALSE),0)</f>
        <v>1</v>
      </c>
      <c r="D81">
        <f>ROUNDUP('Grade mix large buckets'!E81/VLOOKUP('Number of grabs'!D$2,Tabel1[],6,FALSE),0)</f>
        <v>0</v>
      </c>
      <c r="E81">
        <f>ROUNDUP('Grade mix large buckets'!F81/VLOOKUP('Number of grabs'!E$2,Tabel1[],6,FALSE),0)</f>
        <v>0</v>
      </c>
      <c r="F81">
        <f>ROUNDUP('Grade mix large buckets'!G81/VLOOKUP('Number of grabs'!F$2,Tabel1[],6,FALSE),0)</f>
        <v>0</v>
      </c>
      <c r="G81">
        <f>ROUNDUP('Grade mix large buckets'!H81/VLOOKUP('Number of grabs'!G$2,Tabel1[],6,FALSE),0)</f>
        <v>0</v>
      </c>
      <c r="H81">
        <f>ROUNDUP('Grade mix large buckets'!I81/VLOOKUP('Number of grabs'!H$2,Tabel1[],6,FALSE),0)</f>
        <v>1</v>
      </c>
      <c r="I81">
        <f>ROUNDUP('Grade mix large buckets'!J81/VLOOKUP('Number of grabs'!I$2,Tabel1[],6,FALSE),0)</f>
        <v>0</v>
      </c>
      <c r="J81">
        <f>ROUNDUP('Grade mix large buckets'!K81/VLOOKUP('Number of grabs'!J$2,Tabel1[],6,FALSE),0)</f>
        <v>3</v>
      </c>
      <c r="K81">
        <f>ROUNDUP('Grade mix large buckets'!L81/VLOOKUP('Number of grabs'!K$2,Tabel1[],6,FALSE),0)</f>
        <v>0</v>
      </c>
      <c r="L81">
        <f>ROUNDUP('Grade mix large buckets'!M81/VLOOKUP('Number of grabs'!L$2,Tabel1[],6,FALSE),0)</f>
        <v>0</v>
      </c>
      <c r="M81">
        <f>ROUNDUP('Grade mix large buckets'!N81/VLOOKUP('Number of grabs'!M$2,Tabel1[],6,FALSE),0)</f>
        <v>0</v>
      </c>
      <c r="N81">
        <f>ROUNDUP('Grade mix large buckets'!O81/VLOOKUP('Number of grabs'!N$2,Tabel1[],6,FALSE),0)</f>
        <v>0</v>
      </c>
      <c r="O81">
        <f>ROUNDUP('Grade mix large buckets'!P81/VLOOKUP('Number of grabs'!O$2,Tabel1[],6,FALSE),0)</f>
        <v>0</v>
      </c>
      <c r="P81">
        <f>ROUNDUP('Grade mix large buckets'!Q81/VLOOKUP('Number of grabs'!P$2,Tabel1[],6,FALSE),0)</f>
        <v>0</v>
      </c>
      <c r="Q81">
        <f>ROUNDUP('Grade mix large buckets'!R81/VLOOKUP('Number of grabs'!Q$2,Tabel1[],6,FALSE),0)</f>
        <v>0</v>
      </c>
      <c r="R81">
        <f>ROUNDUP('Grade mix large buckets'!S81/VLOOKUP('Number of grabs'!R$2,Tabel1[],6,FALSE),0)</f>
        <v>14</v>
      </c>
      <c r="S81">
        <f>ROUNDUP('Grade mix large buckets'!T81/VLOOKUP('Number of grabs'!S$2,Tabel1[],6,FALSE),0)</f>
        <v>0</v>
      </c>
      <c r="T81">
        <f>ROUNDUP('Grade mix large buckets'!U81/VLOOKUP('Number of grabs'!T$2,Tabel1[],6,FALSE),0)</f>
        <v>1</v>
      </c>
      <c r="U81">
        <f>ROUNDUP('Grade mix large buckets'!V81/VLOOKUP('Number of grabs'!U$2,Tabel1[],6,FALSE),0)</f>
        <v>0</v>
      </c>
      <c r="V81">
        <f>ROUNDUP('Grade mix large buckets'!W81/VLOOKUP('Number of grabs'!V$2,Tabel1[],6,FALSE),0)</f>
        <v>1</v>
      </c>
      <c r="W81">
        <f>ROUNDUP('Grade mix large buckets'!X81/VLOOKUP('Number of grabs'!W$2,Tabel1[],6,FALSE),0)</f>
        <v>0</v>
      </c>
      <c r="X81">
        <f>ROUNDUP('Grade mix large buckets'!Y81/VLOOKUP('Number of grabs'!X$2,Tabel1[],6,FALSE),0)</f>
        <v>0</v>
      </c>
      <c r="Y81">
        <f>ROUNDUP('Grade mix large buckets'!Z81/VLOOKUP('Number of grabs'!Y$2,Tabel1[],6,FALSE),0)</f>
        <v>0</v>
      </c>
      <c r="Z81">
        <f>ROUNDUP('Grade mix large buckets'!AA81/VLOOKUP('Number of grabs'!Z$2,Tabel1[],6,FALSE),0)</f>
        <v>0</v>
      </c>
      <c r="AA81">
        <f>ROUNDUP('Grade mix large buckets'!AB81/VLOOKUP('Number of grabs'!AA$2,Tabel1[],6,FALSE),0)</f>
        <v>0</v>
      </c>
      <c r="AB81">
        <f>ROUNDUP('Grade mix large buckets'!AC81/VLOOKUP('Number of grabs'!AB$2,Tabel1[],6,FALSE),0)</f>
        <v>0</v>
      </c>
      <c r="AC81">
        <f>ROUNDUP('Grade mix large buckets'!AD81/VLOOKUP('Number of grabs'!AC$2,Tabel1[],6,FALSE),0)</f>
        <v>0</v>
      </c>
      <c r="AD81">
        <f>ROUNDUP('Grade mix large buckets'!AE81/VLOOKUP('Number of grabs'!AD$2,Tabel1[],6,FALSE),0)</f>
        <v>1</v>
      </c>
      <c r="AE81">
        <f>ROUNDUP('Grade mix large buckets'!AF81/VLOOKUP('Number of grabs'!AE$2,Tabel1[],6,FALSE),0)</f>
        <v>0</v>
      </c>
      <c r="AF81">
        <f>ROUNDUP('Grade mix large buckets'!AG81/VLOOKUP('Number of grabs'!AF$2,Tabel1[],6,FALSE),0)</f>
        <v>0</v>
      </c>
      <c r="AG81">
        <f>ROUNDUP('Grade mix large buckets'!AH81/VLOOKUP('Number of grabs'!AG$2,Tabel1[],6,FALSE),0)</f>
        <v>0</v>
      </c>
      <c r="AH81" s="55">
        <f t="shared" si="1"/>
        <v>28</v>
      </c>
    </row>
    <row r="82" spans="1:34">
      <c r="A82" s="4" t="s">
        <v>897</v>
      </c>
      <c r="B82">
        <f>ROUNDUP('Grade mix large buckets'!C82/VLOOKUP('Number of grabs'!B$2,Tabel1[],6,FALSE),0)</f>
        <v>1</v>
      </c>
      <c r="C82">
        <f>ROUNDUP('Grade mix large buckets'!D82/VLOOKUP('Number of grabs'!C$2,Tabel1[],6,FALSE),0)</f>
        <v>0</v>
      </c>
      <c r="D82">
        <f>ROUNDUP('Grade mix large buckets'!E82/VLOOKUP('Number of grabs'!D$2,Tabel1[],6,FALSE),0)</f>
        <v>1</v>
      </c>
      <c r="E82">
        <f>ROUNDUP('Grade mix large buckets'!F82/VLOOKUP('Number of grabs'!E$2,Tabel1[],6,FALSE),0)</f>
        <v>0</v>
      </c>
      <c r="F82">
        <f>ROUNDUP('Grade mix large buckets'!G82/VLOOKUP('Number of grabs'!F$2,Tabel1[],6,FALSE),0)</f>
        <v>0</v>
      </c>
      <c r="G82">
        <f>ROUNDUP('Grade mix large buckets'!H82/VLOOKUP('Number of grabs'!G$2,Tabel1[],6,FALSE),0)</f>
        <v>0</v>
      </c>
      <c r="H82">
        <f>ROUNDUP('Grade mix large buckets'!I82/VLOOKUP('Number of grabs'!H$2,Tabel1[],6,FALSE),0)</f>
        <v>0</v>
      </c>
      <c r="I82">
        <f>ROUNDUP('Grade mix large buckets'!J82/VLOOKUP('Number of grabs'!I$2,Tabel1[],6,FALSE),0)</f>
        <v>0</v>
      </c>
      <c r="J82">
        <f>ROUNDUP('Grade mix large buckets'!K82/VLOOKUP('Number of grabs'!J$2,Tabel1[],6,FALSE),0)</f>
        <v>0</v>
      </c>
      <c r="K82">
        <f>ROUNDUP('Grade mix large buckets'!L82/VLOOKUP('Number of grabs'!K$2,Tabel1[],6,FALSE),0)</f>
        <v>0</v>
      </c>
      <c r="L82">
        <f>ROUNDUP('Grade mix large buckets'!M82/VLOOKUP('Number of grabs'!L$2,Tabel1[],6,FALSE),0)</f>
        <v>0</v>
      </c>
      <c r="M82">
        <f>ROUNDUP('Grade mix large buckets'!N82/VLOOKUP('Number of grabs'!M$2,Tabel1[],6,FALSE),0)</f>
        <v>0</v>
      </c>
      <c r="N82">
        <f>ROUNDUP('Grade mix large buckets'!O82/VLOOKUP('Number of grabs'!N$2,Tabel1[],6,FALSE),0)</f>
        <v>0</v>
      </c>
      <c r="O82">
        <f>ROUNDUP('Grade mix large buckets'!P82/VLOOKUP('Number of grabs'!O$2,Tabel1[],6,FALSE),0)</f>
        <v>0</v>
      </c>
      <c r="P82">
        <f>ROUNDUP('Grade mix large buckets'!Q82/VLOOKUP('Number of grabs'!P$2,Tabel1[],6,FALSE),0)</f>
        <v>0</v>
      </c>
      <c r="Q82">
        <f>ROUNDUP('Grade mix large buckets'!R82/VLOOKUP('Number of grabs'!Q$2,Tabel1[],6,FALSE),0)</f>
        <v>0</v>
      </c>
      <c r="R82">
        <f>ROUNDUP('Grade mix large buckets'!S82/VLOOKUP('Number of grabs'!R$2,Tabel1[],6,FALSE),0)</f>
        <v>20</v>
      </c>
      <c r="S82">
        <f>ROUNDUP('Grade mix large buckets'!T82/VLOOKUP('Number of grabs'!S$2,Tabel1[],6,FALSE),0)</f>
        <v>3</v>
      </c>
      <c r="T82">
        <f>ROUNDUP('Grade mix large buckets'!U82/VLOOKUP('Number of grabs'!T$2,Tabel1[],6,FALSE),0)</f>
        <v>2</v>
      </c>
      <c r="U82">
        <f>ROUNDUP('Grade mix large buckets'!V82/VLOOKUP('Number of grabs'!U$2,Tabel1[],6,FALSE),0)</f>
        <v>0</v>
      </c>
      <c r="V82">
        <f>ROUNDUP('Grade mix large buckets'!W82/VLOOKUP('Number of grabs'!V$2,Tabel1[],6,FALSE),0)</f>
        <v>1</v>
      </c>
      <c r="W82">
        <f>ROUNDUP('Grade mix large buckets'!X82/VLOOKUP('Number of grabs'!W$2,Tabel1[],6,FALSE),0)</f>
        <v>0</v>
      </c>
      <c r="X82">
        <f>ROUNDUP('Grade mix large buckets'!Y82/VLOOKUP('Number of grabs'!X$2,Tabel1[],6,FALSE),0)</f>
        <v>0</v>
      </c>
      <c r="Y82">
        <f>ROUNDUP('Grade mix large buckets'!Z82/VLOOKUP('Number of grabs'!Y$2,Tabel1[],6,FALSE),0)</f>
        <v>0</v>
      </c>
      <c r="Z82">
        <f>ROUNDUP('Grade mix large buckets'!AA82/VLOOKUP('Number of grabs'!Z$2,Tabel1[],6,FALSE),0)</f>
        <v>0</v>
      </c>
      <c r="AA82">
        <f>ROUNDUP('Grade mix large buckets'!AB82/VLOOKUP('Number of grabs'!AA$2,Tabel1[],6,FALSE),0)</f>
        <v>0</v>
      </c>
      <c r="AB82">
        <f>ROUNDUP('Grade mix large buckets'!AC82/VLOOKUP('Number of grabs'!AB$2,Tabel1[],6,FALSE),0)</f>
        <v>0</v>
      </c>
      <c r="AC82">
        <f>ROUNDUP('Grade mix large buckets'!AD82/VLOOKUP('Number of grabs'!AC$2,Tabel1[],6,FALSE),0)</f>
        <v>1</v>
      </c>
      <c r="AD82">
        <f>ROUNDUP('Grade mix large buckets'!AE82/VLOOKUP('Number of grabs'!AD$2,Tabel1[],6,FALSE),0)</f>
        <v>0</v>
      </c>
      <c r="AE82">
        <f>ROUNDUP('Grade mix large buckets'!AF82/VLOOKUP('Number of grabs'!AE$2,Tabel1[],6,FALSE),0)</f>
        <v>0</v>
      </c>
      <c r="AF82">
        <f>ROUNDUP('Grade mix large buckets'!AG82/VLOOKUP('Number of grabs'!AF$2,Tabel1[],6,FALSE),0)</f>
        <v>2</v>
      </c>
      <c r="AG82">
        <f>ROUNDUP('Grade mix large buckets'!AH82/VLOOKUP('Number of grabs'!AG$2,Tabel1[],6,FALSE),0)</f>
        <v>1</v>
      </c>
      <c r="AH82" s="55">
        <f t="shared" si="1"/>
        <v>32</v>
      </c>
    </row>
    <row r="83" spans="1:34">
      <c r="A83" s="4" t="s">
        <v>898</v>
      </c>
      <c r="B83">
        <f>ROUNDUP('Grade mix large buckets'!C83/VLOOKUP('Number of grabs'!B$2,Tabel1[],6,FALSE),0)</f>
        <v>1</v>
      </c>
      <c r="C83">
        <f>ROUNDUP('Grade mix large buckets'!D83/VLOOKUP('Number of grabs'!C$2,Tabel1[],6,FALSE),0)</f>
        <v>0</v>
      </c>
      <c r="D83">
        <f>ROUNDUP('Grade mix large buckets'!E83/VLOOKUP('Number of grabs'!D$2,Tabel1[],6,FALSE),0)</f>
        <v>0</v>
      </c>
      <c r="E83">
        <f>ROUNDUP('Grade mix large buckets'!F83/VLOOKUP('Number of grabs'!E$2,Tabel1[],6,FALSE),0)</f>
        <v>0</v>
      </c>
      <c r="F83">
        <f>ROUNDUP('Grade mix large buckets'!G83/VLOOKUP('Number of grabs'!F$2,Tabel1[],6,FALSE),0)</f>
        <v>0</v>
      </c>
      <c r="G83">
        <f>ROUNDUP('Grade mix large buckets'!H83/VLOOKUP('Number of grabs'!G$2,Tabel1[],6,FALSE),0)</f>
        <v>0</v>
      </c>
      <c r="H83">
        <f>ROUNDUP('Grade mix large buckets'!I83/VLOOKUP('Number of grabs'!H$2,Tabel1[],6,FALSE),0)</f>
        <v>0</v>
      </c>
      <c r="I83">
        <f>ROUNDUP('Grade mix large buckets'!J83/VLOOKUP('Number of grabs'!I$2,Tabel1[],6,FALSE),0)</f>
        <v>0</v>
      </c>
      <c r="J83">
        <f>ROUNDUP('Grade mix large buckets'!K83/VLOOKUP('Number of grabs'!J$2,Tabel1[],6,FALSE),0)</f>
        <v>0</v>
      </c>
      <c r="K83">
        <f>ROUNDUP('Grade mix large buckets'!L83/VLOOKUP('Number of grabs'!K$2,Tabel1[],6,FALSE),0)</f>
        <v>0</v>
      </c>
      <c r="L83">
        <f>ROUNDUP('Grade mix large buckets'!M83/VLOOKUP('Number of grabs'!L$2,Tabel1[],6,FALSE),0)</f>
        <v>0</v>
      </c>
      <c r="M83">
        <f>ROUNDUP('Grade mix large buckets'!N83/VLOOKUP('Number of grabs'!M$2,Tabel1[],6,FALSE),0)</f>
        <v>0</v>
      </c>
      <c r="N83">
        <f>ROUNDUP('Grade mix large buckets'!O83/VLOOKUP('Number of grabs'!N$2,Tabel1[],6,FALSE),0)</f>
        <v>0</v>
      </c>
      <c r="O83">
        <f>ROUNDUP('Grade mix large buckets'!P83/VLOOKUP('Number of grabs'!O$2,Tabel1[],6,FALSE),0)</f>
        <v>0</v>
      </c>
      <c r="P83">
        <f>ROUNDUP('Grade mix large buckets'!Q83/VLOOKUP('Number of grabs'!P$2,Tabel1[],6,FALSE),0)</f>
        <v>0</v>
      </c>
      <c r="Q83">
        <f>ROUNDUP('Grade mix large buckets'!R83/VLOOKUP('Number of grabs'!Q$2,Tabel1[],6,FALSE),0)</f>
        <v>0</v>
      </c>
      <c r="R83">
        <f>ROUNDUP('Grade mix large buckets'!S83/VLOOKUP('Number of grabs'!R$2,Tabel1[],6,FALSE),0)</f>
        <v>19</v>
      </c>
      <c r="S83">
        <f>ROUNDUP('Grade mix large buckets'!T83/VLOOKUP('Number of grabs'!S$2,Tabel1[],6,FALSE),0)</f>
        <v>3</v>
      </c>
      <c r="T83">
        <f>ROUNDUP('Grade mix large buckets'!U83/VLOOKUP('Number of grabs'!T$2,Tabel1[],6,FALSE),0)</f>
        <v>2</v>
      </c>
      <c r="U83">
        <f>ROUNDUP('Grade mix large buckets'!V83/VLOOKUP('Number of grabs'!U$2,Tabel1[],6,FALSE),0)</f>
        <v>0</v>
      </c>
      <c r="V83">
        <f>ROUNDUP('Grade mix large buckets'!W83/VLOOKUP('Number of grabs'!V$2,Tabel1[],6,FALSE),0)</f>
        <v>1</v>
      </c>
      <c r="W83">
        <f>ROUNDUP('Grade mix large buckets'!X83/VLOOKUP('Number of grabs'!W$2,Tabel1[],6,FALSE),0)</f>
        <v>0</v>
      </c>
      <c r="X83">
        <f>ROUNDUP('Grade mix large buckets'!Y83/VLOOKUP('Number of grabs'!X$2,Tabel1[],6,FALSE),0)</f>
        <v>0</v>
      </c>
      <c r="Y83">
        <f>ROUNDUP('Grade mix large buckets'!Z83/VLOOKUP('Number of grabs'!Y$2,Tabel1[],6,FALSE),0)</f>
        <v>0</v>
      </c>
      <c r="Z83">
        <f>ROUNDUP('Grade mix large buckets'!AA83/VLOOKUP('Number of grabs'!Z$2,Tabel1[],6,FALSE),0)</f>
        <v>0</v>
      </c>
      <c r="AA83">
        <f>ROUNDUP('Grade mix large buckets'!AB83/VLOOKUP('Number of grabs'!AA$2,Tabel1[],6,FALSE),0)</f>
        <v>0</v>
      </c>
      <c r="AB83">
        <f>ROUNDUP('Grade mix large buckets'!AC83/VLOOKUP('Number of grabs'!AB$2,Tabel1[],6,FALSE),0)</f>
        <v>0</v>
      </c>
      <c r="AC83">
        <f>ROUNDUP('Grade mix large buckets'!AD83/VLOOKUP('Number of grabs'!AC$2,Tabel1[],6,FALSE),0)</f>
        <v>1</v>
      </c>
      <c r="AD83">
        <f>ROUNDUP('Grade mix large buckets'!AE83/VLOOKUP('Number of grabs'!AD$2,Tabel1[],6,FALSE),0)</f>
        <v>2</v>
      </c>
      <c r="AE83">
        <f>ROUNDUP('Grade mix large buckets'!AF83/VLOOKUP('Number of grabs'!AE$2,Tabel1[],6,FALSE),0)</f>
        <v>0</v>
      </c>
      <c r="AF83">
        <f>ROUNDUP('Grade mix large buckets'!AG83/VLOOKUP('Number of grabs'!AF$2,Tabel1[],6,FALSE),0)</f>
        <v>2</v>
      </c>
      <c r="AG83">
        <f>ROUNDUP('Grade mix large buckets'!AH83/VLOOKUP('Number of grabs'!AG$2,Tabel1[],6,FALSE),0)</f>
        <v>1</v>
      </c>
      <c r="AH83" s="55">
        <f t="shared" si="1"/>
        <v>32</v>
      </c>
    </row>
    <row r="84" spans="1:34">
      <c r="A84" s="4" t="s">
        <v>899</v>
      </c>
      <c r="B84">
        <f>ROUNDUP('Grade mix large buckets'!C84/VLOOKUP('Number of grabs'!B$2,Tabel1[],6,FALSE),0)</f>
        <v>1</v>
      </c>
      <c r="C84">
        <f>ROUNDUP('Grade mix large buckets'!D84/VLOOKUP('Number of grabs'!C$2,Tabel1[],6,FALSE),0)</f>
        <v>0</v>
      </c>
      <c r="D84">
        <f>ROUNDUP('Grade mix large buckets'!E84/VLOOKUP('Number of grabs'!D$2,Tabel1[],6,FALSE),0)</f>
        <v>0</v>
      </c>
      <c r="E84">
        <f>ROUNDUP('Grade mix large buckets'!F84/VLOOKUP('Number of grabs'!E$2,Tabel1[],6,FALSE),0)</f>
        <v>1</v>
      </c>
      <c r="F84">
        <f>ROUNDUP('Grade mix large buckets'!G84/VLOOKUP('Number of grabs'!F$2,Tabel1[],6,FALSE),0)</f>
        <v>0</v>
      </c>
      <c r="G84">
        <f>ROUNDUP('Grade mix large buckets'!H84/VLOOKUP('Number of grabs'!G$2,Tabel1[],6,FALSE),0)</f>
        <v>0</v>
      </c>
      <c r="H84">
        <f>ROUNDUP('Grade mix large buckets'!I84/VLOOKUP('Number of grabs'!H$2,Tabel1[],6,FALSE),0)</f>
        <v>0</v>
      </c>
      <c r="I84">
        <f>ROUNDUP('Grade mix large buckets'!J84/VLOOKUP('Number of grabs'!I$2,Tabel1[],6,FALSE),0)</f>
        <v>0</v>
      </c>
      <c r="J84">
        <f>ROUNDUP('Grade mix large buckets'!K84/VLOOKUP('Number of grabs'!J$2,Tabel1[],6,FALSE),0)</f>
        <v>0</v>
      </c>
      <c r="K84">
        <f>ROUNDUP('Grade mix large buckets'!L84/VLOOKUP('Number of grabs'!K$2,Tabel1[],6,FALSE),0)</f>
        <v>0</v>
      </c>
      <c r="L84">
        <f>ROUNDUP('Grade mix large buckets'!M84/VLOOKUP('Number of grabs'!L$2,Tabel1[],6,FALSE),0)</f>
        <v>0</v>
      </c>
      <c r="M84">
        <f>ROUNDUP('Grade mix large buckets'!N84/VLOOKUP('Number of grabs'!M$2,Tabel1[],6,FALSE),0)</f>
        <v>0</v>
      </c>
      <c r="N84">
        <f>ROUNDUP('Grade mix large buckets'!O84/VLOOKUP('Number of grabs'!N$2,Tabel1[],6,FALSE),0)</f>
        <v>0</v>
      </c>
      <c r="O84">
        <f>ROUNDUP('Grade mix large buckets'!P84/VLOOKUP('Number of grabs'!O$2,Tabel1[],6,FALSE),0)</f>
        <v>0</v>
      </c>
      <c r="P84">
        <f>ROUNDUP('Grade mix large buckets'!Q84/VLOOKUP('Number of grabs'!P$2,Tabel1[],6,FALSE),0)</f>
        <v>0</v>
      </c>
      <c r="Q84">
        <f>ROUNDUP('Grade mix large buckets'!R84/VLOOKUP('Number of grabs'!Q$2,Tabel1[],6,FALSE),0)</f>
        <v>0</v>
      </c>
      <c r="R84">
        <f>ROUNDUP('Grade mix large buckets'!S84/VLOOKUP('Number of grabs'!R$2,Tabel1[],6,FALSE),0)</f>
        <v>27</v>
      </c>
      <c r="S84">
        <f>ROUNDUP('Grade mix large buckets'!T84/VLOOKUP('Number of grabs'!S$2,Tabel1[],6,FALSE),0)</f>
        <v>0</v>
      </c>
      <c r="T84">
        <f>ROUNDUP('Grade mix large buckets'!U84/VLOOKUP('Number of grabs'!T$2,Tabel1[],6,FALSE),0)</f>
        <v>0</v>
      </c>
      <c r="U84">
        <f>ROUNDUP('Grade mix large buckets'!V84/VLOOKUP('Number of grabs'!U$2,Tabel1[],6,FALSE),0)</f>
        <v>0</v>
      </c>
      <c r="V84">
        <f>ROUNDUP('Grade mix large buckets'!W84/VLOOKUP('Number of grabs'!V$2,Tabel1[],6,FALSE),0)</f>
        <v>1</v>
      </c>
      <c r="W84">
        <f>ROUNDUP('Grade mix large buckets'!X84/VLOOKUP('Number of grabs'!W$2,Tabel1[],6,FALSE),0)</f>
        <v>0</v>
      </c>
      <c r="X84">
        <f>ROUNDUP('Grade mix large buckets'!Y84/VLOOKUP('Number of grabs'!X$2,Tabel1[],6,FALSE),0)</f>
        <v>0</v>
      </c>
      <c r="Y84">
        <f>ROUNDUP('Grade mix large buckets'!Z84/VLOOKUP('Number of grabs'!Y$2,Tabel1[],6,FALSE),0)</f>
        <v>0</v>
      </c>
      <c r="Z84">
        <f>ROUNDUP('Grade mix large buckets'!AA84/VLOOKUP('Number of grabs'!Z$2,Tabel1[],6,FALSE),0)</f>
        <v>0</v>
      </c>
      <c r="AA84">
        <f>ROUNDUP('Grade mix large buckets'!AB84/VLOOKUP('Number of grabs'!AA$2,Tabel1[],6,FALSE),0)</f>
        <v>0</v>
      </c>
      <c r="AB84">
        <f>ROUNDUP('Grade mix large buckets'!AC84/VLOOKUP('Number of grabs'!AB$2,Tabel1[],6,FALSE),0)</f>
        <v>0</v>
      </c>
      <c r="AC84">
        <f>ROUNDUP('Grade mix large buckets'!AD84/VLOOKUP('Number of grabs'!AC$2,Tabel1[],6,FALSE),0)</f>
        <v>1</v>
      </c>
      <c r="AD84">
        <f>ROUNDUP('Grade mix large buckets'!AE84/VLOOKUP('Number of grabs'!AD$2,Tabel1[],6,FALSE),0)</f>
        <v>0</v>
      </c>
      <c r="AE84">
        <f>ROUNDUP('Grade mix large buckets'!AF84/VLOOKUP('Number of grabs'!AE$2,Tabel1[],6,FALSE),0)</f>
        <v>0</v>
      </c>
      <c r="AF84">
        <f>ROUNDUP('Grade mix large buckets'!AG84/VLOOKUP('Number of grabs'!AF$2,Tabel1[],6,FALSE),0)</f>
        <v>2</v>
      </c>
      <c r="AG84">
        <f>ROUNDUP('Grade mix large buckets'!AH84/VLOOKUP('Number of grabs'!AG$2,Tabel1[],6,FALSE),0)</f>
        <v>0</v>
      </c>
      <c r="AH84" s="55">
        <f t="shared" si="1"/>
        <v>33</v>
      </c>
    </row>
    <row r="85" spans="1:34">
      <c r="A85" s="4" t="s">
        <v>482</v>
      </c>
      <c r="B85">
        <f>ROUNDUP('Grade mix large buckets'!C85/VLOOKUP('Number of grabs'!B$2,Tabel1[],6,FALSE),0)</f>
        <v>1</v>
      </c>
      <c r="C85">
        <f>ROUNDUP('Grade mix large buckets'!D85/VLOOKUP('Number of grabs'!C$2,Tabel1[],6,FALSE),0)</f>
        <v>0</v>
      </c>
      <c r="D85">
        <f>ROUNDUP('Grade mix large buckets'!E85/VLOOKUP('Number of grabs'!D$2,Tabel1[],6,FALSE),0)</f>
        <v>0</v>
      </c>
      <c r="E85">
        <f>ROUNDUP('Grade mix large buckets'!F85/VLOOKUP('Number of grabs'!E$2,Tabel1[],6,FALSE),0)</f>
        <v>0</v>
      </c>
      <c r="F85">
        <f>ROUNDUP('Grade mix large buckets'!G85/VLOOKUP('Number of grabs'!F$2,Tabel1[],6,FALSE),0)</f>
        <v>0</v>
      </c>
      <c r="G85">
        <f>ROUNDUP('Grade mix large buckets'!H85/VLOOKUP('Number of grabs'!G$2,Tabel1[],6,FALSE),0)</f>
        <v>0</v>
      </c>
      <c r="H85">
        <f>ROUNDUP('Grade mix large buckets'!I85/VLOOKUP('Number of grabs'!H$2,Tabel1[],6,FALSE),0)</f>
        <v>0</v>
      </c>
      <c r="I85">
        <f>ROUNDUP('Grade mix large buckets'!J85/VLOOKUP('Number of grabs'!I$2,Tabel1[],6,FALSE),0)</f>
        <v>0</v>
      </c>
      <c r="J85">
        <f>ROUNDUP('Grade mix large buckets'!K85/VLOOKUP('Number of grabs'!J$2,Tabel1[],6,FALSE),0)</f>
        <v>0</v>
      </c>
      <c r="K85">
        <f>ROUNDUP('Grade mix large buckets'!L85/VLOOKUP('Number of grabs'!K$2,Tabel1[],6,FALSE),0)</f>
        <v>0</v>
      </c>
      <c r="L85">
        <f>ROUNDUP('Grade mix large buckets'!M85/VLOOKUP('Number of grabs'!L$2,Tabel1[],6,FALSE),0)</f>
        <v>0</v>
      </c>
      <c r="M85">
        <f>ROUNDUP('Grade mix large buckets'!N85/VLOOKUP('Number of grabs'!M$2,Tabel1[],6,FALSE),0)</f>
        <v>0</v>
      </c>
      <c r="N85">
        <f>ROUNDUP('Grade mix large buckets'!O85/VLOOKUP('Number of grabs'!N$2,Tabel1[],6,FALSE),0)</f>
        <v>0</v>
      </c>
      <c r="O85">
        <f>ROUNDUP('Grade mix large buckets'!P85/VLOOKUP('Number of grabs'!O$2,Tabel1[],6,FALSE),0)</f>
        <v>0</v>
      </c>
      <c r="P85">
        <f>ROUNDUP('Grade mix large buckets'!Q85/VLOOKUP('Number of grabs'!P$2,Tabel1[],6,FALSE),0)</f>
        <v>0</v>
      </c>
      <c r="Q85">
        <f>ROUNDUP('Grade mix large buckets'!R85/VLOOKUP('Number of grabs'!Q$2,Tabel1[],6,FALSE),0)</f>
        <v>0</v>
      </c>
      <c r="R85">
        <f>ROUNDUP('Grade mix large buckets'!S85/VLOOKUP('Number of grabs'!R$2,Tabel1[],6,FALSE),0)</f>
        <v>23</v>
      </c>
      <c r="S85">
        <f>ROUNDUP('Grade mix large buckets'!T85/VLOOKUP('Number of grabs'!S$2,Tabel1[],6,FALSE),0)</f>
        <v>3</v>
      </c>
      <c r="T85">
        <f>ROUNDUP('Grade mix large buckets'!U85/VLOOKUP('Number of grabs'!T$2,Tabel1[],6,FALSE),0)</f>
        <v>2</v>
      </c>
      <c r="U85">
        <f>ROUNDUP('Grade mix large buckets'!V85/VLOOKUP('Number of grabs'!U$2,Tabel1[],6,FALSE),0)</f>
        <v>0</v>
      </c>
      <c r="V85">
        <f>ROUNDUP('Grade mix large buckets'!W85/VLOOKUP('Number of grabs'!V$2,Tabel1[],6,FALSE),0)</f>
        <v>1</v>
      </c>
      <c r="W85">
        <f>ROUNDUP('Grade mix large buckets'!X85/VLOOKUP('Number of grabs'!W$2,Tabel1[],6,FALSE),0)</f>
        <v>0</v>
      </c>
      <c r="X85">
        <f>ROUNDUP('Grade mix large buckets'!Y85/VLOOKUP('Number of grabs'!X$2,Tabel1[],6,FALSE),0)</f>
        <v>0</v>
      </c>
      <c r="Y85">
        <f>ROUNDUP('Grade mix large buckets'!Z85/VLOOKUP('Number of grabs'!Y$2,Tabel1[],6,FALSE),0)</f>
        <v>0</v>
      </c>
      <c r="Z85">
        <f>ROUNDUP('Grade mix large buckets'!AA85/VLOOKUP('Number of grabs'!Z$2,Tabel1[],6,FALSE),0)</f>
        <v>0</v>
      </c>
      <c r="AA85">
        <f>ROUNDUP('Grade mix large buckets'!AB85/VLOOKUP('Number of grabs'!AA$2,Tabel1[],6,FALSE),0)</f>
        <v>0</v>
      </c>
      <c r="AB85">
        <f>ROUNDUP('Grade mix large buckets'!AC85/VLOOKUP('Number of grabs'!AB$2,Tabel1[],6,FALSE),0)</f>
        <v>0</v>
      </c>
      <c r="AC85">
        <f>ROUNDUP('Grade mix large buckets'!AD85/VLOOKUP('Number of grabs'!AC$2,Tabel1[],6,FALSE),0)</f>
        <v>0</v>
      </c>
      <c r="AD85">
        <f>ROUNDUP('Grade mix large buckets'!AE85/VLOOKUP('Number of grabs'!AD$2,Tabel1[],6,FALSE),0)</f>
        <v>0</v>
      </c>
      <c r="AE85">
        <f>ROUNDUP('Grade mix large buckets'!AF85/VLOOKUP('Number of grabs'!AE$2,Tabel1[],6,FALSE),0)</f>
        <v>0</v>
      </c>
      <c r="AF85">
        <f>ROUNDUP('Grade mix large buckets'!AG85/VLOOKUP('Number of grabs'!AF$2,Tabel1[],6,FALSE),0)</f>
        <v>2</v>
      </c>
      <c r="AG85">
        <f>ROUNDUP('Grade mix large buckets'!AH85/VLOOKUP('Number of grabs'!AG$2,Tabel1[],6,FALSE),0)</f>
        <v>0</v>
      </c>
      <c r="AH85" s="55">
        <f t="shared" si="1"/>
        <v>32</v>
      </c>
    </row>
  </sheetData>
  <mergeCells count="1">
    <mergeCell ref="B1:AG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AEEB-689A-421F-AFCD-BE964A6BDAA6}">
  <dimension ref="A1:A2"/>
  <sheetViews>
    <sheetView tabSelected="1" workbookViewId="0">
      <selection activeCell="S30" sqref="S30"/>
    </sheetView>
  </sheetViews>
  <sheetFormatPr defaultRowHeight="15"/>
  <sheetData>
    <row r="1" spans="1:1">
      <c r="A1" t="s">
        <v>955</v>
      </c>
    </row>
    <row r="2" spans="1:1">
      <c r="A2" t="s">
        <v>956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1400-10BB-40EA-BA2B-147D5DAF1C6F}">
  <dimension ref="A1:O38"/>
  <sheetViews>
    <sheetView workbookViewId="0">
      <selection activeCell="N18" sqref="N18"/>
    </sheetView>
  </sheetViews>
  <sheetFormatPr defaultRowHeight="15"/>
  <cols>
    <col min="1" max="1" width="5.42578125" bestFit="1" customWidth="1"/>
    <col min="2" max="2" width="29.85546875" bestFit="1" customWidth="1"/>
    <col min="3" max="3" width="9.5703125" customWidth="1"/>
    <col min="4" max="4" width="15.7109375" customWidth="1"/>
    <col min="5" max="5" width="20.28515625" bestFit="1" customWidth="1"/>
    <col min="6" max="6" width="33.7109375" bestFit="1" customWidth="1"/>
    <col min="7" max="7" width="14.28515625" customWidth="1"/>
    <col min="8" max="8" width="18.85546875" customWidth="1"/>
    <col min="9" max="9" width="19.28515625" bestFit="1" customWidth="1"/>
    <col min="13" max="13" width="40.7109375" bestFit="1" customWidth="1"/>
  </cols>
  <sheetData>
    <row r="1" spans="1:15" ht="15.75" thickBot="1">
      <c r="A1" s="7" t="s">
        <v>901</v>
      </c>
      <c r="B1" s="8" t="s">
        <v>902</v>
      </c>
      <c r="C1" s="8" t="s">
        <v>903</v>
      </c>
      <c r="D1" s="8" t="s">
        <v>904</v>
      </c>
      <c r="E1" s="8" t="s">
        <v>905</v>
      </c>
      <c r="F1" s="8" t="s">
        <v>906</v>
      </c>
      <c r="G1" s="8" t="s">
        <v>907</v>
      </c>
      <c r="H1" s="8" t="s">
        <v>908</v>
      </c>
      <c r="I1" s="8" t="s">
        <v>909</v>
      </c>
      <c r="L1" s="35" t="s">
        <v>957</v>
      </c>
      <c r="M1" s="35" t="s">
        <v>902</v>
      </c>
      <c r="N1" s="35" t="s">
        <v>958</v>
      </c>
      <c r="O1" s="35" t="s">
        <v>959</v>
      </c>
    </row>
    <row r="2" spans="1:15">
      <c r="A2" s="38">
        <v>0</v>
      </c>
      <c r="B2" s="39" t="s">
        <v>911</v>
      </c>
      <c r="C2" s="1" t="s">
        <v>912</v>
      </c>
      <c r="D2" s="1">
        <v>1</v>
      </c>
      <c r="E2" s="1">
        <v>1</v>
      </c>
      <c r="F2" s="1">
        <f>6*Tabel14[[#This Row],[Density '[t/m³']]]*Tabel14[[#This Row],[Grabber fill rate '[-']]]</f>
        <v>6</v>
      </c>
      <c r="G2" s="1">
        <v>2.2000000000000002</v>
      </c>
      <c r="H2" s="10">
        <f>35%*[1]Info!B10</f>
        <v>25550</v>
      </c>
      <c r="I2" s="11">
        <f>[1]!Table1[[#This Row],[Yearly capacity '[t']]]/[1]Info!$B$14*[1]Info!$B$15</f>
        <v>1680</v>
      </c>
      <c r="K2" s="32">
        <v>0</v>
      </c>
      <c r="L2" s="36">
        <v>0</v>
      </c>
      <c r="M2" s="36" t="s">
        <v>960</v>
      </c>
      <c r="N2" s="36">
        <v>1</v>
      </c>
      <c r="O2" s="36">
        <v>12</v>
      </c>
    </row>
    <row r="3" spans="1:15">
      <c r="A3" s="40">
        <v>1</v>
      </c>
      <c r="B3" s="41" t="s">
        <v>913</v>
      </c>
      <c r="C3" s="2" t="s">
        <v>912</v>
      </c>
      <c r="D3" s="2">
        <v>1</v>
      </c>
      <c r="E3" s="2">
        <v>1</v>
      </c>
      <c r="F3" s="2">
        <v>6</v>
      </c>
      <c r="G3" s="2">
        <v>2.2000000000000002</v>
      </c>
      <c r="H3" s="13">
        <f>5%*[1]Info!B10</f>
        <v>3650</v>
      </c>
      <c r="I3" s="14">
        <f>[1]!Table1[[#This Row],[Yearly capacity '[t']]]/[1]Info!$B$14*[1]Info!$B$15</f>
        <v>240</v>
      </c>
      <c r="K3">
        <v>1</v>
      </c>
      <c r="L3" s="37">
        <v>1</v>
      </c>
      <c r="M3" s="37" t="s">
        <v>961</v>
      </c>
      <c r="N3" s="37">
        <v>1</v>
      </c>
      <c r="O3" s="37">
        <v>3</v>
      </c>
    </row>
    <row r="4" spans="1:15">
      <c r="A4" s="38">
        <v>2</v>
      </c>
      <c r="B4" s="39" t="s">
        <v>914</v>
      </c>
      <c r="C4" s="1" t="s">
        <v>912</v>
      </c>
      <c r="D4" s="1">
        <v>1</v>
      </c>
      <c r="E4" s="1">
        <v>1</v>
      </c>
      <c r="F4" s="1">
        <v>6</v>
      </c>
      <c r="G4" s="1">
        <v>2.2000000000000002</v>
      </c>
      <c r="H4" s="10">
        <f>35%*[1]Info!B10</f>
        <v>25550</v>
      </c>
      <c r="I4" s="11">
        <f>[1]!Table1[[#This Row],[Yearly capacity '[t']]]/[1]Info!$B$14*[1]Info!$B$15</f>
        <v>1680</v>
      </c>
      <c r="K4">
        <v>2</v>
      </c>
      <c r="L4" s="36">
        <v>2</v>
      </c>
      <c r="M4" s="36" t="s">
        <v>962</v>
      </c>
      <c r="N4" s="36">
        <v>1</v>
      </c>
      <c r="O4" s="36">
        <v>10</v>
      </c>
    </row>
    <row r="5" spans="1:15">
      <c r="A5" s="40">
        <v>3</v>
      </c>
      <c r="B5" s="41" t="s">
        <v>915</v>
      </c>
      <c r="C5" s="2" t="s">
        <v>912</v>
      </c>
      <c r="D5" s="2">
        <v>1</v>
      </c>
      <c r="E5" s="2">
        <v>1</v>
      </c>
      <c r="F5" s="2">
        <v>6</v>
      </c>
      <c r="G5" s="2">
        <v>2.2000000000000002</v>
      </c>
      <c r="H5" s="13">
        <f>25%*[1]Info!B10</f>
        <v>18250</v>
      </c>
      <c r="I5" s="14">
        <f>[1]!Table1[[#This Row],[Yearly capacity '[t']]]/[1]Info!$B$14*[1]Info!$B$15</f>
        <v>1200</v>
      </c>
      <c r="K5">
        <v>3</v>
      </c>
      <c r="L5" s="37">
        <v>3</v>
      </c>
      <c r="M5" s="37" t="s">
        <v>963</v>
      </c>
      <c r="N5" s="37">
        <v>1</v>
      </c>
      <c r="O5" s="37">
        <v>10</v>
      </c>
    </row>
    <row r="6" spans="1:15">
      <c r="A6" s="38">
        <v>4</v>
      </c>
      <c r="B6" s="39" t="s">
        <v>916</v>
      </c>
      <c r="C6" s="1" t="s">
        <v>917</v>
      </c>
      <c r="D6" s="1">
        <v>2</v>
      </c>
      <c r="E6" s="1">
        <v>1.4</v>
      </c>
      <c r="F6" s="1">
        <v>16.8</v>
      </c>
      <c r="G6" s="1">
        <v>2.1</v>
      </c>
      <c r="H6" s="10">
        <f>9%*[1]Info!B11</f>
        <v>17487</v>
      </c>
      <c r="I6" s="11">
        <f>[1]!Table1[[#This Row],[Yearly capacity '[t']]]/[1]Info!$B$14*[1]Info!$B$15</f>
        <v>1149.8301369863013</v>
      </c>
      <c r="K6">
        <v>4</v>
      </c>
      <c r="L6" s="36">
        <v>4</v>
      </c>
      <c r="M6" s="36" t="s">
        <v>964</v>
      </c>
      <c r="N6" s="36">
        <v>2</v>
      </c>
      <c r="O6" s="36">
        <v>13</v>
      </c>
    </row>
    <row r="7" spans="1:15">
      <c r="A7" s="40">
        <v>5</v>
      </c>
      <c r="B7" s="41" t="s">
        <v>918</v>
      </c>
      <c r="C7" s="2" t="s">
        <v>917</v>
      </c>
      <c r="D7" s="2">
        <v>2</v>
      </c>
      <c r="E7" s="2">
        <v>1.4</v>
      </c>
      <c r="F7" s="2">
        <v>16.8</v>
      </c>
      <c r="G7" s="2">
        <v>2.1</v>
      </c>
      <c r="H7" s="13">
        <f>9%*[1]Info!B11</f>
        <v>17487</v>
      </c>
      <c r="I7" s="14">
        <f>[1]!Table1[[#This Row],[Yearly capacity '[t']]]/[1]Info!$B$14*[1]Info!$B$15</f>
        <v>1149.8301369863013</v>
      </c>
      <c r="K7">
        <v>5</v>
      </c>
      <c r="L7" s="37">
        <v>5</v>
      </c>
      <c r="M7" s="37" t="s">
        <v>918</v>
      </c>
      <c r="N7" s="37">
        <v>2</v>
      </c>
      <c r="O7" s="37">
        <v>16.940000000000001</v>
      </c>
    </row>
    <row r="8" spans="1:15">
      <c r="A8" s="38">
        <v>6</v>
      </c>
      <c r="B8" s="39" t="s">
        <v>919</v>
      </c>
      <c r="C8" s="1" t="s">
        <v>917</v>
      </c>
      <c r="D8" s="1">
        <v>0.5</v>
      </c>
      <c r="E8" s="2">
        <v>1.4</v>
      </c>
      <c r="F8" s="2">
        <v>16.8</v>
      </c>
      <c r="G8" s="1">
        <v>1</v>
      </c>
      <c r="H8" s="10">
        <f>20%*[1]Info!B11</f>
        <v>38860</v>
      </c>
      <c r="I8" s="11">
        <f>[1]!Table1[[#This Row],[Yearly capacity '[t']]]/[1]Info!$B$14*[1]Info!$B$15</f>
        <v>2555.178082191781</v>
      </c>
      <c r="K8">
        <v>6</v>
      </c>
      <c r="L8" s="36">
        <v>6</v>
      </c>
      <c r="M8" s="36" t="s">
        <v>965</v>
      </c>
      <c r="N8" s="36">
        <v>0.5</v>
      </c>
      <c r="O8" s="36">
        <v>22.23</v>
      </c>
    </row>
    <row r="9" spans="1:15">
      <c r="A9" s="40">
        <v>7</v>
      </c>
      <c r="B9" s="41" t="s">
        <v>920</v>
      </c>
      <c r="C9" s="2" t="s">
        <v>917</v>
      </c>
      <c r="D9" s="2">
        <v>1</v>
      </c>
      <c r="E9" s="2">
        <v>1.4</v>
      </c>
      <c r="F9" s="2">
        <v>16.8</v>
      </c>
      <c r="G9" s="2">
        <v>2.2000000000000002</v>
      </c>
      <c r="H9" s="13">
        <f>10%*[1]Info!B11</f>
        <v>19430</v>
      </c>
      <c r="I9" s="14">
        <f>[1]!Table1[[#This Row],[Yearly capacity '[t']]]/[1]Info!$B$14*[1]Info!$B$15</f>
        <v>1277.5890410958905</v>
      </c>
      <c r="K9">
        <v>7</v>
      </c>
      <c r="L9" s="37">
        <v>7</v>
      </c>
      <c r="M9" s="37" t="s">
        <v>966</v>
      </c>
      <c r="N9" s="37">
        <v>1</v>
      </c>
      <c r="O9" s="37">
        <v>6.99</v>
      </c>
    </row>
    <row r="10" spans="1:15">
      <c r="A10" s="9">
        <v>8</v>
      </c>
      <c r="B10" s="1" t="s">
        <v>921</v>
      </c>
      <c r="C10" s="1" t="s">
        <v>917</v>
      </c>
      <c r="D10" s="1">
        <v>0.5</v>
      </c>
      <c r="E10" s="2">
        <v>1.4</v>
      </c>
      <c r="F10" s="2">
        <v>16.8</v>
      </c>
      <c r="G10" s="1">
        <v>1</v>
      </c>
      <c r="H10" s="10">
        <f>30%*[1]Info!B11</f>
        <v>58290</v>
      </c>
      <c r="I10" s="11">
        <f>[1]!Table1[[#This Row],[Yearly capacity '[t']]]/[1]Info!$B$14*[1]Info!$B$15</f>
        <v>3832.7671232876714</v>
      </c>
      <c r="K10">
        <v>8</v>
      </c>
      <c r="L10" s="33">
        <v>10</v>
      </c>
      <c r="M10" s="33" t="s">
        <v>967</v>
      </c>
      <c r="N10" s="33">
        <v>0.5</v>
      </c>
      <c r="O10" s="33">
        <v>42</v>
      </c>
    </row>
    <row r="11" spans="1:15">
      <c r="A11" s="12">
        <v>9</v>
      </c>
      <c r="B11" s="2" t="s">
        <v>922</v>
      </c>
      <c r="C11" s="2" t="s">
        <v>917</v>
      </c>
      <c r="D11" s="2">
        <v>1</v>
      </c>
      <c r="E11" s="2">
        <v>1.4</v>
      </c>
      <c r="F11" s="2">
        <v>16.8</v>
      </c>
      <c r="G11" s="2">
        <v>2.2000000000000002</v>
      </c>
      <c r="H11" s="13">
        <f>15%*[1]Info!B11</f>
        <v>29145</v>
      </c>
      <c r="I11" s="14">
        <f>[1]!Table1[[#This Row],[Yearly capacity '[t']]]/[1]Info!$B$14*[1]Info!$B$15</f>
        <v>1916.3835616438357</v>
      </c>
      <c r="K11">
        <v>9</v>
      </c>
      <c r="L11" s="34">
        <v>11</v>
      </c>
      <c r="M11" s="34" t="s">
        <v>968</v>
      </c>
      <c r="N11" s="34">
        <v>1</v>
      </c>
      <c r="O11" s="34">
        <v>19</v>
      </c>
    </row>
    <row r="12" spans="1:15">
      <c r="A12" s="9">
        <v>10</v>
      </c>
      <c r="B12" s="1" t="s">
        <v>923</v>
      </c>
      <c r="C12" s="1" t="s">
        <v>917</v>
      </c>
      <c r="D12" s="1">
        <v>0.5</v>
      </c>
      <c r="E12" s="2">
        <v>1.4</v>
      </c>
      <c r="F12" s="2">
        <v>16.8</v>
      </c>
      <c r="G12" s="1">
        <v>1</v>
      </c>
      <c r="H12" s="10">
        <f>5%*[1]Info!B11</f>
        <v>9715</v>
      </c>
      <c r="I12" s="11">
        <f>[1]!Table1[[#This Row],[Yearly capacity '[t']]]/[1]Info!$B$14*[1]Info!$B$15</f>
        <v>638.79452054794524</v>
      </c>
      <c r="K12">
        <v>10</v>
      </c>
      <c r="L12" s="33">
        <v>12</v>
      </c>
      <c r="M12" s="33" t="s">
        <v>921</v>
      </c>
      <c r="N12" s="33">
        <v>0.6</v>
      </c>
      <c r="O12" s="33">
        <v>4.54</v>
      </c>
    </row>
    <row r="13" spans="1:15">
      <c r="A13" s="12">
        <v>11</v>
      </c>
      <c r="B13" s="2" t="s">
        <v>924</v>
      </c>
      <c r="C13" s="2" t="s">
        <v>917</v>
      </c>
      <c r="D13" s="2">
        <v>1</v>
      </c>
      <c r="E13" s="2">
        <v>1.4</v>
      </c>
      <c r="F13" s="2">
        <v>16.8</v>
      </c>
      <c r="G13" s="2">
        <v>2.2000000000000002</v>
      </c>
      <c r="H13" s="13">
        <f>2%*[1]Info!B11</f>
        <v>3886</v>
      </c>
      <c r="I13" s="14">
        <f>[1]!Table1[[#This Row],[Yearly capacity '[t']]]/[1]Info!$B$14*[1]Info!$B$15</f>
        <v>255.51780821917811</v>
      </c>
      <c r="K13">
        <v>11</v>
      </c>
      <c r="L13" s="34">
        <v>13</v>
      </c>
      <c r="M13" s="34" t="s">
        <v>922</v>
      </c>
      <c r="N13" s="34">
        <v>2</v>
      </c>
      <c r="O13" s="34">
        <v>1.44</v>
      </c>
    </row>
    <row r="14" spans="1:15">
      <c r="A14" s="9">
        <v>12</v>
      </c>
      <c r="B14" s="1" t="s">
        <v>925</v>
      </c>
      <c r="C14" s="1" t="s">
        <v>926</v>
      </c>
      <c r="D14" s="1">
        <v>1</v>
      </c>
      <c r="E14" s="2">
        <v>1.4</v>
      </c>
      <c r="F14" s="2">
        <v>16.8</v>
      </c>
      <c r="G14" s="1">
        <v>1</v>
      </c>
      <c r="H14" s="10">
        <f>65%*[1]Info!B2</f>
        <v>147875</v>
      </c>
      <c r="I14" s="11">
        <f>[1]!Table1[[#This Row],[Yearly capacity '[t']]]/[1]Info!$B$14*[1]Info!$B$15</f>
        <v>9723.2876712328762</v>
      </c>
      <c r="K14">
        <v>12</v>
      </c>
      <c r="L14" s="33">
        <v>14</v>
      </c>
      <c r="M14" s="33" t="s">
        <v>969</v>
      </c>
      <c r="N14" s="33">
        <v>0.5</v>
      </c>
      <c r="O14" s="33">
        <v>90</v>
      </c>
    </row>
    <row r="15" spans="1:15">
      <c r="A15" s="12">
        <v>13</v>
      </c>
      <c r="B15" s="2" t="s">
        <v>927</v>
      </c>
      <c r="C15" s="2" t="s">
        <v>926</v>
      </c>
      <c r="D15" s="2">
        <v>0.5</v>
      </c>
      <c r="E15" s="2">
        <v>1.4</v>
      </c>
      <c r="F15" s="2">
        <v>16.8</v>
      </c>
      <c r="G15" s="2">
        <v>1</v>
      </c>
      <c r="H15" s="13">
        <f>20%*[1]Info!B2</f>
        <v>45500</v>
      </c>
      <c r="I15" s="14">
        <f>[1]!Table1[[#This Row],[Yearly capacity '[t']]]/[1]Info!$B$14*[1]Info!$B$15</f>
        <v>2991.7808219178082</v>
      </c>
      <c r="K15">
        <v>13</v>
      </c>
      <c r="L15" s="34">
        <v>15</v>
      </c>
      <c r="M15" s="34" t="s">
        <v>970</v>
      </c>
      <c r="N15" s="34">
        <v>1</v>
      </c>
      <c r="O15" s="34">
        <v>26</v>
      </c>
    </row>
    <row r="16" spans="1:15">
      <c r="A16" s="9">
        <v>14</v>
      </c>
      <c r="B16" s="1" t="s">
        <v>928</v>
      </c>
      <c r="C16" s="1" t="s">
        <v>929</v>
      </c>
      <c r="D16" s="1">
        <v>0.5</v>
      </c>
      <c r="E16" s="2">
        <v>1.5</v>
      </c>
      <c r="F16" s="2">
        <v>16.8</v>
      </c>
      <c r="G16" s="1">
        <v>2.4</v>
      </c>
      <c r="H16" s="10">
        <f>30%*[1]Info!B7</f>
        <v>120000</v>
      </c>
      <c r="I16" s="11">
        <f>[1]!Table1[[#This Row],[Yearly capacity '[t']]]/[1]Info!$B$14*[1]Info!$B$15</f>
        <v>7890.4109589041091</v>
      </c>
      <c r="K16">
        <v>14</v>
      </c>
      <c r="L16" s="33">
        <v>16</v>
      </c>
      <c r="M16" s="33" t="s">
        <v>928</v>
      </c>
      <c r="N16" s="33">
        <v>0.5</v>
      </c>
      <c r="O16" s="33">
        <v>50</v>
      </c>
    </row>
    <row r="17" spans="1:15">
      <c r="A17" s="12">
        <v>15</v>
      </c>
      <c r="B17" s="2" t="s">
        <v>930</v>
      </c>
      <c r="C17" s="2" t="s">
        <v>929</v>
      </c>
      <c r="D17" s="2">
        <v>0.7</v>
      </c>
      <c r="E17" s="2">
        <v>1.5</v>
      </c>
      <c r="F17" s="2">
        <v>16.8</v>
      </c>
      <c r="G17" s="2">
        <v>2.2999999999999998</v>
      </c>
      <c r="H17" s="13">
        <f>30%*[1]Info!B7</f>
        <v>120000</v>
      </c>
      <c r="I17" s="14">
        <f>[1]!Table1[[#This Row],[Yearly capacity '[t']]]/[1]Info!$B$14*[1]Info!$B$15</f>
        <v>7890.4109589041091</v>
      </c>
      <c r="K17">
        <v>15</v>
      </c>
      <c r="L17" s="34">
        <v>17</v>
      </c>
      <c r="M17" s="34" t="s">
        <v>930</v>
      </c>
      <c r="N17" s="34">
        <v>0.7</v>
      </c>
      <c r="O17" s="34">
        <v>70</v>
      </c>
    </row>
    <row r="18" spans="1:15">
      <c r="A18" s="9">
        <v>16</v>
      </c>
      <c r="B18" s="1" t="s">
        <v>931</v>
      </c>
      <c r="C18" s="1" t="s">
        <v>932</v>
      </c>
      <c r="D18" s="1">
        <v>0.4</v>
      </c>
      <c r="E18" s="2">
        <v>1.35</v>
      </c>
      <c r="F18" s="2">
        <v>16.8</v>
      </c>
      <c r="G18" s="1">
        <v>2.4</v>
      </c>
      <c r="H18" s="10">
        <f>25%*[1]Info!B4</f>
        <v>40500</v>
      </c>
      <c r="I18" s="11">
        <f>[1]!Table1[[#This Row],[Yearly capacity '[t']]]/[1]Info!$B$14*[1]Info!$B$15</f>
        <v>2663.0136986301368</v>
      </c>
      <c r="K18">
        <v>16</v>
      </c>
      <c r="L18" s="33">
        <v>18</v>
      </c>
      <c r="M18" s="33" t="s">
        <v>971</v>
      </c>
      <c r="N18" s="33">
        <v>0.4</v>
      </c>
      <c r="O18" s="33">
        <v>226</v>
      </c>
    </row>
    <row r="19" spans="1:15">
      <c r="A19" s="12">
        <v>17</v>
      </c>
      <c r="B19" s="2" t="s">
        <v>933</v>
      </c>
      <c r="C19" s="2" t="s">
        <v>932</v>
      </c>
      <c r="D19" s="2">
        <v>0.8</v>
      </c>
      <c r="E19" s="2">
        <v>1.35</v>
      </c>
      <c r="F19" s="2">
        <v>16.8</v>
      </c>
      <c r="G19" s="2">
        <v>2.2999999999999998</v>
      </c>
      <c r="H19" s="13">
        <f>20%*[1]Info!B4</f>
        <v>32400</v>
      </c>
      <c r="I19" s="14">
        <f>[1]!Table1[[#This Row],[Yearly capacity '[t']]]/[1]Info!$B$14*[1]Info!$B$15</f>
        <v>2130.41095890411</v>
      </c>
      <c r="K19">
        <v>17</v>
      </c>
      <c r="L19" s="34">
        <v>19</v>
      </c>
      <c r="M19" s="34" t="s">
        <v>972</v>
      </c>
      <c r="N19" s="34">
        <v>0.8</v>
      </c>
      <c r="O19" s="34">
        <v>66</v>
      </c>
    </row>
    <row r="20" spans="1:15">
      <c r="A20" s="9">
        <v>18</v>
      </c>
      <c r="B20" s="1" t="s">
        <v>934</v>
      </c>
      <c r="C20" s="1" t="s">
        <v>929</v>
      </c>
      <c r="D20" s="1">
        <v>0.5</v>
      </c>
      <c r="E20" s="2">
        <v>1.35</v>
      </c>
      <c r="F20" s="2">
        <v>16.8</v>
      </c>
      <c r="G20" s="1">
        <v>1</v>
      </c>
      <c r="H20" s="10">
        <f>40%*[1]Info!B7</f>
        <v>160000</v>
      </c>
      <c r="I20" s="11">
        <f>[1]!Table1[[#This Row],[Yearly capacity '[t']]]/[1]Info!$B$14*[1]Info!$B$15</f>
        <v>10520.547945205479</v>
      </c>
      <c r="K20">
        <v>18</v>
      </c>
      <c r="L20" s="33">
        <v>20</v>
      </c>
      <c r="M20" s="33" t="s">
        <v>973</v>
      </c>
      <c r="N20" s="33">
        <v>0.5</v>
      </c>
      <c r="O20" s="33">
        <v>20</v>
      </c>
    </row>
    <row r="21" spans="1:15">
      <c r="A21" s="12">
        <v>19</v>
      </c>
      <c r="B21" s="2" t="s">
        <v>935</v>
      </c>
      <c r="C21" s="2" t="s">
        <v>936</v>
      </c>
      <c r="D21" s="2">
        <v>1.1499999999999999</v>
      </c>
      <c r="E21" s="2">
        <v>2</v>
      </c>
      <c r="F21" s="2">
        <v>16.8</v>
      </c>
      <c r="G21" s="2">
        <v>3</v>
      </c>
      <c r="H21" s="13">
        <f>[1]Info!B6</f>
        <v>95300</v>
      </c>
      <c r="I21" s="14">
        <f>[1]!Table1[[#This Row],[Yearly capacity '[t']]]/[1]Info!$B$14*[1]Info!$B$15</f>
        <v>6266.3013698630148</v>
      </c>
      <c r="K21">
        <v>19</v>
      </c>
      <c r="L21" s="34">
        <v>21</v>
      </c>
      <c r="M21" s="34" t="s">
        <v>974</v>
      </c>
      <c r="N21" s="34">
        <v>1</v>
      </c>
      <c r="O21" s="34">
        <v>110</v>
      </c>
    </row>
    <row r="22" spans="1:15">
      <c r="A22" s="9">
        <v>20</v>
      </c>
      <c r="B22" s="1" t="s">
        <v>937</v>
      </c>
      <c r="C22" s="1" t="s">
        <v>938</v>
      </c>
      <c r="D22" s="1">
        <v>1.1499999999999999</v>
      </c>
      <c r="E22" s="2">
        <v>2</v>
      </c>
      <c r="F22" s="2">
        <v>16.8</v>
      </c>
      <c r="G22" s="1">
        <v>3</v>
      </c>
      <c r="H22" s="10">
        <f>[1]Info!B8</f>
        <v>260000</v>
      </c>
      <c r="I22" s="11">
        <f>[1]!Table1[[#This Row],[Yearly capacity '[t']]]/[1]Info!$B$14*[1]Info!$B$15</f>
        <v>17095.890410958906</v>
      </c>
      <c r="K22">
        <v>20</v>
      </c>
      <c r="L22" s="33">
        <v>22</v>
      </c>
      <c r="M22" s="33" t="s">
        <v>975</v>
      </c>
      <c r="N22" s="33">
        <v>1</v>
      </c>
      <c r="O22" s="33">
        <v>190</v>
      </c>
    </row>
    <row r="23" spans="1:15">
      <c r="A23" s="12">
        <v>21</v>
      </c>
      <c r="B23" s="2" t="s">
        <v>939</v>
      </c>
      <c r="C23" s="2" t="s">
        <v>940</v>
      </c>
      <c r="D23" s="2">
        <v>0.6</v>
      </c>
      <c r="E23" s="2">
        <v>1.4</v>
      </c>
      <c r="F23" s="2">
        <v>16.8</v>
      </c>
      <c r="G23" s="2">
        <v>2.4</v>
      </c>
      <c r="H23" s="13">
        <f>45%*[1]Info!B3</f>
        <v>94770</v>
      </c>
      <c r="I23" s="14">
        <f>[1]!Table1[[#This Row],[Yearly capacity '[t']]]/[1]Info!$B$14*[1]Info!$B$15</f>
        <v>6231.4520547945212</v>
      </c>
      <c r="K23">
        <v>21</v>
      </c>
      <c r="L23" s="34">
        <v>23</v>
      </c>
      <c r="M23" s="34" t="s">
        <v>976</v>
      </c>
      <c r="N23" s="34">
        <v>0.6</v>
      </c>
      <c r="O23" s="34">
        <v>129</v>
      </c>
    </row>
    <row r="24" spans="1:15">
      <c r="A24" s="9">
        <v>22</v>
      </c>
      <c r="B24" s="1" t="s">
        <v>941</v>
      </c>
      <c r="C24" s="1" t="s">
        <v>940</v>
      </c>
      <c r="D24" s="1">
        <v>1.2</v>
      </c>
      <c r="E24" s="2">
        <v>1.4</v>
      </c>
      <c r="F24" s="2">
        <v>16.8</v>
      </c>
      <c r="G24" s="1">
        <v>2.2000000000000002</v>
      </c>
      <c r="H24" s="10">
        <f>45%*[1]Info!B3</f>
        <v>94770</v>
      </c>
      <c r="I24" s="11">
        <f>[1]!Table1[[#This Row],[Yearly capacity '[t']]]/[1]Info!$B$14*[1]Info!$B$15</f>
        <v>6231.4520547945212</v>
      </c>
      <c r="K24">
        <v>22</v>
      </c>
      <c r="L24" s="33">
        <v>24</v>
      </c>
      <c r="M24" s="33" t="s">
        <v>977</v>
      </c>
      <c r="N24" s="33">
        <v>1.2</v>
      </c>
      <c r="O24" s="33">
        <v>47</v>
      </c>
    </row>
    <row r="25" spans="1:15">
      <c r="A25" s="12">
        <v>23</v>
      </c>
      <c r="B25" s="2" t="s">
        <v>942</v>
      </c>
      <c r="C25" s="2" t="s">
        <v>940</v>
      </c>
      <c r="D25" s="2">
        <v>1</v>
      </c>
      <c r="E25" s="2">
        <v>1.4</v>
      </c>
      <c r="F25" s="2">
        <v>16.8</v>
      </c>
      <c r="G25" s="2">
        <v>2.2000000000000002</v>
      </c>
      <c r="H25" s="13">
        <f>10%*[1]Info!B3</f>
        <v>21060</v>
      </c>
      <c r="I25" s="14">
        <f>[1]!Table1[[#This Row],[Yearly capacity '[t']]]/[1]Info!$B$14*[1]Info!$B$15</f>
        <v>1384.7671232876712</v>
      </c>
      <c r="K25">
        <v>23</v>
      </c>
      <c r="L25" s="34">
        <v>25</v>
      </c>
      <c r="M25" s="34" t="s">
        <v>978</v>
      </c>
      <c r="N25" s="34">
        <v>1</v>
      </c>
      <c r="O25" s="34">
        <v>45</v>
      </c>
    </row>
    <row r="26" spans="1:15">
      <c r="A26" s="9">
        <v>24</v>
      </c>
      <c r="B26" s="1" t="s">
        <v>943</v>
      </c>
      <c r="C26" s="1" t="s">
        <v>944</v>
      </c>
      <c r="D26" s="1">
        <v>0.4</v>
      </c>
      <c r="E26" s="2">
        <v>2</v>
      </c>
      <c r="F26" s="2">
        <v>16.8</v>
      </c>
      <c r="G26" s="1">
        <v>3</v>
      </c>
      <c r="H26" s="10">
        <f>50%*[1]Info!B9</f>
        <v>48000</v>
      </c>
      <c r="I26" s="11">
        <f>[1]!Table1[[#This Row],[Yearly capacity '[t']]]/[1]Info!$B$14*[1]Info!$B$15</f>
        <v>3156.1643835616442</v>
      </c>
      <c r="K26">
        <v>24</v>
      </c>
      <c r="L26" s="33">
        <v>26</v>
      </c>
      <c r="M26" s="33" t="s">
        <v>979</v>
      </c>
      <c r="N26" s="33">
        <v>0.4</v>
      </c>
      <c r="O26" s="33">
        <v>50</v>
      </c>
    </row>
    <row r="27" spans="1:15">
      <c r="A27" s="12">
        <v>25</v>
      </c>
      <c r="B27" s="2" t="s">
        <v>945</v>
      </c>
      <c r="C27" s="2" t="s">
        <v>944</v>
      </c>
      <c r="D27" s="2">
        <v>0.4</v>
      </c>
      <c r="E27" s="2">
        <v>2</v>
      </c>
      <c r="F27" s="2">
        <v>16.8</v>
      </c>
      <c r="G27" s="2">
        <v>3</v>
      </c>
      <c r="H27" s="13">
        <f>50%*[1]Info!B9</f>
        <v>48000</v>
      </c>
      <c r="I27" s="14">
        <f>[1]!Table1[[#This Row],[Yearly capacity '[t']]]/[1]Info!$B$14*[1]Info!$B$15</f>
        <v>3156.1643835616442</v>
      </c>
      <c r="K27">
        <v>25</v>
      </c>
      <c r="L27" s="34">
        <v>27</v>
      </c>
      <c r="M27" s="34" t="s">
        <v>980</v>
      </c>
      <c r="N27" s="34">
        <v>0.8</v>
      </c>
      <c r="O27" s="34">
        <v>20</v>
      </c>
    </row>
    <row r="28" spans="1:15">
      <c r="A28" s="9">
        <v>26</v>
      </c>
      <c r="B28" s="1" t="s">
        <v>946</v>
      </c>
      <c r="C28" s="1" t="s">
        <v>926</v>
      </c>
      <c r="D28" s="1">
        <v>0.8</v>
      </c>
      <c r="E28" s="2">
        <v>1.4</v>
      </c>
      <c r="F28" s="2">
        <v>16.8</v>
      </c>
      <c r="G28" s="1">
        <v>1</v>
      </c>
      <c r="H28" s="10">
        <f>15%*[1]Info!B2</f>
        <v>34125</v>
      </c>
      <c r="I28" s="11">
        <f>[1]!Table1[[#This Row],[Yearly capacity '[t']]]/[1]Info!$B$14*[1]Info!$B$15</f>
        <v>2243.8356164383563</v>
      </c>
      <c r="K28">
        <v>26</v>
      </c>
      <c r="L28" s="33">
        <v>28</v>
      </c>
      <c r="M28" s="33" t="s">
        <v>947</v>
      </c>
      <c r="N28" s="33">
        <v>0.5</v>
      </c>
      <c r="O28" s="33">
        <v>30</v>
      </c>
    </row>
    <row r="29" spans="1:15">
      <c r="A29" s="12">
        <v>27</v>
      </c>
      <c r="B29" s="2" t="s">
        <v>947</v>
      </c>
      <c r="C29" s="2" t="s">
        <v>948</v>
      </c>
      <c r="D29" s="2">
        <v>0.5</v>
      </c>
      <c r="E29" s="2">
        <v>2</v>
      </c>
      <c r="F29" s="2">
        <v>16.8</v>
      </c>
      <c r="G29" s="2">
        <v>3</v>
      </c>
      <c r="H29" s="13">
        <f>[1]Info!B5</f>
        <v>50700</v>
      </c>
      <c r="I29" s="14">
        <f>[1]!Table1[[#This Row],[Yearly capacity '[t']]]/[1]Info!$B$14*[1]Info!$B$15</f>
        <v>3333.6986301369861</v>
      </c>
      <c r="K29">
        <v>27</v>
      </c>
      <c r="L29" s="34">
        <v>29</v>
      </c>
      <c r="M29" s="34" t="s">
        <v>949</v>
      </c>
      <c r="N29" s="34">
        <v>0.5</v>
      </c>
      <c r="O29" s="34">
        <v>20</v>
      </c>
    </row>
    <row r="30" spans="1:15">
      <c r="A30" s="9">
        <v>28</v>
      </c>
      <c r="B30" s="1" t="s">
        <v>949</v>
      </c>
      <c r="C30" s="1" t="s">
        <v>932</v>
      </c>
      <c r="D30" s="1">
        <v>0.5</v>
      </c>
      <c r="E30" s="2">
        <v>1.7</v>
      </c>
      <c r="F30" s="2">
        <v>16.8</v>
      </c>
      <c r="G30" s="1">
        <v>2</v>
      </c>
      <c r="H30" s="10">
        <f>15%*[1]Info!B4</f>
        <v>24300</v>
      </c>
      <c r="I30" s="11">
        <f>[1]!Table1[[#This Row],[Yearly capacity '[t']]]/[1]Info!$B$14*[1]Info!$B$15</f>
        <v>1597.8082191780823</v>
      </c>
      <c r="K30">
        <v>28</v>
      </c>
      <c r="L30" s="33">
        <v>30</v>
      </c>
      <c r="M30" s="33" t="s">
        <v>981</v>
      </c>
      <c r="N30" s="33">
        <v>0.8</v>
      </c>
      <c r="O30" s="33">
        <v>30</v>
      </c>
    </row>
    <row r="31" spans="1:15">
      <c r="A31" s="12">
        <v>29</v>
      </c>
      <c r="B31" s="2" t="s">
        <v>950</v>
      </c>
      <c r="C31" s="2" t="s">
        <v>932</v>
      </c>
      <c r="D31" s="2">
        <v>0.9</v>
      </c>
      <c r="E31" s="2">
        <v>1.7</v>
      </c>
      <c r="F31" s="2">
        <v>16.8</v>
      </c>
      <c r="G31" s="2">
        <v>2.2999999999999998</v>
      </c>
      <c r="H31" s="13">
        <f>10%*[1]Info!B4</f>
        <v>16200</v>
      </c>
      <c r="I31" s="14">
        <f>[1]!Table1[[#This Row],[Yearly capacity '[t']]]/[1]Info!$B$14*[1]Info!$B$15</f>
        <v>1065.205479452055</v>
      </c>
      <c r="K31">
        <v>29</v>
      </c>
      <c r="L31" s="34">
        <v>31</v>
      </c>
      <c r="M31" s="34" t="s">
        <v>945</v>
      </c>
      <c r="N31" s="34">
        <v>0.4</v>
      </c>
      <c r="O31" s="34">
        <v>20</v>
      </c>
    </row>
    <row r="32" spans="1:15">
      <c r="A32" s="9">
        <v>30</v>
      </c>
      <c r="B32" s="1" t="s">
        <v>951</v>
      </c>
      <c r="C32" s="1" t="s">
        <v>932</v>
      </c>
      <c r="D32" s="1">
        <v>0.7</v>
      </c>
      <c r="E32" s="2">
        <v>1.35</v>
      </c>
      <c r="F32" s="2">
        <v>16.8</v>
      </c>
      <c r="G32" s="1">
        <v>2.2999999999999998</v>
      </c>
      <c r="H32" s="10">
        <f>15%*[1]Info!B4</f>
        <v>24300</v>
      </c>
      <c r="I32" s="11">
        <f>[1]!Table1[[#This Row],[Yearly capacity '[t']]]/[1]Info!$B$14*[1]Info!$B$15</f>
        <v>1597.8082191780823</v>
      </c>
      <c r="K32">
        <v>30</v>
      </c>
      <c r="L32" s="33">
        <v>32</v>
      </c>
      <c r="M32" s="33" t="s">
        <v>982</v>
      </c>
      <c r="N32" s="33">
        <v>0.7</v>
      </c>
      <c r="O32" s="33">
        <v>25</v>
      </c>
    </row>
    <row r="33" spans="1:15" ht="15.75" thickBot="1">
      <c r="A33" s="18">
        <v>31</v>
      </c>
      <c r="B33" s="19" t="s">
        <v>952</v>
      </c>
      <c r="C33" s="19" t="s">
        <v>932</v>
      </c>
      <c r="D33" s="19">
        <v>0.6</v>
      </c>
      <c r="E33" s="19">
        <v>1.35</v>
      </c>
      <c r="F33" s="19">
        <v>16.8</v>
      </c>
      <c r="G33" s="19">
        <v>2.4</v>
      </c>
      <c r="H33" s="20">
        <f>15%*[1]Info!B4</f>
        <v>24300</v>
      </c>
      <c r="I33" s="21">
        <f>[1]!Table1[[#This Row],[Yearly capacity '[t']]]/[1]Info!$B$14*[1]Info!$B$15</f>
        <v>1597.8082191780823</v>
      </c>
      <c r="K33">
        <v>31</v>
      </c>
      <c r="L33" s="34">
        <v>33</v>
      </c>
      <c r="M33" s="34" t="s">
        <v>983</v>
      </c>
      <c r="N33" s="34">
        <v>0.6</v>
      </c>
      <c r="O33" s="34">
        <v>10</v>
      </c>
    </row>
    <row r="34" spans="1:15" ht="15.75" thickTop="1">
      <c r="A34" s="22" t="s">
        <v>953</v>
      </c>
      <c r="B34" s="23"/>
      <c r="C34" s="23"/>
      <c r="D34" s="15">
        <f>SUMPRODUCT([1]!Table1[Density '[t/m³']],[1]!Table1[Stock 24 days])/SUM([1]!Table1[Stock 24 days])</f>
        <v>0.81112100146942456</v>
      </c>
      <c r="E34" s="23"/>
      <c r="F34" s="23"/>
      <c r="G34" s="23"/>
      <c r="H34" s="16">
        <f>SUBTOTAL(109,[1]!Table1[Yearly capacity '[t']])</f>
        <v>1769400</v>
      </c>
      <c r="I34" s="16">
        <f>SUBTOTAL(109,[1]!Table1[Stock 24 days])</f>
        <v>116344.10958904112</v>
      </c>
    </row>
    <row r="37" spans="1:15">
      <c r="K37">
        <v>6</v>
      </c>
      <c r="L37" s="33">
        <v>8</v>
      </c>
      <c r="M37" s="33" t="s">
        <v>984</v>
      </c>
      <c r="N37" s="33">
        <v>0.5</v>
      </c>
      <c r="O37" s="33">
        <v>10.16</v>
      </c>
    </row>
    <row r="38" spans="1:15">
      <c r="K38">
        <v>11</v>
      </c>
      <c r="L38" s="34">
        <v>9</v>
      </c>
      <c r="M38" s="34" t="s">
        <v>985</v>
      </c>
      <c r="N38" s="34">
        <v>1</v>
      </c>
      <c r="O38" s="34">
        <v>3.18</v>
      </c>
    </row>
  </sheetData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501a30d-9c04-42d7-ac3a-d16974c10ac1">GPGENT-1370737332-2630</_dlc_DocId>
    <lcf76f155ced4ddcb4097134ff3c332f xmlns="5a5907b1-3460-43f4-8b41-7f0242e8cd00">
      <Terms xmlns="http://schemas.microsoft.com/office/infopath/2007/PartnerControls"/>
    </lcf76f155ced4ddcb4097134ff3c332f>
    <TaxCatchAll xmlns="09278d32-0650-4b18-af85-79262d978988" xsi:nil="true"/>
    <_dlc_DocIdUrl xmlns="9501a30d-9c04-42d7-ac3a-d16974c10ac1">
      <Url>https://arcelormittal.sharepoint.com/sites/FE-BE-GP-DIGITALIZATION/_layouts/15/DocIdRedir.aspx?ID=GPGENT-1370737332-2630</Url>
      <Description>GPGENT-1370737332-2630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E61DCBA991E5438386991CF55E8554" ma:contentTypeVersion="18" ma:contentTypeDescription="Een nieuw document maken." ma:contentTypeScope="" ma:versionID="b09ff0dbefcb1bb061c0d69498306771">
  <xsd:schema xmlns:xsd="http://www.w3.org/2001/XMLSchema" xmlns:xs="http://www.w3.org/2001/XMLSchema" xmlns:p="http://schemas.microsoft.com/office/2006/metadata/properties" xmlns:ns2="9501a30d-9c04-42d7-ac3a-d16974c10ac1" xmlns:ns3="5a5907b1-3460-43f4-8b41-7f0242e8cd00" xmlns:ns4="09278d32-0650-4b18-af85-79262d978988" targetNamespace="http://schemas.microsoft.com/office/2006/metadata/properties" ma:root="true" ma:fieldsID="3faba55e494b2e9ecb052c6285117ae1" ns2:_="" ns3:_="" ns4:_="">
    <xsd:import namespace="9501a30d-9c04-42d7-ac3a-d16974c10ac1"/>
    <xsd:import namespace="5a5907b1-3460-43f4-8b41-7f0242e8cd00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4:TaxCatchAll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1a30d-9c04-42d7-ac3a-d16974c10a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6" nillable="true" ma:displayName="Waarde van de document-id" ma:description="De waarde van de document-id die aan dit item is toegewezen." ma:indexed="true" ma:internalName="_dlc_DocId" ma:readOnly="true">
      <xsd:simpleType>
        <xsd:restriction base="dms:Text"/>
      </xsd:simpleType>
    </xsd:element>
    <xsd:element name="_dlc_DocIdUrl" ma:index="27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07b1-3460-43f4-8b41-7f0242e8cd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370312a3-eb09-4b0a-8d9d-2d7176deac52}" ma:internalName="TaxCatchAll" ma:showField="CatchAllData" ma:web="9501a30d-9c04-42d7-ac3a-d16974c10a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A794C60-3042-4F45-9603-CE40DBF34F54}"/>
</file>

<file path=customXml/itemProps2.xml><?xml version="1.0" encoding="utf-8"?>
<ds:datastoreItem xmlns:ds="http://schemas.openxmlformats.org/officeDocument/2006/customXml" ds:itemID="{4C95C36C-BE5F-46D8-BF88-10C9F0BB62C0}"/>
</file>

<file path=customXml/itemProps3.xml><?xml version="1.0" encoding="utf-8"?>
<ds:datastoreItem xmlns:ds="http://schemas.openxmlformats.org/officeDocument/2006/customXml" ds:itemID="{4277E9F7-DEE5-4E06-885C-388A235FD470}"/>
</file>

<file path=customXml/itemProps4.xml><?xml version="1.0" encoding="utf-8"?>
<ds:datastoreItem xmlns:ds="http://schemas.openxmlformats.org/officeDocument/2006/customXml" ds:itemID="{67B0BAF4-AAEB-433A-9773-FAD5D207DFA1}"/>
</file>

<file path=docMetadata/LabelInfo.xml><?xml version="1.0" encoding="utf-8"?>
<clbl:labelList xmlns:clbl="http://schemas.microsoft.com/office/2020/mipLabelMetadata">
  <clbl:label id="{37cd273a-1cec-4aae-a297-41480ea54f8d}" enabled="0" method="" siteId="{37cd273a-1cec-4aae-a297-41480ea54f8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 Poucke, Joris</dc:creator>
  <cp:keywords/>
  <dc:description/>
  <cp:lastModifiedBy>Van Poucke, Joris</cp:lastModifiedBy>
  <cp:revision/>
  <dcterms:created xsi:type="dcterms:W3CDTF">2024-09-05T13:06:18Z</dcterms:created>
  <dcterms:modified xsi:type="dcterms:W3CDTF">2024-09-11T14:50:14Z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0x0101009EE61DCBA991E5438386991CF55E8554</vt:lpwstr>
  </property>
  <property fmtid="{D5CDD505-2E9C-101B-9397-08002B2CF9AE}" pid="4" name="_dlc_DocIdItemGuid">
    <vt:lpwstr>54e4d9cf-a43b-463d-8365-92f71f5932b9</vt:lpwstr>
  </property>
</Properties>
</file>