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fileSharing userName="Administrator" reservationPassword="CF6A"/>
  <workbookPr filterPrivacy="1" defaultThemeVersion="124226"/>
  <bookViews>
    <workbookView xWindow="0" yWindow="90" windowWidth="19200" windowHeight="11640"/>
  </bookViews>
  <sheets>
    <sheet name="quantity" sheetId="1" r:id="rId1"/>
    <sheet name="amoun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76" i="2" l="1"/>
  <c r="K76" i="1"/>
  <c r="K64" i="2"/>
  <c r="K64" i="1"/>
  <c r="K75" i="2"/>
  <c r="K75" i="1"/>
  <c r="K70" i="2"/>
  <c r="K70" i="1"/>
  <c r="K69" i="2"/>
  <c r="K69" i="1"/>
  <c r="K68" i="2"/>
  <c r="K68" i="1"/>
  <c r="K67" i="2"/>
  <c r="K67" i="1"/>
  <c r="K71" i="2"/>
  <c r="K71" i="1"/>
  <c r="K73" i="2"/>
  <c r="K73" i="1"/>
  <c r="K72" i="2"/>
  <c r="K72" i="1"/>
  <c r="K74" i="2"/>
  <c r="K74" i="1"/>
  <c r="K66" i="2"/>
  <c r="K66" i="1"/>
  <c r="K60" i="2"/>
  <c r="K60" i="1"/>
  <c r="K59" i="2"/>
  <c r="K59" i="1"/>
  <c r="K65" i="2"/>
  <c r="K65" i="1"/>
  <c r="K57" i="2"/>
  <c r="K57" i="1"/>
  <c r="K62" i="2"/>
  <c r="K62" i="1"/>
  <c r="K61" i="2"/>
  <c r="K61" i="1"/>
  <c r="K63" i="2"/>
  <c r="K63" i="1"/>
  <c r="K58" i="2"/>
  <c r="K58" i="1"/>
  <c r="K56" i="2"/>
  <c r="K56" i="1"/>
  <c r="K55" i="2"/>
  <c r="K55" i="1"/>
  <c r="I42" i="1" l="1"/>
  <c r="H51" i="2"/>
  <c r="D76" i="2"/>
  <c r="E76" i="2" s="1"/>
  <c r="D75" i="2"/>
  <c r="E75" i="2" s="1"/>
  <c r="F75" i="2" s="1"/>
  <c r="G75" i="2" s="1"/>
  <c r="H75" i="2" s="1"/>
  <c r="I75" i="2" s="1"/>
  <c r="J75" i="2" s="1"/>
  <c r="D74" i="2"/>
  <c r="E74" i="2" s="1"/>
  <c r="F74" i="2" s="1"/>
  <c r="G74" i="2" s="1"/>
  <c r="H74" i="2" s="1"/>
  <c r="I74" i="2" s="1"/>
  <c r="J74" i="2" s="1"/>
  <c r="D73" i="2"/>
  <c r="E73" i="2" s="1"/>
  <c r="F73" i="2" s="1"/>
  <c r="G73" i="2" s="1"/>
  <c r="H73" i="2" s="1"/>
  <c r="I73" i="2" s="1"/>
  <c r="J73" i="2" s="1"/>
  <c r="D72" i="2"/>
  <c r="E72" i="2" s="1"/>
  <c r="F72" i="2" s="1"/>
  <c r="G72" i="2" s="1"/>
  <c r="H72" i="2" s="1"/>
  <c r="I72" i="2" s="1"/>
  <c r="J72" i="2" s="1"/>
  <c r="D71" i="2"/>
  <c r="E71" i="2" s="1"/>
  <c r="D70" i="2"/>
  <c r="E70" i="2" s="1"/>
  <c r="F70" i="2" s="1"/>
  <c r="G70" i="2" s="1"/>
  <c r="H70" i="2" s="1"/>
  <c r="I70" i="2" s="1"/>
  <c r="J70" i="2" s="1"/>
  <c r="D69" i="2"/>
  <c r="E69" i="2" s="1"/>
  <c r="F69" i="2" s="1"/>
  <c r="G69" i="2" s="1"/>
  <c r="H69" i="2" s="1"/>
  <c r="I69" i="2" s="1"/>
  <c r="J69" i="2" s="1"/>
  <c r="D68" i="2"/>
  <c r="E68" i="2" s="1"/>
  <c r="D67" i="2"/>
  <c r="E67" i="2" s="1"/>
  <c r="F67" i="2" s="1"/>
  <c r="G67" i="2" s="1"/>
  <c r="H67" i="2" s="1"/>
  <c r="I67" i="2" s="1"/>
  <c r="J67" i="2" s="1"/>
  <c r="D66" i="2"/>
  <c r="E66" i="2" s="1"/>
  <c r="F66" i="2" s="1"/>
  <c r="G66" i="2" s="1"/>
  <c r="H66" i="2" s="1"/>
  <c r="I66" i="2" s="1"/>
  <c r="J66" i="2" s="1"/>
  <c r="D65" i="2"/>
  <c r="E65" i="2" s="1"/>
  <c r="F65" i="2" s="1"/>
  <c r="G65" i="2" s="1"/>
  <c r="H65" i="2" s="1"/>
  <c r="I65" i="2" s="1"/>
  <c r="J65" i="2" s="1"/>
  <c r="D64" i="2"/>
  <c r="E64" i="2" s="1"/>
  <c r="F64" i="2" s="1"/>
  <c r="G64" i="2" s="1"/>
  <c r="H64" i="2" s="1"/>
  <c r="I64" i="2" s="1"/>
  <c r="J64" i="2" s="1"/>
  <c r="D63" i="2"/>
  <c r="E63" i="2" s="1"/>
  <c r="F63" i="2" s="1"/>
  <c r="G63" i="2" s="1"/>
  <c r="H63" i="2" s="1"/>
  <c r="I63" i="2" s="1"/>
  <c r="J63" i="2" s="1"/>
  <c r="D62" i="2"/>
  <c r="E62" i="2" s="1"/>
  <c r="F62" i="2" s="1"/>
  <c r="G62" i="2" s="1"/>
  <c r="H62" i="2" s="1"/>
  <c r="I62" i="2" s="1"/>
  <c r="J62" i="2" s="1"/>
  <c r="D61" i="2"/>
  <c r="E61" i="2" s="1"/>
  <c r="D60" i="2"/>
  <c r="E60" i="2" s="1"/>
  <c r="D59" i="2"/>
  <c r="E59" i="2" s="1"/>
  <c r="F59" i="2" s="1"/>
  <c r="G59" i="2" s="1"/>
  <c r="H59" i="2" s="1"/>
  <c r="I59" i="2" s="1"/>
  <c r="J59" i="2" s="1"/>
  <c r="D58" i="2"/>
  <c r="E58" i="2" s="1"/>
  <c r="F58" i="2" s="1"/>
  <c r="G58" i="2" s="1"/>
  <c r="H58" i="2" s="1"/>
  <c r="I58" i="2" s="1"/>
  <c r="J58" i="2" s="1"/>
  <c r="D57" i="2"/>
  <c r="E57" i="2" s="1"/>
  <c r="D56" i="2"/>
  <c r="E56" i="2" s="1"/>
  <c r="D55" i="2"/>
  <c r="E55" i="2" s="1"/>
  <c r="F55" i="2" s="1"/>
  <c r="G55" i="2" s="1"/>
  <c r="H55" i="2" s="1"/>
  <c r="I55" i="2" s="1"/>
  <c r="J55" i="2" s="1"/>
  <c r="C54" i="2"/>
  <c r="C53" i="2" s="1"/>
  <c r="C52" i="2" s="1"/>
  <c r="O29" i="2"/>
  <c r="N29" i="2"/>
  <c r="M29" i="2"/>
  <c r="L29" i="2"/>
  <c r="K29" i="2"/>
  <c r="J29" i="2"/>
  <c r="J28" i="2" s="1"/>
  <c r="J27" i="2" s="1"/>
  <c r="J80" i="2" s="1"/>
  <c r="I29" i="2"/>
  <c r="I28" i="2" s="1"/>
  <c r="I27" i="2" s="1"/>
  <c r="I80" i="2" s="1"/>
  <c r="H29" i="2"/>
  <c r="H28" i="2" s="1"/>
  <c r="H27" i="2" s="1"/>
  <c r="H80" i="2" s="1"/>
  <c r="G29" i="2"/>
  <c r="F29" i="2"/>
  <c r="F28" i="2" s="1"/>
  <c r="F27" i="2" s="1"/>
  <c r="F80" i="2" s="1"/>
  <c r="E29" i="2"/>
  <c r="D29" i="2"/>
  <c r="O28" i="2"/>
  <c r="N28" i="2"/>
  <c r="M28" i="2"/>
  <c r="L28" i="2"/>
  <c r="K28" i="2"/>
  <c r="G28" i="2"/>
  <c r="G27" i="2" s="1"/>
  <c r="G80" i="2" s="1"/>
  <c r="E28" i="2"/>
  <c r="E27" i="2" s="1"/>
  <c r="E80" i="2" s="1"/>
  <c r="D28" i="2"/>
  <c r="O27" i="2"/>
  <c r="O80" i="2" s="1"/>
  <c r="N27" i="2"/>
  <c r="N80" i="2" s="1"/>
  <c r="M27" i="2"/>
  <c r="M80" i="2" s="1"/>
  <c r="L27" i="2"/>
  <c r="L80" i="2" s="1"/>
  <c r="K27" i="2"/>
  <c r="K80" i="2" s="1"/>
  <c r="D27" i="2"/>
  <c r="D80" i="2" s="1"/>
  <c r="O4" i="2"/>
  <c r="N4" i="2"/>
  <c r="M4" i="2"/>
  <c r="L4" i="2"/>
  <c r="K4" i="2"/>
  <c r="K3" i="2" s="1"/>
  <c r="K2" i="2" s="1"/>
  <c r="K79" i="2" s="1"/>
  <c r="J4" i="2"/>
  <c r="J3" i="2" s="1"/>
  <c r="J2" i="2" s="1"/>
  <c r="J79" i="2" s="1"/>
  <c r="I4" i="2"/>
  <c r="I3" i="2" s="1"/>
  <c r="I2" i="2" s="1"/>
  <c r="I79" i="2" s="1"/>
  <c r="H4" i="2"/>
  <c r="H3" i="2" s="1"/>
  <c r="H2" i="2" s="1"/>
  <c r="H79" i="2" s="1"/>
  <c r="G4" i="2"/>
  <c r="G3" i="2" s="1"/>
  <c r="G2" i="2" s="1"/>
  <c r="G79" i="2" s="1"/>
  <c r="F4" i="2"/>
  <c r="F3" i="2" s="1"/>
  <c r="F2" i="2" s="1"/>
  <c r="F79" i="2" s="1"/>
  <c r="E4" i="2"/>
  <c r="D4" i="2"/>
  <c r="O3" i="2"/>
  <c r="N3" i="2"/>
  <c r="M3" i="2"/>
  <c r="L3" i="2"/>
  <c r="E3" i="2"/>
  <c r="D3" i="2"/>
  <c r="D2" i="2" s="1"/>
  <c r="D79" i="2" s="1"/>
  <c r="O2" i="2"/>
  <c r="O79" i="2" s="1"/>
  <c r="N2" i="2"/>
  <c r="N79" i="2" s="1"/>
  <c r="M2" i="2"/>
  <c r="M79" i="2" s="1"/>
  <c r="L2" i="2"/>
  <c r="L79" i="2" s="1"/>
  <c r="E2" i="2"/>
  <c r="E79" i="2" s="1"/>
  <c r="D76" i="1"/>
  <c r="E76" i="1" s="1"/>
  <c r="F76" i="1" s="1"/>
  <c r="G76" i="1" s="1"/>
  <c r="H76" i="1" s="1"/>
  <c r="I76" i="1" s="1"/>
  <c r="J76" i="1" s="1"/>
  <c r="D75" i="1"/>
  <c r="E75" i="1" s="1"/>
  <c r="F75" i="1" s="1"/>
  <c r="G75" i="1" s="1"/>
  <c r="H75" i="1" s="1"/>
  <c r="I75" i="1" s="1"/>
  <c r="J75" i="1" s="1"/>
  <c r="D74" i="1"/>
  <c r="E74" i="1" s="1"/>
  <c r="F74" i="1" s="1"/>
  <c r="G74" i="1" s="1"/>
  <c r="H74" i="1" s="1"/>
  <c r="I74" i="1" s="1"/>
  <c r="J74" i="1" s="1"/>
  <c r="D73" i="1"/>
  <c r="E73" i="1" s="1"/>
  <c r="F73" i="1" s="1"/>
  <c r="G73" i="1" s="1"/>
  <c r="H73" i="1" s="1"/>
  <c r="I73" i="1" s="1"/>
  <c r="J73" i="1" s="1"/>
  <c r="D72" i="1"/>
  <c r="E72" i="1" s="1"/>
  <c r="D71" i="1"/>
  <c r="E71" i="1" s="1"/>
  <c r="F71" i="1" s="1"/>
  <c r="G71" i="1" s="1"/>
  <c r="H71" i="1" s="1"/>
  <c r="I71" i="1" s="1"/>
  <c r="J71" i="1" s="1"/>
  <c r="D70" i="1"/>
  <c r="E70" i="1" s="1"/>
  <c r="D69" i="1"/>
  <c r="E69" i="1" s="1"/>
  <c r="F69" i="1" s="1"/>
  <c r="G69" i="1" s="1"/>
  <c r="H69" i="1" s="1"/>
  <c r="I69" i="1" s="1"/>
  <c r="J69" i="1" s="1"/>
  <c r="D68" i="1"/>
  <c r="E68" i="1" s="1"/>
  <c r="D67" i="1"/>
  <c r="E67" i="1" s="1"/>
  <c r="F67" i="1" s="1"/>
  <c r="G67" i="1" s="1"/>
  <c r="H67" i="1" s="1"/>
  <c r="I67" i="1" s="1"/>
  <c r="J67" i="1" s="1"/>
  <c r="D66" i="1"/>
  <c r="E66" i="1" s="1"/>
  <c r="F66" i="1" s="1"/>
  <c r="G66" i="1" s="1"/>
  <c r="H66" i="1" s="1"/>
  <c r="I66" i="1" s="1"/>
  <c r="J66" i="1" s="1"/>
  <c r="D65" i="1"/>
  <c r="E65" i="1" s="1"/>
  <c r="F65" i="1" s="1"/>
  <c r="G65" i="1" s="1"/>
  <c r="H65" i="1" s="1"/>
  <c r="I65" i="1" s="1"/>
  <c r="J65" i="1" s="1"/>
  <c r="D64" i="1"/>
  <c r="E64" i="1" s="1"/>
  <c r="D63" i="1"/>
  <c r="E63" i="1" s="1"/>
  <c r="F63" i="1" s="1"/>
  <c r="G63" i="1" s="1"/>
  <c r="H63" i="1" s="1"/>
  <c r="I63" i="1" s="1"/>
  <c r="J63" i="1" s="1"/>
  <c r="D62" i="1"/>
  <c r="E62" i="1" s="1"/>
  <c r="F62" i="1" s="1"/>
  <c r="G62" i="1" s="1"/>
  <c r="H62" i="1" s="1"/>
  <c r="I62" i="1" s="1"/>
  <c r="J62" i="1" s="1"/>
  <c r="D61" i="1"/>
  <c r="E61" i="1" s="1"/>
  <c r="F61" i="1" s="1"/>
  <c r="G61" i="1" s="1"/>
  <c r="H61" i="1" s="1"/>
  <c r="I61" i="1" s="1"/>
  <c r="J61" i="1" s="1"/>
  <c r="D60" i="1"/>
  <c r="E60" i="1" s="1"/>
  <c r="F60" i="1" s="1"/>
  <c r="G60" i="1" s="1"/>
  <c r="H60" i="1" s="1"/>
  <c r="I60" i="1" s="1"/>
  <c r="J60" i="1" s="1"/>
  <c r="D59" i="1"/>
  <c r="E59" i="1" s="1"/>
  <c r="F59" i="1" s="1"/>
  <c r="G59" i="1" s="1"/>
  <c r="H59" i="1" s="1"/>
  <c r="I59" i="1" s="1"/>
  <c r="J59" i="1" s="1"/>
  <c r="D58" i="1"/>
  <c r="E58" i="1" s="1"/>
  <c r="D57" i="1"/>
  <c r="E57" i="1" s="1"/>
  <c r="D56" i="1"/>
  <c r="E56" i="1" s="1"/>
  <c r="D55" i="1"/>
  <c r="E55" i="1" s="1"/>
  <c r="F55" i="1" s="1"/>
  <c r="G55" i="1" s="1"/>
  <c r="H55" i="1" s="1"/>
  <c r="I55" i="1" s="1"/>
  <c r="J55" i="1" s="1"/>
  <c r="C54" i="1"/>
  <c r="C53" i="1" s="1"/>
  <c r="C52" i="1" s="1"/>
  <c r="O29" i="1"/>
  <c r="N29" i="1"/>
  <c r="M29" i="1"/>
  <c r="L29" i="1"/>
  <c r="K29" i="1"/>
  <c r="K28" i="1" s="1"/>
  <c r="K27" i="1" s="1"/>
  <c r="K80" i="1" s="1"/>
  <c r="J29" i="1"/>
  <c r="I29" i="1"/>
  <c r="H29" i="1"/>
  <c r="H28" i="1" s="1"/>
  <c r="H27" i="1" s="1"/>
  <c r="H80" i="1" s="1"/>
  <c r="G29" i="1"/>
  <c r="G28" i="1" s="1"/>
  <c r="G27" i="1" s="1"/>
  <c r="G80" i="1" s="1"/>
  <c r="F29" i="1"/>
  <c r="F28" i="1" s="1"/>
  <c r="F27" i="1" s="1"/>
  <c r="F80" i="1" s="1"/>
  <c r="E29" i="1"/>
  <c r="E28" i="1" s="1"/>
  <c r="E27" i="1" s="1"/>
  <c r="E80" i="1" s="1"/>
  <c r="D29" i="1"/>
  <c r="O28" i="1"/>
  <c r="N28" i="1"/>
  <c r="M28" i="1"/>
  <c r="M27" i="1" s="1"/>
  <c r="M80" i="1" s="1"/>
  <c r="L28" i="1"/>
  <c r="J28" i="1"/>
  <c r="J27" i="1" s="1"/>
  <c r="J80" i="1" s="1"/>
  <c r="I28" i="1"/>
  <c r="I27" i="1" s="1"/>
  <c r="I80" i="1" s="1"/>
  <c r="D28" i="1"/>
  <c r="D27" i="1" s="1"/>
  <c r="D80" i="1" s="1"/>
  <c r="O27" i="1"/>
  <c r="O80" i="1" s="1"/>
  <c r="N27" i="1"/>
  <c r="N80" i="1" s="1"/>
  <c r="L27" i="1"/>
  <c r="L80" i="1" s="1"/>
  <c r="O4" i="1"/>
  <c r="N4" i="1"/>
  <c r="N3" i="1" s="1"/>
  <c r="N2" i="1" s="1"/>
  <c r="N79" i="1" s="1"/>
  <c r="M4" i="1"/>
  <c r="M3" i="1" s="1"/>
  <c r="M2" i="1" s="1"/>
  <c r="M79" i="1" s="1"/>
  <c r="L4" i="1"/>
  <c r="K4" i="1"/>
  <c r="K3" i="1" s="1"/>
  <c r="K2" i="1" s="1"/>
  <c r="K79" i="1" s="1"/>
  <c r="J4" i="1"/>
  <c r="J3" i="1" s="1"/>
  <c r="J2" i="1" s="1"/>
  <c r="J79" i="1" s="1"/>
  <c r="I4" i="1"/>
  <c r="I3" i="1" s="1"/>
  <c r="I2" i="1" s="1"/>
  <c r="I79" i="1" s="1"/>
  <c r="H4" i="1"/>
  <c r="H3" i="1" s="1"/>
  <c r="H2" i="1" s="1"/>
  <c r="H79" i="1" s="1"/>
  <c r="G4" i="1"/>
  <c r="G3" i="1" s="1"/>
  <c r="G2" i="1" s="1"/>
  <c r="G79" i="1" s="1"/>
  <c r="F4" i="1"/>
  <c r="F3" i="1" s="1"/>
  <c r="F2" i="1" s="1"/>
  <c r="F79" i="1" s="1"/>
  <c r="E4" i="1"/>
  <c r="E3" i="1" s="1"/>
  <c r="E2" i="1" s="1"/>
  <c r="E79" i="1" s="1"/>
  <c r="D4" i="1"/>
  <c r="D3" i="1" s="1"/>
  <c r="D2" i="1" s="1"/>
  <c r="D79" i="1" s="1"/>
  <c r="O3" i="1"/>
  <c r="O2" i="1" s="1"/>
  <c r="O79" i="1" s="1"/>
  <c r="L3" i="1"/>
  <c r="L2" i="1" s="1"/>
  <c r="L79" i="1" s="1"/>
  <c r="L68" i="1" l="1"/>
  <c r="M68" i="1" s="1"/>
  <c r="N68" i="1" s="1"/>
  <c r="O68" i="1" s="1"/>
  <c r="F56" i="1"/>
  <c r="G56" i="1" s="1"/>
  <c r="H56" i="1" s="1"/>
  <c r="I56" i="1" s="1"/>
  <c r="J56" i="1" s="1"/>
  <c r="L56" i="1" s="1"/>
  <c r="M56" i="1" s="1"/>
  <c r="N56" i="1" s="1"/>
  <c r="O56" i="1" s="1"/>
  <c r="L64" i="1"/>
  <c r="M64" i="1" s="1"/>
  <c r="N64" i="1" s="1"/>
  <c r="O64" i="1" s="1"/>
  <c r="L65" i="1"/>
  <c r="M65" i="1" s="1"/>
  <c r="N65" i="1" s="1"/>
  <c r="O65" i="1" s="1"/>
  <c r="F56" i="2"/>
  <c r="G56" i="2" s="1"/>
  <c r="H56" i="2" s="1"/>
  <c r="I56" i="2" s="1"/>
  <c r="J56" i="2" s="1"/>
  <c r="L56" i="2" s="1"/>
  <c r="M56" i="2" s="1"/>
  <c r="N56" i="2" s="1"/>
  <c r="O56" i="2" s="1"/>
  <c r="F60" i="2"/>
  <c r="G60" i="2" s="1"/>
  <c r="H60" i="2" s="1"/>
  <c r="I60" i="2" s="1"/>
  <c r="J60" i="2" s="1"/>
  <c r="L60" i="2" s="1"/>
  <c r="M60" i="2" s="1"/>
  <c r="N60" i="2" s="1"/>
  <c r="O60" i="2" s="1"/>
  <c r="F76" i="2"/>
  <c r="G76" i="2" s="1"/>
  <c r="H76" i="2" s="1"/>
  <c r="I76" i="2" s="1"/>
  <c r="J76" i="2" s="1"/>
  <c r="L76" i="2" s="1"/>
  <c r="M76" i="2" s="1"/>
  <c r="N76" i="2" s="1"/>
  <c r="O76" i="2" s="1"/>
  <c r="L62" i="1"/>
  <c r="M62" i="1" s="1"/>
  <c r="N62" i="1" s="1"/>
  <c r="O62" i="1" s="1"/>
  <c r="L69" i="2"/>
  <c r="M69" i="2" s="1"/>
  <c r="N69" i="2" s="1"/>
  <c r="O69" i="2" s="1"/>
  <c r="F58" i="1"/>
  <c r="G58" i="1" s="1"/>
  <c r="H58" i="1" s="1"/>
  <c r="I58" i="1" s="1"/>
  <c r="J58" i="1" s="1"/>
  <c r="L58" i="1" s="1"/>
  <c r="M58" i="1" s="1"/>
  <c r="N58" i="1" s="1"/>
  <c r="O58" i="1" s="1"/>
  <c r="F57" i="1"/>
  <c r="G57" i="1" s="1"/>
  <c r="H57" i="1" s="1"/>
  <c r="I57" i="1" s="1"/>
  <c r="J57" i="1" s="1"/>
  <c r="L57" i="1" s="1"/>
  <c r="M57" i="1" s="1"/>
  <c r="N57" i="1" s="1"/>
  <c r="O57" i="1" s="1"/>
  <c r="F72" i="1"/>
  <c r="G72" i="1" s="1"/>
  <c r="H72" i="1" s="1"/>
  <c r="I72" i="1" s="1"/>
  <c r="J72" i="1" s="1"/>
  <c r="L72" i="1" s="1"/>
  <c r="M72" i="1" s="1"/>
  <c r="N72" i="1" s="1"/>
  <c r="O72" i="1" s="1"/>
  <c r="F68" i="1"/>
  <c r="G68" i="1" s="1"/>
  <c r="H68" i="1" s="1"/>
  <c r="I68" i="1" s="1"/>
  <c r="J68" i="1" s="1"/>
  <c r="F70" i="1"/>
  <c r="G70" i="1" s="1"/>
  <c r="H70" i="1" s="1"/>
  <c r="I70" i="1" s="1"/>
  <c r="J70" i="1" s="1"/>
  <c r="L70" i="1" s="1"/>
  <c r="M70" i="1" s="1"/>
  <c r="N70" i="1" s="1"/>
  <c r="O70" i="1" s="1"/>
  <c r="F64" i="1"/>
  <c r="G64" i="1" s="1"/>
  <c r="H64" i="1" s="1"/>
  <c r="I64" i="1" s="1"/>
  <c r="J64" i="1" s="1"/>
  <c r="L59" i="1"/>
  <c r="M59" i="1" s="1"/>
  <c r="N59" i="1" s="1"/>
  <c r="O59" i="1" s="1"/>
  <c r="L71" i="1"/>
  <c r="M71" i="1" s="1"/>
  <c r="N71" i="1" s="1"/>
  <c r="O71" i="1" s="1"/>
  <c r="L74" i="2"/>
  <c r="M74" i="2" s="1"/>
  <c r="N74" i="2" s="1"/>
  <c r="O74" i="2" s="1"/>
  <c r="F61" i="2"/>
  <c r="G61" i="2" s="1"/>
  <c r="H61" i="2" s="1"/>
  <c r="I61" i="2" s="1"/>
  <c r="J61" i="2" s="1"/>
  <c r="L61" i="2" s="1"/>
  <c r="M61" i="2" s="1"/>
  <c r="N61" i="2" s="1"/>
  <c r="O61" i="2" s="1"/>
  <c r="F57" i="2"/>
  <c r="G57" i="2" s="1"/>
  <c r="H57" i="2" s="1"/>
  <c r="I57" i="2" s="1"/>
  <c r="J57" i="2" s="1"/>
  <c r="L57" i="2" s="1"/>
  <c r="M57" i="2" s="1"/>
  <c r="N57" i="2" s="1"/>
  <c r="O57" i="2" s="1"/>
  <c r="F71" i="2"/>
  <c r="G71" i="2" s="1"/>
  <c r="H71" i="2" s="1"/>
  <c r="I71" i="2" s="1"/>
  <c r="J71" i="2" s="1"/>
  <c r="L71" i="2" s="1"/>
  <c r="M71" i="2" s="1"/>
  <c r="N71" i="2" s="1"/>
  <c r="O71" i="2" s="1"/>
  <c r="F68" i="2"/>
  <c r="G68" i="2" s="1"/>
  <c r="H68" i="2" s="1"/>
  <c r="I68" i="2" s="1"/>
  <c r="J68" i="2" s="1"/>
  <c r="L68" i="2" s="1"/>
  <c r="M68" i="2" s="1"/>
  <c r="N68" i="2" s="1"/>
  <c r="O68" i="2" s="1"/>
  <c r="L64" i="2"/>
  <c r="M64" i="2" s="1"/>
  <c r="N64" i="2" s="1"/>
  <c r="O64" i="2" s="1"/>
  <c r="L72" i="2"/>
  <c r="M72" i="2" s="1"/>
  <c r="N72" i="2" s="1"/>
  <c r="O72" i="2" s="1"/>
  <c r="L60" i="1"/>
  <c r="M60" i="1" s="1"/>
  <c r="N60" i="1" s="1"/>
  <c r="O60" i="1" s="1"/>
  <c r="L61" i="1"/>
  <c r="M61" i="1" s="1"/>
  <c r="N61" i="1" s="1"/>
  <c r="O61" i="1" s="1"/>
  <c r="L63" i="2"/>
  <c r="M63" i="2" s="1"/>
  <c r="N63" i="2" s="1"/>
  <c r="O63" i="2" s="1"/>
  <c r="L63" i="1"/>
  <c r="M63" i="1" s="1"/>
  <c r="N63" i="1" s="1"/>
  <c r="O63" i="1" s="1"/>
  <c r="L67" i="2"/>
  <c r="M67" i="2" s="1"/>
  <c r="N67" i="2" s="1"/>
  <c r="O67" i="2" s="1"/>
  <c r="L66" i="2"/>
  <c r="M66" i="2" s="1"/>
  <c r="N66" i="2" s="1"/>
  <c r="O66" i="2" s="1"/>
  <c r="L65" i="2"/>
  <c r="M65" i="2" s="1"/>
  <c r="N65" i="2" s="1"/>
  <c r="O65" i="2" s="1"/>
  <c r="L58" i="2"/>
  <c r="M58" i="2" s="1"/>
  <c r="N58" i="2" s="1"/>
  <c r="O58" i="2" s="1"/>
  <c r="L76" i="1"/>
  <c r="M76" i="1" s="1"/>
  <c r="N76" i="1" s="1"/>
  <c r="O76" i="1" s="1"/>
  <c r="L75" i="2"/>
  <c r="M75" i="2" s="1"/>
  <c r="N75" i="2" s="1"/>
  <c r="O75" i="2" s="1"/>
  <c r="L75" i="1"/>
  <c r="M75" i="1" s="1"/>
  <c r="N75" i="1" s="1"/>
  <c r="O75" i="1" s="1"/>
  <c r="L70" i="2"/>
  <c r="M70" i="2" s="1"/>
  <c r="N70" i="2" s="1"/>
  <c r="O70" i="2" s="1"/>
  <c r="L69" i="1"/>
  <c r="M69" i="1" s="1"/>
  <c r="N69" i="1" s="1"/>
  <c r="O69" i="1" s="1"/>
  <c r="L67" i="1"/>
  <c r="M67" i="1" s="1"/>
  <c r="N67" i="1" s="1"/>
  <c r="O67" i="1" s="1"/>
  <c r="L73" i="2"/>
  <c r="M73" i="2" s="1"/>
  <c r="N73" i="2" s="1"/>
  <c r="O73" i="2" s="1"/>
  <c r="L73" i="1"/>
  <c r="M73" i="1" s="1"/>
  <c r="N73" i="1" s="1"/>
  <c r="O73" i="1" s="1"/>
  <c r="L74" i="1"/>
  <c r="M74" i="1" s="1"/>
  <c r="N74" i="1" s="1"/>
  <c r="O74" i="1" s="1"/>
  <c r="L66" i="1"/>
  <c r="M66" i="1" s="1"/>
  <c r="N66" i="1" s="1"/>
  <c r="O66" i="1" s="1"/>
  <c r="L59" i="2"/>
  <c r="M59" i="2" s="1"/>
  <c r="N59" i="2" s="1"/>
  <c r="O59" i="2" s="1"/>
  <c r="L62" i="2"/>
  <c r="M62" i="2" s="1"/>
  <c r="N62" i="2" s="1"/>
  <c r="O62" i="2" s="1"/>
  <c r="D54" i="1"/>
  <c r="D53" i="1" s="1"/>
  <c r="D52" i="1" s="1"/>
  <c r="D81" i="1" s="1"/>
  <c r="D54" i="2"/>
  <c r="D53" i="2" s="1"/>
  <c r="D52" i="2" s="1"/>
  <c r="D81" i="2" s="1"/>
  <c r="E54" i="2"/>
  <c r="E53" i="2" s="1"/>
  <c r="E52" i="2" s="1"/>
  <c r="E81" i="2" s="1"/>
  <c r="E54" i="1"/>
  <c r="E53" i="1" s="1"/>
  <c r="E52" i="1" s="1"/>
  <c r="E81" i="1" s="1"/>
  <c r="F54" i="2" l="1"/>
  <c r="F53" i="2" s="1"/>
  <c r="F52" i="2" s="1"/>
  <c r="F81" i="2" s="1"/>
  <c r="F54" i="1"/>
  <c r="F53" i="1" s="1"/>
  <c r="F52" i="1" s="1"/>
  <c r="F81" i="1" s="1"/>
  <c r="G54" i="2" l="1"/>
  <c r="G53" i="2" s="1"/>
  <c r="G52" i="2" s="1"/>
  <c r="G81" i="2" s="1"/>
  <c r="G54" i="1"/>
  <c r="G53" i="1" s="1"/>
  <c r="G52" i="1" s="1"/>
  <c r="G81" i="1" s="1"/>
  <c r="H54" i="2" l="1"/>
  <c r="H53" i="2" s="1"/>
  <c r="H52" i="2" s="1"/>
  <c r="H81" i="2" s="1"/>
  <c r="H54" i="1"/>
  <c r="H53" i="1" s="1"/>
  <c r="H52" i="1" s="1"/>
  <c r="H81" i="1" s="1"/>
  <c r="I54" i="2" l="1"/>
  <c r="I53" i="2" s="1"/>
  <c r="I52" i="2" s="1"/>
  <c r="I81" i="2" s="1"/>
  <c r="I54" i="1"/>
  <c r="I53" i="1" s="1"/>
  <c r="I52" i="1" s="1"/>
  <c r="I81" i="1" s="1"/>
  <c r="J54" i="2" l="1"/>
  <c r="J53" i="2" s="1"/>
  <c r="J52" i="2" s="1"/>
  <c r="J81" i="2" s="1"/>
  <c r="J54" i="1"/>
  <c r="J53" i="1" s="1"/>
  <c r="J52" i="1" s="1"/>
  <c r="J81" i="1" s="1"/>
  <c r="K54" i="2" l="1"/>
  <c r="K53" i="2" s="1"/>
  <c r="K52" i="2" s="1"/>
  <c r="K81" i="2" s="1"/>
  <c r="L55" i="2"/>
  <c r="K54" i="1"/>
  <c r="K53" i="1" s="1"/>
  <c r="K52" i="1" s="1"/>
  <c r="K81" i="1" s="1"/>
  <c r="L55" i="1"/>
  <c r="M55" i="2" l="1"/>
  <c r="L54" i="2"/>
  <c r="L53" i="2" s="1"/>
  <c r="L52" i="2" s="1"/>
  <c r="L81" i="2" s="1"/>
  <c r="M55" i="1"/>
  <c r="L54" i="1"/>
  <c r="L53" i="1" s="1"/>
  <c r="L52" i="1" s="1"/>
  <c r="L81" i="1" s="1"/>
  <c r="M54" i="2" l="1"/>
  <c r="M53" i="2" s="1"/>
  <c r="M52" i="2" s="1"/>
  <c r="M81" i="2" s="1"/>
  <c r="N55" i="2"/>
  <c r="M54" i="1"/>
  <c r="M53" i="1" s="1"/>
  <c r="M52" i="1" s="1"/>
  <c r="M81" i="1" s="1"/>
  <c r="N55" i="1"/>
  <c r="N54" i="2" l="1"/>
  <c r="N53" i="2" s="1"/>
  <c r="N52" i="2" s="1"/>
  <c r="N81" i="2" s="1"/>
  <c r="O55" i="2"/>
  <c r="O54" i="2" s="1"/>
  <c r="O53" i="2" s="1"/>
  <c r="O52" i="2" s="1"/>
  <c r="O81" i="2" s="1"/>
  <c r="N54" i="1"/>
  <c r="N53" i="1" s="1"/>
  <c r="N52" i="1" s="1"/>
  <c r="N81" i="1" s="1"/>
  <c r="O55" i="1"/>
  <c r="O54" i="1" s="1"/>
  <c r="O53" i="1" s="1"/>
  <c r="O52" i="1" s="1"/>
  <c r="O81" i="1" s="1"/>
</calcChain>
</file>

<file path=xl/comments1.xml><?xml version="1.0" encoding="utf-8"?>
<comments xmlns="http://schemas.openxmlformats.org/spreadsheetml/2006/main">
  <authors>
    <author>作者</author>
  </authors>
  <commentList>
    <comment ref="G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本期暂估螺纹入账</t>
        </r>
      </text>
    </comment>
    <comment ref="I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本期配件暂估入库</t>
        </r>
        <r>
          <rPr>
            <sz val="9"/>
            <color indexed="81"/>
            <rFont val="Tahoma"/>
            <family val="2"/>
          </rPr>
          <t>195465.81</t>
        </r>
      </text>
    </comment>
  </commentList>
</comments>
</file>

<file path=xl/sharedStrings.xml><?xml version="1.0" encoding="utf-8"?>
<sst xmlns="http://schemas.openxmlformats.org/spreadsheetml/2006/main" count="123" uniqueCount="34">
  <si>
    <t>begining</t>
  </si>
  <si>
    <t>Purchase (RMB)</t>
  </si>
  <si>
    <t xml:space="preserve"> PA-6</t>
  </si>
  <si>
    <t xml:space="preserve">       PA-6</t>
  </si>
  <si>
    <t>24 SD</t>
  </si>
  <si>
    <t>34F</t>
  </si>
  <si>
    <t xml:space="preserve">        RST</t>
  </si>
  <si>
    <t>PA-6 recycled</t>
  </si>
  <si>
    <t>Caprolactam</t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</si>
  <si>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light-stabilized yarn 93.5 tex</t>
    </r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</si>
  <si>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not the  thermostabilized yarn 187tex</t>
    </r>
  </si>
  <si>
    <t>yarn 144tex</t>
  </si>
  <si>
    <t>yarn 94tex</t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</si>
  <si>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fiber 1 tex</t>
    </r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</si>
  <si>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fiber 0.48 tex</t>
    </r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</si>
  <si>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fiber 0.68 tex</t>
    </r>
  </si>
  <si>
    <r>
      <rPr>
        <b/>
        <sz val="9"/>
        <rFont val="Arial Cyr"/>
        <charset val="204"/>
      </rPr>
      <t>P</t>
    </r>
    <r>
      <rPr>
        <b/>
        <sz val="9"/>
        <rFont val="Arial Cyr"/>
        <charset val="204"/>
      </rPr>
      <t>olyamide fiber 0.33 tex</t>
    </r>
  </si>
  <si>
    <t>fish net</t>
  </si>
  <si>
    <t xml:space="preserve">others </t>
    <phoneticPr fontId="8" type="noConversion"/>
  </si>
  <si>
    <t>Sales (tn)</t>
  </si>
  <si>
    <t>Pa-6</t>
  </si>
  <si>
    <t xml:space="preserve">        PA-6</t>
  </si>
  <si>
    <t>Inventories (tn)</t>
  </si>
  <si>
    <t>PA-6</t>
  </si>
  <si>
    <t xml:space="preserve">P </t>
    <phoneticPr fontId="8" type="noConversion"/>
  </si>
  <si>
    <t>S</t>
    <phoneticPr fontId="8" type="noConversion"/>
  </si>
  <si>
    <t>I</t>
    <phoneticPr fontId="8" type="noConversion"/>
  </si>
  <si>
    <t>PA-6 recycled/ fiber</t>
  </si>
  <si>
    <t>DTY 75D/36F SIM</t>
  </si>
  <si>
    <t>Fish nets</t>
  </si>
  <si>
    <t xml:space="preserve">others </t>
    <phoneticPr fontId="8" type="noConversion"/>
  </si>
  <si>
    <t xml:space="preserve">P </t>
    <phoneticPr fontId="8" type="noConversion"/>
  </si>
  <si>
    <t>S</t>
    <phoneticPr fontId="8" type="noConversion"/>
  </si>
  <si>
    <t>I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</si>
</sst>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[$-409]mmmm/yy;@"/>
    <numFmt numFmtId="177" formatCode="#,##0.000_);[Red]\(#,##0.000\)"/>
    <numFmt numFmtId="178" formatCode="_(* #,##0.0_);_(* \(#,##0.0\);_(* &quot;-&quot;??_);_(@_)"/>
    <numFmt numFmtId="179" formatCode="#,##0.0000_);[Red]\(#,##0.0000\)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Arial Cyr"/>
      <charset val="204"/>
    </font>
    <font>
      <b/>
      <sz val="9"/>
      <name val="Arial Cyr"/>
      <charset val="204"/>
    </font>
    <font>
      <b/>
      <sz val="14"/>
      <name val="Arial Cyr"/>
      <charset val="204"/>
    </font>
    <font>
      <b/>
      <sz val="11"/>
      <color indexed="8"/>
      <name val="宋体"/>
      <charset val="134"/>
    </font>
    <font>
      <b/>
      <i/>
      <sz val="9"/>
      <name val="Arial Cyr"/>
      <charset val="204"/>
    </font>
    <font>
      <sz val="9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176" fontId="3" fillId="0" borderId="1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left"/>
    </xf>
    <xf numFmtId="0" fontId="4" fillId="0" borderId="1" xfId="0" applyFont="1" applyBorder="1" applyAlignment="1"/>
    <xf numFmtId="0" fontId="5" fillId="0" borderId="1" xfId="0" applyFont="1" applyBorder="1" applyAlignment="1"/>
    <xf numFmtId="177" fontId="4" fillId="0" borderId="1" xfId="0" applyNumberFormat="1" applyFont="1" applyBorder="1" applyAlignment="1">
      <alignment horizontal="center"/>
    </xf>
    <xf numFmtId="0" fontId="6" fillId="0" borderId="0" xfId="0" applyFont="1">
      <alignment vertical="center"/>
    </xf>
    <xf numFmtId="0" fontId="3" fillId="0" borderId="1" xfId="0" applyFont="1" applyBorder="1" applyAlignment="1"/>
    <xf numFmtId="0" fontId="7" fillId="0" borderId="1" xfId="0" applyFont="1" applyBorder="1" applyAlignment="1"/>
    <xf numFmtId="177" fontId="3" fillId="0" borderId="1" xfId="0" applyNumberFormat="1" applyFont="1" applyBorder="1" applyAlignment="1">
      <alignment horizontal="center"/>
    </xf>
    <xf numFmtId="177" fontId="3" fillId="0" borderId="1" xfId="0" applyNumberFormat="1" applyFont="1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3" borderId="1" xfId="0" applyFont="1" applyFill="1" applyBorder="1" applyAlignment="1"/>
    <xf numFmtId="0" fontId="4" fillId="3" borderId="1" xfId="0" applyFont="1" applyFill="1" applyBorder="1" applyAlignment="1"/>
    <xf numFmtId="177" fontId="3" fillId="3" borderId="1" xfId="0" applyNumberFormat="1" applyFont="1" applyFill="1" applyBorder="1" applyAlignment="1">
      <alignment horizontal="center"/>
    </xf>
    <xf numFmtId="0" fontId="0" fillId="3" borderId="0" xfId="0" applyFill="1">
      <alignment vertic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/>
    <xf numFmtId="40" fontId="0" fillId="0" borderId="0" xfId="0" applyNumberFormat="1">
      <alignment vertical="center"/>
    </xf>
    <xf numFmtId="0" fontId="0" fillId="0" borderId="0" xfId="0" applyAlignment="1"/>
    <xf numFmtId="40" fontId="0" fillId="0" borderId="0" xfId="0" applyNumberFormat="1" applyFill="1" applyAlignment="1">
      <alignment horizontal="center"/>
    </xf>
    <xf numFmtId="177" fontId="0" fillId="0" borderId="0" xfId="0" applyNumberFormat="1" applyAlignment="1">
      <alignment horizontal="center" vertical="center"/>
    </xf>
    <xf numFmtId="40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/>
    <xf numFmtId="0" fontId="0" fillId="0" borderId="1" xfId="0" applyBorder="1" applyAlignment="1"/>
    <xf numFmtId="178" fontId="4" fillId="0" borderId="1" xfId="1" applyNumberFormat="1" applyFont="1" applyBorder="1" applyAlignment="1"/>
    <xf numFmtId="40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3" fillId="0" borderId="1" xfId="1" applyNumberFormat="1" applyFont="1" applyBorder="1" applyAlignment="1"/>
    <xf numFmtId="40" fontId="0" fillId="0" borderId="0" xfId="0" applyNumberFormat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3" fillId="0" borderId="2" xfId="0" applyNumberFormat="1" applyFont="1" applyFill="1" applyBorder="1" applyAlignment="1">
      <alignment horizontal="left"/>
    </xf>
    <xf numFmtId="0" fontId="0" fillId="0" borderId="0" xfId="0" applyFill="1">
      <alignment vertical="center"/>
    </xf>
    <xf numFmtId="0" fontId="5" fillId="0" borderId="1" xfId="0" applyFont="1" applyFill="1" applyBorder="1" applyAlignment="1"/>
    <xf numFmtId="40" fontId="4" fillId="0" borderId="1" xfId="0" applyNumberFormat="1" applyFont="1" applyFill="1" applyBorder="1" applyAlignment="1">
      <alignment horizontal="center"/>
    </xf>
    <xf numFmtId="0" fontId="6" fillId="0" borderId="0" xfId="0" applyFont="1" applyFill="1">
      <alignment vertical="center"/>
    </xf>
    <xf numFmtId="0" fontId="3" fillId="0" borderId="1" xfId="0" applyFont="1" applyFill="1" applyBorder="1" applyAlignment="1"/>
    <xf numFmtId="0" fontId="7" fillId="0" borderId="1" xfId="0" applyFont="1" applyFill="1" applyBorder="1" applyAlignment="1"/>
    <xf numFmtId="4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40" fontId="0" fillId="0" borderId="0" xfId="0" applyNumberForma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/>
    </xf>
    <xf numFmtId="40" fontId="3" fillId="4" borderId="1" xfId="0" applyNumberFormat="1" applyFont="1" applyFill="1" applyBorder="1" applyAlignment="1">
      <alignment horizontal="center"/>
    </xf>
    <xf numFmtId="40" fontId="0" fillId="0" borderId="0" xfId="0" applyNumberFormat="1" applyFill="1">
      <alignment vertical="center"/>
    </xf>
    <xf numFmtId="0" fontId="0" fillId="0" borderId="0" xfId="0" applyFill="1" applyAlignment="1"/>
    <xf numFmtId="179" fontId="0" fillId="0" borderId="0" xfId="0" applyNumberFormat="1" applyFill="1" applyAlignment="1">
      <alignment horizontal="center" vertical="center"/>
    </xf>
    <xf numFmtId="40" fontId="3" fillId="2" borderId="1" xfId="0" applyNumberFormat="1" applyFont="1" applyFill="1" applyBorder="1" applyAlignment="1">
      <alignment horizontal="center"/>
    </xf>
    <xf numFmtId="177" fontId="3" fillId="5" borderId="1" xfId="0" applyNumberFormat="1" applyFont="1" applyFill="1" applyBorder="1" applyAlignment="1">
      <alignment horizontal="center"/>
    </xf>
    <xf numFmtId="177" fontId="3" fillId="6" borderId="1" xfId="0" applyNumberFormat="1" applyFont="1" applyFill="1" applyBorder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tabSelected="1" topLeftCell="G49" workbookViewId="0">
      <selection activeCell="K18" sqref="K18"/>
    </sheetView>
  </sheetViews>
  <sheetFormatPr defaultColWidth="9" defaultRowHeight="13.5" x14ac:dyDescent="0.15"/>
  <cols>
    <col min="1" max="1" width="3.375" style="22" customWidth="1"/>
    <col min="2" max="2" width="29.375" style="22" customWidth="1"/>
    <col min="3" max="3" width="10.5" style="32" bestFit="1" customWidth="1"/>
    <col min="4" max="4" width="11.625" style="24" bestFit="1" customWidth="1"/>
    <col min="5" max="7" width="11.625" style="25" bestFit="1" customWidth="1"/>
    <col min="8" max="8" width="12.125" style="25" customWidth="1"/>
    <col min="9" max="14" width="14.125" style="25" customWidth="1"/>
    <col min="15" max="15" width="14.125" style="24" customWidth="1"/>
  </cols>
  <sheetData>
    <row r="1" spans="1:16" x14ac:dyDescent="0.2">
      <c r="A1" s="1"/>
      <c r="B1" s="1"/>
      <c r="C1" s="1" t="s">
        <v>0</v>
      </c>
      <c r="D1" s="1">
        <v>42400</v>
      </c>
      <c r="E1" s="1">
        <v>42401</v>
      </c>
      <c r="F1" s="1">
        <v>42460.757523148146</v>
      </c>
      <c r="G1" s="1">
        <v>42490.710231481484</v>
      </c>
      <c r="H1" s="1">
        <v>42521.584699074076</v>
      </c>
      <c r="I1" s="1">
        <v>42551.567777777775</v>
      </c>
      <c r="J1" s="1">
        <v>42582.608518518522</v>
      </c>
      <c r="K1" s="1">
        <v>42583.625</v>
      </c>
      <c r="L1" s="1">
        <v>42614</v>
      </c>
      <c r="M1" s="1">
        <v>42644</v>
      </c>
      <c r="N1" s="1">
        <v>42675</v>
      </c>
      <c r="O1" s="1">
        <v>42705</v>
      </c>
      <c r="P1" s="2"/>
    </row>
    <row r="2" spans="1:16" s="6" customFormat="1" ht="18" x14ac:dyDescent="0.25">
      <c r="A2" s="3"/>
      <c r="B2" s="4" t="s">
        <v>1</v>
      </c>
      <c r="C2" s="5"/>
      <c r="D2" s="5">
        <f t="shared" ref="D2:O2" si="0">D3+SUM(D15:D26)</f>
        <v>2495</v>
      </c>
      <c r="E2" s="5">
        <f t="shared" si="0"/>
        <v>2675</v>
      </c>
      <c r="F2" s="5">
        <f t="shared" si="0"/>
        <v>3450</v>
      </c>
      <c r="G2" s="5">
        <f t="shared" si="0"/>
        <v>5550</v>
      </c>
      <c r="H2" s="5">
        <f t="shared" si="0"/>
        <v>2675</v>
      </c>
      <c r="I2" s="5">
        <f t="shared" si="0"/>
        <v>3675</v>
      </c>
      <c r="J2" s="5">
        <f t="shared" si="0"/>
        <v>3000</v>
      </c>
      <c r="K2" s="5">
        <f t="shared" si="0"/>
        <v>3050</v>
      </c>
      <c r="L2" s="5">
        <f t="shared" si="0"/>
        <v>0</v>
      </c>
      <c r="M2" s="5">
        <f t="shared" si="0"/>
        <v>0</v>
      </c>
      <c r="N2" s="5">
        <f t="shared" si="0"/>
        <v>0</v>
      </c>
      <c r="O2" s="5">
        <f t="shared" si="0"/>
        <v>0</v>
      </c>
    </row>
    <row r="3" spans="1:16" x14ac:dyDescent="0.2">
      <c r="A3" s="7"/>
      <c r="B3" s="8" t="s">
        <v>2</v>
      </c>
      <c r="C3" s="9"/>
      <c r="D3" s="9">
        <f>D4+D14</f>
        <v>1000</v>
      </c>
      <c r="E3" s="9">
        <f t="shared" ref="E3:O3" si="1">E4+E14</f>
        <v>2175</v>
      </c>
      <c r="F3" s="9">
        <f t="shared" si="1"/>
        <v>2450</v>
      </c>
      <c r="G3" s="9">
        <f t="shared" si="1"/>
        <v>4550</v>
      </c>
      <c r="H3" s="9">
        <f t="shared" si="1"/>
        <v>1675</v>
      </c>
      <c r="I3" s="9">
        <f t="shared" si="1"/>
        <v>3675</v>
      </c>
      <c r="J3" s="9">
        <f t="shared" si="1"/>
        <v>3000</v>
      </c>
      <c r="K3" s="9">
        <f t="shared" si="1"/>
        <v>3050</v>
      </c>
      <c r="L3" s="9">
        <f t="shared" si="1"/>
        <v>0</v>
      </c>
      <c r="M3" s="9">
        <f t="shared" si="1"/>
        <v>0</v>
      </c>
      <c r="N3" s="9">
        <f t="shared" si="1"/>
        <v>0</v>
      </c>
      <c r="O3" s="9">
        <f t="shared" si="1"/>
        <v>0</v>
      </c>
    </row>
    <row r="4" spans="1:16" x14ac:dyDescent="0.2">
      <c r="A4" s="7"/>
      <c r="B4" s="7" t="s">
        <v>3</v>
      </c>
      <c r="C4" s="10"/>
      <c r="D4" s="9">
        <f>SUM(D5:D13)</f>
        <v>1000</v>
      </c>
      <c r="E4" s="9">
        <f t="shared" ref="E4:O4" si="2">SUM(E5:E13)</f>
        <v>2175</v>
      </c>
      <c r="F4" s="9">
        <f t="shared" si="2"/>
        <v>2450</v>
      </c>
      <c r="G4" s="9">
        <f t="shared" si="2"/>
        <v>4550</v>
      </c>
      <c r="H4" s="9">
        <f t="shared" si="2"/>
        <v>1675</v>
      </c>
      <c r="I4" s="9">
        <f t="shared" si="2"/>
        <v>3675</v>
      </c>
      <c r="J4" s="9">
        <f t="shared" si="2"/>
        <v>3000</v>
      </c>
      <c r="K4" s="9">
        <f t="shared" si="2"/>
        <v>3050</v>
      </c>
      <c r="L4" s="9">
        <f t="shared" si="2"/>
        <v>0</v>
      </c>
      <c r="M4" s="9">
        <f t="shared" si="2"/>
        <v>0</v>
      </c>
      <c r="N4" s="9">
        <f t="shared" si="2"/>
        <v>0</v>
      </c>
      <c r="O4" s="9">
        <f t="shared" si="2"/>
        <v>0</v>
      </c>
    </row>
    <row r="5" spans="1:16" x14ac:dyDescent="0.2">
      <c r="A5" s="7"/>
      <c r="B5" s="7">
        <v>25</v>
      </c>
      <c r="C5" s="10"/>
      <c r="D5" s="9">
        <v>75</v>
      </c>
      <c r="E5" s="9">
        <v>175</v>
      </c>
      <c r="F5" s="9">
        <v>800</v>
      </c>
      <c r="G5" s="9">
        <v>1800</v>
      </c>
      <c r="H5" s="9">
        <v>425</v>
      </c>
      <c r="I5" s="9">
        <v>1125</v>
      </c>
      <c r="J5" s="9">
        <v>375</v>
      </c>
      <c r="K5" s="51">
        <v>950</v>
      </c>
      <c r="L5" s="9"/>
      <c r="M5" s="9"/>
      <c r="N5" s="9"/>
      <c r="O5" s="9"/>
    </row>
    <row r="6" spans="1:16" x14ac:dyDescent="0.2">
      <c r="A6" s="7"/>
      <c r="B6" s="7">
        <v>27</v>
      </c>
      <c r="C6" s="10"/>
      <c r="D6" s="9">
        <v>450</v>
      </c>
      <c r="E6" s="9">
        <v>900</v>
      </c>
      <c r="F6" s="9">
        <v>625</v>
      </c>
      <c r="G6" s="9">
        <v>1200</v>
      </c>
      <c r="H6" s="9">
        <v>500</v>
      </c>
      <c r="I6" s="9">
        <v>1075</v>
      </c>
      <c r="J6" s="9">
        <v>750</v>
      </c>
      <c r="K6" s="51">
        <v>1100</v>
      </c>
      <c r="L6" s="9"/>
      <c r="M6" s="9"/>
      <c r="N6" s="9"/>
      <c r="O6" s="9"/>
    </row>
    <row r="7" spans="1:16" x14ac:dyDescent="0.2">
      <c r="A7" s="7"/>
      <c r="B7" s="7">
        <v>32</v>
      </c>
      <c r="C7" s="10"/>
      <c r="D7" s="9"/>
      <c r="E7" s="9"/>
      <c r="F7" s="9">
        <v>0</v>
      </c>
      <c r="G7" s="9">
        <v>0</v>
      </c>
      <c r="H7" s="9">
        <v>0</v>
      </c>
      <c r="I7" s="9">
        <v>0</v>
      </c>
      <c r="J7" s="9">
        <v>0</v>
      </c>
      <c r="K7" s="51">
        <v>0</v>
      </c>
      <c r="L7" s="9"/>
      <c r="M7" s="9"/>
      <c r="N7" s="9"/>
      <c r="O7" s="9"/>
    </row>
    <row r="8" spans="1:16" x14ac:dyDescent="0.2">
      <c r="A8" s="7"/>
      <c r="B8" s="7">
        <v>34</v>
      </c>
      <c r="C8" s="10"/>
      <c r="D8" s="9"/>
      <c r="E8" s="9">
        <v>600</v>
      </c>
      <c r="F8" s="9">
        <v>0</v>
      </c>
      <c r="G8" s="9">
        <v>250</v>
      </c>
      <c r="H8" s="9">
        <v>300</v>
      </c>
      <c r="I8" s="9">
        <v>0</v>
      </c>
      <c r="J8" s="9">
        <v>0</v>
      </c>
      <c r="K8" s="51">
        <v>0</v>
      </c>
      <c r="L8" s="9"/>
      <c r="M8" s="9"/>
      <c r="N8" s="9"/>
      <c r="O8" s="9"/>
    </row>
    <row r="9" spans="1:16" x14ac:dyDescent="0.2">
      <c r="A9" s="7"/>
      <c r="B9" s="7">
        <v>36</v>
      </c>
      <c r="C9" s="10"/>
      <c r="D9" s="9"/>
      <c r="E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51">
        <v>0</v>
      </c>
      <c r="L9" s="9"/>
      <c r="M9" s="9"/>
      <c r="N9" s="9"/>
      <c r="O9" s="9"/>
    </row>
    <row r="10" spans="1:16" x14ac:dyDescent="0.2">
      <c r="A10" s="7"/>
      <c r="B10" s="7">
        <v>40</v>
      </c>
      <c r="C10" s="10"/>
      <c r="D10" s="9"/>
      <c r="E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51">
        <v>0</v>
      </c>
      <c r="L10" s="9"/>
      <c r="M10" s="9"/>
      <c r="N10" s="9"/>
      <c r="O10" s="9"/>
    </row>
    <row r="11" spans="1:16" x14ac:dyDescent="0.2">
      <c r="A11" s="7"/>
      <c r="B11" s="12" t="s">
        <v>4</v>
      </c>
      <c r="C11" s="10"/>
      <c r="D11" s="9"/>
      <c r="E11" s="9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51">
        <v>0</v>
      </c>
      <c r="L11" s="9"/>
      <c r="M11" s="9"/>
      <c r="N11" s="9"/>
      <c r="O11" s="9"/>
    </row>
    <row r="12" spans="1:16" x14ac:dyDescent="0.2">
      <c r="A12" s="7"/>
      <c r="B12" s="12">
        <v>24</v>
      </c>
      <c r="C12" s="10"/>
      <c r="D12" s="9">
        <v>475</v>
      </c>
      <c r="E12" s="9">
        <v>500</v>
      </c>
      <c r="F12" s="9">
        <v>1025</v>
      </c>
      <c r="G12" s="9">
        <v>1200</v>
      </c>
      <c r="H12" s="9">
        <v>450</v>
      </c>
      <c r="I12" s="9">
        <v>1475</v>
      </c>
      <c r="J12" s="9">
        <v>1875</v>
      </c>
      <c r="K12" s="51">
        <v>1000</v>
      </c>
      <c r="L12" s="9"/>
      <c r="M12" s="9"/>
      <c r="N12" s="9"/>
      <c r="O12" s="9"/>
    </row>
    <row r="13" spans="1:16" x14ac:dyDescent="0.2">
      <c r="A13" s="7"/>
      <c r="B13" s="12" t="s">
        <v>5</v>
      </c>
      <c r="C13" s="10"/>
      <c r="D13" s="9"/>
      <c r="E13" s="9"/>
      <c r="F13" s="9">
        <v>0</v>
      </c>
      <c r="G13" s="9">
        <v>100</v>
      </c>
      <c r="H13" s="9">
        <v>0</v>
      </c>
      <c r="I13" s="9">
        <v>0</v>
      </c>
      <c r="J13" s="9">
        <v>0</v>
      </c>
      <c r="K13" s="51">
        <v>0</v>
      </c>
      <c r="L13" s="9"/>
      <c r="M13" s="9"/>
      <c r="N13" s="9"/>
      <c r="O13" s="9"/>
    </row>
    <row r="14" spans="1:16" x14ac:dyDescent="0.2">
      <c r="A14" s="7"/>
      <c r="B14" s="7" t="s">
        <v>6</v>
      </c>
      <c r="C14" s="10"/>
      <c r="D14" s="9"/>
      <c r="E14" s="9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51">
        <v>0</v>
      </c>
      <c r="L14" s="9"/>
      <c r="M14" s="9"/>
      <c r="N14" s="9"/>
      <c r="O14" s="9"/>
    </row>
    <row r="15" spans="1:16" x14ac:dyDescent="0.2">
      <c r="A15" s="7"/>
      <c r="B15" s="3" t="s">
        <v>7</v>
      </c>
      <c r="C15" s="10"/>
      <c r="D15" s="9"/>
      <c r="E15" s="9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51">
        <v>0</v>
      </c>
      <c r="L15" s="9"/>
      <c r="M15" s="9"/>
      <c r="N15" s="9"/>
      <c r="O15" s="9"/>
    </row>
    <row r="16" spans="1:16" x14ac:dyDescent="0.2">
      <c r="A16" s="7"/>
      <c r="B16" s="3" t="s">
        <v>8</v>
      </c>
      <c r="C16" s="10"/>
      <c r="D16" s="9">
        <v>1495</v>
      </c>
      <c r="E16" s="9">
        <v>500</v>
      </c>
      <c r="F16" s="9">
        <v>1000</v>
      </c>
      <c r="G16" s="9">
        <v>1000</v>
      </c>
      <c r="H16" s="9">
        <v>1000</v>
      </c>
      <c r="I16" s="9">
        <v>0</v>
      </c>
      <c r="J16" s="9">
        <v>0</v>
      </c>
      <c r="K16" s="51">
        <v>0</v>
      </c>
      <c r="L16" s="9"/>
      <c r="M16" s="9"/>
      <c r="N16" s="9"/>
      <c r="O16" s="9"/>
    </row>
    <row r="17" spans="1:15" x14ac:dyDescent="0.2">
      <c r="A17" s="7"/>
      <c r="B17" s="3" t="s">
        <v>9</v>
      </c>
      <c r="C17" s="10"/>
      <c r="D17" s="9">
        <v>0</v>
      </c>
      <c r="E17" s="9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51">
        <v>0</v>
      </c>
      <c r="L17" s="9"/>
      <c r="M17" s="9"/>
      <c r="N17" s="9"/>
      <c r="O17" s="9"/>
    </row>
    <row r="18" spans="1:15" x14ac:dyDescent="0.2">
      <c r="A18" s="7"/>
      <c r="B18" s="3" t="s">
        <v>10</v>
      </c>
      <c r="C18" s="10"/>
      <c r="D18" s="9"/>
      <c r="E18" s="9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/>
      <c r="M18" s="9"/>
      <c r="N18" s="9"/>
      <c r="O18" s="9"/>
    </row>
    <row r="19" spans="1:15" x14ac:dyDescent="0.2">
      <c r="A19" s="7"/>
      <c r="B19" s="3" t="s">
        <v>11</v>
      </c>
      <c r="C19" s="10"/>
      <c r="D19" s="9"/>
      <c r="E19" s="9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/>
      <c r="M19" s="9"/>
      <c r="N19" s="9"/>
      <c r="O19" s="9"/>
    </row>
    <row r="20" spans="1:15" x14ac:dyDescent="0.2">
      <c r="A20" s="7"/>
      <c r="B20" s="3" t="s">
        <v>12</v>
      </c>
      <c r="C20" s="10"/>
      <c r="D20" s="9"/>
      <c r="E20" s="9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/>
      <c r="M20" s="9"/>
      <c r="N20" s="9"/>
      <c r="O20" s="9"/>
    </row>
    <row r="21" spans="1:15" x14ac:dyDescent="0.2">
      <c r="A21" s="7"/>
      <c r="B21" s="3" t="s">
        <v>13</v>
      </c>
      <c r="C21" s="10"/>
      <c r="D21" s="9"/>
      <c r="E21" s="9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/>
      <c r="M21" s="9"/>
      <c r="N21" s="9"/>
      <c r="O21" s="9"/>
    </row>
    <row r="22" spans="1:15" x14ac:dyDescent="0.2">
      <c r="A22" s="7"/>
      <c r="B22" s="3" t="s">
        <v>14</v>
      </c>
      <c r="C22" s="10"/>
      <c r="D22" s="9"/>
      <c r="E22" s="9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/>
      <c r="M22" s="9"/>
      <c r="N22" s="9"/>
      <c r="O22" s="9"/>
    </row>
    <row r="23" spans="1:15" x14ac:dyDescent="0.2">
      <c r="A23" s="7"/>
      <c r="B23" s="3" t="s">
        <v>15</v>
      </c>
      <c r="C23" s="10"/>
      <c r="D23" s="9"/>
      <c r="E23" s="9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/>
      <c r="M23" s="9"/>
      <c r="N23" s="9"/>
      <c r="O23" s="9"/>
    </row>
    <row r="24" spans="1:15" x14ac:dyDescent="0.2">
      <c r="A24" s="7"/>
      <c r="B24" s="3" t="s">
        <v>16</v>
      </c>
      <c r="C24" s="10"/>
      <c r="D24" s="9"/>
      <c r="E24" s="9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/>
      <c r="M24" s="9"/>
      <c r="N24" s="9"/>
      <c r="O24" s="9"/>
    </row>
    <row r="25" spans="1:15" x14ac:dyDescent="0.2">
      <c r="A25" s="7"/>
      <c r="B25" s="3" t="s">
        <v>17</v>
      </c>
      <c r="C25" s="10"/>
      <c r="D25" s="9"/>
      <c r="E25" s="9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/>
      <c r="M25" s="9"/>
      <c r="N25" s="9"/>
      <c r="O25" s="9"/>
    </row>
    <row r="26" spans="1:15" s="16" customFormat="1" x14ac:dyDescent="0.2">
      <c r="A26" s="13"/>
      <c r="B26" s="14" t="s">
        <v>18</v>
      </c>
      <c r="C26" s="15"/>
      <c r="D26" s="15"/>
      <c r="E26" s="15"/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/>
      <c r="M26" s="15"/>
      <c r="N26" s="15"/>
      <c r="O26" s="15"/>
    </row>
    <row r="27" spans="1:15" s="6" customFormat="1" ht="18" x14ac:dyDescent="0.25">
      <c r="A27" s="3"/>
      <c r="B27" s="4" t="s">
        <v>19</v>
      </c>
      <c r="C27" s="5"/>
      <c r="D27" s="5">
        <f t="shared" ref="D27:O27" si="3">D28+SUM(D40:D51)</f>
        <v>5921.875</v>
      </c>
      <c r="E27" s="5">
        <f t="shared" si="3"/>
        <v>2387.5</v>
      </c>
      <c r="F27" s="5">
        <f t="shared" si="3"/>
        <v>3640.625</v>
      </c>
      <c r="G27" s="5">
        <f t="shared" si="3"/>
        <v>4438.75</v>
      </c>
      <c r="H27" s="5">
        <f t="shared" si="3"/>
        <v>4373.75</v>
      </c>
      <c r="I27" s="5">
        <f t="shared" si="3"/>
        <v>2806.7255</v>
      </c>
      <c r="J27" s="5">
        <f t="shared" si="3"/>
        <v>3751.25</v>
      </c>
      <c r="K27" s="5">
        <f t="shared" si="3"/>
        <v>3564.8710999999998</v>
      </c>
      <c r="L27" s="5">
        <f t="shared" si="3"/>
        <v>0</v>
      </c>
      <c r="M27" s="5">
        <f t="shared" si="3"/>
        <v>0</v>
      </c>
      <c r="N27" s="5">
        <f t="shared" si="3"/>
        <v>0</v>
      </c>
      <c r="O27" s="5">
        <f t="shared" si="3"/>
        <v>0</v>
      </c>
    </row>
    <row r="28" spans="1:15" x14ac:dyDescent="0.2">
      <c r="A28" s="7"/>
      <c r="B28" s="8" t="s">
        <v>20</v>
      </c>
      <c r="C28" s="9"/>
      <c r="D28" s="9">
        <f>D29+D39</f>
        <v>4421.875</v>
      </c>
      <c r="E28" s="9">
        <f t="shared" ref="E28:O28" si="4">E29+E39</f>
        <v>892.5</v>
      </c>
      <c r="F28" s="9">
        <f t="shared" si="4"/>
        <v>3190.625</v>
      </c>
      <c r="G28" s="9">
        <f t="shared" si="4"/>
        <v>2888.75</v>
      </c>
      <c r="H28" s="9">
        <f t="shared" si="4"/>
        <v>3373.75</v>
      </c>
      <c r="I28" s="9">
        <f t="shared" si="4"/>
        <v>2788.125</v>
      </c>
      <c r="J28" s="9">
        <f t="shared" si="4"/>
        <v>3751.25</v>
      </c>
      <c r="K28" s="9">
        <f t="shared" si="4"/>
        <v>3546.1859999999997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</row>
    <row r="29" spans="1:15" x14ac:dyDescent="0.2">
      <c r="A29" s="7"/>
      <c r="B29" s="7" t="s">
        <v>21</v>
      </c>
      <c r="C29" s="9"/>
      <c r="D29" s="9">
        <f>SUM(D30:D38)</f>
        <v>4421.875</v>
      </c>
      <c r="E29" s="9">
        <f t="shared" ref="E29:O29" si="5">SUM(E30:E38)</f>
        <v>892.5</v>
      </c>
      <c r="F29" s="9">
        <f t="shared" si="5"/>
        <v>3190.625</v>
      </c>
      <c r="G29" s="9">
        <f t="shared" si="5"/>
        <v>2888.75</v>
      </c>
      <c r="H29" s="9">
        <f t="shared" si="5"/>
        <v>3373.75</v>
      </c>
      <c r="I29" s="9">
        <f t="shared" si="5"/>
        <v>2788.125</v>
      </c>
      <c r="J29" s="9">
        <f t="shared" si="5"/>
        <v>3751.25</v>
      </c>
      <c r="K29" s="9">
        <f t="shared" si="5"/>
        <v>3546.1859999999997</v>
      </c>
      <c r="L29" s="9">
        <f t="shared" si="5"/>
        <v>0</v>
      </c>
      <c r="M29" s="9">
        <f t="shared" si="5"/>
        <v>0</v>
      </c>
      <c r="N29" s="9">
        <f t="shared" si="5"/>
        <v>0</v>
      </c>
      <c r="O29" s="9">
        <f t="shared" si="5"/>
        <v>0</v>
      </c>
    </row>
    <row r="30" spans="1:15" x14ac:dyDescent="0.2">
      <c r="A30" s="7"/>
      <c r="B30" s="7">
        <v>25</v>
      </c>
      <c r="C30" s="9"/>
      <c r="D30" s="9">
        <v>1950</v>
      </c>
      <c r="E30" s="9">
        <v>228.75</v>
      </c>
      <c r="F30" s="9">
        <v>653.125</v>
      </c>
      <c r="G30" s="17">
        <v>981.25</v>
      </c>
      <c r="H30" s="9">
        <v>1217.5</v>
      </c>
      <c r="I30" s="9">
        <v>627.5</v>
      </c>
      <c r="J30" s="9">
        <v>397.5</v>
      </c>
      <c r="K30" s="9">
        <v>547.5</v>
      </c>
      <c r="L30" s="9"/>
      <c r="M30" s="9"/>
      <c r="N30" s="9"/>
      <c r="O30" s="9"/>
    </row>
    <row r="31" spans="1:15" x14ac:dyDescent="0.2">
      <c r="A31" s="7"/>
      <c r="B31" s="7">
        <v>27</v>
      </c>
      <c r="C31" s="9"/>
      <c r="D31" s="9">
        <v>1228.125</v>
      </c>
      <c r="E31" s="9">
        <v>320</v>
      </c>
      <c r="F31" s="9">
        <v>1282.5</v>
      </c>
      <c r="G31" s="18">
        <v>941.875</v>
      </c>
      <c r="H31" s="9">
        <v>1321.875</v>
      </c>
      <c r="I31" s="9">
        <v>938.125</v>
      </c>
      <c r="J31" s="9">
        <v>1157.5</v>
      </c>
      <c r="K31" s="9">
        <v>1174.375</v>
      </c>
      <c r="L31" s="9"/>
      <c r="M31" s="9"/>
      <c r="N31" s="9"/>
      <c r="O31" s="9"/>
    </row>
    <row r="32" spans="1:15" x14ac:dyDescent="0.2">
      <c r="A32" s="7"/>
      <c r="B32" s="7">
        <v>32</v>
      </c>
      <c r="C32" s="9"/>
      <c r="D32" s="9"/>
      <c r="E32" s="9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/>
      <c r="N32" s="9"/>
      <c r="O32" s="9"/>
    </row>
    <row r="33" spans="1:15" x14ac:dyDescent="0.2">
      <c r="A33" s="7"/>
      <c r="B33" s="7">
        <v>34</v>
      </c>
      <c r="C33" s="9"/>
      <c r="D33" s="9">
        <v>500</v>
      </c>
      <c r="E33" s="9"/>
      <c r="F33" s="9">
        <v>6.25</v>
      </c>
      <c r="G33" s="9">
        <v>0</v>
      </c>
      <c r="H33" s="9">
        <v>112.5</v>
      </c>
      <c r="I33" s="9">
        <v>262.5</v>
      </c>
      <c r="J33" s="9">
        <v>458.125</v>
      </c>
      <c r="K33" s="9">
        <v>362.5</v>
      </c>
      <c r="L33" s="9"/>
      <c r="M33" s="9"/>
      <c r="N33" s="9"/>
      <c r="O33" s="9"/>
    </row>
    <row r="34" spans="1:15" x14ac:dyDescent="0.2">
      <c r="A34" s="7"/>
      <c r="B34" s="7">
        <v>36</v>
      </c>
      <c r="C34" s="9"/>
      <c r="D34" s="9"/>
      <c r="E34" s="9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/>
      <c r="M34" s="9"/>
      <c r="N34" s="9"/>
      <c r="O34" s="9"/>
    </row>
    <row r="35" spans="1:15" x14ac:dyDescent="0.2">
      <c r="A35" s="7"/>
      <c r="B35" s="7">
        <v>40</v>
      </c>
      <c r="C35" s="9"/>
      <c r="D35" s="9"/>
      <c r="E35" s="9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/>
      <c r="M35" s="9"/>
      <c r="N35" s="9"/>
      <c r="O35" s="9"/>
    </row>
    <row r="36" spans="1:15" x14ac:dyDescent="0.2">
      <c r="A36" s="7"/>
      <c r="B36" s="12" t="s">
        <v>4</v>
      </c>
      <c r="C36" s="9"/>
      <c r="D36" s="9"/>
      <c r="E36" s="9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/>
      <c r="M36" s="9"/>
      <c r="N36" s="9"/>
      <c r="O36" s="9"/>
    </row>
    <row r="37" spans="1:15" x14ac:dyDescent="0.2">
      <c r="A37" s="7"/>
      <c r="B37" s="12">
        <v>24</v>
      </c>
      <c r="C37" s="9"/>
      <c r="D37" s="9">
        <v>743.75</v>
      </c>
      <c r="E37" s="9">
        <v>343.75</v>
      </c>
      <c r="F37" s="9">
        <v>1248.125</v>
      </c>
      <c r="G37" s="18">
        <v>931.25</v>
      </c>
      <c r="H37" s="9">
        <v>680</v>
      </c>
      <c r="I37" s="9">
        <v>905</v>
      </c>
      <c r="J37" s="9">
        <v>1230.625</v>
      </c>
      <c r="K37" s="9">
        <v>1441.8109999999999</v>
      </c>
      <c r="L37" s="9"/>
      <c r="M37" s="9"/>
      <c r="N37" s="9"/>
      <c r="O37" s="9"/>
    </row>
    <row r="38" spans="1:15" x14ac:dyDescent="0.2">
      <c r="A38" s="7"/>
      <c r="B38" s="12" t="s">
        <v>5</v>
      </c>
      <c r="C38" s="9"/>
      <c r="D38" s="9"/>
      <c r="E38" s="9"/>
      <c r="F38" s="9">
        <v>0.625</v>
      </c>
      <c r="G38" s="9">
        <v>34.375</v>
      </c>
      <c r="H38" s="9">
        <v>41.875</v>
      </c>
      <c r="I38" s="9">
        <v>55</v>
      </c>
      <c r="J38" s="9">
        <v>507.5</v>
      </c>
      <c r="K38" s="9">
        <v>20</v>
      </c>
      <c r="L38" s="9"/>
      <c r="M38" s="9"/>
      <c r="N38" s="9"/>
      <c r="O38" s="9"/>
    </row>
    <row r="39" spans="1:15" x14ac:dyDescent="0.2">
      <c r="A39" s="7"/>
      <c r="B39" s="7" t="s">
        <v>6</v>
      </c>
      <c r="C39" s="9"/>
      <c r="D39" s="9"/>
      <c r="E39" s="9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/>
      <c r="M39" s="9"/>
      <c r="N39" s="9"/>
      <c r="O39" s="9"/>
    </row>
    <row r="40" spans="1:15" x14ac:dyDescent="0.2">
      <c r="A40" s="7"/>
      <c r="B40" s="8" t="s">
        <v>7</v>
      </c>
      <c r="C40" s="9"/>
      <c r="D40" s="9"/>
      <c r="E40" s="9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/>
      <c r="M40" s="9"/>
      <c r="N40" s="9"/>
      <c r="O40" s="9"/>
    </row>
    <row r="41" spans="1:15" x14ac:dyDescent="0.2">
      <c r="A41" s="7"/>
      <c r="B41" s="8" t="s">
        <v>8</v>
      </c>
      <c r="C41" s="9"/>
      <c r="D41" s="9">
        <v>1500</v>
      </c>
      <c r="E41" s="9">
        <v>1495</v>
      </c>
      <c r="F41" s="19">
        <v>450</v>
      </c>
      <c r="G41" s="17">
        <v>1550</v>
      </c>
      <c r="H41" s="9">
        <v>1000</v>
      </c>
      <c r="I41" s="9">
        <v>0</v>
      </c>
      <c r="J41" s="9">
        <v>0</v>
      </c>
      <c r="K41" s="9">
        <v>0</v>
      </c>
      <c r="L41" s="9"/>
      <c r="M41" s="9"/>
      <c r="N41" s="9"/>
      <c r="O41" s="9"/>
    </row>
    <row r="42" spans="1:15" x14ac:dyDescent="0.2">
      <c r="A42" s="7"/>
      <c r="B42" s="3" t="s">
        <v>9</v>
      </c>
      <c r="C42" s="9"/>
      <c r="D42" s="9"/>
      <c r="E42" s="9"/>
      <c r="F42" s="9">
        <v>0</v>
      </c>
      <c r="G42" s="9">
        <v>0</v>
      </c>
      <c r="H42" s="9">
        <v>0</v>
      </c>
      <c r="I42" s="50">
        <f>18600.5/1000</f>
        <v>18.6005</v>
      </c>
      <c r="J42" s="9">
        <v>0</v>
      </c>
      <c r="K42" s="9">
        <v>18.685099999999998</v>
      </c>
      <c r="L42" s="9"/>
      <c r="M42" s="9"/>
      <c r="N42" s="9"/>
      <c r="O42" s="9"/>
    </row>
    <row r="43" spans="1:15" x14ac:dyDescent="0.2">
      <c r="A43" s="7"/>
      <c r="B43" s="3" t="s">
        <v>10</v>
      </c>
      <c r="C43" s="9"/>
      <c r="D43" s="9"/>
      <c r="E43" s="9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/>
      <c r="M43" s="9"/>
      <c r="N43" s="9"/>
      <c r="O43" s="9"/>
    </row>
    <row r="44" spans="1:15" x14ac:dyDescent="0.2">
      <c r="A44" s="7"/>
      <c r="B44" s="3" t="s">
        <v>11</v>
      </c>
      <c r="C44" s="9"/>
      <c r="D44" s="9"/>
      <c r="E44" s="9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/>
      <c r="M44" s="9"/>
      <c r="N44" s="9"/>
      <c r="O44" s="9"/>
    </row>
    <row r="45" spans="1:15" x14ac:dyDescent="0.2">
      <c r="A45" s="7"/>
      <c r="B45" s="3" t="s">
        <v>12</v>
      </c>
      <c r="C45" s="9"/>
      <c r="D45" s="9"/>
      <c r="E45" s="9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/>
      <c r="M45" s="9"/>
      <c r="N45" s="9"/>
      <c r="O45" s="9"/>
    </row>
    <row r="46" spans="1:15" x14ac:dyDescent="0.2">
      <c r="A46" s="7"/>
      <c r="B46" s="3" t="s">
        <v>13</v>
      </c>
      <c r="C46" s="9"/>
      <c r="D46" s="9"/>
      <c r="E46" s="9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/>
      <c r="M46" s="9"/>
      <c r="N46" s="9"/>
      <c r="O46" s="9"/>
    </row>
    <row r="47" spans="1:15" x14ac:dyDescent="0.2">
      <c r="A47" s="7"/>
      <c r="B47" s="3" t="s">
        <v>14</v>
      </c>
      <c r="C47" s="9"/>
      <c r="D47" s="9"/>
      <c r="E47" s="9"/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/>
      <c r="M47" s="9"/>
      <c r="N47" s="9"/>
      <c r="O47" s="9"/>
    </row>
    <row r="48" spans="1:15" x14ac:dyDescent="0.2">
      <c r="A48" s="7"/>
      <c r="B48" s="3" t="s">
        <v>15</v>
      </c>
      <c r="C48" s="9"/>
      <c r="D48" s="9"/>
      <c r="E48" s="9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/>
      <c r="M48" s="9"/>
      <c r="N48" s="9"/>
      <c r="O48" s="9"/>
    </row>
    <row r="49" spans="1:17" x14ac:dyDescent="0.2">
      <c r="A49" s="7"/>
      <c r="B49" s="3" t="s">
        <v>16</v>
      </c>
      <c r="C49" s="9"/>
      <c r="D49" s="9"/>
      <c r="E49" s="9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/>
      <c r="M49" s="9"/>
      <c r="N49" s="9"/>
      <c r="O49" s="9"/>
    </row>
    <row r="50" spans="1:17" x14ac:dyDescent="0.2">
      <c r="A50" s="7"/>
      <c r="B50" s="3" t="s">
        <v>17</v>
      </c>
      <c r="C50" s="9"/>
      <c r="D50" s="9"/>
      <c r="E50" s="9"/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/>
      <c r="M50" s="9"/>
      <c r="N50" s="9"/>
      <c r="O50" s="9"/>
    </row>
    <row r="51" spans="1:17" x14ac:dyDescent="0.2">
      <c r="A51" s="7"/>
      <c r="B51" s="20" t="s">
        <v>18</v>
      </c>
      <c r="C51" s="9"/>
      <c r="D51" s="9"/>
      <c r="E51" s="9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/>
      <c r="M51" s="9"/>
      <c r="N51" s="9"/>
      <c r="O51" s="9"/>
    </row>
    <row r="52" spans="1:17" s="6" customFormat="1" ht="18" x14ac:dyDescent="0.25">
      <c r="A52" s="3"/>
      <c r="B52" s="4" t="s">
        <v>22</v>
      </c>
      <c r="C52" s="5">
        <f>C53+C65+C66+C67+C68+C69+C71+C72+C73+C74+C70+C75+C76</f>
        <v>9477.6444199999987</v>
      </c>
      <c r="D52" s="5">
        <f t="shared" ref="D52:O52" si="6">D53+SUM(D65:D76)</f>
        <v>6050.7694200000005</v>
      </c>
      <c r="E52" s="5">
        <f t="shared" si="6"/>
        <v>6338.2694199999996</v>
      </c>
      <c r="F52" s="5">
        <f t="shared" si="6"/>
        <v>6147.6444199999996</v>
      </c>
      <c r="G52" s="5">
        <f t="shared" si="6"/>
        <v>7258.8944199999996</v>
      </c>
      <c r="H52" s="5">
        <f t="shared" si="6"/>
        <v>5560.1444199999996</v>
      </c>
      <c r="I52" s="5">
        <f t="shared" si="6"/>
        <v>6428.4189200000001</v>
      </c>
      <c r="J52" s="5">
        <f t="shared" si="6"/>
        <v>5677.1689200000001</v>
      </c>
      <c r="K52" s="5">
        <f t="shared" si="6"/>
        <v>5162.2978200000007</v>
      </c>
      <c r="L52" s="5">
        <f t="shared" si="6"/>
        <v>5162.2978200000007</v>
      </c>
      <c r="M52" s="5">
        <f t="shared" si="6"/>
        <v>5162.2978200000007</v>
      </c>
      <c r="N52" s="5">
        <f t="shared" si="6"/>
        <v>5162.2978200000007</v>
      </c>
      <c r="O52" s="5">
        <f t="shared" si="6"/>
        <v>5162.2978200000007</v>
      </c>
    </row>
    <row r="53" spans="1:17" x14ac:dyDescent="0.2">
      <c r="A53" s="7"/>
      <c r="B53" s="8" t="s">
        <v>23</v>
      </c>
      <c r="C53" s="9">
        <f>C54+C64</f>
        <v>8162.5</v>
      </c>
      <c r="D53" s="9">
        <f>D54+D64</f>
        <v>4740.625</v>
      </c>
      <c r="E53" s="9">
        <f t="shared" ref="E53:O53" si="7">E54+E64</f>
        <v>6023.125</v>
      </c>
      <c r="F53" s="9">
        <f t="shared" si="7"/>
        <v>5282.5</v>
      </c>
      <c r="G53" s="9">
        <f t="shared" si="7"/>
        <v>6943.75</v>
      </c>
      <c r="H53" s="9">
        <f>H54+H64</f>
        <v>5245</v>
      </c>
      <c r="I53" s="9">
        <f t="shared" si="7"/>
        <v>6131.875</v>
      </c>
      <c r="J53" s="9">
        <f t="shared" si="7"/>
        <v>5380.625</v>
      </c>
      <c r="K53" s="9">
        <f t="shared" si="7"/>
        <v>4884.4390000000003</v>
      </c>
      <c r="L53" s="9">
        <f t="shared" si="7"/>
        <v>4884.4390000000003</v>
      </c>
      <c r="M53" s="9">
        <f t="shared" si="7"/>
        <v>4884.4390000000003</v>
      </c>
      <c r="N53" s="9">
        <f t="shared" si="7"/>
        <v>4884.4390000000003</v>
      </c>
      <c r="O53" s="9">
        <f t="shared" si="7"/>
        <v>4884.4390000000003</v>
      </c>
    </row>
    <row r="54" spans="1:17" x14ac:dyDescent="0.2">
      <c r="A54" s="7"/>
      <c r="B54" s="7" t="s">
        <v>21</v>
      </c>
      <c r="C54" s="10">
        <f>C55+C56+C57+C58+C59+C60+C61+C62+C63</f>
        <v>8162.5</v>
      </c>
      <c r="D54" s="9">
        <f>SUM(D55:D63)</f>
        <v>4740.625</v>
      </c>
      <c r="E54" s="9">
        <f t="shared" ref="E54:O54" si="8">SUM(E55:E63)</f>
        <v>6023.125</v>
      </c>
      <c r="F54" s="10">
        <f t="shared" si="8"/>
        <v>5282.5</v>
      </c>
      <c r="G54" s="9">
        <f t="shared" si="8"/>
        <v>6943.75</v>
      </c>
      <c r="H54" s="9">
        <f t="shared" si="8"/>
        <v>5245</v>
      </c>
      <c r="I54" s="9">
        <f t="shared" si="8"/>
        <v>6131.875</v>
      </c>
      <c r="J54" s="9">
        <f t="shared" si="8"/>
        <v>5380.625</v>
      </c>
      <c r="K54" s="9">
        <f t="shared" si="8"/>
        <v>4884.4390000000003</v>
      </c>
      <c r="L54" s="9">
        <f t="shared" si="8"/>
        <v>4884.4390000000003</v>
      </c>
      <c r="M54" s="9">
        <f t="shared" si="8"/>
        <v>4884.4390000000003</v>
      </c>
      <c r="N54" s="9">
        <f t="shared" si="8"/>
        <v>4884.4390000000003</v>
      </c>
      <c r="O54" s="9">
        <f t="shared" si="8"/>
        <v>4884.4390000000003</v>
      </c>
    </row>
    <row r="55" spans="1:17" x14ac:dyDescent="0.2">
      <c r="A55" s="7"/>
      <c r="B55" s="7">
        <v>25</v>
      </c>
      <c r="C55" s="11">
        <v>2186.875</v>
      </c>
      <c r="D55" s="9">
        <f t="shared" ref="D55:O70" si="9">C55+D5-D30</f>
        <v>311.875</v>
      </c>
      <c r="E55" s="9">
        <f t="shared" si="9"/>
        <v>258.125</v>
      </c>
      <c r="F55" s="10">
        <f t="shared" ref="F55:F76" si="10">E55+F5-F30</f>
        <v>405</v>
      </c>
      <c r="G55" s="9">
        <f t="shared" ref="G55:G76" si="11">F55+G5-G30</f>
        <v>1223.75</v>
      </c>
      <c r="H55" s="9">
        <f t="shared" ref="H55:H76" si="12">G55+H5-H30</f>
        <v>431.25</v>
      </c>
      <c r="I55" s="9">
        <f t="shared" ref="I55:I76" si="13">H55+I5-I30</f>
        <v>928.75</v>
      </c>
      <c r="J55" s="9">
        <f t="shared" ref="J55:J76" si="14">I55+J5-J30</f>
        <v>906.25</v>
      </c>
      <c r="K55" s="9">
        <f>J55+K5-K30</f>
        <v>1308.75</v>
      </c>
      <c r="L55" s="9">
        <f t="shared" si="9"/>
        <v>1308.75</v>
      </c>
      <c r="M55" s="9">
        <f t="shared" si="9"/>
        <v>1308.75</v>
      </c>
      <c r="N55" s="9">
        <f t="shared" si="9"/>
        <v>1308.75</v>
      </c>
      <c r="O55" s="9">
        <f t="shared" si="9"/>
        <v>1308.75</v>
      </c>
      <c r="Q55" s="21"/>
    </row>
    <row r="56" spans="1:17" x14ac:dyDescent="0.2">
      <c r="A56" s="7"/>
      <c r="B56" s="7">
        <v>27</v>
      </c>
      <c r="C56" s="11">
        <v>3671.875</v>
      </c>
      <c r="D56" s="9">
        <f t="shared" si="9"/>
        <v>2893.75</v>
      </c>
      <c r="E56" s="9">
        <f t="shared" si="9"/>
        <v>3473.75</v>
      </c>
      <c r="F56" s="10">
        <f t="shared" si="10"/>
        <v>2816.25</v>
      </c>
      <c r="G56" s="9">
        <f t="shared" si="11"/>
        <v>3074.375</v>
      </c>
      <c r="H56" s="9">
        <f t="shared" si="12"/>
        <v>2252.5</v>
      </c>
      <c r="I56" s="9">
        <f t="shared" si="13"/>
        <v>2389.375</v>
      </c>
      <c r="J56" s="9">
        <f t="shared" si="14"/>
        <v>1981.875</v>
      </c>
      <c r="K56" s="9">
        <f>J56+K6-K31</f>
        <v>1907.5</v>
      </c>
      <c r="L56" s="9">
        <f t="shared" si="9"/>
        <v>1907.5</v>
      </c>
      <c r="M56" s="9">
        <f t="shared" si="9"/>
        <v>1907.5</v>
      </c>
      <c r="N56" s="9">
        <f t="shared" si="9"/>
        <v>1907.5</v>
      </c>
      <c r="O56" s="9">
        <f t="shared" si="9"/>
        <v>1907.5</v>
      </c>
      <c r="Q56" s="21"/>
    </row>
    <row r="57" spans="1:17" x14ac:dyDescent="0.2">
      <c r="A57" s="7"/>
      <c r="B57" s="7">
        <v>32</v>
      </c>
      <c r="C57" s="11">
        <v>0</v>
      </c>
      <c r="D57" s="9">
        <f t="shared" si="9"/>
        <v>0</v>
      </c>
      <c r="E57" s="9">
        <f t="shared" si="9"/>
        <v>0</v>
      </c>
      <c r="F57" s="10">
        <f t="shared" si="10"/>
        <v>0</v>
      </c>
      <c r="G57" s="9">
        <f t="shared" si="11"/>
        <v>0</v>
      </c>
      <c r="H57" s="9">
        <f t="shared" si="12"/>
        <v>0</v>
      </c>
      <c r="I57" s="9">
        <f t="shared" si="13"/>
        <v>0</v>
      </c>
      <c r="J57" s="9">
        <f t="shared" si="14"/>
        <v>0</v>
      </c>
      <c r="K57" s="9">
        <f>J57+K7-K32</f>
        <v>0</v>
      </c>
      <c r="L57" s="9">
        <f t="shared" si="9"/>
        <v>0</v>
      </c>
      <c r="M57" s="9">
        <f t="shared" si="9"/>
        <v>0</v>
      </c>
      <c r="N57" s="9">
        <f t="shared" si="9"/>
        <v>0</v>
      </c>
      <c r="O57" s="9">
        <f t="shared" si="9"/>
        <v>0</v>
      </c>
      <c r="Q57" s="21"/>
    </row>
    <row r="58" spans="1:17" x14ac:dyDescent="0.2">
      <c r="A58" s="7"/>
      <c r="B58" s="7">
        <v>34</v>
      </c>
      <c r="C58" s="11">
        <v>676.875</v>
      </c>
      <c r="D58" s="9">
        <f t="shared" si="9"/>
        <v>176.875</v>
      </c>
      <c r="E58" s="9">
        <f t="shared" si="9"/>
        <v>776.875</v>
      </c>
      <c r="F58" s="10">
        <f t="shared" si="10"/>
        <v>770.625</v>
      </c>
      <c r="G58" s="9">
        <f t="shared" si="11"/>
        <v>1020.625</v>
      </c>
      <c r="H58" s="9">
        <f t="shared" si="12"/>
        <v>1208.125</v>
      </c>
      <c r="I58" s="9">
        <f t="shared" si="13"/>
        <v>945.625</v>
      </c>
      <c r="J58" s="9">
        <f t="shared" si="14"/>
        <v>487.5</v>
      </c>
      <c r="K58" s="9">
        <f>J58+K8-K33</f>
        <v>125</v>
      </c>
      <c r="L58" s="9">
        <f t="shared" si="9"/>
        <v>125</v>
      </c>
      <c r="M58" s="9">
        <f t="shared" si="9"/>
        <v>125</v>
      </c>
      <c r="N58" s="9">
        <f t="shared" si="9"/>
        <v>125</v>
      </c>
      <c r="O58" s="9">
        <f t="shared" si="9"/>
        <v>125</v>
      </c>
      <c r="Q58" s="21"/>
    </row>
    <row r="59" spans="1:17" x14ac:dyDescent="0.2">
      <c r="A59" s="7"/>
      <c r="B59" s="7">
        <v>36</v>
      </c>
      <c r="C59" s="11">
        <v>0</v>
      </c>
      <c r="D59" s="9">
        <f t="shared" si="9"/>
        <v>0</v>
      </c>
      <c r="E59" s="9">
        <f t="shared" si="9"/>
        <v>0</v>
      </c>
      <c r="F59" s="10">
        <f t="shared" si="10"/>
        <v>0</v>
      </c>
      <c r="G59" s="9">
        <f t="shared" si="11"/>
        <v>0</v>
      </c>
      <c r="H59" s="9">
        <f t="shared" si="12"/>
        <v>0</v>
      </c>
      <c r="I59" s="9">
        <f t="shared" si="13"/>
        <v>0</v>
      </c>
      <c r="J59" s="9">
        <f t="shared" si="14"/>
        <v>0</v>
      </c>
      <c r="K59" s="9">
        <f>J59+K9-K34</f>
        <v>0</v>
      </c>
      <c r="L59" s="9">
        <f t="shared" si="9"/>
        <v>0</v>
      </c>
      <c r="M59" s="9">
        <f t="shared" si="9"/>
        <v>0</v>
      </c>
      <c r="N59" s="9">
        <f t="shared" si="9"/>
        <v>0</v>
      </c>
      <c r="O59" s="9">
        <f t="shared" si="9"/>
        <v>0</v>
      </c>
      <c r="Q59" s="21"/>
    </row>
    <row r="60" spans="1:17" x14ac:dyDescent="0.2">
      <c r="A60" s="7"/>
      <c r="B60" s="7">
        <v>40</v>
      </c>
      <c r="C60" s="11">
        <v>0</v>
      </c>
      <c r="D60" s="9">
        <f t="shared" si="9"/>
        <v>0</v>
      </c>
      <c r="E60" s="9">
        <f t="shared" si="9"/>
        <v>0</v>
      </c>
      <c r="F60" s="10">
        <f t="shared" si="10"/>
        <v>0</v>
      </c>
      <c r="G60" s="9">
        <f t="shared" si="11"/>
        <v>0</v>
      </c>
      <c r="H60" s="9">
        <f t="shared" si="12"/>
        <v>0</v>
      </c>
      <c r="I60" s="9">
        <f t="shared" si="13"/>
        <v>0</v>
      </c>
      <c r="J60" s="9">
        <f t="shared" si="14"/>
        <v>0</v>
      </c>
      <c r="K60" s="9">
        <f>J60+K10-K35</f>
        <v>0</v>
      </c>
      <c r="L60" s="9">
        <f t="shared" si="9"/>
        <v>0</v>
      </c>
      <c r="M60" s="9">
        <f t="shared" si="9"/>
        <v>0</v>
      </c>
      <c r="N60" s="9">
        <f t="shared" si="9"/>
        <v>0</v>
      </c>
      <c r="O60" s="9">
        <f t="shared" si="9"/>
        <v>0</v>
      </c>
      <c r="Q60" s="21"/>
    </row>
    <row r="61" spans="1:17" x14ac:dyDescent="0.2">
      <c r="A61" s="7"/>
      <c r="B61" s="12" t="s">
        <v>4</v>
      </c>
      <c r="C61" s="11">
        <v>0</v>
      </c>
      <c r="D61" s="9">
        <f t="shared" si="9"/>
        <v>0</v>
      </c>
      <c r="E61" s="9">
        <f t="shared" si="9"/>
        <v>0</v>
      </c>
      <c r="F61" s="10">
        <f t="shared" si="10"/>
        <v>0</v>
      </c>
      <c r="G61" s="9">
        <f t="shared" si="11"/>
        <v>0</v>
      </c>
      <c r="H61" s="9">
        <f t="shared" si="12"/>
        <v>0</v>
      </c>
      <c r="I61" s="9">
        <f t="shared" si="13"/>
        <v>0</v>
      </c>
      <c r="J61" s="9">
        <f t="shared" si="14"/>
        <v>0</v>
      </c>
      <c r="K61" s="9">
        <f>J61+K11-K36</f>
        <v>0</v>
      </c>
      <c r="L61" s="9">
        <f t="shared" si="9"/>
        <v>0</v>
      </c>
      <c r="M61" s="9">
        <f t="shared" si="9"/>
        <v>0</v>
      </c>
      <c r="N61" s="9">
        <f t="shared" si="9"/>
        <v>0</v>
      </c>
      <c r="O61" s="9">
        <f t="shared" si="9"/>
        <v>0</v>
      </c>
      <c r="Q61" s="21"/>
    </row>
    <row r="62" spans="1:17" x14ac:dyDescent="0.2">
      <c r="A62" s="7"/>
      <c r="B62" s="12">
        <v>24</v>
      </c>
      <c r="C62" s="11">
        <v>1018.7500000000002</v>
      </c>
      <c r="D62" s="9">
        <f t="shared" si="9"/>
        <v>750.00000000000023</v>
      </c>
      <c r="E62" s="9">
        <f t="shared" si="9"/>
        <v>906.25000000000023</v>
      </c>
      <c r="F62" s="10">
        <f t="shared" si="10"/>
        <v>683.12500000000023</v>
      </c>
      <c r="G62" s="9">
        <f t="shared" si="11"/>
        <v>951.87500000000023</v>
      </c>
      <c r="H62" s="9">
        <f t="shared" si="12"/>
        <v>721.87500000000023</v>
      </c>
      <c r="I62" s="9">
        <f t="shared" si="13"/>
        <v>1291.875</v>
      </c>
      <c r="J62" s="9">
        <f t="shared" si="14"/>
        <v>1936.25</v>
      </c>
      <c r="K62" s="9">
        <f>J62+K12-K37</f>
        <v>1494.4390000000001</v>
      </c>
      <c r="L62" s="9">
        <f t="shared" si="9"/>
        <v>1494.4390000000001</v>
      </c>
      <c r="M62" s="9">
        <f t="shared" si="9"/>
        <v>1494.4390000000001</v>
      </c>
      <c r="N62" s="9">
        <f t="shared" si="9"/>
        <v>1494.4390000000001</v>
      </c>
      <c r="O62" s="9">
        <f t="shared" si="9"/>
        <v>1494.4390000000001</v>
      </c>
      <c r="Q62" s="21"/>
    </row>
    <row r="63" spans="1:17" ht="12.75" customHeight="1" x14ac:dyDescent="0.2">
      <c r="A63" s="7"/>
      <c r="B63" s="12" t="s">
        <v>5</v>
      </c>
      <c r="C63" s="11">
        <v>608.125</v>
      </c>
      <c r="D63" s="9">
        <f t="shared" si="9"/>
        <v>608.125</v>
      </c>
      <c r="E63" s="9">
        <f t="shared" si="9"/>
        <v>608.125</v>
      </c>
      <c r="F63" s="10">
        <f t="shared" si="10"/>
        <v>607.5</v>
      </c>
      <c r="G63" s="9">
        <f t="shared" si="11"/>
        <v>673.125</v>
      </c>
      <c r="H63" s="9">
        <f t="shared" si="12"/>
        <v>631.25</v>
      </c>
      <c r="I63" s="9">
        <f t="shared" si="13"/>
        <v>576.25</v>
      </c>
      <c r="J63" s="9">
        <f t="shared" si="14"/>
        <v>68.75</v>
      </c>
      <c r="K63" s="9">
        <f>J63+K13-K38</f>
        <v>48.75</v>
      </c>
      <c r="L63" s="9">
        <f t="shared" si="9"/>
        <v>48.75</v>
      </c>
      <c r="M63" s="9">
        <f t="shared" si="9"/>
        <v>48.75</v>
      </c>
      <c r="N63" s="9">
        <f t="shared" si="9"/>
        <v>48.75</v>
      </c>
      <c r="O63" s="9">
        <f t="shared" si="9"/>
        <v>48.75</v>
      </c>
      <c r="Q63" s="21"/>
    </row>
    <row r="64" spans="1:17" x14ac:dyDescent="0.2">
      <c r="A64" s="7"/>
      <c r="B64" s="7" t="s">
        <v>6</v>
      </c>
      <c r="C64" s="11">
        <v>0</v>
      </c>
      <c r="D64" s="9">
        <f t="shared" si="9"/>
        <v>0</v>
      </c>
      <c r="E64" s="9">
        <f t="shared" si="9"/>
        <v>0</v>
      </c>
      <c r="F64" s="10">
        <f t="shared" si="10"/>
        <v>0</v>
      </c>
      <c r="G64" s="9">
        <f t="shared" si="11"/>
        <v>0</v>
      </c>
      <c r="H64" s="9">
        <f t="shared" si="12"/>
        <v>0</v>
      </c>
      <c r="I64" s="9">
        <f t="shared" si="13"/>
        <v>0</v>
      </c>
      <c r="J64" s="9">
        <f t="shared" si="14"/>
        <v>0</v>
      </c>
      <c r="K64" s="9">
        <f>J64+K14-K39</f>
        <v>0</v>
      </c>
      <c r="L64" s="9">
        <f t="shared" si="9"/>
        <v>0</v>
      </c>
      <c r="M64" s="9">
        <f t="shared" si="9"/>
        <v>0</v>
      </c>
      <c r="N64" s="9">
        <f t="shared" si="9"/>
        <v>0</v>
      </c>
      <c r="O64" s="9">
        <f t="shared" si="9"/>
        <v>0</v>
      </c>
      <c r="Q64" s="21"/>
    </row>
    <row r="65" spans="1:17" x14ac:dyDescent="0.2">
      <c r="A65" s="7"/>
      <c r="B65" s="8" t="s">
        <v>7</v>
      </c>
      <c r="C65" s="11">
        <v>0</v>
      </c>
      <c r="D65" s="9">
        <f t="shared" si="9"/>
        <v>0</v>
      </c>
      <c r="E65" s="9">
        <f t="shared" si="9"/>
        <v>0</v>
      </c>
      <c r="F65" s="10">
        <f t="shared" si="10"/>
        <v>0</v>
      </c>
      <c r="G65" s="9">
        <f t="shared" si="11"/>
        <v>0</v>
      </c>
      <c r="H65" s="9">
        <f t="shared" si="12"/>
        <v>0</v>
      </c>
      <c r="I65" s="9">
        <f t="shared" si="13"/>
        <v>0</v>
      </c>
      <c r="J65" s="9">
        <f t="shared" si="14"/>
        <v>0</v>
      </c>
      <c r="K65" s="9">
        <f>J65+K15-K40</f>
        <v>0</v>
      </c>
      <c r="L65" s="9">
        <f t="shared" si="9"/>
        <v>0</v>
      </c>
      <c r="M65" s="9">
        <f t="shared" si="9"/>
        <v>0</v>
      </c>
      <c r="N65" s="9">
        <f t="shared" si="9"/>
        <v>0</v>
      </c>
      <c r="O65" s="9">
        <f t="shared" si="9"/>
        <v>0</v>
      </c>
      <c r="Q65" s="21"/>
    </row>
    <row r="66" spans="1:17" x14ac:dyDescent="0.2">
      <c r="A66" s="7"/>
      <c r="B66" s="8" t="s">
        <v>8</v>
      </c>
      <c r="C66" s="11">
        <v>1000</v>
      </c>
      <c r="D66" s="9">
        <f t="shared" si="9"/>
        <v>995</v>
      </c>
      <c r="E66" s="9">
        <f t="shared" si="9"/>
        <v>0</v>
      </c>
      <c r="F66" s="10">
        <f t="shared" si="10"/>
        <v>550</v>
      </c>
      <c r="G66" s="9">
        <f t="shared" si="11"/>
        <v>0</v>
      </c>
      <c r="H66" s="9">
        <f t="shared" si="12"/>
        <v>0</v>
      </c>
      <c r="I66" s="9">
        <f t="shared" si="13"/>
        <v>0</v>
      </c>
      <c r="J66" s="9">
        <f t="shared" si="14"/>
        <v>0</v>
      </c>
      <c r="K66" s="9">
        <f>J66+K16-K41</f>
        <v>0</v>
      </c>
      <c r="L66" s="9">
        <f t="shared" si="9"/>
        <v>0</v>
      </c>
      <c r="M66" s="9">
        <f t="shared" si="9"/>
        <v>0</v>
      </c>
      <c r="N66" s="9">
        <f t="shared" si="9"/>
        <v>0</v>
      </c>
      <c r="O66" s="9">
        <f t="shared" si="9"/>
        <v>0</v>
      </c>
      <c r="Q66" s="21"/>
    </row>
    <row r="67" spans="1:17" x14ac:dyDescent="0.2">
      <c r="A67" s="7"/>
      <c r="B67" s="3" t="s">
        <v>9</v>
      </c>
      <c r="C67" s="11">
        <v>315.14440000000002</v>
      </c>
      <c r="D67" s="9">
        <f t="shared" si="9"/>
        <v>315.14440000000002</v>
      </c>
      <c r="E67" s="9">
        <f t="shared" si="9"/>
        <v>315.14440000000002</v>
      </c>
      <c r="F67" s="10">
        <f t="shared" si="10"/>
        <v>315.14440000000002</v>
      </c>
      <c r="G67" s="9">
        <f t="shared" si="11"/>
        <v>315.14440000000002</v>
      </c>
      <c r="H67" s="9">
        <f t="shared" si="12"/>
        <v>315.14440000000002</v>
      </c>
      <c r="I67" s="9">
        <f>H67+I17-I42</f>
        <v>296.54390000000001</v>
      </c>
      <c r="J67" s="9">
        <f t="shared" si="14"/>
        <v>296.54390000000001</v>
      </c>
      <c r="K67" s="9">
        <f>J67+K17-K42</f>
        <v>277.85880000000003</v>
      </c>
      <c r="L67" s="9">
        <f t="shared" si="9"/>
        <v>277.85880000000003</v>
      </c>
      <c r="M67" s="9">
        <f t="shared" si="9"/>
        <v>277.85880000000003</v>
      </c>
      <c r="N67" s="9">
        <f t="shared" si="9"/>
        <v>277.85880000000003</v>
      </c>
      <c r="O67" s="9">
        <f t="shared" si="9"/>
        <v>277.85880000000003</v>
      </c>
      <c r="Q67" s="21"/>
    </row>
    <row r="68" spans="1:17" x14ac:dyDescent="0.2">
      <c r="A68" s="7"/>
      <c r="B68" s="3" t="s">
        <v>10</v>
      </c>
      <c r="C68" s="11">
        <v>1.9999999999242802E-5</v>
      </c>
      <c r="D68" s="9">
        <f t="shared" si="9"/>
        <v>1.9999999999242802E-5</v>
      </c>
      <c r="E68" s="9">
        <f t="shared" si="9"/>
        <v>1.9999999999242802E-5</v>
      </c>
      <c r="F68" s="10">
        <f t="shared" si="10"/>
        <v>1.9999999999242802E-5</v>
      </c>
      <c r="G68" s="9">
        <f t="shared" si="11"/>
        <v>1.9999999999242802E-5</v>
      </c>
      <c r="H68" s="9">
        <f t="shared" si="12"/>
        <v>1.9999999999242802E-5</v>
      </c>
      <c r="I68" s="9">
        <f t="shared" si="13"/>
        <v>1.9999999999242802E-5</v>
      </c>
      <c r="J68" s="9">
        <f t="shared" si="14"/>
        <v>1.9999999999242802E-5</v>
      </c>
      <c r="K68" s="9">
        <f>J68+K18-K43</f>
        <v>1.9999999999242802E-5</v>
      </c>
      <c r="L68" s="9">
        <f t="shared" si="9"/>
        <v>1.9999999999242802E-5</v>
      </c>
      <c r="M68" s="9">
        <f t="shared" si="9"/>
        <v>1.9999999999242802E-5</v>
      </c>
      <c r="N68" s="9">
        <f t="shared" si="9"/>
        <v>1.9999999999242802E-5</v>
      </c>
      <c r="O68" s="9">
        <f t="shared" si="9"/>
        <v>1.9999999999242802E-5</v>
      </c>
      <c r="Q68" s="21"/>
    </row>
    <row r="69" spans="1:17" x14ac:dyDescent="0.2">
      <c r="A69" s="7"/>
      <c r="B69" s="3" t="s">
        <v>11</v>
      </c>
      <c r="C69" s="11">
        <v>0</v>
      </c>
      <c r="D69" s="9">
        <f t="shared" si="9"/>
        <v>0</v>
      </c>
      <c r="E69" s="9">
        <f t="shared" si="9"/>
        <v>0</v>
      </c>
      <c r="F69" s="10">
        <f t="shared" si="10"/>
        <v>0</v>
      </c>
      <c r="G69" s="9">
        <f t="shared" si="11"/>
        <v>0</v>
      </c>
      <c r="H69" s="9">
        <f t="shared" si="12"/>
        <v>0</v>
      </c>
      <c r="I69" s="9">
        <f t="shared" si="13"/>
        <v>0</v>
      </c>
      <c r="J69" s="9">
        <f t="shared" si="14"/>
        <v>0</v>
      </c>
      <c r="K69" s="9">
        <f>J69+K19-K44</f>
        <v>0</v>
      </c>
      <c r="L69" s="9">
        <f t="shared" si="9"/>
        <v>0</v>
      </c>
      <c r="M69" s="9">
        <f t="shared" si="9"/>
        <v>0</v>
      </c>
      <c r="N69" s="9">
        <f t="shared" si="9"/>
        <v>0</v>
      </c>
      <c r="O69" s="9">
        <f t="shared" si="9"/>
        <v>0</v>
      </c>
      <c r="Q69" s="21"/>
    </row>
    <row r="70" spans="1:17" x14ac:dyDescent="0.2">
      <c r="A70" s="7"/>
      <c r="B70" s="3" t="s">
        <v>12</v>
      </c>
      <c r="C70" s="11">
        <v>0</v>
      </c>
      <c r="D70" s="9">
        <f t="shared" si="9"/>
        <v>0</v>
      </c>
      <c r="E70" s="9">
        <f t="shared" si="9"/>
        <v>0</v>
      </c>
      <c r="F70" s="10">
        <f t="shared" si="10"/>
        <v>0</v>
      </c>
      <c r="G70" s="9">
        <f t="shared" si="11"/>
        <v>0</v>
      </c>
      <c r="H70" s="9">
        <f t="shared" si="12"/>
        <v>0</v>
      </c>
      <c r="I70" s="9">
        <f t="shared" si="13"/>
        <v>0</v>
      </c>
      <c r="J70" s="9">
        <f t="shared" si="14"/>
        <v>0</v>
      </c>
      <c r="K70" s="9">
        <f>J70+K20-K45</f>
        <v>0</v>
      </c>
      <c r="L70" s="9">
        <f t="shared" si="9"/>
        <v>0</v>
      </c>
      <c r="M70" s="9">
        <f t="shared" si="9"/>
        <v>0</v>
      </c>
      <c r="N70" s="9">
        <f t="shared" si="9"/>
        <v>0</v>
      </c>
      <c r="O70" s="9">
        <f t="shared" si="9"/>
        <v>0</v>
      </c>
      <c r="Q70" s="21"/>
    </row>
    <row r="71" spans="1:17" x14ac:dyDescent="0.2">
      <c r="A71" s="7"/>
      <c r="B71" s="3" t="s">
        <v>13</v>
      </c>
      <c r="C71" s="11">
        <v>0</v>
      </c>
      <c r="D71" s="9">
        <f t="shared" ref="D71:O76" si="15">C71+D21-D46</f>
        <v>0</v>
      </c>
      <c r="E71" s="9">
        <f t="shared" si="15"/>
        <v>0</v>
      </c>
      <c r="F71" s="10">
        <f t="shared" si="10"/>
        <v>0</v>
      </c>
      <c r="G71" s="9">
        <f t="shared" si="11"/>
        <v>0</v>
      </c>
      <c r="H71" s="9">
        <f t="shared" si="12"/>
        <v>0</v>
      </c>
      <c r="I71" s="9">
        <f t="shared" si="13"/>
        <v>0</v>
      </c>
      <c r="J71" s="9">
        <f t="shared" si="14"/>
        <v>0</v>
      </c>
      <c r="K71" s="9">
        <f>J71+K21-K46</f>
        <v>0</v>
      </c>
      <c r="L71" s="9">
        <f t="shared" si="15"/>
        <v>0</v>
      </c>
      <c r="M71" s="9">
        <f t="shared" si="15"/>
        <v>0</v>
      </c>
      <c r="N71" s="9">
        <f t="shared" si="15"/>
        <v>0</v>
      </c>
      <c r="O71" s="9">
        <f t="shared" si="15"/>
        <v>0</v>
      </c>
      <c r="Q71" s="21"/>
    </row>
    <row r="72" spans="1:17" x14ac:dyDescent="0.2">
      <c r="A72" s="7"/>
      <c r="B72" s="3" t="s">
        <v>14</v>
      </c>
      <c r="C72" s="11">
        <v>0</v>
      </c>
      <c r="D72" s="9">
        <f t="shared" si="15"/>
        <v>0</v>
      </c>
      <c r="E72" s="9">
        <f t="shared" si="15"/>
        <v>0</v>
      </c>
      <c r="F72" s="10">
        <f t="shared" si="10"/>
        <v>0</v>
      </c>
      <c r="G72" s="9">
        <f t="shared" si="11"/>
        <v>0</v>
      </c>
      <c r="H72" s="9">
        <f t="shared" si="12"/>
        <v>0</v>
      </c>
      <c r="I72" s="9">
        <f t="shared" si="13"/>
        <v>0</v>
      </c>
      <c r="J72" s="9">
        <f t="shared" si="14"/>
        <v>0</v>
      </c>
      <c r="K72" s="9">
        <f>J72+K22-K47</f>
        <v>0</v>
      </c>
      <c r="L72" s="9">
        <f t="shared" si="15"/>
        <v>0</v>
      </c>
      <c r="M72" s="9">
        <f t="shared" si="15"/>
        <v>0</v>
      </c>
      <c r="N72" s="9">
        <f t="shared" si="15"/>
        <v>0</v>
      </c>
      <c r="O72" s="9">
        <f t="shared" si="15"/>
        <v>0</v>
      </c>
      <c r="Q72" s="21"/>
    </row>
    <row r="73" spans="1:17" x14ac:dyDescent="0.2">
      <c r="A73" s="7"/>
      <c r="B73" s="3" t="s">
        <v>15</v>
      </c>
      <c r="C73" s="11">
        <v>0</v>
      </c>
      <c r="D73" s="9">
        <f t="shared" si="15"/>
        <v>0</v>
      </c>
      <c r="E73" s="9">
        <f t="shared" si="15"/>
        <v>0</v>
      </c>
      <c r="F73" s="10">
        <f t="shared" si="10"/>
        <v>0</v>
      </c>
      <c r="G73" s="9">
        <f t="shared" si="11"/>
        <v>0</v>
      </c>
      <c r="H73" s="9">
        <f t="shared" si="12"/>
        <v>0</v>
      </c>
      <c r="I73" s="9">
        <f t="shared" si="13"/>
        <v>0</v>
      </c>
      <c r="J73" s="9">
        <f t="shared" si="14"/>
        <v>0</v>
      </c>
      <c r="K73" s="9">
        <f>J73+K23-K48</f>
        <v>0</v>
      </c>
      <c r="L73" s="9">
        <f t="shared" si="15"/>
        <v>0</v>
      </c>
      <c r="M73" s="9">
        <f t="shared" si="15"/>
        <v>0</v>
      </c>
      <c r="N73" s="9">
        <f t="shared" si="15"/>
        <v>0</v>
      </c>
      <c r="O73" s="9">
        <f t="shared" si="15"/>
        <v>0</v>
      </c>
      <c r="Q73" s="21"/>
    </row>
    <row r="74" spans="1:17" x14ac:dyDescent="0.2">
      <c r="A74" s="7"/>
      <c r="B74" s="3" t="s">
        <v>16</v>
      </c>
      <c r="C74" s="11">
        <v>0</v>
      </c>
      <c r="D74" s="9">
        <f t="shared" si="15"/>
        <v>0</v>
      </c>
      <c r="E74" s="9">
        <f t="shared" si="15"/>
        <v>0</v>
      </c>
      <c r="F74" s="9">
        <f t="shared" si="10"/>
        <v>0</v>
      </c>
      <c r="G74" s="9">
        <f t="shared" si="11"/>
        <v>0</v>
      </c>
      <c r="H74" s="9">
        <f t="shared" si="12"/>
        <v>0</v>
      </c>
      <c r="I74" s="9">
        <f t="shared" si="13"/>
        <v>0</v>
      </c>
      <c r="J74" s="9">
        <f t="shared" si="14"/>
        <v>0</v>
      </c>
      <c r="K74" s="9">
        <f>J74+K24-K49</f>
        <v>0</v>
      </c>
      <c r="L74" s="9">
        <f t="shared" si="15"/>
        <v>0</v>
      </c>
      <c r="M74" s="9">
        <f t="shared" si="15"/>
        <v>0</v>
      </c>
      <c r="N74" s="9">
        <f t="shared" si="15"/>
        <v>0</v>
      </c>
      <c r="O74" s="9">
        <f t="shared" si="15"/>
        <v>0</v>
      </c>
      <c r="Q74" s="21"/>
    </row>
    <row r="75" spans="1:17" x14ac:dyDescent="0.2">
      <c r="A75" s="7"/>
      <c r="B75" s="3" t="s">
        <v>17</v>
      </c>
      <c r="C75" s="11">
        <v>0</v>
      </c>
      <c r="D75" s="9">
        <f t="shared" si="15"/>
        <v>0</v>
      </c>
      <c r="E75" s="9">
        <f t="shared" si="15"/>
        <v>0</v>
      </c>
      <c r="F75" s="9">
        <f t="shared" si="10"/>
        <v>0</v>
      </c>
      <c r="G75" s="9">
        <f t="shared" si="11"/>
        <v>0</v>
      </c>
      <c r="H75" s="9">
        <f t="shared" si="12"/>
        <v>0</v>
      </c>
      <c r="I75" s="9">
        <f t="shared" si="13"/>
        <v>0</v>
      </c>
      <c r="J75" s="9">
        <f t="shared" si="14"/>
        <v>0</v>
      </c>
      <c r="K75" s="9">
        <f>J75+K25-K50</f>
        <v>0</v>
      </c>
      <c r="L75" s="9">
        <f t="shared" si="15"/>
        <v>0</v>
      </c>
      <c r="M75" s="9">
        <f t="shared" si="15"/>
        <v>0</v>
      </c>
      <c r="N75" s="9">
        <f t="shared" si="15"/>
        <v>0</v>
      </c>
      <c r="O75" s="9">
        <f>N75+O25-O50</f>
        <v>0</v>
      </c>
      <c r="Q75" s="21"/>
    </row>
    <row r="76" spans="1:17" x14ac:dyDescent="0.2">
      <c r="A76" s="7"/>
      <c r="B76" s="20" t="s">
        <v>18</v>
      </c>
      <c r="C76" s="11">
        <v>0</v>
      </c>
      <c r="D76" s="9">
        <f t="shared" si="15"/>
        <v>0</v>
      </c>
      <c r="E76" s="9">
        <f t="shared" si="15"/>
        <v>0</v>
      </c>
      <c r="F76" s="9">
        <f t="shared" si="10"/>
        <v>0</v>
      </c>
      <c r="G76" s="9">
        <f t="shared" si="11"/>
        <v>0</v>
      </c>
      <c r="H76" s="9">
        <f t="shared" si="12"/>
        <v>0</v>
      </c>
      <c r="I76" s="9">
        <f t="shared" si="13"/>
        <v>0</v>
      </c>
      <c r="J76" s="9">
        <f t="shared" si="14"/>
        <v>0</v>
      </c>
      <c r="K76" s="9">
        <f>J76+K26-K51</f>
        <v>0</v>
      </c>
      <c r="L76" s="9">
        <f t="shared" si="15"/>
        <v>0</v>
      </c>
      <c r="M76" s="9">
        <f t="shared" si="15"/>
        <v>0</v>
      </c>
      <c r="N76" s="9">
        <f t="shared" si="15"/>
        <v>0</v>
      </c>
      <c r="O76" s="9">
        <f t="shared" si="15"/>
        <v>0</v>
      </c>
      <c r="Q76" s="21"/>
    </row>
    <row r="77" spans="1:17" x14ac:dyDescent="0.15">
      <c r="C77" s="23"/>
    </row>
    <row r="78" spans="1:17" x14ac:dyDescent="0.15">
      <c r="C78" s="23"/>
    </row>
    <row r="79" spans="1:17" ht="14.25" x14ac:dyDescent="0.2">
      <c r="B79" s="26" t="s">
        <v>24</v>
      </c>
      <c r="C79" s="23"/>
      <c r="D79" s="24">
        <f>D2-D25-D26</f>
        <v>2495</v>
      </c>
      <c r="E79" s="24">
        <f t="shared" ref="E79:O79" si="16">E2-E25-E26</f>
        <v>2675</v>
      </c>
      <c r="F79" s="24">
        <f t="shared" si="16"/>
        <v>3450</v>
      </c>
      <c r="G79" s="24">
        <f t="shared" si="16"/>
        <v>5550</v>
      </c>
      <c r="H79" s="24">
        <f t="shared" si="16"/>
        <v>2675</v>
      </c>
      <c r="I79" s="24">
        <f t="shared" si="16"/>
        <v>3675</v>
      </c>
      <c r="J79" s="24">
        <f t="shared" si="16"/>
        <v>3000</v>
      </c>
      <c r="K79" s="24">
        <f t="shared" si="16"/>
        <v>3050</v>
      </c>
      <c r="L79" s="24">
        <f t="shared" si="16"/>
        <v>0</v>
      </c>
      <c r="M79" s="24">
        <f t="shared" si="16"/>
        <v>0</v>
      </c>
      <c r="N79" s="24">
        <f t="shared" si="16"/>
        <v>0</v>
      </c>
      <c r="O79" s="24">
        <f t="shared" si="16"/>
        <v>0</v>
      </c>
    </row>
    <row r="80" spans="1:17" ht="14.25" x14ac:dyDescent="0.2">
      <c r="B80" s="26" t="s">
        <v>25</v>
      </c>
      <c r="C80" s="23"/>
      <c r="D80" s="24">
        <f>D27-D50-D51</f>
        <v>5921.875</v>
      </c>
      <c r="E80" s="24">
        <f t="shared" ref="E80:O80" si="17">E27-E50-E51</f>
        <v>2387.5</v>
      </c>
      <c r="F80" s="24">
        <f t="shared" si="17"/>
        <v>3640.625</v>
      </c>
      <c r="G80" s="24">
        <f t="shared" si="17"/>
        <v>4438.75</v>
      </c>
      <c r="H80" s="24">
        <f t="shared" si="17"/>
        <v>4373.75</v>
      </c>
      <c r="I80" s="24">
        <f t="shared" si="17"/>
        <v>2806.7255</v>
      </c>
      <c r="J80" s="24">
        <f t="shared" si="17"/>
        <v>3751.25</v>
      </c>
      <c r="K80" s="24">
        <f t="shared" si="17"/>
        <v>3564.8710999999998</v>
      </c>
      <c r="L80" s="24">
        <f t="shared" si="17"/>
        <v>0</v>
      </c>
      <c r="M80" s="24">
        <f t="shared" si="17"/>
        <v>0</v>
      </c>
      <c r="N80" s="24">
        <f t="shared" si="17"/>
        <v>0</v>
      </c>
      <c r="O80" s="24">
        <f t="shared" si="17"/>
        <v>0</v>
      </c>
    </row>
    <row r="81" spans="2:15" ht="14.25" x14ac:dyDescent="0.2">
      <c r="B81" s="26" t="s">
        <v>26</v>
      </c>
      <c r="C81" s="23"/>
      <c r="D81" s="24">
        <f>D52-D75-D76</f>
        <v>6050.7694200000005</v>
      </c>
      <c r="E81" s="24">
        <f t="shared" ref="E81:O81" si="18">E52-E75-E76</f>
        <v>6338.2694199999996</v>
      </c>
      <c r="F81" s="24">
        <f t="shared" si="18"/>
        <v>6147.6444199999996</v>
      </c>
      <c r="G81" s="24">
        <f t="shared" si="18"/>
        <v>7258.8944199999996</v>
      </c>
      <c r="H81" s="24">
        <f t="shared" si="18"/>
        <v>5560.1444199999996</v>
      </c>
      <c r="I81" s="24">
        <f t="shared" si="18"/>
        <v>6428.4189200000001</v>
      </c>
      <c r="J81" s="24">
        <f t="shared" si="18"/>
        <v>5677.1689200000001</v>
      </c>
      <c r="K81" s="24">
        <f t="shared" si="18"/>
        <v>5162.2978200000007</v>
      </c>
      <c r="L81" s="24">
        <f t="shared" si="18"/>
        <v>5162.2978200000007</v>
      </c>
      <c r="M81" s="24">
        <f t="shared" si="18"/>
        <v>5162.2978200000007</v>
      </c>
      <c r="N81" s="24">
        <f t="shared" si="18"/>
        <v>5162.2978200000007</v>
      </c>
      <c r="O81" s="24">
        <f t="shared" si="18"/>
        <v>5162.2978200000007</v>
      </c>
    </row>
    <row r="82" spans="2:15" x14ac:dyDescent="0.15">
      <c r="C82" s="23"/>
    </row>
    <row r="83" spans="2:15" x14ac:dyDescent="0.15">
      <c r="C83" s="23"/>
    </row>
    <row r="84" spans="2:15" ht="14.25" x14ac:dyDescent="0.2">
      <c r="B84" s="27"/>
      <c r="C84" s="1" t="s">
        <v>0</v>
      </c>
      <c r="D84" s="9">
        <v>40909</v>
      </c>
      <c r="E84" s="1">
        <v>40940</v>
      </c>
      <c r="F84" s="1">
        <v>40969</v>
      </c>
      <c r="G84" s="1">
        <v>41000</v>
      </c>
      <c r="H84" s="1">
        <v>41030</v>
      </c>
      <c r="I84" s="1">
        <v>41061</v>
      </c>
      <c r="J84" s="1">
        <v>41091</v>
      </c>
      <c r="K84" s="1">
        <v>41122</v>
      </c>
      <c r="L84" s="1">
        <v>41153</v>
      </c>
      <c r="M84" s="1">
        <v>41183</v>
      </c>
      <c r="N84" s="1">
        <v>41214</v>
      </c>
      <c r="O84" s="9">
        <v>41244</v>
      </c>
    </row>
    <row r="85" spans="2:15" ht="14.25" x14ac:dyDescent="0.2">
      <c r="B85" s="28" t="s">
        <v>22</v>
      </c>
      <c r="C85" s="29"/>
      <c r="D85" s="30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30"/>
    </row>
    <row r="86" spans="2:15" ht="14.25" x14ac:dyDescent="0.2">
      <c r="B86" s="31" t="s">
        <v>23</v>
      </c>
      <c r="C86" s="29"/>
      <c r="D86" s="30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30"/>
    </row>
    <row r="87" spans="2:15" ht="14.25" x14ac:dyDescent="0.2">
      <c r="B87" s="31" t="s">
        <v>27</v>
      </c>
      <c r="C87" s="29"/>
      <c r="D87" s="30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30"/>
    </row>
    <row r="88" spans="2:15" ht="14.25" x14ac:dyDescent="0.2">
      <c r="B88" s="31" t="s">
        <v>8</v>
      </c>
      <c r="C88" s="29"/>
      <c r="D88" s="30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30"/>
    </row>
    <row r="89" spans="2:15" ht="14.25" x14ac:dyDescent="0.2">
      <c r="B89" s="31" t="s">
        <v>28</v>
      </c>
      <c r="C89" s="29"/>
      <c r="D89" s="30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30"/>
    </row>
    <row r="90" spans="2:15" ht="14.25" x14ac:dyDescent="0.2">
      <c r="B90" s="31" t="s">
        <v>29</v>
      </c>
      <c r="C90" s="29"/>
      <c r="D90" s="30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30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1"/>
  <sheetViews>
    <sheetView topLeftCell="D1" workbookViewId="0">
      <selection activeCell="F1" sqref="F1"/>
    </sheetView>
  </sheetViews>
  <sheetFormatPr defaultColWidth="9" defaultRowHeight="13.5" x14ac:dyDescent="0.15"/>
  <cols>
    <col min="1" max="1" width="3.375" style="47" customWidth="1"/>
    <col min="2" max="2" width="38.25" style="47" bestFit="1" customWidth="1"/>
    <col min="3" max="3" width="12.125" style="23" bestFit="1" customWidth="1"/>
    <col min="4" max="6" width="16.125" style="43" bestFit="1" customWidth="1"/>
    <col min="7" max="10" width="12.125" style="43" bestFit="1" customWidth="1"/>
    <col min="11" max="15" width="14.125" style="43" customWidth="1"/>
    <col min="16" max="16384" width="9" style="35"/>
  </cols>
  <sheetData>
    <row r="1" spans="1:16" x14ac:dyDescent="0.2">
      <c r="A1" s="33"/>
      <c r="B1" s="33"/>
      <c r="C1" s="33" t="s">
        <v>0</v>
      </c>
      <c r="D1" s="33">
        <v>42370</v>
      </c>
      <c r="E1" s="33">
        <v>42401</v>
      </c>
      <c r="F1" s="33">
        <v>42460.757523148146</v>
      </c>
      <c r="G1" s="33">
        <v>42490.710231481484</v>
      </c>
      <c r="H1" s="33">
        <v>42521.584699074076</v>
      </c>
      <c r="I1" s="33">
        <v>42551.567777777775</v>
      </c>
      <c r="J1" s="33">
        <v>42582.608518518522</v>
      </c>
      <c r="K1" s="33">
        <v>42583.625</v>
      </c>
      <c r="L1" s="33">
        <v>41883</v>
      </c>
      <c r="M1" s="33">
        <v>41913</v>
      </c>
      <c r="N1" s="33">
        <v>41944</v>
      </c>
      <c r="O1" s="33">
        <v>41974</v>
      </c>
      <c r="P1" s="34"/>
    </row>
    <row r="2" spans="1:16" s="38" customFormat="1" ht="18" x14ac:dyDescent="0.25">
      <c r="A2" s="20"/>
      <c r="B2" s="36" t="s">
        <v>1</v>
      </c>
      <c r="C2" s="37"/>
      <c r="D2" s="37">
        <f t="shared" ref="D2:O2" si="0">D3+SUM(D15:D26)</f>
        <v>20046907.659999996</v>
      </c>
      <c r="E2" s="37">
        <f t="shared" si="0"/>
        <v>21958255.84</v>
      </c>
      <c r="F2" s="37">
        <f t="shared" si="0"/>
        <v>28033337.280000001</v>
      </c>
      <c r="G2" s="37">
        <f t="shared" si="0"/>
        <v>48145315.090000004</v>
      </c>
      <c r="H2" s="37">
        <f t="shared" si="0"/>
        <v>24737258.760000002</v>
      </c>
      <c r="I2" s="37">
        <f t="shared" si="0"/>
        <v>31375956.699999999</v>
      </c>
      <c r="J2" s="37">
        <f t="shared" si="0"/>
        <v>26979563.819999997</v>
      </c>
      <c r="K2" s="37">
        <f t="shared" si="0"/>
        <v>12006546.9</v>
      </c>
      <c r="L2" s="37">
        <f t="shared" si="0"/>
        <v>0</v>
      </c>
      <c r="M2" s="37">
        <f t="shared" si="0"/>
        <v>0</v>
      </c>
      <c r="N2" s="37">
        <f t="shared" si="0"/>
        <v>0</v>
      </c>
      <c r="O2" s="37">
        <f t="shared" si="0"/>
        <v>0</v>
      </c>
    </row>
    <row r="3" spans="1:16" x14ac:dyDescent="0.2">
      <c r="A3" s="39"/>
      <c r="B3" s="40" t="s">
        <v>2</v>
      </c>
      <c r="C3" s="41"/>
      <c r="D3" s="41">
        <f>D4+D14</f>
        <v>9274989.5099999998</v>
      </c>
      <c r="E3" s="41">
        <f t="shared" ref="E3:O3" si="1">E4+E14</f>
        <v>18396627.23</v>
      </c>
      <c r="F3" s="41">
        <f t="shared" si="1"/>
        <v>20188716.219999999</v>
      </c>
      <c r="G3" s="41">
        <f t="shared" si="1"/>
        <v>39446475.81000001</v>
      </c>
      <c r="H3" s="41">
        <f t="shared" si="1"/>
        <v>15699948.66</v>
      </c>
      <c r="I3" s="41">
        <f t="shared" si="1"/>
        <v>31331965.25</v>
      </c>
      <c r="J3" s="41">
        <f t="shared" si="1"/>
        <v>26788453.049999997</v>
      </c>
      <c r="K3" s="41">
        <f t="shared" si="1"/>
        <v>11801774.59</v>
      </c>
      <c r="L3" s="41">
        <f t="shared" si="1"/>
        <v>0</v>
      </c>
      <c r="M3" s="41">
        <f t="shared" si="1"/>
        <v>0</v>
      </c>
      <c r="N3" s="41">
        <f t="shared" si="1"/>
        <v>0</v>
      </c>
      <c r="O3" s="41">
        <f t="shared" si="1"/>
        <v>0</v>
      </c>
    </row>
    <row r="4" spans="1:16" x14ac:dyDescent="0.2">
      <c r="A4" s="39"/>
      <c r="B4" s="39" t="s">
        <v>3</v>
      </c>
      <c r="C4" s="41"/>
      <c r="D4" s="41">
        <f>SUM(D5:D13)</f>
        <v>9274989.5099999998</v>
      </c>
      <c r="E4" s="41">
        <f t="shared" ref="E4:O4" si="2">SUM(E5:E13)</f>
        <v>18396627.23</v>
      </c>
      <c r="F4" s="41">
        <f t="shared" si="2"/>
        <v>20188716.219999999</v>
      </c>
      <c r="G4" s="41">
        <f t="shared" si="2"/>
        <v>39446475.81000001</v>
      </c>
      <c r="H4" s="41">
        <f t="shared" si="2"/>
        <v>15699948.66</v>
      </c>
      <c r="I4" s="41">
        <f t="shared" si="2"/>
        <v>31331965.25</v>
      </c>
      <c r="J4" s="41">
        <f t="shared" si="2"/>
        <v>26788453.049999997</v>
      </c>
      <c r="K4" s="41">
        <f t="shared" si="2"/>
        <v>11801774.59</v>
      </c>
      <c r="L4" s="41">
        <f t="shared" si="2"/>
        <v>0</v>
      </c>
      <c r="M4" s="41">
        <f t="shared" si="2"/>
        <v>0</v>
      </c>
      <c r="N4" s="41">
        <f t="shared" si="2"/>
        <v>0</v>
      </c>
      <c r="O4" s="41">
        <f t="shared" si="2"/>
        <v>0</v>
      </c>
    </row>
    <row r="5" spans="1:16" x14ac:dyDescent="0.2">
      <c r="A5" s="39"/>
      <c r="B5" s="39">
        <v>25</v>
      </c>
      <c r="C5" s="41"/>
      <c r="D5" s="41">
        <v>962385</v>
      </c>
      <c r="E5" s="41">
        <v>1469939.23</v>
      </c>
      <c r="F5" s="41">
        <v>6470412.1600000001</v>
      </c>
      <c r="G5" s="41">
        <v>15519718.560000001</v>
      </c>
      <c r="H5" s="41">
        <v>4035836.15</v>
      </c>
      <c r="I5" s="41">
        <v>9866411.2300000004</v>
      </c>
      <c r="J5" s="41">
        <v>3374137.43</v>
      </c>
      <c r="K5" s="41">
        <v>1326305.1399999999</v>
      </c>
      <c r="L5" s="41"/>
      <c r="M5" s="41"/>
      <c r="N5" s="41"/>
      <c r="O5" s="41"/>
    </row>
    <row r="6" spans="1:16" x14ac:dyDescent="0.2">
      <c r="A6" s="39"/>
      <c r="B6" s="39">
        <v>27</v>
      </c>
      <c r="C6" s="41"/>
      <c r="D6" s="41">
        <v>4345139.51</v>
      </c>
      <c r="E6" s="41">
        <v>7551212.3300000001</v>
      </c>
      <c r="F6" s="41">
        <v>5405575.0800000001</v>
      </c>
      <c r="G6" s="41">
        <v>10546584</v>
      </c>
      <c r="H6" s="41">
        <v>5245834.51</v>
      </c>
      <c r="I6" s="41">
        <v>8633529.2799999993</v>
      </c>
      <c r="J6" s="41">
        <v>6957120.0199999996</v>
      </c>
      <c r="K6" s="41">
        <v>4187289.5999999996</v>
      </c>
      <c r="L6" s="41"/>
      <c r="M6" s="41"/>
      <c r="N6" s="41"/>
      <c r="O6" s="41"/>
    </row>
    <row r="7" spans="1:16" x14ac:dyDescent="0.2">
      <c r="A7" s="39"/>
      <c r="B7" s="39">
        <v>32</v>
      </c>
      <c r="C7" s="41"/>
      <c r="D7" s="41"/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/>
      <c r="M7" s="41"/>
      <c r="N7" s="41"/>
      <c r="O7" s="41"/>
    </row>
    <row r="8" spans="1:16" x14ac:dyDescent="0.2">
      <c r="A8" s="39"/>
      <c r="B8" s="39">
        <v>34</v>
      </c>
      <c r="C8" s="41"/>
      <c r="D8" s="41"/>
      <c r="E8" s="41">
        <v>4926010.5999999996</v>
      </c>
      <c r="F8" s="41">
        <v>0</v>
      </c>
      <c r="G8" s="41">
        <v>2167866.7999999998</v>
      </c>
      <c r="H8" s="41">
        <v>2627462.4</v>
      </c>
      <c r="I8" s="41">
        <v>0</v>
      </c>
      <c r="J8" s="41">
        <v>0</v>
      </c>
      <c r="K8" s="41">
        <v>0</v>
      </c>
      <c r="L8" s="41"/>
      <c r="M8" s="41"/>
      <c r="N8" s="41"/>
      <c r="O8" s="41"/>
    </row>
    <row r="9" spans="1:16" x14ac:dyDescent="0.2">
      <c r="A9" s="39"/>
      <c r="B9" s="39">
        <v>36</v>
      </c>
      <c r="C9" s="41"/>
      <c r="D9" s="41"/>
      <c r="E9" s="41">
        <v>0</v>
      </c>
      <c r="F9" s="41">
        <v>0</v>
      </c>
      <c r="G9" s="41">
        <v>0</v>
      </c>
      <c r="H9" s="41">
        <v>0</v>
      </c>
      <c r="I9" s="41">
        <v>0</v>
      </c>
      <c r="J9" s="41">
        <v>0</v>
      </c>
      <c r="K9" s="41">
        <v>0</v>
      </c>
      <c r="L9" s="41"/>
      <c r="M9" s="41"/>
      <c r="N9" s="41"/>
      <c r="O9" s="41"/>
    </row>
    <row r="10" spans="1:16" x14ac:dyDescent="0.2">
      <c r="A10" s="39"/>
      <c r="B10" s="39">
        <v>40</v>
      </c>
      <c r="C10" s="41"/>
      <c r="D10" s="41"/>
      <c r="E10" s="41">
        <v>0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41"/>
      <c r="M10" s="41"/>
      <c r="N10" s="41"/>
      <c r="O10" s="41"/>
    </row>
    <row r="11" spans="1:16" x14ac:dyDescent="0.2">
      <c r="A11" s="39"/>
      <c r="B11" s="42" t="s">
        <v>4</v>
      </c>
      <c r="C11" s="41"/>
      <c r="D11" s="41"/>
      <c r="E11" s="41">
        <v>0</v>
      </c>
      <c r="F11" s="41">
        <v>0</v>
      </c>
      <c r="G11" s="41">
        <v>0</v>
      </c>
      <c r="H11" s="41">
        <v>0</v>
      </c>
      <c r="I11" s="41">
        <v>0</v>
      </c>
      <c r="J11" s="41">
        <v>0</v>
      </c>
      <c r="K11" s="41">
        <v>0</v>
      </c>
      <c r="L11" s="41"/>
      <c r="M11" s="41"/>
      <c r="N11" s="41"/>
      <c r="O11" s="41"/>
    </row>
    <row r="12" spans="1:16" x14ac:dyDescent="0.2">
      <c r="A12" s="39"/>
      <c r="B12" s="42">
        <v>24</v>
      </c>
      <c r="C12" s="41"/>
      <c r="D12" s="41">
        <v>3967465</v>
      </c>
      <c r="E12" s="41">
        <v>4449465.07</v>
      </c>
      <c r="F12" s="41">
        <v>8312728.9800000004</v>
      </c>
      <c r="G12" s="41">
        <v>10379754.93</v>
      </c>
      <c r="H12" s="41">
        <v>3790815.6</v>
      </c>
      <c r="I12" s="41">
        <v>12832024.74</v>
      </c>
      <c r="J12" s="41">
        <v>16457195.6</v>
      </c>
      <c r="K12" s="41">
        <v>6288179.8499999996</v>
      </c>
      <c r="L12" s="41"/>
      <c r="M12" s="41"/>
      <c r="N12" s="41"/>
      <c r="O12" s="41"/>
    </row>
    <row r="13" spans="1:16" x14ac:dyDescent="0.2">
      <c r="A13" s="39"/>
      <c r="B13" s="42" t="s">
        <v>5</v>
      </c>
      <c r="C13" s="41"/>
      <c r="D13" s="41"/>
      <c r="E13" s="41">
        <v>0</v>
      </c>
      <c r="F13" s="41">
        <v>0</v>
      </c>
      <c r="G13" s="41">
        <v>832551.52</v>
      </c>
      <c r="H13" s="41">
        <v>0</v>
      </c>
      <c r="I13" s="41">
        <v>0</v>
      </c>
      <c r="J13" s="41">
        <v>0</v>
      </c>
      <c r="K13" s="41">
        <v>0</v>
      </c>
      <c r="L13" s="41"/>
      <c r="M13" s="41"/>
      <c r="N13" s="41"/>
      <c r="O13" s="41"/>
    </row>
    <row r="14" spans="1:16" x14ac:dyDescent="0.2">
      <c r="A14" s="39"/>
      <c r="B14" s="39" t="s">
        <v>6</v>
      </c>
      <c r="C14" s="41"/>
      <c r="D14" s="41"/>
      <c r="E14" s="41">
        <v>0</v>
      </c>
      <c r="F14" s="41">
        <v>0</v>
      </c>
      <c r="G14" s="41">
        <v>0</v>
      </c>
      <c r="H14" s="41">
        <v>0</v>
      </c>
      <c r="I14" s="41">
        <v>0</v>
      </c>
      <c r="J14" s="41">
        <v>0</v>
      </c>
      <c r="K14" s="41">
        <v>0</v>
      </c>
      <c r="L14" s="41"/>
      <c r="M14" s="41"/>
      <c r="N14" s="41"/>
      <c r="O14" s="41"/>
    </row>
    <row r="15" spans="1:16" x14ac:dyDescent="0.2">
      <c r="A15" s="39"/>
      <c r="B15" s="20" t="s">
        <v>7</v>
      </c>
      <c r="C15" s="41"/>
      <c r="D15" s="41"/>
      <c r="E15" s="41">
        <v>0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/>
      <c r="M15" s="41"/>
      <c r="N15" s="41"/>
      <c r="O15" s="41"/>
    </row>
    <row r="16" spans="1:16" x14ac:dyDescent="0.2">
      <c r="A16" s="39"/>
      <c r="B16" s="20" t="s">
        <v>8</v>
      </c>
      <c r="C16" s="41"/>
      <c r="D16" s="41">
        <v>10764100.199999999</v>
      </c>
      <c r="E16" s="41">
        <v>3553081.6</v>
      </c>
      <c r="F16" s="41">
        <v>7649233.3799999999</v>
      </c>
      <c r="G16" s="41">
        <v>8093551.2000000002</v>
      </c>
      <c r="H16" s="41">
        <v>8238692</v>
      </c>
      <c r="I16" s="41">
        <v>0</v>
      </c>
      <c r="J16" s="41">
        <v>0</v>
      </c>
      <c r="K16" s="41">
        <v>0</v>
      </c>
      <c r="L16" s="41"/>
      <c r="M16" s="41"/>
      <c r="N16" s="41"/>
      <c r="O16" s="41"/>
    </row>
    <row r="17" spans="1:15" x14ac:dyDescent="0.2">
      <c r="A17" s="39"/>
      <c r="B17" s="20" t="s">
        <v>9</v>
      </c>
      <c r="C17" s="41"/>
      <c r="D17" s="41">
        <v>0</v>
      </c>
      <c r="E17" s="41">
        <v>0</v>
      </c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/>
      <c r="M17" s="41"/>
      <c r="N17" s="41"/>
      <c r="O17" s="41"/>
    </row>
    <row r="18" spans="1:15" x14ac:dyDescent="0.2">
      <c r="A18" s="39"/>
      <c r="B18" s="20" t="s">
        <v>10</v>
      </c>
      <c r="C18" s="41"/>
      <c r="D18" s="41"/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/>
      <c r="M18" s="41"/>
      <c r="N18" s="41"/>
      <c r="O18" s="41"/>
    </row>
    <row r="19" spans="1:15" x14ac:dyDescent="0.2">
      <c r="A19" s="39"/>
      <c r="B19" s="20" t="s">
        <v>11</v>
      </c>
      <c r="C19" s="41"/>
      <c r="D19" s="41"/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  <c r="L19" s="41"/>
      <c r="M19" s="41"/>
      <c r="N19" s="41"/>
      <c r="O19" s="41"/>
    </row>
    <row r="20" spans="1:15" x14ac:dyDescent="0.2">
      <c r="A20" s="39"/>
      <c r="B20" s="20" t="s">
        <v>12</v>
      </c>
      <c r="C20" s="41"/>
      <c r="D20" s="41"/>
      <c r="E20" s="41">
        <v>0</v>
      </c>
      <c r="F20" s="41">
        <v>0</v>
      </c>
      <c r="G20" s="41">
        <v>0</v>
      </c>
      <c r="H20" s="41">
        <v>0</v>
      </c>
      <c r="I20" s="43">
        <v>0</v>
      </c>
      <c r="J20" s="41">
        <v>0</v>
      </c>
      <c r="K20" s="41">
        <v>0</v>
      </c>
      <c r="L20" s="41"/>
      <c r="M20" s="41"/>
      <c r="N20" s="41"/>
      <c r="O20" s="41"/>
    </row>
    <row r="21" spans="1:15" x14ac:dyDescent="0.2">
      <c r="A21" s="39"/>
      <c r="B21" s="20" t="s">
        <v>13</v>
      </c>
      <c r="C21" s="41"/>
      <c r="D21" s="41"/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/>
      <c r="M21" s="41"/>
      <c r="N21" s="41"/>
      <c r="O21" s="41"/>
    </row>
    <row r="22" spans="1:15" x14ac:dyDescent="0.2">
      <c r="A22" s="39"/>
      <c r="B22" s="20" t="s">
        <v>14</v>
      </c>
      <c r="C22" s="41"/>
      <c r="D22" s="41"/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/>
      <c r="M22" s="41"/>
      <c r="N22" s="41"/>
      <c r="O22" s="41"/>
    </row>
    <row r="23" spans="1:15" x14ac:dyDescent="0.2">
      <c r="A23" s="39"/>
      <c r="B23" s="20" t="s">
        <v>15</v>
      </c>
      <c r="C23" s="41"/>
      <c r="D23" s="41"/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/>
      <c r="M23" s="41"/>
      <c r="N23" s="41"/>
      <c r="O23" s="41"/>
    </row>
    <row r="24" spans="1:15" x14ac:dyDescent="0.2">
      <c r="A24" s="39"/>
      <c r="B24" s="20" t="s">
        <v>16</v>
      </c>
      <c r="C24" s="41"/>
      <c r="D24" s="41"/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/>
      <c r="M24" s="41"/>
      <c r="N24" s="41"/>
      <c r="O24" s="41"/>
    </row>
    <row r="25" spans="1:15" x14ac:dyDescent="0.2">
      <c r="A25" s="39"/>
      <c r="B25" s="3" t="s">
        <v>17</v>
      </c>
      <c r="C25" s="41"/>
      <c r="D25" s="41"/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1"/>
      <c r="M25" s="41"/>
      <c r="N25" s="41"/>
      <c r="O25" s="41"/>
    </row>
    <row r="26" spans="1:15" x14ac:dyDescent="0.2">
      <c r="A26" s="39"/>
      <c r="B26" s="20" t="s">
        <v>30</v>
      </c>
      <c r="C26" s="41"/>
      <c r="D26" s="41">
        <v>7817.9499999999971</v>
      </c>
      <c r="E26" s="41">
        <v>8547.01</v>
      </c>
      <c r="F26" s="41">
        <v>195387.68000000133</v>
      </c>
      <c r="G26" s="41">
        <v>605288.07999999309</v>
      </c>
      <c r="H26" s="41">
        <v>798618.10000000172</v>
      </c>
      <c r="I26" s="41">
        <v>43991.449999998658</v>
      </c>
      <c r="J26" s="41">
        <v>191110.7699999988</v>
      </c>
      <c r="K26" s="41">
        <v>204772.31</v>
      </c>
      <c r="L26" s="41"/>
      <c r="M26" s="41"/>
      <c r="N26" s="41"/>
      <c r="O26" s="41"/>
    </row>
    <row r="27" spans="1:15" s="38" customFormat="1" ht="18" x14ac:dyDescent="0.25">
      <c r="A27" s="20"/>
      <c r="B27" s="36" t="s">
        <v>19</v>
      </c>
      <c r="C27" s="37"/>
      <c r="D27" s="37">
        <f t="shared" ref="D27:O27" si="3">D28+SUM(D40:D51)</f>
        <v>52461579.909999996</v>
      </c>
      <c r="E27" s="37">
        <f t="shared" si="3"/>
        <v>18649155.629999999</v>
      </c>
      <c r="F27" s="37">
        <f t="shared" si="3"/>
        <v>30846048.5</v>
      </c>
      <c r="G27" s="37">
        <f t="shared" si="3"/>
        <v>37817450.930000007</v>
      </c>
      <c r="H27" s="37">
        <f t="shared" si="3"/>
        <v>38683787.439999998</v>
      </c>
      <c r="I27" s="37">
        <f t="shared" si="3"/>
        <v>25127880.969999999</v>
      </c>
      <c r="J27" s="37">
        <f t="shared" si="3"/>
        <v>33478048.07</v>
      </c>
      <c r="K27" s="37">
        <f t="shared" si="3"/>
        <v>31373906.530000005</v>
      </c>
      <c r="L27" s="37">
        <f t="shared" si="3"/>
        <v>0</v>
      </c>
      <c r="M27" s="37">
        <f t="shared" si="3"/>
        <v>0</v>
      </c>
      <c r="N27" s="37">
        <f t="shared" si="3"/>
        <v>0</v>
      </c>
      <c r="O27" s="37">
        <f t="shared" si="3"/>
        <v>0</v>
      </c>
    </row>
    <row r="28" spans="1:15" x14ac:dyDescent="0.2">
      <c r="A28" s="39"/>
      <c r="B28" s="40" t="s">
        <v>20</v>
      </c>
      <c r="C28" s="41"/>
      <c r="D28" s="41">
        <f>D29+D39</f>
        <v>40929015.009999998</v>
      </c>
      <c r="E28" s="41">
        <f t="shared" ref="E28:O28" si="4">E29+E39</f>
        <v>8027970.4299999997</v>
      </c>
      <c r="F28" s="41">
        <f t="shared" si="4"/>
        <v>27324744.219999999</v>
      </c>
      <c r="G28" s="41">
        <f t="shared" si="4"/>
        <v>24786747.849999998</v>
      </c>
      <c r="H28" s="41">
        <f t="shared" si="4"/>
        <v>30106934.129999999</v>
      </c>
      <c r="I28" s="41">
        <f t="shared" si="4"/>
        <v>24729285.510000002</v>
      </c>
      <c r="J28" s="41">
        <f t="shared" si="4"/>
        <v>33286937.299999997</v>
      </c>
      <c r="K28" s="41">
        <f t="shared" si="4"/>
        <v>31136235.800000001</v>
      </c>
      <c r="L28" s="41">
        <f t="shared" si="4"/>
        <v>0</v>
      </c>
      <c r="M28" s="41">
        <f t="shared" si="4"/>
        <v>0</v>
      </c>
      <c r="N28" s="41">
        <f t="shared" si="4"/>
        <v>0</v>
      </c>
      <c r="O28" s="41">
        <f t="shared" si="4"/>
        <v>0</v>
      </c>
    </row>
    <row r="29" spans="1:15" x14ac:dyDescent="0.2">
      <c r="A29" s="39"/>
      <c r="B29" s="39" t="s">
        <v>21</v>
      </c>
      <c r="C29" s="41"/>
      <c r="D29" s="41">
        <f>SUM(D30:D38)</f>
        <v>40929015.009999998</v>
      </c>
      <c r="E29" s="41">
        <f t="shared" ref="E29:O29" si="5">SUM(E30:E38)</f>
        <v>8027970.4299999997</v>
      </c>
      <c r="F29" s="41">
        <f t="shared" si="5"/>
        <v>27324744.219999999</v>
      </c>
      <c r="G29" s="41">
        <f t="shared" si="5"/>
        <v>24786747.849999998</v>
      </c>
      <c r="H29" s="41">
        <f t="shared" si="5"/>
        <v>30106934.129999999</v>
      </c>
      <c r="I29" s="41">
        <f t="shared" si="5"/>
        <v>24729285.510000002</v>
      </c>
      <c r="J29" s="41">
        <f t="shared" si="5"/>
        <v>33286937.299999997</v>
      </c>
      <c r="K29" s="41">
        <f t="shared" si="5"/>
        <v>31136235.800000001</v>
      </c>
      <c r="L29" s="41">
        <f t="shared" si="5"/>
        <v>0</v>
      </c>
      <c r="M29" s="41">
        <f t="shared" si="5"/>
        <v>0</v>
      </c>
      <c r="N29" s="41">
        <f t="shared" si="5"/>
        <v>0</v>
      </c>
      <c r="O29" s="41">
        <f t="shared" si="5"/>
        <v>0</v>
      </c>
    </row>
    <row r="30" spans="1:15" x14ac:dyDescent="0.2">
      <c r="A30" s="39"/>
      <c r="B30" s="39">
        <v>25</v>
      </c>
      <c r="C30" s="41"/>
      <c r="D30" s="41">
        <v>17750076.960000001</v>
      </c>
      <c r="E30" s="41">
        <v>2006000.88</v>
      </c>
      <c r="F30" s="41">
        <v>5397874.8600000003</v>
      </c>
      <c r="G30" s="44">
        <v>8340458.1399999997</v>
      </c>
      <c r="H30" s="41">
        <v>10799314.119999999</v>
      </c>
      <c r="I30" s="41">
        <v>5513678.0700000003</v>
      </c>
      <c r="J30" s="41">
        <v>3473313.01</v>
      </c>
      <c r="K30" s="41">
        <v>4793985.57</v>
      </c>
      <c r="L30" s="41"/>
      <c r="M30" s="41"/>
      <c r="N30" s="41"/>
      <c r="O30" s="41"/>
    </row>
    <row r="31" spans="1:15" x14ac:dyDescent="0.2">
      <c r="A31" s="39"/>
      <c r="B31" s="39">
        <v>27</v>
      </c>
      <c r="C31" s="41"/>
      <c r="D31" s="41">
        <v>11501901.98</v>
      </c>
      <c r="E31" s="41">
        <v>2934858.48</v>
      </c>
      <c r="F31" s="41">
        <v>11467221.949999999</v>
      </c>
      <c r="G31" s="44">
        <v>8452310.5999999996</v>
      </c>
      <c r="H31" s="41">
        <v>11999581.52</v>
      </c>
      <c r="I31" s="41">
        <v>8453011.3000000007</v>
      </c>
      <c r="J31" s="41">
        <v>10221049.09</v>
      </c>
      <c r="K31" s="41">
        <v>10380182.24</v>
      </c>
      <c r="L31" s="41"/>
      <c r="M31" s="41"/>
      <c r="N31" s="41"/>
      <c r="O31" s="41"/>
    </row>
    <row r="32" spans="1:15" x14ac:dyDescent="0.2">
      <c r="A32" s="39"/>
      <c r="B32" s="39">
        <v>32</v>
      </c>
      <c r="C32" s="41"/>
      <c r="D32" s="41"/>
      <c r="E32" s="41"/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/>
      <c r="M32" s="41"/>
      <c r="N32" s="41"/>
      <c r="O32" s="41"/>
    </row>
    <row r="33" spans="1:15" x14ac:dyDescent="0.2">
      <c r="A33" s="39"/>
      <c r="B33" s="39">
        <v>34</v>
      </c>
      <c r="C33" s="41"/>
      <c r="D33" s="41">
        <v>4754171.2</v>
      </c>
      <c r="E33" s="41"/>
      <c r="F33" s="41">
        <v>53160.08</v>
      </c>
      <c r="G33" s="41">
        <v>0</v>
      </c>
      <c r="H33" s="41">
        <v>961451.91</v>
      </c>
      <c r="I33" s="41">
        <v>2257204.7400000002</v>
      </c>
      <c r="J33" s="41">
        <v>3939359.53</v>
      </c>
      <c r="K33" s="41">
        <v>3117092.26</v>
      </c>
      <c r="L33" s="41"/>
      <c r="M33" s="41"/>
      <c r="N33" s="41"/>
      <c r="O33" s="41"/>
    </row>
    <row r="34" spans="1:15" x14ac:dyDescent="0.2">
      <c r="A34" s="39"/>
      <c r="B34" s="39">
        <v>36</v>
      </c>
      <c r="C34" s="41"/>
      <c r="D34" s="41"/>
      <c r="E34" s="41"/>
      <c r="F34" s="41">
        <v>0</v>
      </c>
      <c r="G34" s="41">
        <v>0</v>
      </c>
      <c r="H34" s="41">
        <v>0</v>
      </c>
      <c r="I34" s="41">
        <v>0</v>
      </c>
      <c r="J34" s="41">
        <v>0</v>
      </c>
      <c r="K34" s="41">
        <v>0</v>
      </c>
      <c r="L34" s="41"/>
      <c r="M34" s="41"/>
      <c r="N34" s="41"/>
      <c r="O34" s="41"/>
    </row>
    <row r="35" spans="1:15" x14ac:dyDescent="0.2">
      <c r="A35" s="39"/>
      <c r="B35" s="39">
        <v>40</v>
      </c>
      <c r="C35" s="41"/>
      <c r="D35" s="41"/>
      <c r="E35" s="41"/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/>
      <c r="M35" s="41"/>
      <c r="N35" s="41"/>
      <c r="O35" s="41"/>
    </row>
    <row r="36" spans="1:15" x14ac:dyDescent="0.2">
      <c r="A36" s="39"/>
      <c r="B36" s="42" t="s">
        <v>4</v>
      </c>
      <c r="C36" s="41"/>
      <c r="D36" s="41"/>
      <c r="E36" s="41"/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41"/>
      <c r="M36" s="41"/>
      <c r="N36" s="41"/>
      <c r="O36" s="41"/>
    </row>
    <row r="37" spans="1:15" x14ac:dyDescent="0.2">
      <c r="A37" s="39"/>
      <c r="B37" s="42">
        <v>24</v>
      </c>
      <c r="C37" s="41"/>
      <c r="D37" s="41">
        <v>6922864.8700000001</v>
      </c>
      <c r="E37" s="41">
        <v>3087111.07</v>
      </c>
      <c r="F37" s="41">
        <v>10400295.640000001</v>
      </c>
      <c r="G37" s="44">
        <v>7661118.46</v>
      </c>
      <c r="H37" s="41">
        <v>5941101.79</v>
      </c>
      <c r="I37" s="41">
        <v>7972814.3700000001</v>
      </c>
      <c r="J37" s="41">
        <v>10738982.130000001</v>
      </c>
      <c r="K37" s="41">
        <v>12651311.35</v>
      </c>
      <c r="L37" s="41"/>
      <c r="M37" s="41"/>
      <c r="N37" s="41"/>
      <c r="O37" s="41"/>
    </row>
    <row r="38" spans="1:15" x14ac:dyDescent="0.2">
      <c r="A38" s="39"/>
      <c r="B38" s="42" t="s">
        <v>5</v>
      </c>
      <c r="C38" s="41"/>
      <c r="D38" s="41"/>
      <c r="E38" s="41"/>
      <c r="F38" s="41">
        <v>6191.69</v>
      </c>
      <c r="G38" s="41">
        <v>332860.65000000002</v>
      </c>
      <c r="H38" s="41">
        <v>405484.79</v>
      </c>
      <c r="I38" s="41">
        <v>532577.03</v>
      </c>
      <c r="J38" s="41">
        <v>4914233.54</v>
      </c>
      <c r="K38" s="41">
        <v>193664.38</v>
      </c>
      <c r="L38" s="41"/>
      <c r="M38" s="41"/>
      <c r="N38" s="41"/>
      <c r="O38" s="41"/>
    </row>
    <row r="39" spans="1:15" x14ac:dyDescent="0.2">
      <c r="A39" s="39"/>
      <c r="B39" s="39" t="s">
        <v>6</v>
      </c>
      <c r="C39" s="41"/>
      <c r="D39" s="41"/>
      <c r="E39" s="41"/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/>
      <c r="M39" s="41"/>
      <c r="N39" s="41"/>
      <c r="O39" s="41"/>
    </row>
    <row r="40" spans="1:15" x14ac:dyDescent="0.2">
      <c r="A40" s="39"/>
      <c r="B40" s="40" t="s">
        <v>7</v>
      </c>
      <c r="C40" s="41"/>
      <c r="D40" s="41"/>
      <c r="E40" s="41"/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>
        <v>0</v>
      </c>
      <c r="L40" s="41"/>
      <c r="M40" s="41"/>
      <c r="N40" s="41"/>
      <c r="O40" s="41"/>
    </row>
    <row r="41" spans="1:15" x14ac:dyDescent="0.2">
      <c r="A41" s="39"/>
      <c r="B41" s="40" t="s">
        <v>8</v>
      </c>
      <c r="C41" s="41"/>
      <c r="D41" s="41">
        <v>11526269.6</v>
      </c>
      <c r="E41" s="41">
        <v>10621185.199999999</v>
      </c>
      <c r="F41" s="41">
        <v>3317369.58</v>
      </c>
      <c r="G41" s="44">
        <v>12425415</v>
      </c>
      <c r="H41" s="41">
        <v>8238692</v>
      </c>
      <c r="I41" s="41">
        <v>0</v>
      </c>
      <c r="J41" s="41">
        <v>0</v>
      </c>
      <c r="K41" s="41">
        <v>0</v>
      </c>
      <c r="L41" s="41"/>
      <c r="M41" s="41"/>
      <c r="N41" s="41"/>
      <c r="O41" s="41"/>
    </row>
    <row r="42" spans="1:15" x14ac:dyDescent="0.2">
      <c r="A42" s="39"/>
      <c r="B42" s="20" t="s">
        <v>9</v>
      </c>
      <c r="C42" s="41"/>
      <c r="D42" s="41"/>
      <c r="E42" s="41"/>
      <c r="F42" s="41">
        <v>0</v>
      </c>
      <c r="G42" s="41">
        <v>0</v>
      </c>
      <c r="H42" s="41">
        <v>0</v>
      </c>
      <c r="I42" s="41">
        <v>236594.64</v>
      </c>
      <c r="J42" s="41">
        <v>0</v>
      </c>
      <c r="K42" s="41">
        <v>237670.73</v>
      </c>
      <c r="L42" s="41"/>
      <c r="M42" s="41"/>
      <c r="N42" s="41"/>
      <c r="O42" s="41"/>
    </row>
    <row r="43" spans="1:15" x14ac:dyDescent="0.2">
      <c r="A43" s="39"/>
      <c r="B43" s="20" t="s">
        <v>10</v>
      </c>
      <c r="C43" s="41"/>
      <c r="D43" s="41"/>
      <c r="E43" s="41"/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/>
      <c r="M43" s="41"/>
      <c r="N43" s="41"/>
      <c r="O43" s="41"/>
    </row>
    <row r="44" spans="1:15" x14ac:dyDescent="0.2">
      <c r="A44" s="39"/>
      <c r="B44" s="20" t="s">
        <v>11</v>
      </c>
      <c r="C44" s="41"/>
      <c r="D44" s="41"/>
      <c r="E44" s="41"/>
      <c r="F44" s="41">
        <v>0</v>
      </c>
      <c r="G44" s="44">
        <v>0</v>
      </c>
      <c r="H44" s="41">
        <v>0</v>
      </c>
      <c r="I44" s="41">
        <v>0</v>
      </c>
      <c r="J44" s="41">
        <v>0</v>
      </c>
      <c r="K44" s="41">
        <v>0</v>
      </c>
      <c r="L44" s="41"/>
      <c r="M44" s="41"/>
      <c r="N44" s="41"/>
      <c r="O44" s="41"/>
    </row>
    <row r="45" spans="1:15" x14ac:dyDescent="0.2">
      <c r="A45" s="39"/>
      <c r="B45" s="20" t="s">
        <v>12</v>
      </c>
      <c r="C45" s="41"/>
      <c r="D45" s="41"/>
      <c r="E45" s="41"/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/>
      <c r="M45" s="41"/>
      <c r="N45" s="41"/>
      <c r="O45" s="41"/>
    </row>
    <row r="46" spans="1:15" x14ac:dyDescent="0.2">
      <c r="A46" s="39"/>
      <c r="B46" s="20" t="s">
        <v>13</v>
      </c>
      <c r="C46" s="41"/>
      <c r="D46" s="41"/>
      <c r="E46" s="41"/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/>
      <c r="M46" s="41"/>
      <c r="N46" s="41"/>
      <c r="O46" s="41"/>
    </row>
    <row r="47" spans="1:15" x14ac:dyDescent="0.2">
      <c r="A47" s="39"/>
      <c r="B47" s="20" t="s">
        <v>14</v>
      </c>
      <c r="C47" s="41"/>
      <c r="D47" s="41"/>
      <c r="E47" s="41"/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/>
      <c r="M47" s="41"/>
      <c r="N47" s="41"/>
      <c r="O47" s="41"/>
    </row>
    <row r="48" spans="1:15" x14ac:dyDescent="0.2">
      <c r="A48" s="39"/>
      <c r="B48" s="20" t="s">
        <v>15</v>
      </c>
      <c r="C48" s="41"/>
      <c r="D48" s="41"/>
      <c r="E48" s="41"/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/>
      <c r="M48" s="41"/>
      <c r="N48" s="41"/>
      <c r="O48" s="41"/>
    </row>
    <row r="49" spans="1:17" x14ac:dyDescent="0.2">
      <c r="A49" s="39"/>
      <c r="B49" s="20" t="s">
        <v>16</v>
      </c>
      <c r="C49" s="41"/>
      <c r="D49" s="41"/>
      <c r="E49" s="41"/>
      <c r="F49" s="41">
        <v>0</v>
      </c>
      <c r="G49" s="41">
        <v>0</v>
      </c>
      <c r="H49" s="41">
        <v>0</v>
      </c>
      <c r="I49" s="41">
        <v>0</v>
      </c>
      <c r="J49" s="41">
        <v>0</v>
      </c>
      <c r="K49" s="41">
        <v>0</v>
      </c>
      <c r="L49" s="41"/>
      <c r="M49" s="41"/>
      <c r="N49" s="41"/>
      <c r="O49" s="41"/>
    </row>
    <row r="50" spans="1:17" x14ac:dyDescent="0.2">
      <c r="A50" s="39"/>
      <c r="B50" s="3" t="s">
        <v>17</v>
      </c>
      <c r="C50" s="41"/>
      <c r="D50" s="41"/>
      <c r="E50" s="41"/>
      <c r="F50" s="41">
        <v>0</v>
      </c>
      <c r="G50" s="41">
        <v>0</v>
      </c>
      <c r="H50" s="41">
        <v>0</v>
      </c>
      <c r="I50" s="41">
        <v>0</v>
      </c>
      <c r="J50" s="41">
        <v>0</v>
      </c>
      <c r="K50" s="41">
        <v>0</v>
      </c>
      <c r="L50" s="41"/>
      <c r="M50" s="41"/>
      <c r="N50" s="41"/>
      <c r="O50" s="41"/>
    </row>
    <row r="51" spans="1:17" x14ac:dyDescent="0.2">
      <c r="A51" s="39"/>
      <c r="B51" s="20" t="s">
        <v>30</v>
      </c>
      <c r="C51" s="41"/>
      <c r="D51" s="41">
        <v>6295.3</v>
      </c>
      <c r="E51" s="41"/>
      <c r="F51" s="41">
        <v>203934.70000000298</v>
      </c>
      <c r="G51" s="41">
        <v>605288.08000000566</v>
      </c>
      <c r="H51" s="41">
        <f>338161.280000001+0.03</f>
        <v>338161.31000000105</v>
      </c>
      <c r="I51" s="41">
        <v>162000.81999999657</v>
      </c>
      <c r="J51" s="41">
        <v>191110.77000000328</v>
      </c>
      <c r="K51" s="41">
        <v>3.7252902984619141E-9</v>
      </c>
      <c r="L51" s="41"/>
      <c r="M51" s="41"/>
      <c r="N51" s="41"/>
      <c r="O51" s="41"/>
    </row>
    <row r="52" spans="1:17" s="38" customFormat="1" ht="18" x14ac:dyDescent="0.25">
      <c r="A52" s="20"/>
      <c r="B52" s="36" t="s">
        <v>22</v>
      </c>
      <c r="C52" s="37">
        <f>C53+SUM(C65:C76)</f>
        <v>86655913.559999987</v>
      </c>
      <c r="D52" s="37">
        <f t="shared" ref="D52:O52" si="6">D53+SUM(D65:D76)</f>
        <v>54241241.309999973</v>
      </c>
      <c r="E52" s="37">
        <f t="shared" si="6"/>
        <v>57550341.519999973</v>
      </c>
      <c r="F52" s="37">
        <f t="shared" si="6"/>
        <v>54737630.299999982</v>
      </c>
      <c r="G52" s="37">
        <f t="shared" si="6"/>
        <v>65065494.459999949</v>
      </c>
      <c r="H52" s="37">
        <f t="shared" si="6"/>
        <v>51118965.779999964</v>
      </c>
      <c r="I52" s="37">
        <f t="shared" si="6"/>
        <v>57367041.509999953</v>
      </c>
      <c r="J52" s="37">
        <f>J53+SUM(J65:J76)</f>
        <v>50868557.259999946</v>
      </c>
      <c r="K52" s="37">
        <f t="shared" si="6"/>
        <v>31501197.629999947</v>
      </c>
      <c r="L52" s="37">
        <f t="shared" si="6"/>
        <v>31501197.629999947</v>
      </c>
      <c r="M52" s="37">
        <f t="shared" si="6"/>
        <v>31501197.629999947</v>
      </c>
      <c r="N52" s="37">
        <f t="shared" si="6"/>
        <v>31501197.629999947</v>
      </c>
      <c r="O52" s="37">
        <f t="shared" si="6"/>
        <v>31501197.629999947</v>
      </c>
    </row>
    <row r="53" spans="1:17" x14ac:dyDescent="0.2">
      <c r="A53" s="39"/>
      <c r="B53" s="40" t="s">
        <v>23</v>
      </c>
      <c r="C53" s="41">
        <f>C54+C64</f>
        <v>74773835.579999983</v>
      </c>
      <c r="D53" s="41">
        <f>D54+D64</f>
        <v>43119810.079999976</v>
      </c>
      <c r="E53" s="41">
        <f t="shared" ref="E53:O53" si="7">E54+E64</f>
        <v>53488466.879999973</v>
      </c>
      <c r="F53" s="41">
        <f t="shared" si="7"/>
        <v>46352438.87999998</v>
      </c>
      <c r="G53" s="41">
        <f t="shared" si="7"/>
        <v>61012166.839999966</v>
      </c>
      <c r="H53" s="41">
        <f t="shared" si="7"/>
        <v>46605181.369999975</v>
      </c>
      <c r="I53" s="41">
        <f t="shared" si="7"/>
        <v>53207861.109999962</v>
      </c>
      <c r="J53" s="41">
        <f t="shared" si="7"/>
        <v>46709376.859999962</v>
      </c>
      <c r="K53" s="41">
        <f t="shared" si="7"/>
        <v>27374915.649999965</v>
      </c>
      <c r="L53" s="41">
        <f t="shared" si="7"/>
        <v>27374915.649999965</v>
      </c>
      <c r="M53" s="41">
        <f t="shared" si="7"/>
        <v>27374915.649999965</v>
      </c>
      <c r="N53" s="41">
        <f t="shared" si="7"/>
        <v>27374915.649999965</v>
      </c>
      <c r="O53" s="41">
        <f t="shared" si="7"/>
        <v>27374915.649999965</v>
      </c>
    </row>
    <row r="54" spans="1:17" x14ac:dyDescent="0.2">
      <c r="A54" s="39"/>
      <c r="B54" s="39" t="s">
        <v>21</v>
      </c>
      <c r="C54" s="41">
        <f>C55+C56+C57+C58+C59+C60+C61+C62+C63</f>
        <v>74773835.579999983</v>
      </c>
      <c r="D54" s="41">
        <f>SUM(D55:D63)</f>
        <v>43119810.079999976</v>
      </c>
      <c r="E54" s="41">
        <f t="shared" ref="E54:O54" si="8">SUM(E55:E63)</f>
        <v>53488466.879999973</v>
      </c>
      <c r="F54" s="41">
        <f t="shared" si="8"/>
        <v>46352438.87999998</v>
      </c>
      <c r="G54" s="41">
        <f t="shared" si="8"/>
        <v>61012166.839999966</v>
      </c>
      <c r="H54" s="41">
        <f t="shared" si="8"/>
        <v>46605181.369999975</v>
      </c>
      <c r="I54" s="41">
        <f t="shared" si="8"/>
        <v>53207861.109999962</v>
      </c>
      <c r="J54" s="41">
        <f t="shared" si="8"/>
        <v>46709376.859999962</v>
      </c>
      <c r="K54" s="41">
        <f t="shared" si="8"/>
        <v>27374915.649999965</v>
      </c>
      <c r="L54" s="41">
        <f t="shared" si="8"/>
        <v>27374915.649999965</v>
      </c>
      <c r="M54" s="41">
        <f t="shared" si="8"/>
        <v>27374915.649999965</v>
      </c>
      <c r="N54" s="41">
        <f t="shared" si="8"/>
        <v>27374915.649999965</v>
      </c>
      <c r="O54" s="41">
        <f t="shared" si="8"/>
        <v>27374915.649999965</v>
      </c>
    </row>
    <row r="55" spans="1:17" x14ac:dyDescent="0.2">
      <c r="A55" s="39"/>
      <c r="B55" s="39">
        <v>25</v>
      </c>
      <c r="C55" s="49">
        <v>19527745.779999983</v>
      </c>
      <c r="D55" s="41">
        <f t="shared" ref="D55:O70" si="9">C55+D5-D30</f>
        <v>2740053.8199999817</v>
      </c>
      <c r="E55" s="41">
        <f t="shared" si="9"/>
        <v>2203992.1699999822</v>
      </c>
      <c r="F55" s="41">
        <f t="shared" ref="F55:F76" si="10">E55+F5-F30</f>
        <v>3276529.469999983</v>
      </c>
      <c r="G55" s="41">
        <f t="shared" ref="G55:G76" si="11">F55+G5-G30</f>
        <v>10455789.889999982</v>
      </c>
      <c r="H55" s="41">
        <f t="shared" ref="H55:H76" si="12">G55+H5-H30</f>
        <v>3692311.9199999832</v>
      </c>
      <c r="I55" s="41">
        <f t="shared" ref="I55:I76" si="13">H55+I5-I30</f>
        <v>8045045.0799999833</v>
      </c>
      <c r="J55" s="41">
        <f t="shared" ref="J55:J76" si="14">I55+J5-J30</f>
        <v>7945869.4999999832</v>
      </c>
      <c r="K55" s="41">
        <f>J55+K5-K30</f>
        <v>4478189.0699999835</v>
      </c>
      <c r="L55" s="41">
        <f t="shared" si="9"/>
        <v>4478189.0699999835</v>
      </c>
      <c r="M55" s="41">
        <f t="shared" si="9"/>
        <v>4478189.0699999835</v>
      </c>
      <c r="N55" s="41">
        <f t="shared" si="9"/>
        <v>4478189.0699999835</v>
      </c>
      <c r="O55" s="45">
        <f t="shared" si="9"/>
        <v>4478189.0699999835</v>
      </c>
      <c r="Q55" s="46"/>
    </row>
    <row r="56" spans="1:17" x14ac:dyDescent="0.2">
      <c r="A56" s="39"/>
      <c r="B56" s="39">
        <v>27</v>
      </c>
      <c r="C56" s="49">
        <v>33555373.659999989</v>
      </c>
      <c r="D56" s="41">
        <f t="shared" si="9"/>
        <v>26398611.189999986</v>
      </c>
      <c r="E56" s="41">
        <f t="shared" si="9"/>
        <v>31014965.039999988</v>
      </c>
      <c r="F56" s="41">
        <f t="shared" si="10"/>
        <v>24953318.169999991</v>
      </c>
      <c r="G56" s="41">
        <f t="shared" si="11"/>
        <v>27047591.569999985</v>
      </c>
      <c r="H56" s="41">
        <f t="shared" si="12"/>
        <v>20293844.559999984</v>
      </c>
      <c r="I56" s="41">
        <f t="shared" si="13"/>
        <v>20474362.53999998</v>
      </c>
      <c r="J56" s="41">
        <f t="shared" si="14"/>
        <v>17210433.46999998</v>
      </c>
      <c r="K56" s="41">
        <f>J56+K6-K31</f>
        <v>11017540.829999978</v>
      </c>
      <c r="L56" s="41">
        <f t="shared" si="9"/>
        <v>11017540.829999978</v>
      </c>
      <c r="M56" s="41">
        <f t="shared" si="9"/>
        <v>11017540.829999978</v>
      </c>
      <c r="N56" s="41">
        <f t="shared" si="9"/>
        <v>11017540.829999978</v>
      </c>
      <c r="O56" s="45">
        <f t="shared" si="9"/>
        <v>11017540.829999978</v>
      </c>
      <c r="Q56" s="46"/>
    </row>
    <row r="57" spans="1:17" x14ac:dyDescent="0.2">
      <c r="A57" s="39"/>
      <c r="B57" s="39">
        <v>32</v>
      </c>
      <c r="C57" s="49">
        <v>0</v>
      </c>
      <c r="D57" s="41">
        <f t="shared" si="9"/>
        <v>0</v>
      </c>
      <c r="E57" s="41">
        <f t="shared" si="9"/>
        <v>0</v>
      </c>
      <c r="F57" s="41">
        <f t="shared" si="10"/>
        <v>0</v>
      </c>
      <c r="G57" s="41">
        <f t="shared" si="11"/>
        <v>0</v>
      </c>
      <c r="H57" s="41">
        <f t="shared" si="12"/>
        <v>0</v>
      </c>
      <c r="I57" s="41">
        <f t="shared" si="13"/>
        <v>0</v>
      </c>
      <c r="J57" s="41">
        <f t="shared" si="14"/>
        <v>0</v>
      </c>
      <c r="K57" s="41">
        <f>J57+K7-K32</f>
        <v>0</v>
      </c>
      <c r="L57" s="41">
        <f t="shared" si="9"/>
        <v>0</v>
      </c>
      <c r="M57" s="41">
        <f t="shared" si="9"/>
        <v>0</v>
      </c>
      <c r="N57" s="41">
        <f t="shared" si="9"/>
        <v>0</v>
      </c>
      <c r="O57" s="41">
        <f t="shared" si="9"/>
        <v>0</v>
      </c>
      <c r="Q57" s="46"/>
    </row>
    <row r="58" spans="1:17" x14ac:dyDescent="0.2">
      <c r="A58" s="39"/>
      <c r="B58" s="39">
        <v>34</v>
      </c>
      <c r="C58" s="49">
        <v>6435959.209999999</v>
      </c>
      <c r="D58" s="41">
        <f t="shared" si="9"/>
        <v>1681788.0099999988</v>
      </c>
      <c r="E58" s="41">
        <f t="shared" si="9"/>
        <v>6607798.6099999985</v>
      </c>
      <c r="F58" s="41">
        <f t="shared" si="10"/>
        <v>6554638.5299999984</v>
      </c>
      <c r="G58" s="41">
        <f t="shared" si="11"/>
        <v>8722505.3299999982</v>
      </c>
      <c r="H58" s="41">
        <f t="shared" si="12"/>
        <v>10388515.819999998</v>
      </c>
      <c r="I58" s="41">
        <f t="shared" si="13"/>
        <v>8131311.0799999982</v>
      </c>
      <c r="J58" s="41">
        <f t="shared" si="14"/>
        <v>4191951.5499999984</v>
      </c>
      <c r="K58" s="41">
        <f>J58+K8-K33</f>
        <v>1074859.2899999986</v>
      </c>
      <c r="L58" s="41">
        <f t="shared" si="9"/>
        <v>1074859.2899999986</v>
      </c>
      <c r="M58" s="41">
        <f t="shared" si="9"/>
        <v>1074859.2899999986</v>
      </c>
      <c r="N58" s="41">
        <f t="shared" si="9"/>
        <v>1074859.2899999986</v>
      </c>
      <c r="O58" s="45">
        <f t="shared" si="9"/>
        <v>1074859.2899999986</v>
      </c>
      <c r="Q58" s="46"/>
    </row>
    <row r="59" spans="1:17" x14ac:dyDescent="0.2">
      <c r="A59" s="39"/>
      <c r="B59" s="39">
        <v>36</v>
      </c>
      <c r="C59" s="49">
        <v>0</v>
      </c>
      <c r="D59" s="41">
        <f t="shared" si="9"/>
        <v>0</v>
      </c>
      <c r="E59" s="41">
        <f t="shared" si="9"/>
        <v>0</v>
      </c>
      <c r="F59" s="41">
        <f t="shared" si="10"/>
        <v>0</v>
      </c>
      <c r="G59" s="41">
        <f t="shared" si="11"/>
        <v>0</v>
      </c>
      <c r="H59" s="41">
        <f t="shared" si="12"/>
        <v>0</v>
      </c>
      <c r="I59" s="41">
        <f t="shared" si="13"/>
        <v>0</v>
      </c>
      <c r="J59" s="41">
        <f t="shared" si="14"/>
        <v>0</v>
      </c>
      <c r="K59" s="41">
        <f>J59+K9-K34</f>
        <v>0</v>
      </c>
      <c r="L59" s="41">
        <f t="shared" si="9"/>
        <v>0</v>
      </c>
      <c r="M59" s="41">
        <f t="shared" si="9"/>
        <v>0</v>
      </c>
      <c r="N59" s="41">
        <f t="shared" si="9"/>
        <v>0</v>
      </c>
      <c r="O59" s="41">
        <f t="shared" si="9"/>
        <v>0</v>
      </c>
      <c r="Q59" s="46"/>
    </row>
    <row r="60" spans="1:17" x14ac:dyDescent="0.2">
      <c r="A60" s="39"/>
      <c r="B60" s="39">
        <v>40</v>
      </c>
      <c r="C60" s="49">
        <v>0</v>
      </c>
      <c r="D60" s="41">
        <f t="shared" si="9"/>
        <v>0</v>
      </c>
      <c r="E60" s="41">
        <f t="shared" si="9"/>
        <v>0</v>
      </c>
      <c r="F60" s="41">
        <f t="shared" si="10"/>
        <v>0</v>
      </c>
      <c r="G60" s="41">
        <f t="shared" si="11"/>
        <v>0</v>
      </c>
      <c r="H60" s="41">
        <f t="shared" si="12"/>
        <v>0</v>
      </c>
      <c r="I60" s="41">
        <f t="shared" si="13"/>
        <v>0</v>
      </c>
      <c r="J60" s="41">
        <f t="shared" si="14"/>
        <v>0</v>
      </c>
      <c r="K60" s="41">
        <f>J60+K10-K35</f>
        <v>0</v>
      </c>
      <c r="L60" s="41">
        <f t="shared" si="9"/>
        <v>0</v>
      </c>
      <c r="M60" s="41">
        <f t="shared" si="9"/>
        <v>0</v>
      </c>
      <c r="N60" s="41">
        <f t="shared" si="9"/>
        <v>0</v>
      </c>
      <c r="O60" s="41">
        <f t="shared" si="9"/>
        <v>0</v>
      </c>
      <c r="Q60" s="46"/>
    </row>
    <row r="61" spans="1:17" x14ac:dyDescent="0.2">
      <c r="A61" s="39"/>
      <c r="B61" s="42" t="s">
        <v>4</v>
      </c>
      <c r="C61" s="49">
        <v>0</v>
      </c>
      <c r="D61" s="41">
        <f t="shared" si="9"/>
        <v>0</v>
      </c>
      <c r="E61" s="41">
        <f t="shared" si="9"/>
        <v>0</v>
      </c>
      <c r="F61" s="41">
        <f t="shared" si="10"/>
        <v>0</v>
      </c>
      <c r="G61" s="41">
        <f t="shared" si="11"/>
        <v>0</v>
      </c>
      <c r="H61" s="41">
        <f t="shared" si="12"/>
        <v>0</v>
      </c>
      <c r="I61" s="41">
        <f t="shared" si="13"/>
        <v>0</v>
      </c>
      <c r="J61" s="41">
        <f t="shared" si="14"/>
        <v>0</v>
      </c>
      <c r="K61" s="41">
        <f>J61+K11-K36</f>
        <v>0</v>
      </c>
      <c r="L61" s="41">
        <f t="shared" si="9"/>
        <v>0</v>
      </c>
      <c r="M61" s="41">
        <f t="shared" si="9"/>
        <v>0</v>
      </c>
      <c r="N61" s="41">
        <f t="shared" si="9"/>
        <v>0</v>
      </c>
      <c r="O61" s="41">
        <f t="shared" si="9"/>
        <v>0</v>
      </c>
      <c r="Q61" s="46"/>
    </row>
    <row r="62" spans="1:17" x14ac:dyDescent="0.2">
      <c r="A62" s="39"/>
      <c r="B62" s="42">
        <v>24</v>
      </c>
      <c r="C62" s="49">
        <v>9230239.4700000063</v>
      </c>
      <c r="D62" s="41">
        <f t="shared" si="9"/>
        <v>6274839.6000000061</v>
      </c>
      <c r="E62" s="41">
        <f t="shared" si="9"/>
        <v>7637193.6000000052</v>
      </c>
      <c r="F62" s="41">
        <f t="shared" si="10"/>
        <v>5549626.9400000051</v>
      </c>
      <c r="G62" s="41">
        <f t="shared" si="11"/>
        <v>8268263.4100000048</v>
      </c>
      <c r="H62" s="41">
        <f t="shared" si="12"/>
        <v>6117977.2200000053</v>
      </c>
      <c r="I62" s="41">
        <f t="shared" si="13"/>
        <v>10977187.590000004</v>
      </c>
      <c r="J62" s="41">
        <f t="shared" si="14"/>
        <v>16695401.060000004</v>
      </c>
      <c r="K62" s="41">
        <f>J62+K12-K37</f>
        <v>10332269.560000004</v>
      </c>
      <c r="L62" s="41">
        <f t="shared" si="9"/>
        <v>10332269.560000004</v>
      </c>
      <c r="M62" s="41">
        <f t="shared" si="9"/>
        <v>10332269.560000004</v>
      </c>
      <c r="N62" s="41">
        <f t="shared" si="9"/>
        <v>10332269.560000004</v>
      </c>
      <c r="O62" s="45">
        <f t="shared" si="9"/>
        <v>10332269.560000004</v>
      </c>
      <c r="Q62" s="46"/>
    </row>
    <row r="63" spans="1:17" x14ac:dyDescent="0.2">
      <c r="A63" s="39"/>
      <c r="B63" s="42" t="s">
        <v>5</v>
      </c>
      <c r="C63" s="49">
        <v>6024517.4600000028</v>
      </c>
      <c r="D63" s="41">
        <f t="shared" si="9"/>
        <v>6024517.4600000028</v>
      </c>
      <c r="E63" s="41">
        <f t="shared" si="9"/>
        <v>6024517.4600000028</v>
      </c>
      <c r="F63" s="41">
        <f t="shared" si="10"/>
        <v>6018325.7700000023</v>
      </c>
      <c r="G63" s="41">
        <f t="shared" si="11"/>
        <v>6518016.6400000025</v>
      </c>
      <c r="H63" s="41">
        <f t="shared" si="12"/>
        <v>6112531.8500000024</v>
      </c>
      <c r="I63" s="41">
        <f t="shared" si="13"/>
        <v>5579954.8200000022</v>
      </c>
      <c r="J63" s="41">
        <f t="shared" si="14"/>
        <v>665721.28000000212</v>
      </c>
      <c r="K63" s="41">
        <f>J63+K13-K38</f>
        <v>472056.90000000212</v>
      </c>
      <c r="L63" s="41">
        <f t="shared" si="9"/>
        <v>472056.90000000212</v>
      </c>
      <c r="M63" s="41">
        <f t="shared" si="9"/>
        <v>472056.90000000212</v>
      </c>
      <c r="N63" s="41">
        <f t="shared" si="9"/>
        <v>472056.90000000212</v>
      </c>
      <c r="O63" s="45">
        <f t="shared" si="9"/>
        <v>472056.90000000212</v>
      </c>
      <c r="Q63" s="46"/>
    </row>
    <row r="64" spans="1:17" x14ac:dyDescent="0.2">
      <c r="A64" s="39"/>
      <c r="B64" s="39" t="s">
        <v>6</v>
      </c>
      <c r="C64" s="49">
        <v>0</v>
      </c>
      <c r="D64" s="41">
        <f t="shared" si="9"/>
        <v>0</v>
      </c>
      <c r="E64" s="41">
        <f t="shared" si="9"/>
        <v>0</v>
      </c>
      <c r="F64" s="41">
        <f t="shared" si="10"/>
        <v>0</v>
      </c>
      <c r="G64" s="41">
        <f t="shared" si="11"/>
        <v>0</v>
      </c>
      <c r="H64" s="41">
        <f t="shared" si="12"/>
        <v>0</v>
      </c>
      <c r="I64" s="41">
        <f t="shared" si="13"/>
        <v>0</v>
      </c>
      <c r="J64" s="41">
        <f t="shared" si="14"/>
        <v>0</v>
      </c>
      <c r="K64" s="41">
        <f>J64+K14-K39</f>
        <v>0</v>
      </c>
      <c r="L64" s="41">
        <f t="shared" si="9"/>
        <v>0</v>
      </c>
      <c r="M64" s="41">
        <f t="shared" si="9"/>
        <v>0</v>
      </c>
      <c r="N64" s="41">
        <f t="shared" si="9"/>
        <v>0</v>
      </c>
      <c r="O64" s="41">
        <f t="shared" si="9"/>
        <v>0</v>
      </c>
      <c r="Q64" s="46"/>
    </row>
    <row r="65" spans="1:17" x14ac:dyDescent="0.2">
      <c r="A65" s="39"/>
      <c r="B65" s="40" t="s">
        <v>7</v>
      </c>
      <c r="C65" s="49">
        <v>0</v>
      </c>
      <c r="D65" s="41">
        <f t="shared" si="9"/>
        <v>0</v>
      </c>
      <c r="E65" s="41">
        <f t="shared" si="9"/>
        <v>0</v>
      </c>
      <c r="F65" s="41">
        <f t="shared" si="10"/>
        <v>0</v>
      </c>
      <c r="G65" s="41">
        <f t="shared" si="11"/>
        <v>0</v>
      </c>
      <c r="H65" s="41">
        <f t="shared" si="12"/>
        <v>0</v>
      </c>
      <c r="I65" s="41">
        <f t="shared" si="13"/>
        <v>0</v>
      </c>
      <c r="J65" s="41">
        <f t="shared" si="14"/>
        <v>0</v>
      </c>
      <c r="K65" s="41">
        <f>J65+K15-K40</f>
        <v>0</v>
      </c>
      <c r="L65" s="41">
        <f t="shared" si="9"/>
        <v>0</v>
      </c>
      <c r="M65" s="41">
        <f t="shared" si="9"/>
        <v>0</v>
      </c>
      <c r="N65" s="41">
        <f t="shared" si="9"/>
        <v>0</v>
      </c>
      <c r="O65" s="41">
        <f t="shared" si="9"/>
        <v>0</v>
      </c>
      <c r="Q65" s="46"/>
    </row>
    <row r="66" spans="1:17" x14ac:dyDescent="0.2">
      <c r="A66" s="39"/>
      <c r="B66" s="40" t="s">
        <v>8</v>
      </c>
      <c r="C66" s="49">
        <v>7830273.0000000009</v>
      </c>
      <c r="D66" s="41">
        <f t="shared" si="9"/>
        <v>7068103.5999999996</v>
      </c>
      <c r="E66" s="41">
        <f t="shared" si="9"/>
        <v>0</v>
      </c>
      <c r="F66" s="41">
        <f t="shared" si="10"/>
        <v>4331863.8</v>
      </c>
      <c r="G66" s="41">
        <f t="shared" si="11"/>
        <v>0</v>
      </c>
      <c r="H66" s="41">
        <f t="shared" si="12"/>
        <v>0</v>
      </c>
      <c r="I66" s="41">
        <f t="shared" si="13"/>
        <v>0</v>
      </c>
      <c r="J66" s="41">
        <f t="shared" si="14"/>
        <v>0</v>
      </c>
      <c r="K66" s="41">
        <f>J66+K16-K41</f>
        <v>0</v>
      </c>
      <c r="L66" s="41">
        <f t="shared" si="9"/>
        <v>0</v>
      </c>
      <c r="M66" s="41">
        <f t="shared" si="9"/>
        <v>0</v>
      </c>
      <c r="N66" s="41">
        <f t="shared" si="9"/>
        <v>0</v>
      </c>
      <c r="O66" s="41">
        <f t="shared" si="9"/>
        <v>0</v>
      </c>
      <c r="Q66" s="46"/>
    </row>
    <row r="67" spans="1:17" x14ac:dyDescent="0.2">
      <c r="A67" s="39"/>
      <c r="B67" s="20" t="s">
        <v>9</v>
      </c>
      <c r="C67" s="49">
        <v>4008582.5700000003</v>
      </c>
      <c r="D67" s="41">
        <f t="shared" si="9"/>
        <v>4008582.5700000003</v>
      </c>
      <c r="E67" s="41">
        <f t="shared" si="9"/>
        <v>4008582.5700000003</v>
      </c>
      <c r="F67" s="41">
        <f t="shared" si="10"/>
        <v>4008582.5700000003</v>
      </c>
      <c r="G67" s="41">
        <f t="shared" si="11"/>
        <v>4008582.5700000003</v>
      </c>
      <c r="H67" s="41">
        <f t="shared" si="12"/>
        <v>4008582.5700000003</v>
      </c>
      <c r="I67" s="41">
        <f t="shared" si="13"/>
        <v>3771987.93</v>
      </c>
      <c r="J67" s="41">
        <f t="shared" si="14"/>
        <v>3771987.93</v>
      </c>
      <c r="K67" s="41">
        <f>J67+K17-K42</f>
        <v>3534317.2</v>
      </c>
      <c r="L67" s="41">
        <f t="shared" si="9"/>
        <v>3534317.2</v>
      </c>
      <c r="M67" s="41">
        <f t="shared" si="9"/>
        <v>3534317.2</v>
      </c>
      <c r="N67" s="41">
        <f t="shared" si="9"/>
        <v>3534317.2</v>
      </c>
      <c r="O67" s="45">
        <f t="shared" si="9"/>
        <v>3534317.2</v>
      </c>
      <c r="Q67" s="46"/>
    </row>
    <row r="68" spans="1:17" x14ac:dyDescent="0.2">
      <c r="A68" s="39"/>
      <c r="B68" s="20" t="s">
        <v>10</v>
      </c>
      <c r="C68" s="49">
        <v>0</v>
      </c>
      <c r="D68" s="41">
        <f t="shared" si="9"/>
        <v>0</v>
      </c>
      <c r="E68" s="41">
        <f t="shared" si="9"/>
        <v>0</v>
      </c>
      <c r="F68" s="41">
        <f t="shared" si="10"/>
        <v>0</v>
      </c>
      <c r="G68" s="41">
        <f t="shared" si="11"/>
        <v>0</v>
      </c>
      <c r="H68" s="41">
        <f t="shared" si="12"/>
        <v>0</v>
      </c>
      <c r="I68" s="41">
        <f t="shared" si="13"/>
        <v>0</v>
      </c>
      <c r="J68" s="41">
        <f t="shared" si="14"/>
        <v>0</v>
      </c>
      <c r="K68" s="41">
        <f>J68+K18-K43</f>
        <v>0</v>
      </c>
      <c r="L68" s="41">
        <f t="shared" si="9"/>
        <v>0</v>
      </c>
      <c r="M68" s="41">
        <f t="shared" si="9"/>
        <v>0</v>
      </c>
      <c r="N68" s="41">
        <f t="shared" si="9"/>
        <v>0</v>
      </c>
      <c r="O68" s="41">
        <f t="shared" si="9"/>
        <v>0</v>
      </c>
      <c r="Q68" s="46"/>
    </row>
    <row r="69" spans="1:17" x14ac:dyDescent="0.2">
      <c r="A69" s="39"/>
      <c r="B69" s="20" t="s">
        <v>11</v>
      </c>
      <c r="C69" s="49">
        <v>0</v>
      </c>
      <c r="D69" s="41">
        <f t="shared" si="9"/>
        <v>0</v>
      </c>
      <c r="E69" s="41">
        <f t="shared" si="9"/>
        <v>0</v>
      </c>
      <c r="F69" s="41">
        <f t="shared" si="10"/>
        <v>0</v>
      </c>
      <c r="G69" s="41">
        <f t="shared" si="11"/>
        <v>0</v>
      </c>
      <c r="H69" s="41">
        <f t="shared" si="12"/>
        <v>0</v>
      </c>
      <c r="I69" s="41">
        <f t="shared" si="13"/>
        <v>0</v>
      </c>
      <c r="J69" s="41">
        <f t="shared" si="14"/>
        <v>0</v>
      </c>
      <c r="K69" s="41">
        <f>J69+K19-K44</f>
        <v>0</v>
      </c>
      <c r="L69" s="41">
        <f t="shared" si="9"/>
        <v>0</v>
      </c>
      <c r="M69" s="41">
        <f t="shared" si="9"/>
        <v>0</v>
      </c>
      <c r="N69" s="41">
        <f t="shared" si="9"/>
        <v>0</v>
      </c>
      <c r="O69" s="41">
        <f t="shared" si="9"/>
        <v>0</v>
      </c>
      <c r="Q69" s="46"/>
    </row>
    <row r="70" spans="1:17" x14ac:dyDescent="0.2">
      <c r="A70" s="39"/>
      <c r="B70" s="20" t="s">
        <v>12</v>
      </c>
      <c r="C70" s="49">
        <v>0</v>
      </c>
      <c r="D70" s="41">
        <f t="shared" si="9"/>
        <v>0</v>
      </c>
      <c r="E70" s="41">
        <f t="shared" si="9"/>
        <v>0</v>
      </c>
      <c r="F70" s="41">
        <f t="shared" si="10"/>
        <v>0</v>
      </c>
      <c r="G70" s="41">
        <f t="shared" si="11"/>
        <v>0</v>
      </c>
      <c r="H70" s="41">
        <f t="shared" si="12"/>
        <v>0</v>
      </c>
      <c r="I70" s="41">
        <f t="shared" si="13"/>
        <v>0</v>
      </c>
      <c r="J70" s="41">
        <f t="shared" si="14"/>
        <v>0</v>
      </c>
      <c r="K70" s="41">
        <f>J70+K20-K45</f>
        <v>0</v>
      </c>
      <c r="L70" s="41">
        <f t="shared" si="9"/>
        <v>0</v>
      </c>
      <c r="M70" s="41">
        <f t="shared" si="9"/>
        <v>0</v>
      </c>
      <c r="N70" s="41">
        <f t="shared" si="9"/>
        <v>0</v>
      </c>
      <c r="O70" s="41">
        <f t="shared" si="9"/>
        <v>0</v>
      </c>
      <c r="Q70" s="46"/>
    </row>
    <row r="71" spans="1:17" x14ac:dyDescent="0.2">
      <c r="A71" s="39"/>
      <c r="B71" s="20" t="s">
        <v>13</v>
      </c>
      <c r="C71" s="49">
        <v>0</v>
      </c>
      <c r="D71" s="41">
        <f t="shared" ref="D71:O76" si="15">C71+D21-D46</f>
        <v>0</v>
      </c>
      <c r="E71" s="41">
        <f t="shared" si="15"/>
        <v>0</v>
      </c>
      <c r="F71" s="41">
        <f t="shared" si="10"/>
        <v>0</v>
      </c>
      <c r="G71" s="41">
        <f t="shared" si="11"/>
        <v>0</v>
      </c>
      <c r="H71" s="41">
        <f t="shared" si="12"/>
        <v>0</v>
      </c>
      <c r="I71" s="41">
        <f t="shared" si="13"/>
        <v>0</v>
      </c>
      <c r="J71" s="41">
        <f t="shared" si="14"/>
        <v>0</v>
      </c>
      <c r="K71" s="41">
        <f>J71+K21-K46</f>
        <v>0</v>
      </c>
      <c r="L71" s="41">
        <f t="shared" si="15"/>
        <v>0</v>
      </c>
      <c r="M71" s="41">
        <f t="shared" si="15"/>
        <v>0</v>
      </c>
      <c r="N71" s="41">
        <f t="shared" si="15"/>
        <v>0</v>
      </c>
      <c r="O71" s="41">
        <f t="shared" si="15"/>
        <v>0</v>
      </c>
      <c r="Q71" s="46"/>
    </row>
    <row r="72" spans="1:17" x14ac:dyDescent="0.2">
      <c r="A72" s="39"/>
      <c r="B72" s="20" t="s">
        <v>14</v>
      </c>
      <c r="C72" s="49">
        <v>0</v>
      </c>
      <c r="D72" s="41">
        <f t="shared" si="15"/>
        <v>0</v>
      </c>
      <c r="E72" s="41">
        <f t="shared" si="15"/>
        <v>0</v>
      </c>
      <c r="F72" s="41">
        <f t="shared" si="10"/>
        <v>0</v>
      </c>
      <c r="G72" s="41">
        <f t="shared" si="11"/>
        <v>0</v>
      </c>
      <c r="H72" s="41">
        <f t="shared" si="12"/>
        <v>0</v>
      </c>
      <c r="I72" s="41">
        <f t="shared" si="13"/>
        <v>0</v>
      </c>
      <c r="J72" s="41">
        <f t="shared" si="14"/>
        <v>0</v>
      </c>
      <c r="K72" s="41">
        <f>J72+K22-K47</f>
        <v>0</v>
      </c>
      <c r="L72" s="41">
        <f t="shared" si="15"/>
        <v>0</v>
      </c>
      <c r="M72" s="41">
        <f t="shared" si="15"/>
        <v>0</v>
      </c>
      <c r="N72" s="41">
        <f t="shared" si="15"/>
        <v>0</v>
      </c>
      <c r="O72" s="41">
        <f t="shared" si="15"/>
        <v>0</v>
      </c>
      <c r="Q72" s="46"/>
    </row>
    <row r="73" spans="1:17" x14ac:dyDescent="0.2">
      <c r="A73" s="39"/>
      <c r="B73" s="20" t="s">
        <v>15</v>
      </c>
      <c r="C73" s="49">
        <v>0</v>
      </c>
      <c r="D73" s="41">
        <f t="shared" si="15"/>
        <v>0</v>
      </c>
      <c r="E73" s="41">
        <f t="shared" si="15"/>
        <v>0</v>
      </c>
      <c r="F73" s="41">
        <f t="shared" si="10"/>
        <v>0</v>
      </c>
      <c r="G73" s="41">
        <f t="shared" si="11"/>
        <v>0</v>
      </c>
      <c r="H73" s="41">
        <f t="shared" si="12"/>
        <v>0</v>
      </c>
      <c r="I73" s="41">
        <f t="shared" si="13"/>
        <v>0</v>
      </c>
      <c r="J73" s="41">
        <f t="shared" si="14"/>
        <v>0</v>
      </c>
      <c r="K73" s="41">
        <f>J73+K23-K48</f>
        <v>0</v>
      </c>
      <c r="L73" s="41">
        <f t="shared" si="15"/>
        <v>0</v>
      </c>
      <c r="M73" s="41">
        <f t="shared" si="15"/>
        <v>0</v>
      </c>
      <c r="N73" s="41">
        <f t="shared" si="15"/>
        <v>0</v>
      </c>
      <c r="O73" s="41">
        <f t="shared" si="15"/>
        <v>0</v>
      </c>
      <c r="Q73" s="46"/>
    </row>
    <row r="74" spans="1:17" x14ac:dyDescent="0.2">
      <c r="A74" s="39"/>
      <c r="B74" s="20" t="s">
        <v>16</v>
      </c>
      <c r="C74" s="49">
        <v>0</v>
      </c>
      <c r="D74" s="41">
        <f t="shared" si="15"/>
        <v>0</v>
      </c>
      <c r="E74" s="41">
        <f t="shared" si="15"/>
        <v>0</v>
      </c>
      <c r="F74" s="41">
        <f t="shared" si="10"/>
        <v>0</v>
      </c>
      <c r="G74" s="41">
        <f t="shared" si="11"/>
        <v>0</v>
      </c>
      <c r="H74" s="41">
        <f t="shared" si="12"/>
        <v>0</v>
      </c>
      <c r="I74" s="41">
        <f t="shared" si="13"/>
        <v>0</v>
      </c>
      <c r="J74" s="41">
        <f t="shared" si="14"/>
        <v>0</v>
      </c>
      <c r="K74" s="41">
        <f>J74+K24-K49</f>
        <v>0</v>
      </c>
      <c r="L74" s="41">
        <f t="shared" si="15"/>
        <v>0</v>
      </c>
      <c r="M74" s="41">
        <f t="shared" si="15"/>
        <v>0</v>
      </c>
      <c r="N74" s="41">
        <f t="shared" si="15"/>
        <v>0</v>
      </c>
      <c r="O74" s="41">
        <f t="shared" si="15"/>
        <v>0</v>
      </c>
      <c r="Q74" s="46"/>
    </row>
    <row r="75" spans="1:17" x14ac:dyDescent="0.2">
      <c r="A75" s="39"/>
      <c r="B75" s="3" t="s">
        <v>17</v>
      </c>
      <c r="C75" s="49">
        <v>0</v>
      </c>
      <c r="D75" s="41">
        <f t="shared" si="15"/>
        <v>0</v>
      </c>
      <c r="E75" s="41">
        <f t="shared" si="15"/>
        <v>0</v>
      </c>
      <c r="F75" s="41">
        <f t="shared" si="10"/>
        <v>0</v>
      </c>
      <c r="G75" s="41">
        <f t="shared" si="11"/>
        <v>0</v>
      </c>
      <c r="H75" s="41">
        <f t="shared" si="12"/>
        <v>0</v>
      </c>
      <c r="I75" s="41">
        <f t="shared" si="13"/>
        <v>0</v>
      </c>
      <c r="J75" s="41">
        <f t="shared" si="14"/>
        <v>0</v>
      </c>
      <c r="K75" s="41">
        <f>J75+K25-K50</f>
        <v>0</v>
      </c>
      <c r="L75" s="41">
        <f t="shared" si="15"/>
        <v>0</v>
      </c>
      <c r="M75" s="41">
        <f t="shared" si="15"/>
        <v>0</v>
      </c>
      <c r="N75" s="41">
        <f t="shared" si="15"/>
        <v>0</v>
      </c>
      <c r="O75" s="41">
        <f t="shared" si="15"/>
        <v>0</v>
      </c>
      <c r="Q75" s="46"/>
    </row>
    <row r="76" spans="1:17" x14ac:dyDescent="0.2">
      <c r="A76" s="39"/>
      <c r="B76" s="20" t="s">
        <v>30</v>
      </c>
      <c r="C76" s="49">
        <v>43222.410000000033</v>
      </c>
      <c r="D76" s="41">
        <f t="shared" si="15"/>
        <v>44745.060000000027</v>
      </c>
      <c r="E76" s="41">
        <f t="shared" si="15"/>
        <v>53292.070000000029</v>
      </c>
      <c r="F76" s="41">
        <f t="shared" si="10"/>
        <v>44745.049999998388</v>
      </c>
      <c r="G76" s="41">
        <f t="shared" si="11"/>
        <v>44745.049999985844</v>
      </c>
      <c r="H76" s="41">
        <f t="shared" si="12"/>
        <v>505201.83999998652</v>
      </c>
      <c r="I76" s="41">
        <f t="shared" si="13"/>
        <v>387192.46999998856</v>
      </c>
      <c r="J76" s="41">
        <f t="shared" si="14"/>
        <v>387192.46999998414</v>
      </c>
      <c r="K76" s="41">
        <f>J76+K26-K51</f>
        <v>591964.77999998047</v>
      </c>
      <c r="L76" s="41">
        <f t="shared" si="15"/>
        <v>591964.77999998047</v>
      </c>
      <c r="M76" s="41">
        <f t="shared" si="15"/>
        <v>591964.77999998047</v>
      </c>
      <c r="N76" s="41">
        <f t="shared" si="15"/>
        <v>591964.77999998047</v>
      </c>
      <c r="O76" s="41">
        <f t="shared" si="15"/>
        <v>591964.77999998047</v>
      </c>
      <c r="Q76" s="46"/>
    </row>
    <row r="78" spans="1:17" x14ac:dyDescent="0.15">
      <c r="D78" s="48"/>
    </row>
    <row r="79" spans="1:17" ht="14.25" x14ac:dyDescent="0.2">
      <c r="B79" s="26" t="s">
        <v>31</v>
      </c>
      <c r="D79" s="43">
        <f>D2-D25-D26</f>
        <v>20039089.709999997</v>
      </c>
      <c r="E79" s="43">
        <f t="shared" ref="E79:O79" si="16">E2-E25-E26</f>
        <v>21949708.829999998</v>
      </c>
      <c r="F79" s="43">
        <f t="shared" si="16"/>
        <v>27837949.600000001</v>
      </c>
      <c r="G79" s="43">
        <f t="shared" si="16"/>
        <v>47540027.010000013</v>
      </c>
      <c r="H79" s="43">
        <f t="shared" si="16"/>
        <v>23938640.66</v>
      </c>
      <c r="I79" s="43">
        <f t="shared" si="16"/>
        <v>31331965.25</v>
      </c>
      <c r="J79" s="43">
        <f t="shared" si="16"/>
        <v>26788453.049999997</v>
      </c>
      <c r="K79" s="43">
        <f t="shared" si="16"/>
        <v>11801774.59</v>
      </c>
      <c r="L79" s="43">
        <f t="shared" si="16"/>
        <v>0</v>
      </c>
      <c r="M79" s="43">
        <f t="shared" si="16"/>
        <v>0</v>
      </c>
      <c r="N79" s="43">
        <f t="shared" si="16"/>
        <v>0</v>
      </c>
      <c r="O79" s="43">
        <f t="shared" si="16"/>
        <v>0</v>
      </c>
    </row>
    <row r="80" spans="1:17" ht="14.25" x14ac:dyDescent="0.2">
      <c r="B80" s="26" t="s">
        <v>32</v>
      </c>
      <c r="D80" s="43">
        <f>D27-D51-D50</f>
        <v>52455284.609999999</v>
      </c>
      <c r="E80" s="43">
        <f t="shared" ref="E80:O80" si="17">E27-E51-E50</f>
        <v>18649155.629999999</v>
      </c>
      <c r="F80" s="43">
        <f t="shared" si="17"/>
        <v>30642113.799999997</v>
      </c>
      <c r="G80" s="43">
        <f t="shared" si="17"/>
        <v>37212162.850000001</v>
      </c>
      <c r="H80" s="43">
        <f t="shared" si="17"/>
        <v>38345626.129999995</v>
      </c>
      <c r="I80" s="43">
        <f t="shared" si="17"/>
        <v>24965880.150000002</v>
      </c>
      <c r="J80" s="43">
        <f t="shared" si="17"/>
        <v>33286937.299999997</v>
      </c>
      <c r="K80" s="43">
        <f t="shared" si="17"/>
        <v>31373906.530000001</v>
      </c>
      <c r="L80" s="43">
        <f t="shared" si="17"/>
        <v>0</v>
      </c>
      <c r="M80" s="43">
        <f t="shared" si="17"/>
        <v>0</v>
      </c>
      <c r="N80" s="43">
        <f t="shared" si="17"/>
        <v>0</v>
      </c>
      <c r="O80" s="43">
        <f t="shared" si="17"/>
        <v>0</v>
      </c>
    </row>
    <row r="81" spans="2:15" ht="14.25" x14ac:dyDescent="0.2">
      <c r="B81" s="26" t="s">
        <v>33</v>
      </c>
      <c r="D81" s="43">
        <f>D52-D76-D75</f>
        <v>54196496.24999997</v>
      </c>
      <c r="E81" s="43">
        <f t="shared" ref="E81:O81" si="18">E52-E76-E75</f>
        <v>57497049.449999973</v>
      </c>
      <c r="F81" s="43">
        <f t="shared" si="18"/>
        <v>54692885.249999985</v>
      </c>
      <c r="G81" s="43">
        <f t="shared" si="18"/>
        <v>65020749.409999967</v>
      </c>
      <c r="H81" s="43">
        <f t="shared" si="18"/>
        <v>50613763.939999975</v>
      </c>
      <c r="I81" s="43">
        <f t="shared" si="18"/>
        <v>56979849.039999962</v>
      </c>
      <c r="J81" s="43">
        <f t="shared" si="18"/>
        <v>50481364.789999962</v>
      </c>
      <c r="K81" s="43">
        <f t="shared" si="18"/>
        <v>30909232.849999968</v>
      </c>
      <c r="L81" s="43">
        <f t="shared" si="18"/>
        <v>30909232.849999968</v>
      </c>
      <c r="M81" s="43">
        <f t="shared" si="18"/>
        <v>30909232.849999968</v>
      </c>
      <c r="N81" s="43">
        <f t="shared" si="18"/>
        <v>30909232.849999968</v>
      </c>
      <c r="O81" s="43">
        <f t="shared" si="18"/>
        <v>30909232.849999968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quantity</vt:lpstr>
      <vt:lpstr>amount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2018-07-10T07:52:31Z</dcterms:modified>
</cp:coreProperties>
</file>