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User\Documents\Sariah\UNIVERSIDAD\Metodologia\3SCRUM\"/>
    </mc:Choice>
  </mc:AlternateContent>
  <xr:revisionPtr revIDLastSave="0" documentId="13_ncr:1_{469F622A-E48B-4D2A-BAAD-FA9D13D575D4}" xr6:coauthVersionLast="43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6" l="1"/>
  <c r="I43" i="5"/>
  <c r="B13" i="1"/>
  <c r="B14" i="1"/>
  <c r="I49" i="6"/>
  <c r="I42" i="6"/>
  <c r="I35" i="6"/>
  <c r="I28" i="6"/>
  <c r="I21" i="6"/>
  <c r="I14" i="6"/>
  <c r="I8" i="6"/>
  <c r="I40" i="5"/>
  <c r="I31" i="5"/>
  <c r="I23" i="5"/>
  <c r="I15" i="5"/>
  <c r="I7" i="5"/>
  <c r="B3" i="1" l="1"/>
  <c r="B4" i="1" s="1"/>
  <c r="B5" i="1" s="1"/>
  <c r="B6" i="1" s="1"/>
  <c r="B7" i="1" s="1"/>
  <c r="B8" i="1" s="1"/>
  <c r="B9" i="1" s="1"/>
  <c r="B10" i="1" s="1"/>
  <c r="B11" i="1" s="1"/>
  <c r="B12" i="1" s="1"/>
  <c r="B4" i="2"/>
  <c r="B9" i="2" s="1"/>
  <c r="B10" i="2" s="1"/>
  <c r="B6" i="2" l="1"/>
  <c r="C15" i="1"/>
  <c r="F15" i="1"/>
  <c r="C3" i="3" l="1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<sst xmlns="http://schemas.openxmlformats.org/spreadsheetml/2006/main" count="482" uniqueCount="138">
  <si>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</si>
  <si>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</si>
  <si>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</si>
  <si>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</si>
  <si>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</si>
  <si>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</si>
  <si>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</si>
  <si>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</si>
  <si>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</si>
  <si>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</si>
  <si>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</si>
  <si>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</si>
  <si>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</si>
  <si>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</si>
  <si>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</si>
  <si>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</si>
  <si>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</si>
  <si>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</si>
  <si>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</si>
  <si>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</si>
  <si>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</si>
  <si>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</si>
  <si>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</si>
  <si>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</si>
  <si>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</si>
  <si>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</si>
  <si>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</si>
  <si>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</si>
  <si>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</si>
  <si>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</si>
  <si>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</si>
  <si>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</si>
  <si>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</si>
  <si>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</si>
  <si>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</si>
  <si>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</si>
  <si>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</si>
  <si>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</si>
  <si>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</si>
  <si>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</si>
  <si>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</si>
  <si>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</si>
  <si>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Alta</t>
  </si>
  <si>
    <t>Agregar un proveedor</t>
  </si>
  <si>
    <t>Agregar productos</t>
  </si>
  <si>
    <t>Eliminar un proveedor</t>
  </si>
  <si>
    <t>Eliminar productos</t>
  </si>
  <si>
    <t>Necesito</t>
  </si>
  <si>
    <t>así podre...</t>
  </si>
  <si>
    <t>Prioridad</t>
  </si>
  <si>
    <t>Tareas</t>
  </si>
  <si>
    <t>Asignado</t>
  </si>
  <si>
    <t>Estimado</t>
  </si>
  <si>
    <t>Validación de datos</t>
  </si>
  <si>
    <t>Agregar un proveedor a la base de datos</t>
  </si>
  <si>
    <t>Crear un formulario para el ingreso de los datos del proveedor</t>
  </si>
  <si>
    <t>Habilitar la Base de Datos para guardar a proveedores</t>
  </si>
  <si>
    <t>Crear una sección que permita buscar el proveedor que se eliminará</t>
  </si>
  <si>
    <t>Crear una sección que permita ingresar los datos del proveedor</t>
  </si>
  <si>
    <t>Actualización de base de datos</t>
  </si>
  <si>
    <t>HU11</t>
  </si>
  <si>
    <t>HU12</t>
  </si>
  <si>
    <t>-</t>
  </si>
  <si>
    <t>TOTAL</t>
  </si>
  <si>
    <t>SUBTOTAL</t>
  </si>
  <si>
    <t>HU1-1</t>
  </si>
  <si>
    <t>HU2-1</t>
  </si>
  <si>
    <t>HU2-2</t>
  </si>
  <si>
    <t>HU3-3</t>
  </si>
  <si>
    <t>HU3-1</t>
  </si>
  <si>
    <t>HU3-2</t>
  </si>
  <si>
    <t>HU4-1</t>
  </si>
  <si>
    <t>HU4-2</t>
  </si>
  <si>
    <t>HU6-1</t>
  </si>
  <si>
    <t>HU6-2</t>
  </si>
  <si>
    <t>HU7-1</t>
  </si>
  <si>
    <t>HU7-2</t>
  </si>
  <si>
    <t>HU9-1</t>
  </si>
  <si>
    <t>HU2-3</t>
  </si>
  <si>
    <t>HU9-2</t>
  </si>
  <si>
    <t>HU1-2</t>
  </si>
  <si>
    <t>Inventario</t>
  </si>
  <si>
    <t>Encargado de Inventario</t>
  </si>
  <si>
    <t>Agregar un proveedor a la base de datos.</t>
  </si>
  <si>
    <t>Finalizado</t>
  </si>
  <si>
    <t>Agregar productos a la base datos.</t>
  </si>
  <si>
    <t>Agregar cliente</t>
  </si>
  <si>
    <t>Agregar un cliente para el control de stock</t>
  </si>
  <si>
    <t>Modificar proveedor</t>
  </si>
  <si>
    <t>Modificar los datos mal registrados de un proveedor.</t>
  </si>
  <si>
    <t>Modificar producto</t>
  </si>
  <si>
    <t>Modificar los datos mal registrados de un producto.</t>
  </si>
  <si>
    <t>Modificar cliente</t>
  </si>
  <si>
    <t>Modificar los datos mal registrados de un cliente.</t>
  </si>
  <si>
    <t>Eliminar productos que hayan sido mal registrados o duplicados.</t>
  </si>
  <si>
    <t>Eliminar clientes</t>
  </si>
  <si>
    <t>Eliminar clientes que hayan sido mal registrados o duplicados.</t>
  </si>
  <si>
    <t>Buscar proovedor</t>
  </si>
  <si>
    <t>Realizar la busqueda de una determinado proovedor mediante su RUC.</t>
  </si>
  <si>
    <t>Buscar productos</t>
  </si>
  <si>
    <t>Realizar la busqueda de un determinado producto mediante su código.</t>
  </si>
  <si>
    <t>Buscar clientes</t>
  </si>
  <si>
    <t xml:space="preserve"> </t>
  </si>
  <si>
    <t>Socasi Moises</t>
  </si>
  <si>
    <t>Lllumiquinga Dayana</t>
  </si>
  <si>
    <t>HU1-3</t>
  </si>
  <si>
    <t xml:space="preserve">Crear un formulario para el ingreso de los datos del producto </t>
  </si>
  <si>
    <t>Naula Anahi</t>
  </si>
  <si>
    <t>Llumiquinga Dayana</t>
  </si>
  <si>
    <t>Habilitar la Base de Datos para guardar los datos de la producto</t>
  </si>
  <si>
    <t xml:space="preserve">Agregar cliente </t>
  </si>
  <si>
    <t>Crear un formulario para el ingreso de los datos del cliente</t>
  </si>
  <si>
    <t>Validación de cliente</t>
  </si>
  <si>
    <t xml:space="preserve">Habilitar la Base de Datos para guardar al cliente </t>
  </si>
  <si>
    <t xml:space="preserve">Finalizado </t>
  </si>
  <si>
    <t>Crear una funcion para realizar la modificación de un proveedor</t>
  </si>
  <si>
    <t xml:space="preserve">Arrieta Camilo </t>
  </si>
  <si>
    <t xml:space="preserve">Simbaña Adrian </t>
  </si>
  <si>
    <t xml:space="preserve">Socasi Moises </t>
  </si>
  <si>
    <t xml:space="preserve">Llumiquinga Dayana </t>
  </si>
  <si>
    <t>Crear una funcion para realizar la modificación de un proveedor.</t>
  </si>
  <si>
    <t>Crear una sección que permita ingresar los datos del proveedor.</t>
  </si>
  <si>
    <t>HU6-3</t>
  </si>
  <si>
    <t>Actualización de base de datos.</t>
  </si>
  <si>
    <t>Eliminar un proveedor asociado al producto entregado.</t>
  </si>
  <si>
    <t>Crear un funcion para eliminar el proveedor con incovenientes.</t>
  </si>
  <si>
    <t>Crear una funcion para eliminar los productos con incovenientes.</t>
  </si>
  <si>
    <t>Arrieta Camilo</t>
  </si>
  <si>
    <t>Crear una sección que permita buscar los productos  que se eliminarán.</t>
  </si>
  <si>
    <t>Crear una funcion para eliminar los clientes con incovenientes.</t>
  </si>
  <si>
    <t>Crear una sección que permita buscar los clientes que se eliminarán.</t>
  </si>
  <si>
    <t>Crear una funcion  para poder realizar la busqueda de la proveedor.</t>
  </si>
  <si>
    <t>Crear una sección que permita ingresar el RUC del proveedor.</t>
  </si>
  <si>
    <t>Crear una funcion  para poder realizar la busqueda de los productos.</t>
  </si>
  <si>
    <t>Crear una sección que permita ingresar los codigos de los productos.</t>
  </si>
  <si>
    <t>Crear una funcion  para poder realizar la busqueda de los clientes.</t>
  </si>
  <si>
    <t>Crear una sección que permita ingresar los datos de los clientes.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</si>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</sst>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Arial"/>
      <family val="2"/>
    </font>
    <font>
      <b/>
      <sz val="16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Segoe UI Light"/>
    </font>
  </fonts>
  <fills count="1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CC2E5"/>
        <bgColor rgb="FF9CC2E5"/>
      </patternFill>
    </fill>
    <fill>
      <patternFill patternType="solid">
        <fgColor rgb="FFADB9CA"/>
        <bgColor rgb="FFADB9CA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FF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0" fontId="2" fillId="4" borderId="2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4" borderId="3" xfId="0" applyFont="1" applyFill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 applyAlignment="1"/>
    <xf numFmtId="0" fontId="7" fillId="5" borderId="8" xfId="0" applyFont="1" applyFill="1" applyBorder="1"/>
    <xf numFmtId="0" fontId="0" fillId="5" borderId="8" xfId="0" applyFill="1" applyBorder="1"/>
    <xf numFmtId="0" fontId="7" fillId="6" borderId="8" xfId="0" applyFont="1" applyFill="1" applyBorder="1"/>
    <xf numFmtId="0" fontId="8" fillId="3" borderId="0" xfId="0" applyFont="1" applyFill="1"/>
    <xf numFmtId="0" fontId="9" fillId="0" borderId="8" xfId="0" applyFont="1" applyBorder="1" applyAlignment="1">
      <alignment horizontal="center"/>
    </xf>
    <xf numFmtId="0" fontId="7" fillId="2" borderId="8" xfId="0" applyFont="1" applyFill="1" applyBorder="1"/>
    <xf numFmtId="0" fontId="0" fillId="0" borderId="8" xfId="0" applyBorder="1"/>
    <xf numFmtId="0" fontId="9" fillId="0" borderId="8" xfId="0" applyFont="1" applyBorder="1"/>
    <xf numFmtId="0" fontId="7" fillId="0" borderId="8" xfId="0" applyFont="1" applyBorder="1"/>
    <xf numFmtId="0" fontId="7" fillId="0" borderId="8" xfId="0" applyFont="1" applyBorder="1" applyAlignment="1">
      <alignment horizontal="right"/>
    </xf>
    <xf numFmtId="0" fontId="12" fillId="7" borderId="8" xfId="0" applyFont="1" applyFill="1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/>
    <xf numFmtId="0" fontId="9" fillId="0" borderId="0" xfId="0" applyFont="1" applyAlignment="1">
      <alignment horizontal="center"/>
    </xf>
    <xf numFmtId="0" fontId="0" fillId="2" borderId="8" xfId="0" applyFill="1" applyBorder="1"/>
    <xf numFmtId="0" fontId="13" fillId="8" borderId="0" xfId="0" applyFont="1" applyFill="1" applyAlignment="1">
      <alignment horizontal="left"/>
    </xf>
    <xf numFmtId="0" fontId="0" fillId="9" borderId="0" xfId="0" applyFill="1"/>
    <xf numFmtId="0" fontId="14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7" fillId="0" borderId="0" xfId="0" applyFont="1"/>
    <xf numFmtId="0" fontId="12" fillId="10" borderId="8" xfId="0" applyFont="1" applyFill="1" applyBorder="1"/>
    <xf numFmtId="0" fontId="15" fillId="0" borderId="0" xfId="0" applyFont="1"/>
    <xf numFmtId="0" fontId="12" fillId="0" borderId="8" xfId="0" applyFont="1" applyBorder="1" applyAlignment="1">
      <alignment horizontal="right"/>
    </xf>
    <xf numFmtId="0" fontId="12" fillId="9" borderId="12" xfId="0" applyFont="1" applyFill="1" applyBorder="1"/>
    <xf numFmtId="0" fontId="15" fillId="0" borderId="12" xfId="0" applyFont="1" applyBorder="1" applyAlignment="1">
      <alignment horizontal="right"/>
    </xf>
    <xf numFmtId="0" fontId="16" fillId="0" borderId="13" xfId="0" applyFont="1" applyBorder="1"/>
    <xf numFmtId="0" fontId="7" fillId="11" borderId="8" xfId="0" applyFont="1" applyFill="1" applyBorder="1"/>
    <xf numFmtId="0" fontId="3" fillId="0" borderId="14" xfId="0" applyFont="1" applyBorder="1" applyAlignment="1">
      <alignment horizontal="left" indent="1"/>
    </xf>
    <xf numFmtId="0" fontId="3" fillId="0" borderId="15" xfId="0" applyFont="1" applyBorder="1" applyAlignment="1">
      <alignment horizontal="right"/>
    </xf>
    <xf numFmtId="0" fontId="3" fillId="0" borderId="14" xfId="0" applyFont="1" applyBorder="1"/>
    <xf numFmtId="14" fontId="3" fillId="12" borderId="16" xfId="0" applyNumberFormat="1" applyFont="1" applyFill="1" applyBorder="1"/>
    <xf numFmtId="9" fontId="3" fillId="12" borderId="16" xfId="1" applyFont="1" applyFill="1" applyBorder="1"/>
    <xf numFmtId="0" fontId="8" fillId="8" borderId="0" xfId="0" applyFont="1" applyFill="1" applyAlignment="1">
      <alignment horizontal="left"/>
    </xf>
    <xf numFmtId="0" fontId="8" fillId="13" borderId="0" xfId="0" applyFont="1" applyFill="1" applyAlignment="1">
      <alignment horizontal="left"/>
    </xf>
    <xf numFmtId="0" fontId="7" fillId="0" borderId="9" xfId="0" applyFont="1" applyBorder="1"/>
    <xf numFmtId="0" fontId="10" fillId="0" borderId="10" xfId="0" applyFont="1" applyBorder="1"/>
    <xf numFmtId="0" fontId="10" fillId="0" borderId="11" xfId="0" applyFont="1" applyBorder="1"/>
    <xf numFmtId="0" fontId="11" fillId="0" borderId="9" xfId="0" applyFont="1" applyBorder="1" applyAlignment="1">
      <alignment horizontal="center"/>
    </xf>
    <xf numFmtId="0" fontId="7" fillId="0" borderId="0" xfId="0" applyFont="1"/>
    <xf numFmtId="0" fontId="0" fillId="0" borderId="0" xfId="0"/>
  </cellXfs>
  <cellStyles count="2">
    <cellStyle name="Normal" xfId="0" builtinId="0"/>
    <cellStyle name="Porcentaje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240</c:v>
                </c:pt>
                <c:pt idx="1">
                  <c:v>235.29411764705881</c:v>
                </c:pt>
                <c:pt idx="2">
                  <c:v>230.58823529411765</c:v>
                </c:pt>
                <c:pt idx="3">
                  <c:v>225.88235294117646</c:v>
                </c:pt>
                <c:pt idx="4">
                  <c:v>221.1764705882353</c:v>
                </c:pt>
                <c:pt idx="5">
                  <c:v>216.47058823529412</c:v>
                </c:pt>
                <c:pt idx="6">
                  <c:v>211.76470588235293</c:v>
                </c:pt>
                <c:pt idx="7">
                  <c:v>207.05882352941177</c:v>
                </c:pt>
                <c:pt idx="8">
                  <c:v>202.35294117647058</c:v>
                </c:pt>
                <c:pt idx="9">
                  <c:v>197.64705882352942</c:v>
                </c:pt>
                <c:pt idx="10">
                  <c:v>192.94117647058823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240</c:v>
                </c:pt>
                <c:pt idx="1">
                  <c:v>224</c:v>
                </c:pt>
                <c:pt idx="2">
                  <c:v>208</c:v>
                </c:pt>
                <c:pt idx="3">
                  <c:v>192</c:v>
                </c:pt>
                <c:pt idx="4">
                  <c:v>176</c:v>
                </c:pt>
                <c:pt idx="5">
                  <c:v>160</c:v>
                </c:pt>
                <c:pt idx="6">
                  <c:v>144</c:v>
                </c:pt>
                <c:pt idx="7">
                  <c:v>128</c:v>
                </c:pt>
                <c:pt idx="8">
                  <c:v>112</c:v>
                </c:pt>
                <c:pt idx="9">
                  <c:v>96</c:v>
                </c:pt>
                <c:pt idx="1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240</c:v>
                </c:pt>
                <c:pt idx="1">
                  <c:v>150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40</c:v>
                </c:pt>
                <c:pt idx="9">
                  <c:v>20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174624</xdr:rowOff>
    </xdr:from>
    <xdr:to>
      <xdr:col>16</xdr:col>
      <xdr:colOff>355600</xdr:colOff>
      <xdr:row>16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5" totalsRowCount="1" headerRowDxfId="22" dataDxfId="21" totalsRowDxfId="20">
  <autoFilter ref="A2:G14" xr:uid="{00000000-0009-0000-0100-000001000000}"/>
  <tableColumns count="7">
    <tableColumn id="1" xr3:uid="{00000000-0010-0000-0100-000001000000}" name="Sprint" totalsRowLabel="Total" dataDxfId="19" totalsRowDxfId="18"/>
    <tableColumn id="2" xr3:uid="{00000000-0010-0000-0100-000002000000}" name="Item ID" dataDxfId="17" totalsRowDxfId="16">
      <calculatedColumnFormula>IFERROR(B2+1,1)</calculatedColumnFormula>
    </tableColumn>
    <tableColumn id="3" xr3:uid="{00000000-0010-0000-0100-000003000000}" name="Estimated Hours" totalsRowFunction="sum" dataDxfId="15" totalsRowDxfId="14"/>
    <tableColumn id="4" xr3:uid="{00000000-0010-0000-0100-000004000000}" name="Task Name" dataDxfId="13" totalsRowDxfId="12"/>
    <tableColumn id="5" xr3:uid="{00000000-0010-0000-0100-000005000000}" name="Assigned To" dataDxfId="11" totalsRowDxfId="10"/>
    <tableColumn id="6" xr3:uid="{00000000-0010-0000-0100-000006000000}" name="Remaining Hours" totalsRowFunction="sum" dataDxfId="9" totalsRowDxfId="8"/>
    <tableColumn id="7" xr3:uid="{00000000-0010-0000-0100-000007000000}" name="Status" dataDxfId="7" totalsRow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5" dataDxfId="4">
  <autoFilter ref="A2:D13" xr:uid="{00000000-0009-0000-0100-000003000000}"/>
  <tableColumns count="4">
    <tableColumn id="1" xr3:uid="{00000000-0010-0000-0200-000001000000}" name="Work Day" dataDxfId="3"/>
    <tableColumn id="2" xr3:uid="{00000000-0010-0000-0200-000002000000}" name="Target Burn Down" dataDxfId="2">
      <calculatedColumnFormula>IFERROR(TotalHours-(Table3[[#This Row],[Work Day]]*(TotalHours/WorkingDays)),0)</calculatedColumnFormula>
    </tableColumn>
    <tableColumn id="3" xr3:uid="{00000000-0010-0000-0200-000003000000}" name="Forecast Burn Down" dataDxfId="1">
      <calculatedColumnFormula>TotalHours-(Table3[[#This Row],[Work Day]]*DevRate)</calculatedColumnFormula>
    </tableColumn>
    <tableColumn id="4" xr3:uid="{00000000-0010-0000-02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88" zoomScaleNormal="154" workbookViewId="0">
      <selection activeCell="H2" sqref="H2"/>
    </sheetView>
  </sheetViews>
  <sheetFormatPr baseColWidth="10" defaultRowHeight="14.4" x14ac:dyDescent="0.3"/>
  <cols>
    <col min="2" max="2" width="11.77734375" customWidth="1"/>
    <col min="3" max="3" width="22.5546875" customWidth="1"/>
    <col min="4" max="4" width="21.6640625" customWidth="1"/>
    <col min="5" max="5" width="51.33203125" customWidth="1"/>
    <col min="6" max="6" width="18.44140625" customWidth="1"/>
  </cols>
  <sheetData>
    <row r="1" spans="1:8" ht="15" thickBot="1" x14ac:dyDescent="0.35">
      <c r="A1" s="14" t="s">
        <v>34</v>
      </c>
      <c r="B1" s="15" t="s">
        <v>35</v>
      </c>
      <c r="C1" s="15" t="s">
        <v>36</v>
      </c>
      <c r="D1" s="15" t="s">
        <v>37</v>
      </c>
      <c r="E1" s="17" t="s">
        <v>38</v>
      </c>
      <c r="F1" s="17" t="s">
        <v>39</v>
      </c>
      <c r="G1" s="15" t="s">
        <v>40</v>
      </c>
      <c r="H1" s="16" t="s">
        <v>41</v>
      </c>
    </row>
    <row r="2" spans="1:8" ht="16.8" x14ac:dyDescent="0.4">
      <c r="A2" s="13" t="s">
        <v>24</v>
      </c>
      <c r="B2" s="19" t="s">
        <v>81</v>
      </c>
      <c r="C2" s="19" t="s">
        <v>82</v>
      </c>
      <c r="D2" s="45" t="s">
        <v>43</v>
      </c>
      <c r="E2" s="19" t="s">
        <v>83</v>
      </c>
      <c r="F2" s="20" t="s">
        <v>62</v>
      </c>
      <c r="G2" s="19" t="s">
        <v>42</v>
      </c>
      <c r="H2" s="21" t="s">
        <v>84</v>
      </c>
    </row>
    <row r="3" spans="1:8" ht="16.8" x14ac:dyDescent="0.4">
      <c r="A3" s="10" t="s">
        <v>25</v>
      </c>
      <c r="B3" s="19" t="s">
        <v>81</v>
      </c>
      <c r="C3" s="19" t="s">
        <v>82</v>
      </c>
      <c r="D3" s="45" t="s">
        <v>44</v>
      </c>
      <c r="E3" s="19" t="s">
        <v>85</v>
      </c>
      <c r="F3" s="20" t="s">
        <v>62</v>
      </c>
      <c r="G3" s="19" t="s">
        <v>42</v>
      </c>
      <c r="H3" s="21" t="s">
        <v>84</v>
      </c>
    </row>
    <row r="4" spans="1:8" ht="16.8" x14ac:dyDescent="0.4">
      <c r="A4" s="10" t="s">
        <v>26</v>
      </c>
      <c r="B4" s="19" t="s">
        <v>81</v>
      </c>
      <c r="C4" s="19" t="s">
        <v>82</v>
      </c>
      <c r="D4" s="45" t="s">
        <v>86</v>
      </c>
      <c r="E4" s="19" t="s">
        <v>87</v>
      </c>
      <c r="F4" s="20" t="s">
        <v>62</v>
      </c>
      <c r="G4" s="19" t="s">
        <v>42</v>
      </c>
      <c r="H4" s="21" t="s">
        <v>84</v>
      </c>
    </row>
    <row r="5" spans="1:8" ht="16.8" x14ac:dyDescent="0.4">
      <c r="A5" s="10" t="s">
        <v>27</v>
      </c>
      <c r="B5" s="19" t="s">
        <v>81</v>
      </c>
      <c r="C5" s="19" t="s">
        <v>82</v>
      </c>
      <c r="D5" s="45" t="s">
        <v>88</v>
      </c>
      <c r="E5" s="19" t="s">
        <v>89</v>
      </c>
      <c r="F5" s="20" t="s">
        <v>62</v>
      </c>
      <c r="G5" s="19" t="s">
        <v>42</v>
      </c>
      <c r="H5" s="21" t="s">
        <v>84</v>
      </c>
    </row>
    <row r="6" spans="1:8" ht="16.8" x14ac:dyDescent="0.4">
      <c r="A6" s="10" t="s">
        <v>28</v>
      </c>
      <c r="B6" s="19" t="s">
        <v>81</v>
      </c>
      <c r="C6" s="19" t="s">
        <v>82</v>
      </c>
      <c r="D6" s="45" t="s">
        <v>90</v>
      </c>
      <c r="E6" s="19" t="s">
        <v>91</v>
      </c>
      <c r="F6" s="20" t="s">
        <v>62</v>
      </c>
      <c r="G6" s="19" t="s">
        <v>42</v>
      </c>
      <c r="H6" s="21" t="s">
        <v>84</v>
      </c>
    </row>
    <row r="7" spans="1:8" ht="16.8" x14ac:dyDescent="0.4">
      <c r="A7" s="10" t="s">
        <v>29</v>
      </c>
      <c r="B7" s="19" t="s">
        <v>81</v>
      </c>
      <c r="C7" s="19" t="s">
        <v>82</v>
      </c>
      <c r="D7" s="19" t="s">
        <v>92</v>
      </c>
      <c r="E7" s="22" t="s">
        <v>93</v>
      </c>
      <c r="F7" s="20" t="s">
        <v>62</v>
      </c>
      <c r="G7" s="19" t="s">
        <v>42</v>
      </c>
      <c r="H7" s="21" t="s">
        <v>84</v>
      </c>
    </row>
    <row r="8" spans="1:8" ht="16.8" x14ac:dyDescent="0.4">
      <c r="A8" s="10" t="s">
        <v>30</v>
      </c>
      <c r="B8" s="19" t="s">
        <v>81</v>
      </c>
      <c r="C8" s="19" t="s">
        <v>82</v>
      </c>
      <c r="D8" s="19" t="s">
        <v>45</v>
      </c>
      <c r="E8" s="19" t="s">
        <v>91</v>
      </c>
      <c r="F8" s="20" t="s">
        <v>62</v>
      </c>
      <c r="G8" s="19" t="s">
        <v>42</v>
      </c>
      <c r="H8" s="21" t="s">
        <v>84</v>
      </c>
    </row>
    <row r="9" spans="1:8" ht="16.8" x14ac:dyDescent="0.4">
      <c r="A9" s="10" t="s">
        <v>31</v>
      </c>
      <c r="B9" s="19" t="s">
        <v>81</v>
      </c>
      <c r="C9" s="19" t="s">
        <v>82</v>
      </c>
      <c r="D9" s="19" t="s">
        <v>46</v>
      </c>
      <c r="E9" s="19" t="s">
        <v>94</v>
      </c>
      <c r="F9" s="20" t="s">
        <v>62</v>
      </c>
      <c r="G9" s="19" t="s">
        <v>42</v>
      </c>
      <c r="H9" s="21" t="s">
        <v>84</v>
      </c>
    </row>
    <row r="10" spans="1:8" ht="16.8" x14ac:dyDescent="0.4">
      <c r="A10" s="10" t="s">
        <v>32</v>
      </c>
      <c r="B10" s="19" t="s">
        <v>81</v>
      </c>
      <c r="C10" s="19" t="s">
        <v>82</v>
      </c>
      <c r="D10" s="19" t="s">
        <v>95</v>
      </c>
      <c r="E10" s="19" t="s">
        <v>96</v>
      </c>
      <c r="F10" s="20" t="s">
        <v>62</v>
      </c>
      <c r="G10" s="19" t="s">
        <v>42</v>
      </c>
      <c r="H10" s="21" t="s">
        <v>84</v>
      </c>
    </row>
    <row r="11" spans="1:8" ht="16.8" x14ac:dyDescent="0.4">
      <c r="A11" s="11" t="s">
        <v>33</v>
      </c>
      <c r="B11" s="19" t="s">
        <v>81</v>
      </c>
      <c r="C11" s="19" t="s">
        <v>82</v>
      </c>
      <c r="D11" s="19" t="s">
        <v>97</v>
      </c>
      <c r="E11" s="19" t="s">
        <v>98</v>
      </c>
      <c r="F11" s="20" t="s">
        <v>62</v>
      </c>
      <c r="G11" s="19" t="s">
        <v>42</v>
      </c>
      <c r="H11" s="21" t="s">
        <v>84</v>
      </c>
    </row>
    <row r="12" spans="1:8" ht="16.8" x14ac:dyDescent="0.4">
      <c r="A12" s="11" t="s">
        <v>60</v>
      </c>
      <c r="B12" s="19" t="s">
        <v>81</v>
      </c>
      <c r="C12" s="19" t="s">
        <v>82</v>
      </c>
      <c r="D12" s="19" t="s">
        <v>99</v>
      </c>
      <c r="E12" s="19" t="s">
        <v>100</v>
      </c>
      <c r="F12" s="20" t="s">
        <v>62</v>
      </c>
      <c r="G12" s="19" t="s">
        <v>42</v>
      </c>
      <c r="H12" s="21" t="s">
        <v>84</v>
      </c>
    </row>
    <row r="13" spans="1:8" ht="17.399999999999999" thickBot="1" x14ac:dyDescent="0.45">
      <c r="A13" s="12" t="s">
        <v>61</v>
      </c>
      <c r="B13" s="19" t="s">
        <v>81</v>
      </c>
      <c r="C13" s="19" t="s">
        <v>82</v>
      </c>
      <c r="D13" s="19" t="s">
        <v>101</v>
      </c>
      <c r="E13" s="19" t="s">
        <v>87</v>
      </c>
      <c r="F13" s="20" t="s">
        <v>62</v>
      </c>
      <c r="G13" s="19" t="s">
        <v>42</v>
      </c>
      <c r="H13" s="21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zoomScale="91" zoomScaleNormal="172" workbookViewId="0">
      <selection activeCell="G37" sqref="G37"/>
    </sheetView>
  </sheetViews>
  <sheetFormatPr baseColWidth="10" defaultRowHeight="14.4" x14ac:dyDescent="0.3"/>
  <cols>
    <col min="4" max="4" width="52.88671875" customWidth="1"/>
    <col min="5" max="5" width="21.88671875" customWidth="1"/>
    <col min="6" max="6" width="48.33203125" customWidth="1"/>
    <col min="7" max="7" width="21.109375" customWidth="1"/>
  </cols>
  <sheetData>
    <row r="1" spans="1:9" x14ac:dyDescent="0.3">
      <c r="A1" s="18"/>
      <c r="B1" s="23" t="s">
        <v>34</v>
      </c>
      <c r="C1" s="23" t="s">
        <v>35</v>
      </c>
      <c r="D1" s="23" t="s">
        <v>36</v>
      </c>
      <c r="E1" s="23" t="s">
        <v>102</v>
      </c>
      <c r="F1" s="23" t="s">
        <v>48</v>
      </c>
      <c r="G1" s="23" t="s">
        <v>39</v>
      </c>
      <c r="H1" s="23" t="s">
        <v>49</v>
      </c>
      <c r="I1" s="23" t="s">
        <v>10</v>
      </c>
    </row>
    <row r="2" spans="1:9" x14ac:dyDescent="0.3">
      <c r="A2" s="18"/>
      <c r="B2" s="24" t="s">
        <v>24</v>
      </c>
      <c r="C2" s="19" t="s">
        <v>81</v>
      </c>
      <c r="D2" s="19" t="s">
        <v>82</v>
      </c>
      <c r="E2" s="24" t="s">
        <v>43</v>
      </c>
      <c r="F2" s="24" t="s">
        <v>54</v>
      </c>
      <c r="G2" s="24"/>
      <c r="H2" s="24" t="s">
        <v>42</v>
      </c>
      <c r="I2" s="21" t="s">
        <v>84</v>
      </c>
    </row>
    <row r="3" spans="1:9" x14ac:dyDescent="0.3">
      <c r="A3" s="18"/>
      <c r="B3" s="25"/>
      <c r="C3" s="26" t="s">
        <v>50</v>
      </c>
      <c r="D3" s="25"/>
      <c r="E3" s="25"/>
      <c r="F3" s="25"/>
      <c r="G3" s="26" t="s">
        <v>51</v>
      </c>
      <c r="H3" s="25"/>
      <c r="I3" s="26" t="s">
        <v>52</v>
      </c>
    </row>
    <row r="4" spans="1:9" x14ac:dyDescent="0.3">
      <c r="A4" s="18"/>
      <c r="B4" s="27" t="s">
        <v>65</v>
      </c>
      <c r="C4" s="53" t="s">
        <v>55</v>
      </c>
      <c r="D4" s="54"/>
      <c r="E4" s="54"/>
      <c r="F4" s="55"/>
      <c r="G4" s="27" t="s">
        <v>103</v>
      </c>
      <c r="H4" s="27"/>
      <c r="I4" s="28">
        <v>7</v>
      </c>
    </row>
    <row r="5" spans="1:9" x14ac:dyDescent="0.3">
      <c r="A5" s="18"/>
      <c r="B5" s="27" t="s">
        <v>80</v>
      </c>
      <c r="C5" s="53" t="s">
        <v>53</v>
      </c>
      <c r="D5" s="54"/>
      <c r="E5" s="54"/>
      <c r="F5" s="55"/>
      <c r="G5" s="27" t="s">
        <v>104</v>
      </c>
      <c r="H5" s="25"/>
      <c r="I5" s="28">
        <v>7</v>
      </c>
    </row>
    <row r="6" spans="1:9" x14ac:dyDescent="0.3">
      <c r="A6" s="18"/>
      <c r="B6" s="27" t="s">
        <v>105</v>
      </c>
      <c r="C6" s="53" t="s">
        <v>56</v>
      </c>
      <c r="D6" s="54"/>
      <c r="E6" s="54"/>
      <c r="F6" s="55"/>
      <c r="G6" s="27" t="s">
        <v>103</v>
      </c>
      <c r="H6" s="27"/>
      <c r="I6" s="28">
        <v>6</v>
      </c>
    </row>
    <row r="7" spans="1:9" x14ac:dyDescent="0.3">
      <c r="A7" s="18"/>
      <c r="B7" s="25"/>
      <c r="C7" s="56"/>
      <c r="D7" s="54"/>
      <c r="E7" s="54"/>
      <c r="F7" s="55"/>
      <c r="G7" s="25"/>
      <c r="H7" s="29" t="s">
        <v>64</v>
      </c>
      <c r="I7" s="23">
        <f>SUM(I4:I6)</f>
        <v>20</v>
      </c>
    </row>
    <row r="8" spans="1:9" x14ac:dyDescent="0.3">
      <c r="A8" s="18"/>
      <c r="B8" s="25"/>
      <c r="C8" s="30"/>
      <c r="D8" s="30"/>
      <c r="E8" s="30"/>
      <c r="F8" s="30"/>
      <c r="G8" s="25"/>
      <c r="H8" s="31"/>
      <c r="I8" s="23"/>
    </row>
    <row r="9" spans="1:9" x14ac:dyDescent="0.3">
      <c r="A9" s="18"/>
      <c r="B9" s="23" t="s">
        <v>34</v>
      </c>
      <c r="C9" s="23" t="s">
        <v>35</v>
      </c>
      <c r="D9" s="23" t="s">
        <v>36</v>
      </c>
      <c r="E9" s="23" t="s">
        <v>47</v>
      </c>
      <c r="F9" s="23" t="s">
        <v>48</v>
      </c>
      <c r="G9" s="23" t="s">
        <v>39</v>
      </c>
      <c r="H9" s="23" t="s">
        <v>49</v>
      </c>
      <c r="I9" s="23" t="s">
        <v>10</v>
      </c>
    </row>
    <row r="10" spans="1:9" x14ac:dyDescent="0.3">
      <c r="A10" s="18"/>
      <c r="B10" s="24" t="s">
        <v>25</v>
      </c>
      <c r="C10" s="19" t="s">
        <v>81</v>
      </c>
      <c r="D10" s="19" t="s">
        <v>82</v>
      </c>
      <c r="E10" s="19" t="s">
        <v>44</v>
      </c>
      <c r="F10" s="19" t="s">
        <v>85</v>
      </c>
      <c r="G10" s="24"/>
      <c r="H10" s="24" t="s">
        <v>42</v>
      </c>
      <c r="I10" s="21" t="s">
        <v>84</v>
      </c>
    </row>
    <row r="11" spans="1:9" x14ac:dyDescent="0.3">
      <c r="A11" s="18"/>
      <c r="B11" s="25"/>
      <c r="C11" s="26" t="s">
        <v>50</v>
      </c>
      <c r="D11" s="25"/>
      <c r="E11" s="25"/>
      <c r="F11" s="25"/>
      <c r="G11" s="26" t="s">
        <v>51</v>
      </c>
      <c r="H11" s="25"/>
      <c r="I11" s="26" t="s">
        <v>52</v>
      </c>
    </row>
    <row r="12" spans="1:9" x14ac:dyDescent="0.3">
      <c r="A12" s="18"/>
      <c r="B12" s="27" t="s">
        <v>66</v>
      </c>
      <c r="C12" s="53" t="s">
        <v>106</v>
      </c>
      <c r="D12" s="54"/>
      <c r="E12" s="54"/>
      <c r="F12" s="55"/>
      <c r="G12" s="27" t="s">
        <v>108</v>
      </c>
      <c r="H12" s="25"/>
      <c r="I12" s="28">
        <v>4</v>
      </c>
    </row>
    <row r="13" spans="1:9" x14ac:dyDescent="0.3">
      <c r="A13" s="18"/>
      <c r="B13" s="27" t="s">
        <v>67</v>
      </c>
      <c r="C13" s="53" t="s">
        <v>53</v>
      </c>
      <c r="D13" s="54"/>
      <c r="E13" s="54"/>
      <c r="F13" s="55"/>
      <c r="G13" s="27" t="s">
        <v>103</v>
      </c>
      <c r="I13" s="28">
        <v>4</v>
      </c>
    </row>
    <row r="14" spans="1:9" x14ac:dyDescent="0.3">
      <c r="A14" s="18"/>
      <c r="B14" s="27" t="s">
        <v>78</v>
      </c>
      <c r="C14" s="53" t="s">
        <v>109</v>
      </c>
      <c r="D14" s="54"/>
      <c r="E14" s="54"/>
      <c r="F14" s="55"/>
      <c r="G14" s="27" t="s">
        <v>107</v>
      </c>
      <c r="H14" s="27"/>
      <c r="I14" s="28">
        <v>4</v>
      </c>
    </row>
    <row r="15" spans="1:9" x14ac:dyDescent="0.3">
      <c r="A15" s="18"/>
      <c r="B15" s="23"/>
      <c r="C15" s="23"/>
      <c r="D15" s="23"/>
      <c r="E15" s="23"/>
      <c r="F15" s="23"/>
      <c r="G15" s="23"/>
      <c r="H15" s="29" t="s">
        <v>64</v>
      </c>
      <c r="I15" s="23">
        <f>SUM(I12:I14)</f>
        <v>12</v>
      </c>
    </row>
    <row r="16" spans="1:9" x14ac:dyDescent="0.3">
      <c r="A16" s="18"/>
      <c r="B16" s="32"/>
      <c r="C16" s="32"/>
      <c r="D16" s="32"/>
      <c r="E16" s="32"/>
      <c r="F16" s="32"/>
      <c r="G16" s="23"/>
      <c r="H16" s="31"/>
      <c r="I16" s="23"/>
    </row>
    <row r="17" spans="1:9" x14ac:dyDescent="0.3">
      <c r="A17" s="18"/>
      <c r="B17" s="23" t="s">
        <v>34</v>
      </c>
      <c r="C17" s="23" t="s">
        <v>35</v>
      </c>
      <c r="D17" s="23" t="s">
        <v>36</v>
      </c>
      <c r="E17" s="23" t="s">
        <v>47</v>
      </c>
      <c r="F17" s="23" t="s">
        <v>48</v>
      </c>
      <c r="G17" s="23" t="s">
        <v>39</v>
      </c>
      <c r="H17" s="23" t="s">
        <v>49</v>
      </c>
      <c r="I17" s="23" t="s">
        <v>10</v>
      </c>
    </row>
    <row r="18" spans="1:9" x14ac:dyDescent="0.3">
      <c r="A18" s="18"/>
      <c r="B18" s="24" t="s">
        <v>26</v>
      </c>
      <c r="C18" s="19" t="s">
        <v>81</v>
      </c>
      <c r="D18" s="19" t="s">
        <v>82</v>
      </c>
      <c r="E18" s="19" t="s">
        <v>110</v>
      </c>
      <c r="F18" s="19" t="s">
        <v>87</v>
      </c>
      <c r="G18" s="24"/>
      <c r="H18" s="24" t="s">
        <v>42</v>
      </c>
      <c r="I18" s="21" t="s">
        <v>84</v>
      </c>
    </row>
    <row r="19" spans="1:9" x14ac:dyDescent="0.3">
      <c r="A19" s="18"/>
      <c r="B19" s="25"/>
      <c r="C19" s="26" t="s">
        <v>50</v>
      </c>
      <c r="D19" s="25"/>
      <c r="E19" s="25"/>
      <c r="F19" s="25"/>
      <c r="G19" s="26" t="s">
        <v>51</v>
      </c>
      <c r="H19" s="25"/>
      <c r="I19" s="26" t="s">
        <v>52</v>
      </c>
    </row>
    <row r="20" spans="1:9" x14ac:dyDescent="0.3">
      <c r="A20" s="18"/>
      <c r="B20" s="27" t="s">
        <v>69</v>
      </c>
      <c r="C20" s="53" t="s">
        <v>111</v>
      </c>
      <c r="D20" s="54"/>
      <c r="E20" s="54"/>
      <c r="F20" s="55"/>
      <c r="G20" s="27" t="s">
        <v>107</v>
      </c>
      <c r="H20" s="27"/>
      <c r="I20" s="28">
        <v>20</v>
      </c>
    </row>
    <row r="21" spans="1:9" x14ac:dyDescent="0.3">
      <c r="A21" s="18"/>
      <c r="B21" s="27" t="s">
        <v>70</v>
      </c>
      <c r="C21" s="53" t="s">
        <v>112</v>
      </c>
      <c r="D21" s="54"/>
      <c r="E21" s="54"/>
      <c r="F21" s="55"/>
      <c r="G21" s="27" t="s">
        <v>103</v>
      </c>
      <c r="H21" s="27"/>
      <c r="I21" s="28">
        <v>20</v>
      </c>
    </row>
    <row r="22" spans="1:9" x14ac:dyDescent="0.3">
      <c r="A22" s="18"/>
      <c r="B22" s="27" t="s">
        <v>68</v>
      </c>
      <c r="C22" s="53" t="s">
        <v>113</v>
      </c>
      <c r="D22" s="54"/>
      <c r="E22" s="54"/>
      <c r="F22" s="55"/>
      <c r="G22" s="34" t="s">
        <v>117</v>
      </c>
      <c r="H22" s="27"/>
      <c r="I22" s="28">
        <v>20</v>
      </c>
    </row>
    <row r="23" spans="1:9" x14ac:dyDescent="0.3">
      <c r="A23" s="18"/>
      <c r="B23" s="27"/>
      <c r="C23" s="27"/>
      <c r="D23" s="27"/>
      <c r="E23" s="27"/>
      <c r="F23" s="27"/>
      <c r="G23" s="27"/>
      <c r="H23" s="29" t="s">
        <v>64</v>
      </c>
      <c r="I23" s="23">
        <f>SUM(I21:I22)</f>
        <v>40</v>
      </c>
    </row>
    <row r="24" spans="1:9" x14ac:dyDescent="0.3">
      <c r="A24" s="18"/>
    </row>
    <row r="25" spans="1:9" x14ac:dyDescent="0.3">
      <c r="A25" s="18"/>
      <c r="B25" s="23" t="s">
        <v>34</v>
      </c>
      <c r="C25" s="23" t="s">
        <v>35</v>
      </c>
      <c r="D25" s="23" t="s">
        <v>36</v>
      </c>
      <c r="E25" s="23" t="s">
        <v>47</v>
      </c>
      <c r="F25" s="23" t="s">
        <v>48</v>
      </c>
      <c r="G25" s="23" t="s">
        <v>39</v>
      </c>
      <c r="H25" s="23" t="s">
        <v>49</v>
      </c>
      <c r="I25" s="23" t="s">
        <v>10</v>
      </c>
    </row>
    <row r="26" spans="1:9" x14ac:dyDescent="0.3">
      <c r="A26" s="18"/>
      <c r="B26" s="24" t="s">
        <v>27</v>
      </c>
      <c r="C26" s="19" t="s">
        <v>81</v>
      </c>
      <c r="D26" s="19" t="s">
        <v>82</v>
      </c>
      <c r="E26" s="19" t="s">
        <v>90</v>
      </c>
      <c r="F26" s="19" t="s">
        <v>89</v>
      </c>
      <c r="G26" s="33"/>
      <c r="H26" s="33" t="s">
        <v>42</v>
      </c>
      <c r="I26" s="21" t="s">
        <v>114</v>
      </c>
    </row>
    <row r="27" spans="1:9" x14ac:dyDescent="0.3">
      <c r="A27" s="18"/>
      <c r="B27" s="25"/>
      <c r="C27" s="26" t="s">
        <v>50</v>
      </c>
      <c r="D27" s="25"/>
      <c r="E27" s="25"/>
      <c r="F27" s="25"/>
      <c r="G27" s="26" t="s">
        <v>51</v>
      </c>
      <c r="H27" s="25"/>
      <c r="I27" s="26" t="s">
        <v>52</v>
      </c>
    </row>
    <row r="28" spans="1:9" x14ac:dyDescent="0.3">
      <c r="A28" s="18"/>
      <c r="B28" s="27" t="s">
        <v>71</v>
      </c>
      <c r="C28" s="53" t="s">
        <v>115</v>
      </c>
      <c r="D28" s="54"/>
      <c r="E28" s="54"/>
      <c r="F28" s="55"/>
      <c r="G28" s="27" t="s">
        <v>116</v>
      </c>
      <c r="H28" s="27"/>
      <c r="I28" s="28">
        <v>7</v>
      </c>
    </row>
    <row r="29" spans="1:9" x14ac:dyDescent="0.3">
      <c r="A29" s="18"/>
      <c r="B29" s="27" t="s">
        <v>72</v>
      </c>
      <c r="C29" s="53" t="s">
        <v>58</v>
      </c>
      <c r="D29" s="54"/>
      <c r="E29" s="54"/>
      <c r="F29" s="55"/>
      <c r="G29" s="27" t="s">
        <v>107</v>
      </c>
      <c r="H29" s="25"/>
      <c r="I29" s="28">
        <v>7</v>
      </c>
    </row>
    <row r="30" spans="1:9" x14ac:dyDescent="0.3">
      <c r="A30" s="18"/>
      <c r="B30" s="25"/>
      <c r="C30" s="53" t="s">
        <v>59</v>
      </c>
      <c r="D30" s="54"/>
      <c r="E30" s="54"/>
      <c r="F30" s="55"/>
      <c r="G30" s="34" t="s">
        <v>117</v>
      </c>
      <c r="H30" s="27"/>
      <c r="I30" s="28">
        <v>6</v>
      </c>
    </row>
    <row r="31" spans="1:9" x14ac:dyDescent="0.3">
      <c r="A31" s="18"/>
      <c r="B31" s="25"/>
      <c r="C31" s="25"/>
      <c r="D31" s="25"/>
      <c r="E31" s="25"/>
      <c r="F31" s="25"/>
      <c r="G31" s="25"/>
      <c r="H31" s="29" t="s">
        <v>64</v>
      </c>
      <c r="I31" s="23">
        <f>SUM(I28:I30)</f>
        <v>20</v>
      </c>
    </row>
    <row r="32" spans="1:9" x14ac:dyDescent="0.3">
      <c r="A32" s="18"/>
    </row>
    <row r="33" spans="1:9" x14ac:dyDescent="0.3">
      <c r="A33" s="18"/>
    </row>
    <row r="34" spans="1:9" x14ac:dyDescent="0.3">
      <c r="A34" s="18"/>
      <c r="B34" s="23" t="s">
        <v>34</v>
      </c>
      <c r="C34" s="23" t="s">
        <v>35</v>
      </c>
      <c r="D34" s="23" t="s">
        <v>36</v>
      </c>
      <c r="E34" s="23" t="s">
        <v>47</v>
      </c>
      <c r="F34" s="23" t="s">
        <v>48</v>
      </c>
      <c r="G34" s="23" t="s">
        <v>39</v>
      </c>
      <c r="H34" s="23" t="s">
        <v>49</v>
      </c>
      <c r="I34" s="23" t="s">
        <v>10</v>
      </c>
    </row>
    <row r="35" spans="1:9" x14ac:dyDescent="0.3">
      <c r="A35" s="18"/>
      <c r="B35" s="24" t="s">
        <v>28</v>
      </c>
      <c r="C35" s="19" t="s">
        <v>81</v>
      </c>
      <c r="D35" s="19" t="s">
        <v>82</v>
      </c>
      <c r="E35" s="19" t="s">
        <v>90</v>
      </c>
      <c r="F35" s="19" t="s">
        <v>91</v>
      </c>
      <c r="G35" s="33"/>
      <c r="H35" s="33" t="s">
        <v>42</v>
      </c>
      <c r="I35" s="21" t="s">
        <v>114</v>
      </c>
    </row>
    <row r="36" spans="1:9" x14ac:dyDescent="0.3">
      <c r="A36" s="18"/>
      <c r="B36" s="25"/>
      <c r="C36" s="26" t="s">
        <v>50</v>
      </c>
      <c r="D36" s="25"/>
      <c r="E36" s="25"/>
      <c r="F36" s="25"/>
      <c r="G36" s="26" t="s">
        <v>51</v>
      </c>
      <c r="H36" s="25"/>
      <c r="I36" s="26" t="s">
        <v>52</v>
      </c>
    </row>
    <row r="37" spans="1:9" x14ac:dyDescent="0.3">
      <c r="A37" s="18"/>
      <c r="B37" s="27" t="s">
        <v>71</v>
      </c>
      <c r="C37" s="53" t="s">
        <v>115</v>
      </c>
      <c r="D37" s="54"/>
      <c r="E37" s="54"/>
      <c r="F37" s="55"/>
      <c r="G37" s="25" t="s">
        <v>118</v>
      </c>
      <c r="H37" s="27"/>
      <c r="I37" s="28">
        <v>7</v>
      </c>
    </row>
    <row r="38" spans="1:9" x14ac:dyDescent="0.3">
      <c r="A38" s="18"/>
      <c r="B38" s="27" t="s">
        <v>72</v>
      </c>
      <c r="C38" s="53" t="s">
        <v>58</v>
      </c>
      <c r="D38" s="54"/>
      <c r="E38" s="54"/>
      <c r="F38" s="55"/>
      <c r="G38" s="25" t="s">
        <v>119</v>
      </c>
      <c r="H38" s="25"/>
      <c r="I38" s="28">
        <v>7</v>
      </c>
    </row>
    <row r="39" spans="1:9" x14ac:dyDescent="0.3">
      <c r="A39" s="18"/>
      <c r="C39" s="53" t="s">
        <v>59</v>
      </c>
      <c r="D39" s="54"/>
      <c r="E39" s="54"/>
      <c r="F39" s="55"/>
      <c r="G39" s="25" t="s">
        <v>116</v>
      </c>
      <c r="H39" s="27"/>
      <c r="I39" s="28">
        <v>6</v>
      </c>
    </row>
    <row r="40" spans="1:9" x14ac:dyDescent="0.3">
      <c r="A40" s="18"/>
      <c r="C40" s="25"/>
      <c r="D40" s="25"/>
      <c r="E40" s="25"/>
      <c r="F40" s="25"/>
      <c r="G40" s="25"/>
      <c r="H40" s="29" t="s">
        <v>64</v>
      </c>
      <c r="I40" s="23">
        <f>SUM(I37:I39)</f>
        <v>20</v>
      </c>
    </row>
    <row r="41" spans="1:9" x14ac:dyDescent="0.3">
      <c r="A41" s="18"/>
    </row>
    <row r="42" spans="1:9" x14ac:dyDescent="0.3">
      <c r="A42" s="18"/>
    </row>
    <row r="43" spans="1:9" ht="21" x14ac:dyDescent="0.4">
      <c r="A43" s="18"/>
      <c r="H43" s="35" t="s">
        <v>63</v>
      </c>
      <c r="I43" s="36">
        <f>+I7+I15+I22+I31+I40</f>
        <v>92</v>
      </c>
    </row>
  </sheetData>
  <mergeCells count="16">
    <mergeCell ref="C39:F39"/>
    <mergeCell ref="C4:F4"/>
    <mergeCell ref="C5:F5"/>
    <mergeCell ref="C6:F6"/>
    <mergeCell ref="C12:F12"/>
    <mergeCell ref="C13:F13"/>
    <mergeCell ref="C28:F28"/>
    <mergeCell ref="C29:F29"/>
    <mergeCell ref="C30:F30"/>
    <mergeCell ref="C37:F37"/>
    <mergeCell ref="C38:F38"/>
    <mergeCell ref="C7:F7"/>
    <mergeCell ref="C14:F14"/>
    <mergeCell ref="C20:F20"/>
    <mergeCell ref="C21:F21"/>
    <mergeCell ref="C22:F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54"/>
  <sheetViews>
    <sheetView zoomScale="73" zoomScaleNormal="73" workbookViewId="0">
      <selection activeCell="I17" sqref="I17"/>
    </sheetView>
  </sheetViews>
  <sheetFormatPr baseColWidth="10" defaultRowHeight="14.4" x14ac:dyDescent="0.3"/>
  <cols>
    <col min="3" max="3" width="62.6640625" customWidth="1"/>
    <col min="4" max="4" width="25.33203125" customWidth="1"/>
    <col min="6" max="6" width="57.6640625" customWidth="1"/>
    <col min="7" max="7" width="21.21875" customWidth="1"/>
  </cols>
  <sheetData>
    <row r="1" spans="2:9" x14ac:dyDescent="0.3">
      <c r="B1" s="37"/>
      <c r="C1" s="37"/>
      <c r="D1" s="37"/>
      <c r="E1" s="37"/>
      <c r="F1" s="37"/>
      <c r="G1" s="37"/>
      <c r="H1" s="37"/>
      <c r="I1" s="37"/>
    </row>
    <row r="2" spans="2:9" x14ac:dyDescent="0.3">
      <c r="B2" s="23" t="s">
        <v>34</v>
      </c>
      <c r="C2" s="23" t="s">
        <v>35</v>
      </c>
      <c r="D2" s="23" t="s">
        <v>36</v>
      </c>
      <c r="E2" s="23" t="s">
        <v>47</v>
      </c>
      <c r="F2" s="23" t="s">
        <v>48</v>
      </c>
      <c r="G2" s="23" t="s">
        <v>39</v>
      </c>
      <c r="H2" s="23" t="s">
        <v>49</v>
      </c>
      <c r="I2" s="23" t="s">
        <v>10</v>
      </c>
    </row>
    <row r="3" spans="2:9" x14ac:dyDescent="0.3">
      <c r="B3" s="24" t="s">
        <v>29</v>
      </c>
      <c r="C3" s="19" t="s">
        <v>81</v>
      </c>
      <c r="D3" s="19" t="s">
        <v>82</v>
      </c>
      <c r="E3" s="19" t="s">
        <v>92</v>
      </c>
      <c r="F3" s="19" t="s">
        <v>91</v>
      </c>
      <c r="G3" s="33"/>
      <c r="H3" s="19" t="s">
        <v>42</v>
      </c>
      <c r="I3" s="21" t="s">
        <v>84</v>
      </c>
    </row>
    <row r="4" spans="2:9" x14ac:dyDescent="0.3">
      <c r="B4" s="25"/>
      <c r="C4" s="26" t="s">
        <v>50</v>
      </c>
      <c r="D4" s="25"/>
      <c r="E4" s="25"/>
      <c r="F4" s="25"/>
      <c r="G4" s="26" t="s">
        <v>51</v>
      </c>
      <c r="H4" s="25"/>
      <c r="I4" s="26" t="s">
        <v>52</v>
      </c>
    </row>
    <row r="5" spans="2:9" x14ac:dyDescent="0.3">
      <c r="B5" s="27" t="s">
        <v>73</v>
      </c>
      <c r="C5" s="57" t="s">
        <v>120</v>
      </c>
      <c r="D5" s="58"/>
      <c r="E5" s="58"/>
      <c r="F5" s="58"/>
      <c r="G5" s="27" t="s">
        <v>107</v>
      </c>
      <c r="H5" s="38"/>
      <c r="I5" s="28">
        <v>7</v>
      </c>
    </row>
    <row r="6" spans="2:9" x14ac:dyDescent="0.3">
      <c r="B6" s="27" t="s">
        <v>74</v>
      </c>
      <c r="C6" s="57" t="s">
        <v>121</v>
      </c>
      <c r="D6" s="58"/>
      <c r="E6" s="58"/>
      <c r="F6" s="58"/>
      <c r="G6" s="27" t="s">
        <v>108</v>
      </c>
      <c r="I6" s="28">
        <v>7</v>
      </c>
    </row>
    <row r="7" spans="2:9" x14ac:dyDescent="0.3">
      <c r="B7" s="27" t="s">
        <v>122</v>
      </c>
      <c r="C7" s="53" t="s">
        <v>123</v>
      </c>
      <c r="D7" s="54"/>
      <c r="E7" s="54"/>
      <c r="F7" s="55"/>
      <c r="G7" s="27" t="s">
        <v>107</v>
      </c>
      <c r="H7" s="27"/>
      <c r="I7" s="28">
        <v>6</v>
      </c>
    </row>
    <row r="8" spans="2:9" x14ac:dyDescent="0.3">
      <c r="G8" s="25"/>
      <c r="H8" s="39" t="s">
        <v>64</v>
      </c>
      <c r="I8" s="23">
        <f>SUM(I5:I7)</f>
        <v>20</v>
      </c>
    </row>
    <row r="9" spans="2:9" x14ac:dyDescent="0.3">
      <c r="B9" s="23" t="s">
        <v>34</v>
      </c>
      <c r="C9" s="23" t="s">
        <v>35</v>
      </c>
      <c r="D9" s="23" t="s">
        <v>36</v>
      </c>
      <c r="E9" s="23" t="s">
        <v>47</v>
      </c>
      <c r="F9" s="23" t="s">
        <v>48</v>
      </c>
      <c r="G9" s="23" t="s">
        <v>39</v>
      </c>
      <c r="H9" s="23" t="s">
        <v>49</v>
      </c>
      <c r="I9" s="23" t="s">
        <v>10</v>
      </c>
    </row>
    <row r="10" spans="2:9" x14ac:dyDescent="0.3">
      <c r="B10" s="24" t="s">
        <v>30</v>
      </c>
      <c r="C10" s="19" t="s">
        <v>81</v>
      </c>
      <c r="D10" s="19" t="s">
        <v>82</v>
      </c>
      <c r="E10" s="19" t="s">
        <v>45</v>
      </c>
      <c r="F10" s="19" t="s">
        <v>124</v>
      </c>
      <c r="G10" s="33"/>
      <c r="H10" s="33" t="s">
        <v>42</v>
      </c>
      <c r="I10" s="21" t="s">
        <v>84</v>
      </c>
    </row>
    <row r="11" spans="2:9" x14ac:dyDescent="0.3">
      <c r="B11" s="25"/>
      <c r="C11" s="26" t="s">
        <v>50</v>
      </c>
      <c r="D11" s="25"/>
      <c r="E11" s="25"/>
      <c r="F11" s="25"/>
      <c r="G11" s="26" t="s">
        <v>51</v>
      </c>
      <c r="H11" s="25"/>
      <c r="I11" s="26" t="s">
        <v>52</v>
      </c>
    </row>
    <row r="12" spans="2:9" x14ac:dyDescent="0.3">
      <c r="B12" s="27" t="s">
        <v>75</v>
      </c>
      <c r="C12" s="57" t="s">
        <v>125</v>
      </c>
      <c r="D12" s="58"/>
      <c r="E12" s="58"/>
      <c r="F12" s="58"/>
      <c r="G12" s="38" t="s">
        <v>103</v>
      </c>
      <c r="H12" s="38"/>
      <c r="I12" s="28">
        <v>5</v>
      </c>
    </row>
    <row r="13" spans="2:9" x14ac:dyDescent="0.3">
      <c r="B13" s="27" t="s">
        <v>76</v>
      </c>
      <c r="C13" s="53" t="s">
        <v>57</v>
      </c>
      <c r="D13" s="54"/>
      <c r="E13" s="54"/>
      <c r="F13" s="55"/>
      <c r="G13" s="27" t="s">
        <v>107</v>
      </c>
      <c r="H13" s="27"/>
      <c r="I13" s="28">
        <v>5</v>
      </c>
    </row>
    <row r="14" spans="2:9" x14ac:dyDescent="0.3">
      <c r="G14" s="25"/>
      <c r="H14" s="39" t="s">
        <v>64</v>
      </c>
      <c r="I14" s="23">
        <f>SUM(I12:I13)</f>
        <v>10</v>
      </c>
    </row>
    <row r="15" spans="2:9" x14ac:dyDescent="0.3">
      <c r="H15" s="40"/>
      <c r="I15" s="40"/>
    </row>
    <row r="16" spans="2:9" x14ac:dyDescent="0.3">
      <c r="B16" s="23" t="s">
        <v>34</v>
      </c>
      <c r="C16" s="23" t="s">
        <v>35</v>
      </c>
      <c r="D16" s="23" t="s">
        <v>36</v>
      </c>
      <c r="E16" s="23" t="s">
        <v>47</v>
      </c>
      <c r="F16" s="23" t="s">
        <v>48</v>
      </c>
      <c r="G16" s="23" t="s">
        <v>39</v>
      </c>
      <c r="H16" s="23" t="s">
        <v>49</v>
      </c>
      <c r="I16" s="23" t="s">
        <v>10</v>
      </c>
    </row>
    <row r="17" spans="2:9" x14ac:dyDescent="0.3">
      <c r="B17" s="24" t="s">
        <v>31</v>
      </c>
      <c r="C17" s="19" t="s">
        <v>81</v>
      </c>
      <c r="D17" s="19" t="s">
        <v>82</v>
      </c>
      <c r="E17" s="19" t="s">
        <v>46</v>
      </c>
      <c r="F17" s="19" t="s">
        <v>94</v>
      </c>
      <c r="G17" s="33"/>
      <c r="H17" s="33" t="s">
        <v>42</v>
      </c>
      <c r="I17" s="21" t="s">
        <v>84</v>
      </c>
    </row>
    <row r="18" spans="2:9" x14ac:dyDescent="0.3">
      <c r="B18" s="25"/>
      <c r="C18" s="26" t="s">
        <v>50</v>
      </c>
      <c r="D18" s="25"/>
      <c r="E18" s="25"/>
      <c r="F18" s="25"/>
      <c r="G18" s="26" t="s">
        <v>51</v>
      </c>
      <c r="H18" s="25"/>
      <c r="I18" s="26" t="s">
        <v>52</v>
      </c>
    </row>
    <row r="19" spans="2:9" x14ac:dyDescent="0.3">
      <c r="B19" s="27" t="s">
        <v>75</v>
      </c>
      <c r="C19" s="57" t="s">
        <v>126</v>
      </c>
      <c r="D19" s="58"/>
      <c r="E19" s="58"/>
      <c r="F19" s="58"/>
      <c r="G19" s="38" t="s">
        <v>127</v>
      </c>
      <c r="H19" s="38"/>
      <c r="I19" s="28">
        <v>10</v>
      </c>
    </row>
    <row r="20" spans="2:9" x14ac:dyDescent="0.3">
      <c r="B20" s="27" t="s">
        <v>76</v>
      </c>
      <c r="C20" s="53" t="s">
        <v>128</v>
      </c>
      <c r="D20" s="54"/>
      <c r="E20" s="54"/>
      <c r="F20" s="55"/>
      <c r="G20" s="34" t="s">
        <v>117</v>
      </c>
      <c r="H20" s="27"/>
      <c r="I20" s="28">
        <v>7</v>
      </c>
    </row>
    <row r="21" spans="2:9" x14ac:dyDescent="0.3">
      <c r="G21" s="25"/>
      <c r="H21" s="39" t="s">
        <v>64</v>
      </c>
      <c r="I21" s="23">
        <f>SUM(I19:I20)</f>
        <v>17</v>
      </c>
    </row>
    <row r="23" spans="2:9" x14ac:dyDescent="0.3">
      <c r="B23" s="23" t="s">
        <v>34</v>
      </c>
      <c r="C23" s="23" t="s">
        <v>35</v>
      </c>
      <c r="D23" s="23" t="s">
        <v>36</v>
      </c>
      <c r="E23" s="23" t="s">
        <v>47</v>
      </c>
      <c r="F23" s="23" t="s">
        <v>48</v>
      </c>
      <c r="G23" s="23" t="s">
        <v>39</v>
      </c>
      <c r="H23" s="23" t="s">
        <v>49</v>
      </c>
      <c r="I23" s="23" t="s">
        <v>10</v>
      </c>
    </row>
    <row r="24" spans="2:9" x14ac:dyDescent="0.3">
      <c r="B24" s="24" t="s">
        <v>32</v>
      </c>
      <c r="C24" s="19" t="s">
        <v>81</v>
      </c>
      <c r="D24" s="19" t="s">
        <v>82</v>
      </c>
      <c r="E24" s="19" t="s">
        <v>95</v>
      </c>
      <c r="F24" s="19" t="s">
        <v>96</v>
      </c>
      <c r="G24" s="33"/>
      <c r="H24" s="33" t="s">
        <v>42</v>
      </c>
      <c r="I24" s="21" t="s">
        <v>84</v>
      </c>
    </row>
    <row r="25" spans="2:9" x14ac:dyDescent="0.3">
      <c r="B25" s="25"/>
      <c r="C25" s="26" t="s">
        <v>50</v>
      </c>
      <c r="D25" s="25"/>
      <c r="E25" s="25"/>
      <c r="F25" s="25"/>
      <c r="G25" s="26" t="s">
        <v>51</v>
      </c>
      <c r="H25" s="25"/>
      <c r="I25" s="26" t="s">
        <v>52</v>
      </c>
    </row>
    <row r="26" spans="2:9" x14ac:dyDescent="0.3">
      <c r="B26" s="27" t="s">
        <v>75</v>
      </c>
      <c r="C26" s="57" t="s">
        <v>129</v>
      </c>
      <c r="D26" s="58"/>
      <c r="E26" s="58"/>
      <c r="F26" s="58"/>
      <c r="G26" s="51" t="s">
        <v>117</v>
      </c>
      <c r="H26" s="38"/>
      <c r="I26" s="28">
        <v>5</v>
      </c>
    </row>
    <row r="27" spans="2:9" x14ac:dyDescent="0.3">
      <c r="B27" s="27" t="s">
        <v>76</v>
      </c>
      <c r="C27" s="53" t="s">
        <v>130</v>
      </c>
      <c r="D27" s="54"/>
      <c r="E27" s="54"/>
      <c r="F27" s="55"/>
      <c r="G27" s="27" t="s">
        <v>108</v>
      </c>
      <c r="H27" s="27"/>
      <c r="I27" s="28">
        <v>10</v>
      </c>
    </row>
    <row r="28" spans="2:9" x14ac:dyDescent="0.3">
      <c r="G28" s="25"/>
      <c r="H28" s="39" t="s">
        <v>64</v>
      </c>
      <c r="I28" s="23">
        <f>SUM(I26:I27)</f>
        <v>15</v>
      </c>
    </row>
    <row r="30" spans="2:9" x14ac:dyDescent="0.3">
      <c r="B30" s="23" t="s">
        <v>34</v>
      </c>
      <c r="C30" s="23" t="s">
        <v>35</v>
      </c>
      <c r="D30" s="23" t="s">
        <v>36</v>
      </c>
      <c r="E30" s="23" t="s">
        <v>47</v>
      </c>
      <c r="F30" s="23" t="s">
        <v>48</v>
      </c>
      <c r="G30" s="23" t="s">
        <v>39</v>
      </c>
      <c r="H30" s="23" t="s">
        <v>49</v>
      </c>
      <c r="I30" s="23" t="s">
        <v>10</v>
      </c>
    </row>
    <row r="31" spans="2:9" x14ac:dyDescent="0.3">
      <c r="B31" s="24" t="s">
        <v>33</v>
      </c>
      <c r="C31" s="24" t="s">
        <v>81</v>
      </c>
      <c r="D31" s="19" t="s">
        <v>82</v>
      </c>
      <c r="E31" s="19" t="s">
        <v>97</v>
      </c>
      <c r="F31" s="19" t="s">
        <v>98</v>
      </c>
      <c r="G31" s="33"/>
      <c r="H31" s="33" t="s">
        <v>42</v>
      </c>
      <c r="I31" s="21" t="s">
        <v>84</v>
      </c>
    </row>
    <row r="32" spans="2:9" x14ac:dyDescent="0.3">
      <c r="B32" s="25"/>
      <c r="C32" s="26" t="s">
        <v>50</v>
      </c>
      <c r="D32" s="25"/>
      <c r="E32" s="25"/>
      <c r="F32" s="25"/>
      <c r="G32" s="26" t="s">
        <v>51</v>
      </c>
      <c r="H32" s="25"/>
      <c r="I32" s="26" t="s">
        <v>52</v>
      </c>
    </row>
    <row r="33" spans="2:9" x14ac:dyDescent="0.3">
      <c r="B33" s="27" t="s">
        <v>77</v>
      </c>
      <c r="C33" s="57" t="s">
        <v>131</v>
      </c>
      <c r="D33" s="58"/>
      <c r="E33" s="58"/>
      <c r="F33" s="58"/>
      <c r="G33" s="27" t="s">
        <v>107</v>
      </c>
      <c r="I33" s="28">
        <v>15</v>
      </c>
    </row>
    <row r="34" spans="2:9" x14ac:dyDescent="0.3">
      <c r="B34" s="27" t="s">
        <v>79</v>
      </c>
      <c r="C34" s="53" t="s">
        <v>132</v>
      </c>
      <c r="D34" s="54"/>
      <c r="E34" s="54"/>
      <c r="F34" s="55"/>
      <c r="G34" s="38" t="s">
        <v>127</v>
      </c>
      <c r="H34" s="25"/>
      <c r="I34" s="28">
        <v>10</v>
      </c>
    </row>
    <row r="35" spans="2:9" x14ac:dyDescent="0.3">
      <c r="G35" s="25"/>
      <c r="H35" s="39" t="s">
        <v>64</v>
      </c>
      <c r="I35" s="41">
        <f>SUM(I33:I34)</f>
        <v>25</v>
      </c>
    </row>
    <row r="36" spans="2:9" x14ac:dyDescent="0.3">
      <c r="H36" s="40"/>
      <c r="I36" s="40"/>
    </row>
    <row r="37" spans="2:9" x14ac:dyDescent="0.3">
      <c r="B37" s="23" t="s">
        <v>34</v>
      </c>
      <c r="C37" s="23" t="s">
        <v>35</v>
      </c>
      <c r="D37" s="23" t="s">
        <v>36</v>
      </c>
      <c r="E37" s="23" t="s">
        <v>47</v>
      </c>
      <c r="F37" s="23" t="s">
        <v>48</v>
      </c>
      <c r="G37" s="23" t="s">
        <v>39</v>
      </c>
      <c r="H37" s="23" t="s">
        <v>49</v>
      </c>
      <c r="I37" s="23" t="s">
        <v>10</v>
      </c>
    </row>
    <row r="38" spans="2:9" x14ac:dyDescent="0.3">
      <c r="B38" s="24" t="s">
        <v>60</v>
      </c>
      <c r="C38" s="24" t="s">
        <v>81</v>
      </c>
      <c r="D38" s="19" t="s">
        <v>82</v>
      </c>
      <c r="E38" s="19" t="s">
        <v>99</v>
      </c>
      <c r="F38" s="19" t="s">
        <v>100</v>
      </c>
      <c r="G38" s="33"/>
      <c r="H38" s="33" t="s">
        <v>42</v>
      </c>
      <c r="I38" s="21" t="s">
        <v>84</v>
      </c>
    </row>
    <row r="39" spans="2:9" x14ac:dyDescent="0.3">
      <c r="B39" s="25"/>
      <c r="C39" s="26" t="s">
        <v>50</v>
      </c>
      <c r="D39" s="25"/>
      <c r="E39" s="25"/>
      <c r="F39" s="25"/>
      <c r="G39" s="26" t="s">
        <v>51</v>
      </c>
      <c r="H39" s="25"/>
      <c r="I39" s="26" t="s">
        <v>52</v>
      </c>
    </row>
    <row r="40" spans="2:9" x14ac:dyDescent="0.3">
      <c r="B40" s="27" t="s">
        <v>77</v>
      </c>
      <c r="C40" s="57" t="s">
        <v>133</v>
      </c>
      <c r="D40" s="58"/>
      <c r="E40" s="58"/>
      <c r="F40" s="58"/>
      <c r="G40" s="34" t="s">
        <v>117</v>
      </c>
      <c r="I40" s="28">
        <v>10</v>
      </c>
    </row>
    <row r="41" spans="2:9" x14ac:dyDescent="0.3">
      <c r="B41" s="27" t="s">
        <v>79</v>
      </c>
      <c r="C41" s="53" t="s">
        <v>134</v>
      </c>
      <c r="D41" s="54"/>
      <c r="E41" s="54"/>
      <c r="F41" s="55"/>
      <c r="G41" s="27" t="s">
        <v>107</v>
      </c>
      <c r="H41" s="25"/>
      <c r="I41" s="28">
        <v>10</v>
      </c>
    </row>
    <row r="42" spans="2:9" x14ac:dyDescent="0.3">
      <c r="G42" s="25"/>
      <c r="H42" s="39" t="s">
        <v>64</v>
      </c>
      <c r="I42" s="41">
        <f>SUM(I40:I41)</f>
        <v>20</v>
      </c>
    </row>
    <row r="44" spans="2:9" x14ac:dyDescent="0.3">
      <c r="B44" s="23" t="s">
        <v>34</v>
      </c>
      <c r="C44" s="23" t="s">
        <v>35</v>
      </c>
      <c r="D44" s="23" t="s">
        <v>36</v>
      </c>
      <c r="E44" s="23" t="s">
        <v>47</v>
      </c>
      <c r="F44" s="23" t="s">
        <v>48</v>
      </c>
      <c r="G44" s="23" t="s">
        <v>39</v>
      </c>
      <c r="H44" s="23" t="s">
        <v>49</v>
      </c>
      <c r="I44" s="23" t="s">
        <v>10</v>
      </c>
    </row>
    <row r="45" spans="2:9" x14ac:dyDescent="0.3">
      <c r="B45" s="24" t="s">
        <v>61</v>
      </c>
      <c r="C45" s="24" t="s">
        <v>81</v>
      </c>
      <c r="D45" s="19" t="s">
        <v>82</v>
      </c>
      <c r="E45" s="19" t="s">
        <v>101</v>
      </c>
      <c r="F45" s="19" t="s">
        <v>87</v>
      </c>
      <c r="G45" s="33"/>
      <c r="H45" s="33" t="s">
        <v>42</v>
      </c>
      <c r="I45" s="21" t="s">
        <v>84</v>
      </c>
    </row>
    <row r="46" spans="2:9" x14ac:dyDescent="0.3">
      <c r="B46" s="25"/>
      <c r="C46" s="26" t="s">
        <v>50</v>
      </c>
      <c r="D46" s="25"/>
      <c r="E46" s="25"/>
      <c r="F46" s="25"/>
      <c r="G46" s="26" t="s">
        <v>51</v>
      </c>
      <c r="H46" s="25"/>
      <c r="I46" s="26" t="s">
        <v>52</v>
      </c>
    </row>
    <row r="47" spans="2:9" x14ac:dyDescent="0.3">
      <c r="B47" s="27" t="s">
        <v>77</v>
      </c>
      <c r="C47" s="57" t="s">
        <v>135</v>
      </c>
      <c r="D47" s="58"/>
      <c r="E47" s="58"/>
      <c r="F47" s="58"/>
      <c r="G47" s="38" t="s">
        <v>127</v>
      </c>
      <c r="I47" s="28">
        <v>10</v>
      </c>
    </row>
    <row r="48" spans="2:9" x14ac:dyDescent="0.3">
      <c r="B48" s="27" t="s">
        <v>79</v>
      </c>
      <c r="C48" s="53" t="s">
        <v>136</v>
      </c>
      <c r="D48" s="54"/>
      <c r="E48" s="54"/>
      <c r="F48" s="55"/>
      <c r="G48" s="34" t="s">
        <v>117</v>
      </c>
      <c r="H48" s="25"/>
      <c r="I48" s="28">
        <v>15</v>
      </c>
    </row>
    <row r="49" spans="7:9" x14ac:dyDescent="0.3">
      <c r="G49" s="25"/>
      <c r="H49" s="39" t="s">
        <v>64</v>
      </c>
      <c r="I49" s="41">
        <f>SUM(I47:I48)</f>
        <v>25</v>
      </c>
    </row>
    <row r="54" spans="7:9" x14ac:dyDescent="0.3">
      <c r="H54" s="42" t="s">
        <v>63</v>
      </c>
      <c r="I54" s="43">
        <f>+I8+I14+I21+I28+I35+I42+I49</f>
        <v>132</v>
      </c>
    </row>
  </sheetData>
  <mergeCells count="15">
    <mergeCell ref="C34:F34"/>
    <mergeCell ref="C40:F40"/>
    <mergeCell ref="C41:F41"/>
    <mergeCell ref="C47:F47"/>
    <mergeCell ref="C48:F48"/>
    <mergeCell ref="C19:F19"/>
    <mergeCell ref="C20:F20"/>
    <mergeCell ref="C26:F26"/>
    <mergeCell ref="C27:F27"/>
    <mergeCell ref="C33:F33"/>
    <mergeCell ref="C5:F5"/>
    <mergeCell ref="C7:F7"/>
    <mergeCell ref="C12:F12"/>
    <mergeCell ref="C13:F13"/>
    <mergeCell ref="C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17" zoomScaleNormal="166" workbookViewId="0">
      <selection activeCell="B14" sqref="B14"/>
    </sheetView>
  </sheetViews>
  <sheetFormatPr baseColWidth="10" defaultColWidth="9.109375" defaultRowHeight="16.8" x14ac:dyDescent="0.4"/>
  <cols>
    <col min="1" max="1" width="22.44140625" style="4" customWidth="1"/>
    <col min="2" max="2" width="11" style="3" customWidth="1"/>
    <col min="3" max="3" width="43.44140625" style="3" customWidth="1"/>
  </cols>
  <sheetData>
    <row r="1" spans="1:3" x14ac:dyDescent="0.4">
      <c r="B1" s="48"/>
      <c r="C1" s="1"/>
    </row>
    <row r="2" spans="1:3" x14ac:dyDescent="0.4">
      <c r="A2" s="47" t="s">
        <v>0</v>
      </c>
      <c r="B2" s="49">
        <v>44536</v>
      </c>
      <c r="C2" s="2" t="s">
        <v>19</v>
      </c>
    </row>
    <row r="3" spans="1:3" x14ac:dyDescent="0.4">
      <c r="A3" s="47"/>
      <c r="B3" s="49">
        <v>44606</v>
      </c>
      <c r="C3" s="2" t="s">
        <v>20</v>
      </c>
    </row>
    <row r="4" spans="1:3" x14ac:dyDescent="0.4">
      <c r="A4" s="4" t="s">
        <v>14</v>
      </c>
      <c r="B4" s="3">
        <f>NETWORKDAYS(B2,B3)</f>
        <v>51</v>
      </c>
      <c r="C4" s="2"/>
    </row>
    <row r="5" spans="1:3" x14ac:dyDescent="0.4">
      <c r="A5" s="4" t="s">
        <v>1</v>
      </c>
      <c r="B5" s="4">
        <v>0</v>
      </c>
      <c r="C5" s="2" t="s">
        <v>21</v>
      </c>
    </row>
    <row r="6" spans="1:3" x14ac:dyDescent="0.4">
      <c r="A6" s="4" t="s">
        <v>15</v>
      </c>
      <c r="B6" s="3">
        <f>B4-B5</f>
        <v>51</v>
      </c>
      <c r="C6" s="2"/>
    </row>
    <row r="7" spans="1:3" x14ac:dyDescent="0.4">
      <c r="A7" s="4" t="s">
        <v>3</v>
      </c>
      <c r="B7" s="48">
        <v>2</v>
      </c>
      <c r="C7" s="2"/>
    </row>
    <row r="8" spans="1:3" x14ac:dyDescent="0.4">
      <c r="A8" s="47" t="s">
        <v>22</v>
      </c>
      <c r="B8" s="50">
        <v>1</v>
      </c>
      <c r="C8" s="2" t="s">
        <v>23</v>
      </c>
    </row>
    <row r="9" spans="1:3" x14ac:dyDescent="0.4">
      <c r="A9" s="4" t="s">
        <v>2</v>
      </c>
      <c r="B9" s="3">
        <f>(B4-B5)*B8*B7*8</f>
        <v>816</v>
      </c>
      <c r="C9" s="46"/>
    </row>
    <row r="10" spans="1:3" x14ac:dyDescent="0.4">
      <c r="A10" s="4" t="s">
        <v>4</v>
      </c>
      <c r="B10" s="3">
        <f>IFERROR(B9/B4,0)</f>
        <v>16</v>
      </c>
      <c r="C10" s="2"/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46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5"/>
  <sheetViews>
    <sheetView zoomScale="93" zoomScaleNormal="268" workbookViewId="0">
      <selection activeCell="F16" sqref="F16"/>
    </sheetView>
  </sheetViews>
  <sheetFormatPr baseColWidth="10" defaultColWidth="9.109375" defaultRowHeight="16.8" x14ac:dyDescent="0.4"/>
  <cols>
    <col min="1" max="1" width="9.109375" style="3"/>
    <col min="2" max="2" width="9.44140625" style="3" customWidth="1"/>
    <col min="3" max="3" width="11.33203125" style="3" customWidth="1"/>
    <col min="4" max="4" width="35.109375" style="3" customWidth="1"/>
    <col min="5" max="5" width="20" style="3" customWidth="1"/>
    <col min="6" max="6" width="12.44140625" style="3" customWidth="1"/>
    <col min="7" max="7" width="13.44140625" style="3" customWidth="1"/>
    <col min="8" max="16384" width="9.109375" style="3"/>
  </cols>
  <sheetData>
    <row r="2" spans="1:7" ht="33.6" x14ac:dyDescent="0.4">
      <c r="A2" s="5" t="s">
        <v>11</v>
      </c>
      <c r="B2" s="5" t="s">
        <v>5</v>
      </c>
      <c r="C2" s="6" t="s">
        <v>6</v>
      </c>
      <c r="D2" s="5" t="s">
        <v>7</v>
      </c>
      <c r="E2" s="6" t="s">
        <v>8</v>
      </c>
      <c r="F2" s="6" t="s">
        <v>9</v>
      </c>
      <c r="G2" s="5" t="s">
        <v>10</v>
      </c>
    </row>
    <row r="3" spans="1:7" x14ac:dyDescent="0.4">
      <c r="A3" s="3">
        <v>1</v>
      </c>
      <c r="B3" s="3">
        <f>IFERROR(B2+1,1)</f>
        <v>1</v>
      </c>
      <c r="C3" s="27">
        <v>10</v>
      </c>
      <c r="D3" s="27" t="s">
        <v>24</v>
      </c>
      <c r="E3" s="27" t="s">
        <v>103</v>
      </c>
      <c r="F3" s="27">
        <v>0</v>
      </c>
      <c r="G3" s="27" t="s">
        <v>137</v>
      </c>
    </row>
    <row r="4" spans="1:7" x14ac:dyDescent="0.4">
      <c r="A4" s="3">
        <v>1</v>
      </c>
      <c r="B4" s="3">
        <f t="shared" ref="B4:B12" si="0">IFERROR(B3+1,1)</f>
        <v>2</v>
      </c>
      <c r="C4" s="27">
        <v>20</v>
      </c>
      <c r="D4" s="27" t="s">
        <v>25</v>
      </c>
      <c r="E4" s="27" t="s">
        <v>108</v>
      </c>
      <c r="F4" s="27">
        <v>0</v>
      </c>
      <c r="G4" s="27" t="s">
        <v>137</v>
      </c>
    </row>
    <row r="5" spans="1:7" x14ac:dyDescent="0.4">
      <c r="A5" s="3">
        <v>1</v>
      </c>
      <c r="B5" s="3">
        <f t="shared" si="0"/>
        <v>3</v>
      </c>
      <c r="C5" s="27">
        <v>10</v>
      </c>
      <c r="D5" s="27" t="s">
        <v>26</v>
      </c>
      <c r="E5" s="27" t="s">
        <v>107</v>
      </c>
      <c r="F5" s="27">
        <v>0</v>
      </c>
      <c r="G5" s="27" t="s">
        <v>137</v>
      </c>
    </row>
    <row r="6" spans="1:7" x14ac:dyDescent="0.4">
      <c r="A6" s="3">
        <v>1</v>
      </c>
      <c r="B6" s="3">
        <f t="shared" si="0"/>
        <v>4</v>
      </c>
      <c r="C6" s="27">
        <v>10</v>
      </c>
      <c r="D6" s="27" t="s">
        <v>27</v>
      </c>
      <c r="E6" s="27" t="s">
        <v>116</v>
      </c>
      <c r="F6" s="27">
        <v>0</v>
      </c>
      <c r="G6" s="27" t="s">
        <v>137</v>
      </c>
    </row>
    <row r="7" spans="1:7" x14ac:dyDescent="0.4">
      <c r="A7" s="3">
        <v>1</v>
      </c>
      <c r="B7" s="3">
        <f t="shared" si="0"/>
        <v>5</v>
      </c>
      <c r="C7" s="27">
        <v>10</v>
      </c>
      <c r="D7" s="27" t="s">
        <v>28</v>
      </c>
      <c r="E7" s="27" t="s">
        <v>103</v>
      </c>
      <c r="F7" s="27">
        <v>0</v>
      </c>
      <c r="G7" s="27" t="s">
        <v>137</v>
      </c>
    </row>
    <row r="8" spans="1:7" x14ac:dyDescent="0.4">
      <c r="A8" s="3">
        <v>2</v>
      </c>
      <c r="B8" s="3">
        <f t="shared" si="0"/>
        <v>6</v>
      </c>
      <c r="C8" s="27">
        <v>10</v>
      </c>
      <c r="D8" s="27" t="s">
        <v>29</v>
      </c>
      <c r="E8" s="27" t="s">
        <v>107</v>
      </c>
      <c r="F8" s="27">
        <v>0</v>
      </c>
      <c r="G8" s="27" t="s">
        <v>137</v>
      </c>
    </row>
    <row r="9" spans="1:7" x14ac:dyDescent="0.4">
      <c r="A9" s="3">
        <v>2</v>
      </c>
      <c r="B9" s="3">
        <f t="shared" si="0"/>
        <v>7</v>
      </c>
      <c r="C9" s="27">
        <v>10</v>
      </c>
      <c r="D9" s="27" t="s">
        <v>30</v>
      </c>
      <c r="E9" s="27" t="s">
        <v>103</v>
      </c>
      <c r="F9" s="27">
        <v>0</v>
      </c>
      <c r="G9" s="27" t="s">
        <v>137</v>
      </c>
    </row>
    <row r="10" spans="1:7" x14ac:dyDescent="0.4">
      <c r="A10" s="3">
        <v>2</v>
      </c>
      <c r="B10" s="3">
        <f t="shared" si="0"/>
        <v>8</v>
      </c>
      <c r="C10" s="27">
        <v>20</v>
      </c>
      <c r="D10" s="27" t="s">
        <v>31</v>
      </c>
      <c r="E10" s="27" t="s">
        <v>116</v>
      </c>
      <c r="F10" s="27">
        <v>0</v>
      </c>
      <c r="G10" s="27" t="s">
        <v>137</v>
      </c>
    </row>
    <row r="11" spans="1:7" x14ac:dyDescent="0.4">
      <c r="A11" s="3">
        <v>2</v>
      </c>
      <c r="B11" s="3">
        <f t="shared" si="0"/>
        <v>9</v>
      </c>
      <c r="C11" s="27">
        <v>20</v>
      </c>
      <c r="D11" s="27" t="s">
        <v>32</v>
      </c>
      <c r="E11" s="52" t="s">
        <v>117</v>
      </c>
      <c r="F11" s="27">
        <v>0</v>
      </c>
      <c r="G11" s="27" t="s">
        <v>137</v>
      </c>
    </row>
    <row r="12" spans="1:7" x14ac:dyDescent="0.4">
      <c r="A12" s="3">
        <v>2</v>
      </c>
      <c r="B12" s="3">
        <f t="shared" si="0"/>
        <v>10</v>
      </c>
      <c r="C12" s="27">
        <v>40</v>
      </c>
      <c r="D12" s="27" t="s">
        <v>33</v>
      </c>
      <c r="E12" s="27" t="s">
        <v>107</v>
      </c>
      <c r="F12" s="27">
        <v>0</v>
      </c>
      <c r="G12" s="27" t="s">
        <v>137</v>
      </c>
    </row>
    <row r="13" spans="1:7" x14ac:dyDescent="0.4">
      <c r="A13" s="3">
        <v>2</v>
      </c>
      <c r="B13" s="44">
        <f t="shared" ref="B13:B14" si="1">IFERROR(B12+1,1)</f>
        <v>11</v>
      </c>
      <c r="C13" s="27">
        <v>40</v>
      </c>
      <c r="D13" s="27" t="s">
        <v>60</v>
      </c>
      <c r="E13" s="27" t="s">
        <v>117</v>
      </c>
      <c r="F13" s="27">
        <v>0</v>
      </c>
      <c r="G13" s="27" t="s">
        <v>137</v>
      </c>
    </row>
    <row r="14" spans="1:7" x14ac:dyDescent="0.4">
      <c r="A14" s="3">
        <v>2</v>
      </c>
      <c r="B14" s="44">
        <f t="shared" si="1"/>
        <v>12</v>
      </c>
      <c r="C14" s="27">
        <v>40</v>
      </c>
      <c r="D14" s="27" t="s">
        <v>61</v>
      </c>
      <c r="E14" s="38" t="s">
        <v>127</v>
      </c>
      <c r="F14" s="27">
        <v>0</v>
      </c>
      <c r="G14" s="27" t="s">
        <v>137</v>
      </c>
    </row>
    <row r="15" spans="1:7" x14ac:dyDescent="0.4">
      <c r="A15" s="3" t="s">
        <v>12</v>
      </c>
      <c r="C15" s="3">
        <f>SUBTOTAL(109,SprintBacklog[Estimated Hours])</f>
        <v>240</v>
      </c>
      <c r="F15" s="3">
        <f>SUBTOTAL(109,SprintBacklog[Remaining Hours])</f>
        <v>0</v>
      </c>
    </row>
  </sheetData>
  <dataValidations count="1">
    <dataValidation type="list" allowBlank="1" showErrorMessage="1" sqref="G3:G14" xr:uid="{4F7E93F9-0BE0-4A0C-9295-8972CC223B6A}">
      <formula1>"In Progress,Completed,Blocked"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zoomScaleNormal="100" workbookViewId="0">
      <selection activeCell="D3" sqref="D3"/>
    </sheetView>
  </sheetViews>
  <sheetFormatPr baseColWidth="10" defaultColWidth="7.77734375" defaultRowHeight="16.8" x14ac:dyDescent="0.4"/>
  <cols>
    <col min="1" max="1" width="18.33203125" style="3" customWidth="1"/>
    <col min="2" max="2" width="14.44140625" style="9" customWidth="1"/>
    <col min="3" max="3" width="13.77734375" style="9" customWidth="1"/>
    <col min="4" max="4" width="12.44140625" style="9" customWidth="1"/>
    <col min="5" max="16384" width="7.77734375" style="3"/>
  </cols>
  <sheetData>
    <row r="2" spans="1:5" ht="33.6" x14ac:dyDescent="0.4">
      <c r="A2" s="6" t="s">
        <v>13</v>
      </c>
      <c r="B2" s="7" t="s">
        <v>16</v>
      </c>
      <c r="C2" s="7" t="s">
        <v>17</v>
      </c>
      <c r="D2" s="7" t="s">
        <v>18</v>
      </c>
      <c r="E2" s="8"/>
    </row>
    <row r="3" spans="1:5" x14ac:dyDescent="0.4">
      <c r="A3" s="3">
        <v>0</v>
      </c>
      <c r="B3" s="9">
        <f>IFERROR(TotalHours-(Table3[[#This Row],[Work Day]]*(TotalHours/WorkingDays)),0)</f>
        <v>240</v>
      </c>
      <c r="C3" s="9">
        <f>TotalHours-(Table3[[#This Row],[Work Day]]*DevRate)</f>
        <v>240</v>
      </c>
      <c r="D3" s="9">
        <f>Table3[[#This Row],[Target Burn Down]]</f>
        <v>240</v>
      </c>
      <c r="E3" s="9"/>
    </row>
    <row r="4" spans="1:5" x14ac:dyDescent="0.4">
      <c r="A4" s="3">
        <v>1</v>
      </c>
      <c r="B4" s="9">
        <f>IFERROR(TotalHours-(Table3[[#This Row],[Work Day]]*(TotalHours/WorkingDays)),0)</f>
        <v>235.29411764705881</v>
      </c>
      <c r="C4" s="9">
        <f>TotalHours-(Table3[[#This Row],[Work Day]]*DevRate)</f>
        <v>224</v>
      </c>
      <c r="D4" s="9">
        <v>150</v>
      </c>
      <c r="E4" s="9"/>
    </row>
    <row r="5" spans="1:5" x14ac:dyDescent="0.4">
      <c r="A5" s="3">
        <v>2</v>
      </c>
      <c r="B5" s="9">
        <f>IFERROR(TotalHours-(Table3[[#This Row],[Work Day]]*(TotalHours/WorkingDays)),0)</f>
        <v>230.58823529411765</v>
      </c>
      <c r="C5" s="9">
        <f>TotalHours-(Table3[[#This Row],[Work Day]]*DevRate)</f>
        <v>208</v>
      </c>
      <c r="D5" s="9">
        <v>120</v>
      </c>
      <c r="E5" s="9"/>
    </row>
    <row r="6" spans="1:5" x14ac:dyDescent="0.4">
      <c r="A6" s="3">
        <v>3</v>
      </c>
      <c r="B6" s="9">
        <f>IFERROR(TotalHours-(Table3[[#This Row],[Work Day]]*(TotalHours/WorkingDays)),0)</f>
        <v>225.88235294117646</v>
      </c>
      <c r="C6" s="9">
        <f>TotalHours-(Table3[[#This Row],[Work Day]]*DevRate)</f>
        <v>192</v>
      </c>
      <c r="D6" s="9">
        <v>110</v>
      </c>
      <c r="E6" s="9"/>
    </row>
    <row r="7" spans="1:5" x14ac:dyDescent="0.4">
      <c r="A7" s="3">
        <v>4</v>
      </c>
      <c r="B7" s="9">
        <f>IFERROR(TotalHours-(Table3[[#This Row],[Work Day]]*(TotalHours/WorkingDays)),0)</f>
        <v>221.1764705882353</v>
      </c>
      <c r="C7" s="9">
        <f>TotalHours-(Table3[[#This Row],[Work Day]]*DevRate)</f>
        <v>176</v>
      </c>
      <c r="D7" s="9">
        <v>100</v>
      </c>
      <c r="E7" s="9"/>
    </row>
    <row r="8" spans="1:5" x14ac:dyDescent="0.4">
      <c r="A8" s="3">
        <v>5</v>
      </c>
      <c r="B8" s="9">
        <f>IFERROR(TotalHours-(Table3[[#This Row],[Work Day]]*(TotalHours/WorkingDays)),0)</f>
        <v>216.47058823529412</v>
      </c>
      <c r="C8" s="9">
        <f>TotalHours-(Table3[[#This Row],[Work Day]]*DevRate)</f>
        <v>160</v>
      </c>
      <c r="D8" s="9">
        <v>90</v>
      </c>
      <c r="E8" s="9"/>
    </row>
    <row r="9" spans="1:5" x14ac:dyDescent="0.4">
      <c r="A9" s="3">
        <v>6</v>
      </c>
      <c r="B9" s="9">
        <f>IFERROR(TotalHours-(Table3[[#This Row],[Work Day]]*(TotalHours/WorkingDays)),0)</f>
        <v>211.76470588235293</v>
      </c>
      <c r="C9" s="9">
        <f>TotalHours-(Table3[[#This Row],[Work Day]]*DevRate)</f>
        <v>144</v>
      </c>
      <c r="D9" s="9">
        <v>80</v>
      </c>
      <c r="E9" s="9"/>
    </row>
    <row r="10" spans="1:5" x14ac:dyDescent="0.4">
      <c r="A10" s="3">
        <v>7</v>
      </c>
      <c r="B10" s="9">
        <f>IFERROR(TotalHours-(Table3[[#This Row],[Work Day]]*(TotalHours/WorkingDays)),0)</f>
        <v>207.05882352941177</v>
      </c>
      <c r="C10" s="9">
        <f>TotalHours-(Table3[[#This Row],[Work Day]]*DevRate)</f>
        <v>128</v>
      </c>
      <c r="D10" s="9">
        <v>70</v>
      </c>
      <c r="E10" s="9"/>
    </row>
    <row r="11" spans="1:5" x14ac:dyDescent="0.4">
      <c r="A11" s="3">
        <v>8</v>
      </c>
      <c r="B11" s="9">
        <f>IFERROR(TotalHours-(Table3[[#This Row],[Work Day]]*(TotalHours/WorkingDays)),0)</f>
        <v>202.35294117647058</v>
      </c>
      <c r="C11" s="9">
        <f>TotalHours-(Table3[[#This Row],[Work Day]]*DevRate)</f>
        <v>112</v>
      </c>
      <c r="D11" s="9">
        <v>40</v>
      </c>
      <c r="E11" s="9"/>
    </row>
    <row r="12" spans="1:5" x14ac:dyDescent="0.4">
      <c r="A12" s="3">
        <v>9</v>
      </c>
      <c r="B12" s="9">
        <f>IFERROR(TotalHours-(Table3[[#This Row],[Work Day]]*(TotalHours/WorkingDays)),0)</f>
        <v>197.64705882352942</v>
      </c>
      <c r="C12" s="9">
        <f>TotalHours-(Table3[[#This Row],[Work Day]]*DevRate)</f>
        <v>96</v>
      </c>
      <c r="D12" s="9">
        <v>20</v>
      </c>
      <c r="E12" s="9"/>
    </row>
    <row r="13" spans="1:5" x14ac:dyDescent="0.4">
      <c r="A13" s="3">
        <v>10</v>
      </c>
      <c r="B13" s="9">
        <f>IFERROR(TotalHours-(Table3[[#This Row],[Work Day]]*(TotalHours/WorkingDays)),0)</f>
        <v>192.94117647058823</v>
      </c>
      <c r="C13" s="9">
        <f>TotalHours-(Table3[[#This Row],[Work Day]]*DevRate)</f>
        <v>80</v>
      </c>
      <c r="D13" s="9">
        <v>10</v>
      </c>
      <c r="E13" s="9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User</cp:lastModifiedBy>
  <dcterms:created xsi:type="dcterms:W3CDTF">2014-10-14T22:04:59Z</dcterms:created>
  <dcterms:modified xsi:type="dcterms:W3CDTF">2022-02-18T12:22:03Z</dcterms:modified>
</cp:coreProperties>
</file>