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FASTENER BOM" sheetId="1" r:id="rId4"/>
    <sheet state="visible" name="OTHER BOM" sheetId="2" r:id="rId5"/>
    <sheet state="visible" name="Threaded Rod Calculator" sheetId="3" r:id="rId6"/>
    <sheet state="visible" name="Lower Stage" sheetId="4" r:id="rId7"/>
    <sheet state="visible" name="Base Stage" sheetId="5" r:id="rId8"/>
    <sheet state="visible" name="External Wiper" sheetId="6" r:id="rId9"/>
    <sheet state="visible" name="Internal Buoy" sheetId="7" r:id="rId10"/>
    <sheet state="visible" name="External Buoy" sheetId="8" r:id="rId11"/>
    <sheet state="visible" name="Deck Stage" sheetId="9" r:id="rId12"/>
  </sheets>
  <definedNames/>
  <calcPr/>
</workbook>
</file>

<file path=xl/sharedStrings.xml><?xml version="1.0" encoding="utf-8"?>
<sst xmlns="http://schemas.openxmlformats.org/spreadsheetml/2006/main" count="614" uniqueCount="199">
  <si>
    <r>
      <rPr>
        <rFont val="Arial"/>
        <b/>
        <color theme="1"/>
        <sz val="14.0"/>
      </rPr>
      <t xml:space="preserve">EJA v2 Bill of Materials
</t>
    </r>
    <r>
      <rPr>
        <rFont val="Arial"/>
        <b val="0"/>
        <i/>
        <color theme="1"/>
        <sz val="10.0"/>
      </rPr>
      <t>Please read through and observe the notes. There might be some differences in the pricing!</t>
    </r>
    <r>
      <rPr>
        <rFont val="Arial"/>
        <b/>
        <color theme="1"/>
        <sz val="10.0"/>
      </rPr>
      <t xml:space="preserve">
Last updated: Nov. 4, 2021</t>
    </r>
  </si>
  <si>
    <r>
      <rPr>
        <rFont val="Arial"/>
        <b/>
      </rPr>
      <t>Useful Links:</t>
    </r>
    <r>
      <rPr>
        <rFont val="Arial"/>
        <b/>
        <color rgb="FF000000"/>
      </rPr>
      <t xml:space="preserve">
</t>
    </r>
    <r>
      <rPr>
        <rFont val="Arial"/>
        <b/>
        <color rgb="FF1155CC"/>
        <u/>
      </rPr>
      <t>hackaday.io project page</t>
    </r>
    <r>
      <rPr>
        <rFont val="Arial"/>
        <b/>
      </rPr>
      <t xml:space="preserve">
</t>
    </r>
    <r>
      <rPr>
        <rFont val="Arial"/>
        <b/>
        <color rgb="FF1155CC"/>
        <u/>
      </rPr>
      <t>Design Github repository
Electronics Github repository</t>
    </r>
    <r>
      <rPr>
        <rFont val="Arial"/>
        <b/>
      </rPr>
      <t xml:space="preserve">
</t>
    </r>
  </si>
  <si>
    <t>Component</t>
  </si>
  <si>
    <t>Location</t>
  </si>
  <si>
    <t>Qty</t>
  </si>
  <si>
    <t>Part Number</t>
  </si>
  <si>
    <t>Part Qty</t>
  </si>
  <si>
    <t>Pack Cost</t>
  </si>
  <si>
    <t>Pack Qty</t>
  </si>
  <si>
    <t xml:space="preserve">TOTAL Cost </t>
  </si>
  <si>
    <t>Notes</t>
  </si>
  <si>
    <t>Pack / Qty Needed</t>
  </si>
  <si>
    <t># of Packs Needed for 4 Complete Assemblies</t>
  </si>
  <si>
    <t>TOTAL Cost</t>
  </si>
  <si>
    <t>M6 Hex nut</t>
  </si>
  <si>
    <t>Lower stage</t>
  </si>
  <si>
    <t>Base stage</t>
  </si>
  <si>
    <t>External buoy</t>
  </si>
  <si>
    <t>TOTAL M6 Hex nut</t>
  </si>
  <si>
    <t>90591A151</t>
  </si>
  <si>
    <t>M6 Washer</t>
  </si>
  <si>
    <t>TOTAL M6 Washer</t>
  </si>
  <si>
    <t>98688A116</t>
  </si>
  <si>
    <t>It seemed like we needed more than 100, go with 200</t>
  </si>
  <si>
    <t>M6 x 16 mm</t>
  </si>
  <si>
    <t>90128A263</t>
  </si>
  <si>
    <t>M6 x 20 mm</t>
  </si>
  <si>
    <t>90128A264</t>
  </si>
  <si>
    <t>M6 x 25 mm</t>
  </si>
  <si>
    <t>90128A265</t>
  </si>
  <si>
    <t>M6 x 35 mm</t>
  </si>
  <si>
    <t>90128A267</t>
  </si>
  <si>
    <t>M6 x 40 mm</t>
  </si>
  <si>
    <t>M6 x 50 mm</t>
  </si>
  <si>
    <t>M6 x 60 mm</t>
  </si>
  <si>
    <t>90128A271</t>
  </si>
  <si>
    <t>M6 Wing Nut</t>
  </si>
  <si>
    <t>94300A330</t>
  </si>
  <si>
    <t>M3 Washers</t>
  </si>
  <si>
    <t>External wiper</t>
  </si>
  <si>
    <t>M3 Washer</t>
  </si>
  <si>
    <t>Internal buoy</t>
  </si>
  <si>
    <t>TOTAL M3 Washers</t>
  </si>
  <si>
    <t>93475A210</t>
  </si>
  <si>
    <t>M3 Hex Nut</t>
  </si>
  <si>
    <t>TOTAL M3 Hex nut</t>
  </si>
  <si>
    <t>90591A250</t>
  </si>
  <si>
    <t>M3 Heatset</t>
  </si>
  <si>
    <t>TOTAL M3 Heatset</t>
  </si>
  <si>
    <t>94180A331</t>
  </si>
  <si>
    <t>M3 x 8 mm Thin</t>
  </si>
  <si>
    <t>90666A104</t>
  </si>
  <si>
    <t>M3 x 8 mm</t>
  </si>
  <si>
    <t>91290A113</t>
  </si>
  <si>
    <t>95263A122</t>
  </si>
  <si>
    <t>M3 x 10 mm</t>
  </si>
  <si>
    <t>95263A134</t>
  </si>
  <si>
    <t>M3 x 14 mm</t>
  </si>
  <si>
    <t>91502A106</t>
  </si>
  <si>
    <t>M3 x 16 mm</t>
  </si>
  <si>
    <t>91290A120</t>
  </si>
  <si>
    <t>M3 Hex Nut Thin</t>
  </si>
  <si>
    <t>90695A033</t>
  </si>
  <si>
    <t>M3 Nylon Washer</t>
  </si>
  <si>
    <t>95610A130</t>
  </si>
  <si>
    <t>These 4 and the next 4 had supplychain issues - so it's a mixture of both</t>
  </si>
  <si>
    <t>M3 Nylon Hex Nut</t>
  </si>
  <si>
    <t>93800A116</t>
  </si>
  <si>
    <t>M3 x 10 mm Nylon</t>
  </si>
  <si>
    <t>92492A718</t>
  </si>
  <si>
    <t>M3 x 16 mm Nylon</t>
  </si>
  <si>
    <t>94879A126</t>
  </si>
  <si>
    <t>4-40 Nylon Washer</t>
  </si>
  <si>
    <t>90295A345</t>
  </si>
  <si>
    <t>4-40 Nylon Hex Nut</t>
  </si>
  <si>
    <t>94812A200</t>
  </si>
  <si>
    <t>4-40 x 7/16" (10 mm) Nylon</t>
  </si>
  <si>
    <t>95868A259</t>
  </si>
  <si>
    <t>4-40 x 11/16" (16 mm) Nylon</t>
  </si>
  <si>
    <t>95868A270</t>
  </si>
  <si>
    <t>M2 Heatset</t>
  </si>
  <si>
    <t>94180A312</t>
  </si>
  <si>
    <t>M2 Washer</t>
  </si>
  <si>
    <t>93475A195</t>
  </si>
  <si>
    <t>M2 x 6 mm</t>
  </si>
  <si>
    <t>91292A831</t>
  </si>
  <si>
    <t>M2 x 10 mm</t>
  </si>
  <si>
    <t>90128A181</t>
  </si>
  <si>
    <t>M6 x 80 mm Threaded rod</t>
  </si>
  <si>
    <t>Lower stage (Ballast)</t>
  </si>
  <si>
    <t>M6 x 115 mm Threaded rod</t>
  </si>
  <si>
    <t>M6 x 160 mm Threaded Rod</t>
  </si>
  <si>
    <t>Base stage (Spool)</t>
  </si>
  <si>
    <t>M6 x 170 mm Threaded Rod</t>
  </si>
  <si>
    <t>Assembly</t>
  </si>
  <si>
    <t>M6 Threaded Rods</t>
  </si>
  <si>
    <t>98863A542</t>
  </si>
  <si>
    <t>1/4" dia x 1/4" len Magnet</t>
  </si>
  <si>
    <t>5862K116</t>
  </si>
  <si>
    <t>Magnets purchased from K&amp;J magnetics</t>
  </si>
  <si>
    <t>3/16" dia x 1/4" len Magnet</t>
  </si>
  <si>
    <t>5862K115</t>
  </si>
  <si>
    <t>O-ring</t>
  </si>
  <si>
    <t>9452K62</t>
  </si>
  <si>
    <t>Foam</t>
  </si>
  <si>
    <t>External buoy and Base stage</t>
  </si>
  <si>
    <t>7503N61</t>
  </si>
  <si>
    <t>U-Bolt</t>
  </si>
  <si>
    <t>Deck stage</t>
  </si>
  <si>
    <t>3043T614</t>
  </si>
  <si>
    <t>1/4"-20 Hex Nut</t>
  </si>
  <si>
    <t>95462A029</t>
  </si>
  <si>
    <t>FASTENERS TOTAL</t>
  </si>
  <si>
    <t>GRAND TOTAL</t>
  </si>
  <si>
    <t>OTHER TOTAL</t>
  </si>
  <si>
    <t>Item</t>
  </si>
  <si>
    <t>Price</t>
  </si>
  <si>
    <t>Cost</t>
  </si>
  <si>
    <t>Paracord $14.80</t>
  </si>
  <si>
    <t>Bungee cord $10.99</t>
  </si>
  <si>
    <t>Carabiners 2x</t>
  </si>
  <si>
    <t>Nalgene 1L wide-mouth</t>
  </si>
  <si>
    <t>Magnets</t>
  </si>
  <si>
    <t>Dimensions: 3/4" x 1/4" x 1/4" thick</t>
  </si>
  <si>
    <t>https://www.kjmagnetics.com/proddetail.asp?prod=BC44</t>
  </si>
  <si>
    <t>wiper</t>
  </si>
  <si>
    <t>Dimensions: 3/16" dia. x 1/4" thick</t>
  </si>
  <si>
    <t>https://www.kjmagnetics.com/proddetail.asp?prod=D34-N52</t>
  </si>
  <si>
    <t>servo module (default A)</t>
  </si>
  <si>
    <t>TOTAL</t>
  </si>
  <si>
    <t>Scratchpad of magnets tested</t>
  </si>
  <si>
    <t>description</t>
  </si>
  <si>
    <t>price</t>
  </si>
  <si>
    <t>num buoys</t>
  </si>
  <si>
    <t>qty</t>
  </si>
  <si>
    <t>cost</t>
  </si>
  <si>
    <t>link</t>
  </si>
  <si>
    <t>note</t>
  </si>
  <si>
    <t>Dimensions: 1/4" dia. x 1/4" thick</t>
  </si>
  <si>
    <t>https://www.kjmagnetics.com/proddetail.asp?prod=D44-N52</t>
  </si>
  <si>
    <t>Dimensions: 1/2" x 1/4" x 1/4" thick</t>
  </si>
  <si>
    <t>https://www.kjmagnetics.com/proddetail.asp?prod=B844</t>
  </si>
  <si>
    <t>Dimensions: 3/16" dia. x 1/8" thick</t>
  </si>
  <si>
    <t>https://www.kjmagnetics.com/proddetail.asp?prod=D32-N52</t>
  </si>
  <si>
    <t>servo module (B)</t>
  </si>
  <si>
    <t>total</t>
  </si>
  <si>
    <t>200 mm</t>
  </si>
  <si>
    <t>Len 1</t>
  </si>
  <si>
    <t>Len 2</t>
  </si>
  <si>
    <t>Remainder</t>
  </si>
  <si>
    <t>200 mm x 9</t>
  </si>
  <si>
    <t>WINNER</t>
  </si>
  <si>
    <t>Quantity</t>
  </si>
  <si>
    <t>Part Number (Benchtop)</t>
  </si>
  <si>
    <t>Part Cost (Benchtop)</t>
  </si>
  <si>
    <t>Part Number (Deployed)</t>
  </si>
  <si>
    <t>Part Cost (Deployed)</t>
  </si>
  <si>
    <t>M6 Hex Nut</t>
  </si>
  <si>
    <t>Bumper-washer top</t>
  </si>
  <si>
    <t>Stands</t>
  </si>
  <si>
    <t>Ballast bay 3</t>
  </si>
  <si>
    <t>Ballast bay 2</t>
  </si>
  <si>
    <t>TODO</t>
  </si>
  <si>
    <t>Cut to 80 mm
Stack of 4 x 1/2" ballasts</t>
  </si>
  <si>
    <t>Ballast bay 1</t>
  </si>
  <si>
    <t>Cut to 115 mm
Stack of 7 x 1/2" ballasts</t>
  </si>
  <si>
    <t>Ballast bay (optional)</t>
  </si>
  <si>
    <t>Stack of 2 x 1/2" ballasts</t>
  </si>
  <si>
    <t>Stack of 3 x 1/2" ballasts</t>
  </si>
  <si>
    <t>M6 x 70 mm</t>
  </si>
  <si>
    <t>Stack of 4 x 1/2" ballasts</t>
  </si>
  <si>
    <t>TOTAL BOM</t>
  </si>
  <si>
    <t>Fasteners - Rod (mirror)
lower surface</t>
  </si>
  <si>
    <t>Fasteners - Rod
top surface</t>
  </si>
  <si>
    <t>Nylon grommet</t>
  </si>
  <si>
    <t>Spool</t>
  </si>
  <si>
    <t>M6 Washers</t>
  </si>
  <si>
    <t>Sleeve-Base</t>
  </si>
  <si>
    <t>M3 Hex nut</t>
  </si>
  <si>
    <t>Sleeve-Base Mirror</t>
  </si>
  <si>
    <t>Holder</t>
  </si>
  <si>
    <t>Holder Mirror</t>
  </si>
  <si>
    <t>GoPro</t>
  </si>
  <si>
    <t>Cap</t>
  </si>
  <si>
    <t>Seatbelt</t>
  </si>
  <si>
    <t>Internal Wiper - Holder</t>
  </si>
  <si>
    <t>Internal Wiper - Servo Horn</t>
  </si>
  <si>
    <t>Servo Module - Servo Bracket Front</t>
  </si>
  <si>
    <t>Servo Module - Servo Bracket Back</t>
  </si>
  <si>
    <t>Servo Module - Servo Bracket Key</t>
  </si>
  <si>
    <t>Servo Module - Servo Bracket Mount</t>
  </si>
  <si>
    <t>Servo Module - Servo Bracket Mate</t>
  </si>
  <si>
    <t>Bracket - Board</t>
  </si>
  <si>
    <t>Bracket - Board - O-ring</t>
  </si>
  <si>
    <t>O-ring 1/8 Internal</t>
  </si>
  <si>
    <t>Clamp</t>
  </si>
  <si>
    <t>Buoy</t>
  </si>
  <si>
    <t>Deck</t>
  </si>
  <si>
    <t>1/4-20 Hex 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</si>
</sst>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b/>
      <sz val="14.0"/>
      <color theme="1"/>
      <name val="Arial"/>
    </font>
    <font>
      <color theme="1"/>
      <name val="Arial"/>
    </font>
    <font>
      <i/>
      <color theme="1"/>
      <name val="Arial"/>
    </font>
    <font>
      <b/>
      <u/>
      <color rgb="FF0000FF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</font>
    <font>
      <u/>
      <sz val="9.0"/>
      <color rgb="FF000000"/>
      <name val="Helvetica"/>
    </font>
    <font>
      <u/>
      <color theme="1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7" numFmtId="0" xfId="0" applyAlignment="1" applyFill="1" applyFont="1">
      <alignment readingOrder="0"/>
    </xf>
    <xf borderId="0" fillId="4" fontId="8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3" numFmtId="0" xfId="0" applyFont="1"/>
    <xf borderId="0" fillId="5" fontId="3" numFmtId="0" xfId="0" applyFill="1" applyFont="1"/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3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3" numFmtId="0" xfId="0" applyFont="1"/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mcmaster.com/95610A130" TargetMode="External"/><Relationship Id="rId22" Type="http://schemas.openxmlformats.org/officeDocument/2006/relationships/hyperlink" Target="https://www.mcmaster.com/92492A718-94879A120/" TargetMode="External"/><Relationship Id="rId21" Type="http://schemas.openxmlformats.org/officeDocument/2006/relationships/hyperlink" Target="https://www.mcmaster.com/mv1630010695/itmLookup/itmLookup.aspx?searchstring=93800A116&amp;tab=find&amp;FastTrack=False&amp;ftctlgpg=&amp;newfrmwk=true" TargetMode="External"/><Relationship Id="rId24" Type="http://schemas.openxmlformats.org/officeDocument/2006/relationships/hyperlink" Target="https://www.mcmaster.com/90295A345-90295A045/" TargetMode="External"/><Relationship Id="rId23" Type="http://schemas.openxmlformats.org/officeDocument/2006/relationships/hyperlink" Target="https://www.mcmaster.com/mv1630010695/itmLookup/itmLookup.aspx?searchstring=94879A126&amp;tab=find&amp;FastTrack=False&amp;ftctlgpg=&amp;newfrmwk=true" TargetMode="External"/><Relationship Id="rId1" Type="http://schemas.openxmlformats.org/officeDocument/2006/relationships/hyperlink" Target="http://hackaday.io/" TargetMode="External"/><Relationship Id="rId2" Type="http://schemas.openxmlformats.org/officeDocument/2006/relationships/hyperlink" Target="https://www.mcmaster.com/90591A151" TargetMode="External"/><Relationship Id="rId3" Type="http://schemas.openxmlformats.org/officeDocument/2006/relationships/hyperlink" Target="https://www.mcmaster.com/98688A116" TargetMode="External"/><Relationship Id="rId4" Type="http://schemas.openxmlformats.org/officeDocument/2006/relationships/hyperlink" Target="https://www.mcmaster.com/90128A263" TargetMode="External"/><Relationship Id="rId9" Type="http://schemas.openxmlformats.org/officeDocument/2006/relationships/hyperlink" Target="https://www.mcmaster.com/94300A330" TargetMode="External"/><Relationship Id="rId26" Type="http://schemas.openxmlformats.org/officeDocument/2006/relationships/hyperlink" Target="https://www.mcmaster.com/95868A259-95868A109/" TargetMode="External"/><Relationship Id="rId25" Type="http://schemas.openxmlformats.org/officeDocument/2006/relationships/hyperlink" Target="https://www.mcmaster.com/94812A200-94812A112/" TargetMode="External"/><Relationship Id="rId28" Type="http://schemas.openxmlformats.org/officeDocument/2006/relationships/hyperlink" Target="https://www.mcmaster.com/94180A312" TargetMode="External"/><Relationship Id="rId27" Type="http://schemas.openxmlformats.org/officeDocument/2006/relationships/hyperlink" Target="https://www.mcmaster.com/95868A270-95868A120/" TargetMode="External"/><Relationship Id="rId5" Type="http://schemas.openxmlformats.org/officeDocument/2006/relationships/hyperlink" Target="https://www.mcmaster.com/90128A264" TargetMode="External"/><Relationship Id="rId6" Type="http://schemas.openxmlformats.org/officeDocument/2006/relationships/hyperlink" Target="https://www.mcmaster.com/90128A265" TargetMode="External"/><Relationship Id="rId29" Type="http://schemas.openxmlformats.org/officeDocument/2006/relationships/hyperlink" Target="https://www.mcmaster.com/93475A195" TargetMode="External"/><Relationship Id="rId7" Type="http://schemas.openxmlformats.org/officeDocument/2006/relationships/hyperlink" Target="https://www.mcmaster.com/90128A267" TargetMode="External"/><Relationship Id="rId8" Type="http://schemas.openxmlformats.org/officeDocument/2006/relationships/hyperlink" Target="https://www.mcmaster.com/90128A271/" TargetMode="External"/><Relationship Id="rId31" Type="http://schemas.openxmlformats.org/officeDocument/2006/relationships/hyperlink" Target="https://www.mcmaster.com/90128A181" TargetMode="External"/><Relationship Id="rId30" Type="http://schemas.openxmlformats.org/officeDocument/2006/relationships/hyperlink" Target="https://www.mcmaster.com/91292A831" TargetMode="External"/><Relationship Id="rId11" Type="http://schemas.openxmlformats.org/officeDocument/2006/relationships/hyperlink" Target="https://www.mcmaster.com/90591A250" TargetMode="External"/><Relationship Id="rId33" Type="http://schemas.openxmlformats.org/officeDocument/2006/relationships/hyperlink" Target="https://www.mcmaster.com/5862K116" TargetMode="External"/><Relationship Id="rId10" Type="http://schemas.openxmlformats.org/officeDocument/2006/relationships/hyperlink" Target="https://www.mcmaster.com/93475A210" TargetMode="External"/><Relationship Id="rId32" Type="http://schemas.openxmlformats.org/officeDocument/2006/relationships/hyperlink" Target="https://www.mcmaster.com/98863A542" TargetMode="External"/><Relationship Id="rId13" Type="http://schemas.openxmlformats.org/officeDocument/2006/relationships/hyperlink" Target="https://www.mcmaster.com/90666A104" TargetMode="External"/><Relationship Id="rId35" Type="http://schemas.openxmlformats.org/officeDocument/2006/relationships/hyperlink" Target="https://www.mcmaster.com/5862K115" TargetMode="External"/><Relationship Id="rId12" Type="http://schemas.openxmlformats.org/officeDocument/2006/relationships/hyperlink" Target="https://www.mcmaster.com/94180A331" TargetMode="External"/><Relationship Id="rId34" Type="http://schemas.openxmlformats.org/officeDocument/2006/relationships/hyperlink" Target="https://www.mcmaster.com/5862K116" TargetMode="External"/><Relationship Id="rId15" Type="http://schemas.openxmlformats.org/officeDocument/2006/relationships/hyperlink" Target="https://www.mcmaster.com/95263A122/" TargetMode="External"/><Relationship Id="rId37" Type="http://schemas.openxmlformats.org/officeDocument/2006/relationships/hyperlink" Target="https://www.mcmaster.com/7503N61" TargetMode="External"/><Relationship Id="rId14" Type="http://schemas.openxmlformats.org/officeDocument/2006/relationships/hyperlink" Target="https://www.mcmaster.com/91290A113" TargetMode="External"/><Relationship Id="rId36" Type="http://schemas.openxmlformats.org/officeDocument/2006/relationships/hyperlink" Target="https://www.mcmaster.com/9452K62" TargetMode="External"/><Relationship Id="rId17" Type="http://schemas.openxmlformats.org/officeDocument/2006/relationships/hyperlink" Target="https://www.mcmaster.com/91502A106" TargetMode="External"/><Relationship Id="rId39" Type="http://schemas.openxmlformats.org/officeDocument/2006/relationships/hyperlink" Target="https://www.mcmaster.com/95462A029" TargetMode="External"/><Relationship Id="rId16" Type="http://schemas.openxmlformats.org/officeDocument/2006/relationships/hyperlink" Target="https://www.mcmaster.com/95263A134" TargetMode="External"/><Relationship Id="rId38" Type="http://schemas.openxmlformats.org/officeDocument/2006/relationships/hyperlink" Target="https://www.mcmaster.com/3043T614" TargetMode="External"/><Relationship Id="rId19" Type="http://schemas.openxmlformats.org/officeDocument/2006/relationships/hyperlink" Target="https://www.mcmaster.com/90695A033" TargetMode="External"/><Relationship Id="rId18" Type="http://schemas.openxmlformats.org/officeDocument/2006/relationships/hyperlink" Target="https://www.mcmaster.com/91290A1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WEREWOLVES-650lb-Paracord-Parachute-Cord/dp/B0922HQ9KZ/ref=sr_1_10?dchild=1&amp;keywords=WEREWOLVES+550+Paracord&amp;qid=1630606341&amp;s=sports&amp;sr=1-10&amp;th=1&amp;psc=1" TargetMode="External"/><Relationship Id="rId2" Type="http://schemas.openxmlformats.org/officeDocument/2006/relationships/hyperlink" Target="https://www.amazon.ca/Paracord-Planet-Elastic-Crafting-Stretch/dp/B06X3RJ4P2/ref=sr_1_2_sspa?crid=BF73LRMSPMMS&amp;dchild=1&amp;keywords=bungee+cord+roll&amp;qid=1630606556&amp;sprefix=bungee+cord+,aps,195&amp;sr=8-2-spons&amp;spLa=ZW5jcnlwdGVkUXVhbGlmaWVyPUEzS0dDS0lJT1dLRzlLJmVuY3J5cHRlZElkPUEwMTUzMTUzMVE2MzY1SUZSWFRKNyZlbmNyeXB0ZWRBZElkPUEwNzQwNDY4SjZSVEU2VFo4Q0hZJndpZGdldE5hbWU9c3BfYXRmJmFjdGlvbj1jbGlja1JlZGlyZWN0JmRvTm90TG9nQ2xpY2s9dHJ1ZQ&amp;th=1&amp;psc=1" TargetMode="External"/><Relationship Id="rId3" Type="http://schemas.openxmlformats.org/officeDocument/2006/relationships/hyperlink" Target="https://www.kjmagnetics.com/proddetail.asp?prod=BC44" TargetMode="External"/><Relationship Id="rId4" Type="http://schemas.openxmlformats.org/officeDocument/2006/relationships/hyperlink" Target="https://www.kjmagnetics.com/proddetail.asp?prod=D34-N52" TargetMode="External"/><Relationship Id="rId9" Type="http://schemas.openxmlformats.org/officeDocument/2006/relationships/hyperlink" Target="https://www.kjmagnetics.com/proddetail.asp?prod=D32-N52" TargetMode="External"/><Relationship Id="rId5" Type="http://schemas.openxmlformats.org/officeDocument/2006/relationships/hyperlink" Target="https://www.kjmagnetics.com/proddetail.asp?prod=D44-N52" TargetMode="External"/><Relationship Id="rId6" Type="http://schemas.openxmlformats.org/officeDocument/2006/relationships/hyperlink" Target="https://www.kjmagnetics.com/proddetail.asp?prod=B844" TargetMode="External"/><Relationship Id="rId7" Type="http://schemas.openxmlformats.org/officeDocument/2006/relationships/hyperlink" Target="https://www.kjmagnetics.com/proddetail.asp?prod=BC44" TargetMode="External"/><Relationship Id="rId8" Type="http://schemas.openxmlformats.org/officeDocument/2006/relationships/hyperlink" Target="https://www.kjmagnetics.com/proddetail.asp?prod=D34-N52" TargetMode="External"/><Relationship Id="rId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 outlineLevelRow="1"/>
  <cols>
    <col customWidth="1" min="1" max="1" width="28.43"/>
    <col customWidth="1" min="2" max="2" width="27.29"/>
    <col customWidth="1" min="3" max="3" width="9.14"/>
    <col customWidth="1" min="4" max="4" width="7.71"/>
    <col customWidth="1" min="6" max="6" width="12.43"/>
    <col customWidth="1" min="10" max="10" width="5.71"/>
    <col customWidth="1" min="11" max="11" width="28.57"/>
  </cols>
  <sheetData>
    <row r="1" outlineLevel="1">
      <c r="A1" s="1"/>
      <c r="B1" s="2" t="s">
        <v>0</v>
      </c>
      <c r="H1" s="3"/>
      <c r="I1" s="3"/>
      <c r="J1" s="4"/>
      <c r="K1" s="3"/>
      <c r="L1" s="5"/>
      <c r="M1" s="6"/>
      <c r="N1" s="6"/>
      <c r="O1" s="6"/>
      <c r="P1" s="7"/>
    </row>
    <row r="2" outlineLevel="1">
      <c r="A2" s="1"/>
      <c r="B2" s="8" t="s">
        <v>1</v>
      </c>
      <c r="H2" s="3"/>
      <c r="I2" s="3"/>
      <c r="J2" s="4"/>
      <c r="K2" s="3"/>
      <c r="L2" s="5"/>
      <c r="M2" s="6"/>
      <c r="N2" s="6"/>
      <c r="O2" s="6"/>
      <c r="P2" s="7"/>
    </row>
    <row r="3">
      <c r="A3" s="1" t="s">
        <v>2</v>
      </c>
      <c r="B3" s="1" t="s">
        <v>3</v>
      </c>
      <c r="C3" s="1" t="s">
        <v>4</v>
      </c>
      <c r="D3" s="4"/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/>
      <c r="K3" s="3" t="s">
        <v>10</v>
      </c>
      <c r="L3" s="5"/>
      <c r="M3" s="6" t="s">
        <v>11</v>
      </c>
      <c r="N3" s="6" t="s">
        <v>12</v>
      </c>
      <c r="O3" s="6" t="s">
        <v>11</v>
      </c>
      <c r="P3" s="7" t="s">
        <v>13</v>
      </c>
    </row>
    <row r="4">
      <c r="A4" s="9" t="s">
        <v>14</v>
      </c>
      <c r="B4" s="9" t="s">
        <v>15</v>
      </c>
      <c r="C4" s="10">
        <f>'Lower Stage'!B21</f>
        <v>24</v>
      </c>
      <c r="K4" s="11"/>
    </row>
    <row r="5">
      <c r="A5" s="12" t="s">
        <v>14</v>
      </c>
      <c r="B5" s="13" t="s">
        <v>16</v>
      </c>
      <c r="C5" s="10">
        <f>'Base Stage'!B57</f>
        <v>8</v>
      </c>
      <c r="K5" s="11"/>
    </row>
    <row r="6">
      <c r="A6" s="12" t="s">
        <v>14</v>
      </c>
      <c r="B6" s="13" t="s">
        <v>17</v>
      </c>
      <c r="C6" s="14">
        <v>2.0</v>
      </c>
      <c r="D6" s="12"/>
      <c r="E6" s="15"/>
      <c r="F6" s="12"/>
      <c r="G6" s="12"/>
      <c r="H6" s="12"/>
      <c r="I6" s="12"/>
      <c r="J6" s="12"/>
      <c r="K6" s="16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7" t="s">
        <v>18</v>
      </c>
      <c r="B7" s="18"/>
      <c r="C7" s="19">
        <f>SUM(C4:C6)</f>
        <v>34</v>
      </c>
      <c r="D7" s="12"/>
      <c r="E7" s="20" t="s">
        <v>19</v>
      </c>
      <c r="F7" s="13">
        <v>1.0</v>
      </c>
      <c r="G7" s="13">
        <v>2.99</v>
      </c>
      <c r="H7" s="13">
        <v>100.0</v>
      </c>
      <c r="I7" s="12">
        <f>F7*G7</f>
        <v>2.99</v>
      </c>
      <c r="J7" s="12"/>
      <c r="K7" s="16"/>
      <c r="L7" s="12"/>
      <c r="M7" s="12">
        <f>H7/C7</f>
        <v>2.941176471</v>
      </c>
      <c r="N7" s="13">
        <v>2.0</v>
      </c>
      <c r="O7" s="12">
        <f>(N7*H7)/C7</f>
        <v>5.882352941</v>
      </c>
      <c r="P7" s="12">
        <f>N7*G7</f>
        <v>5.98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C8" s="10"/>
      <c r="D8" s="12"/>
      <c r="H8" s="12"/>
      <c r="I8" s="12"/>
      <c r="J8" s="12"/>
      <c r="K8" s="16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2" t="s">
        <v>20</v>
      </c>
      <c r="B9" s="13" t="s">
        <v>16</v>
      </c>
      <c r="C9" s="10">
        <f>'Base Stage'!B56</f>
        <v>20</v>
      </c>
      <c r="K9" s="11"/>
    </row>
    <row r="10">
      <c r="A10" s="9" t="s">
        <v>20</v>
      </c>
      <c r="B10" s="9" t="s">
        <v>15</v>
      </c>
      <c r="C10" s="10">
        <f>'Lower Stage'!B22</f>
        <v>16</v>
      </c>
      <c r="K10" s="11"/>
    </row>
    <row r="11">
      <c r="A11" s="9" t="s">
        <v>20</v>
      </c>
      <c r="B11" s="9" t="s">
        <v>17</v>
      </c>
      <c r="C11" s="14">
        <v>4.0</v>
      </c>
      <c r="K11" s="11"/>
    </row>
    <row r="12">
      <c r="A12" s="17" t="s">
        <v>21</v>
      </c>
      <c r="C12" s="19">
        <f>SUM(C9:C11)</f>
        <v>40</v>
      </c>
      <c r="E12" s="20" t="s">
        <v>22</v>
      </c>
      <c r="F12" s="9">
        <v>2.0</v>
      </c>
      <c r="G12" s="9">
        <v>4.29</v>
      </c>
      <c r="H12" s="9">
        <v>100.0</v>
      </c>
      <c r="I12" s="12">
        <f>F12*G12</f>
        <v>8.58</v>
      </c>
      <c r="K12" s="21" t="s">
        <v>23</v>
      </c>
      <c r="L12" s="12"/>
      <c r="M12" s="12">
        <f>H12/C12</f>
        <v>2.5</v>
      </c>
      <c r="N12" s="9">
        <v>2.0</v>
      </c>
      <c r="O12" s="12">
        <f>(N12*H12)/C12</f>
        <v>5</v>
      </c>
      <c r="P12" s="12">
        <f>N12*G12</f>
        <v>8.58</v>
      </c>
    </row>
    <row r="13">
      <c r="C13" s="10"/>
      <c r="K13" s="11"/>
    </row>
    <row r="14">
      <c r="A14" s="21" t="s">
        <v>24</v>
      </c>
      <c r="B14" s="9" t="s">
        <v>16</v>
      </c>
      <c r="C14" s="10">
        <f>'Base Stage'!B56</f>
        <v>20</v>
      </c>
      <c r="E14" s="20" t="s">
        <v>25</v>
      </c>
      <c r="F14" s="9">
        <v>1.0</v>
      </c>
      <c r="G14" s="9">
        <v>10.36</v>
      </c>
      <c r="H14" s="9">
        <v>100.0</v>
      </c>
      <c r="I14" s="12">
        <f t="shared" ref="I14:I17" si="1">F14*G14</f>
        <v>10.36</v>
      </c>
      <c r="K14" s="11"/>
      <c r="L14" s="12"/>
      <c r="M14" s="12">
        <f t="shared" ref="M14:M17" si="2">H14/C14</f>
        <v>5</v>
      </c>
      <c r="N14" s="9">
        <v>1.0</v>
      </c>
      <c r="O14" s="12">
        <f t="shared" ref="O14:O17" si="3">(N14*H14)/C14</f>
        <v>5</v>
      </c>
      <c r="P14" s="12">
        <f t="shared" ref="P14:P17" si="4">N14*G14</f>
        <v>10.36</v>
      </c>
    </row>
    <row r="15">
      <c r="A15" s="21" t="s">
        <v>26</v>
      </c>
      <c r="B15" s="9" t="s">
        <v>16</v>
      </c>
      <c r="C15" s="10">
        <f>'Base Stage'!B57</f>
        <v>8</v>
      </c>
      <c r="E15" s="20" t="s">
        <v>27</v>
      </c>
      <c r="F15" s="9">
        <v>1.0</v>
      </c>
      <c r="G15" s="9">
        <v>11.97</v>
      </c>
      <c r="H15" s="9">
        <v>100.0</v>
      </c>
      <c r="I15" s="12">
        <f t="shared" si="1"/>
        <v>11.97</v>
      </c>
      <c r="K15" s="11"/>
      <c r="L15" s="12"/>
      <c r="M15" s="12">
        <f t="shared" si="2"/>
        <v>12.5</v>
      </c>
      <c r="N15" s="9">
        <v>1.0</v>
      </c>
      <c r="O15" s="12">
        <f t="shared" si="3"/>
        <v>12.5</v>
      </c>
      <c r="P15" s="12">
        <f t="shared" si="4"/>
        <v>11.97</v>
      </c>
    </row>
    <row r="16">
      <c r="A16" s="9" t="s">
        <v>28</v>
      </c>
      <c r="B16" s="9" t="s">
        <v>15</v>
      </c>
      <c r="C16" s="10">
        <f>'Lower Stage'!B23</f>
        <v>2</v>
      </c>
      <c r="E16" s="20" t="s">
        <v>29</v>
      </c>
      <c r="F16" s="9">
        <v>1.0</v>
      </c>
      <c r="G16" s="9">
        <v>13.22</v>
      </c>
      <c r="H16" s="9">
        <v>100.0</v>
      </c>
      <c r="I16" s="12">
        <f t="shared" si="1"/>
        <v>13.22</v>
      </c>
      <c r="K16" s="11"/>
      <c r="L16" s="12"/>
      <c r="M16" s="12">
        <f t="shared" si="2"/>
        <v>50</v>
      </c>
      <c r="N16" s="9">
        <v>1.0</v>
      </c>
      <c r="O16" s="12">
        <f t="shared" si="3"/>
        <v>50</v>
      </c>
      <c r="P16" s="12">
        <f t="shared" si="4"/>
        <v>13.22</v>
      </c>
    </row>
    <row r="17">
      <c r="A17" s="22" t="s">
        <v>30</v>
      </c>
      <c r="B17" s="9" t="s">
        <v>17</v>
      </c>
      <c r="C17" s="14">
        <v>2.0</v>
      </c>
      <c r="E17" s="20" t="s">
        <v>31</v>
      </c>
      <c r="F17" s="9">
        <v>1.0</v>
      </c>
      <c r="G17" s="9">
        <v>8.59</v>
      </c>
      <c r="H17" s="9">
        <v>50.0</v>
      </c>
      <c r="I17" s="12">
        <f t="shared" si="1"/>
        <v>8.59</v>
      </c>
      <c r="K17" s="11"/>
      <c r="L17" s="12"/>
      <c r="M17" s="12">
        <f t="shared" si="2"/>
        <v>25</v>
      </c>
      <c r="N17" s="9">
        <v>1.0</v>
      </c>
      <c r="O17" s="12">
        <f t="shared" si="3"/>
        <v>25</v>
      </c>
      <c r="P17" s="12">
        <f t="shared" si="4"/>
        <v>8.59</v>
      </c>
    </row>
    <row r="18">
      <c r="A18" s="9" t="s">
        <v>32</v>
      </c>
      <c r="B18" s="9" t="s">
        <v>15</v>
      </c>
      <c r="C18" s="10">
        <f>'Lower Stage'!B26</f>
        <v>2</v>
      </c>
      <c r="K18" s="11"/>
    </row>
    <row r="19">
      <c r="A19" s="9" t="s">
        <v>33</v>
      </c>
      <c r="B19" s="9" t="s">
        <v>15</v>
      </c>
      <c r="C19" s="10">
        <f>'Lower Stage'!B27</f>
        <v>2</v>
      </c>
      <c r="K19" s="11"/>
    </row>
    <row r="20">
      <c r="A20" s="9" t="s">
        <v>34</v>
      </c>
      <c r="B20" s="9" t="s">
        <v>15</v>
      </c>
      <c r="C20" s="10">
        <f>'Lower Stage'!B28</f>
        <v>2</v>
      </c>
      <c r="E20" s="20" t="s">
        <v>35</v>
      </c>
      <c r="F20" s="9">
        <v>1.0</v>
      </c>
      <c r="G20" s="9">
        <v>6.43</v>
      </c>
      <c r="H20" s="9">
        <v>25.0</v>
      </c>
      <c r="I20" s="12">
        <f t="shared" ref="I20:I21" si="5">F20*G20</f>
        <v>6.43</v>
      </c>
      <c r="K20" s="11"/>
    </row>
    <row r="21">
      <c r="A21" s="9" t="s">
        <v>36</v>
      </c>
      <c r="B21" s="9" t="s">
        <v>15</v>
      </c>
      <c r="C21" s="10">
        <f>4*2</f>
        <v>8</v>
      </c>
      <c r="E21" s="20" t="s">
        <v>37</v>
      </c>
      <c r="F21" s="9">
        <v>1.0</v>
      </c>
      <c r="G21" s="9">
        <v>6.09</v>
      </c>
      <c r="H21" s="9">
        <v>25.0</v>
      </c>
      <c r="I21" s="12">
        <f t="shared" si="5"/>
        <v>6.09</v>
      </c>
      <c r="K21" s="11"/>
      <c r="L21" s="12"/>
      <c r="M21" s="12">
        <f>H21/C21</f>
        <v>3.125</v>
      </c>
      <c r="N21" s="9">
        <v>2.0</v>
      </c>
      <c r="O21" s="12">
        <f>(N21*H21)/C21</f>
        <v>6.25</v>
      </c>
      <c r="P21" s="12">
        <f>N21*G21</f>
        <v>12.18</v>
      </c>
    </row>
    <row r="22">
      <c r="C22" s="10"/>
      <c r="K22" s="11"/>
    </row>
    <row r="23">
      <c r="A23" s="21" t="s">
        <v>38</v>
      </c>
      <c r="B23" s="9" t="s">
        <v>16</v>
      </c>
      <c r="C23" s="10">
        <f>'Base Stage'!B58</f>
        <v>20</v>
      </c>
      <c r="K23" s="11"/>
    </row>
    <row r="24">
      <c r="A24" s="21" t="s">
        <v>38</v>
      </c>
      <c r="B24" s="9" t="s">
        <v>39</v>
      </c>
      <c r="C24" s="10">
        <f>'External Wiper'!B9</f>
        <v>10</v>
      </c>
      <c r="K24" s="11"/>
    </row>
    <row r="25">
      <c r="A25" s="9" t="s">
        <v>40</v>
      </c>
      <c r="B25" s="9" t="s">
        <v>41</v>
      </c>
      <c r="C25" s="10">
        <f>'Internal Buoy'!B36</f>
        <v>46</v>
      </c>
      <c r="E25" s="9"/>
      <c r="K25" s="11"/>
    </row>
    <row r="26">
      <c r="A26" s="23" t="s">
        <v>42</v>
      </c>
      <c r="B26" s="17"/>
      <c r="C26" s="19">
        <f>SUM(C23:C25)</f>
        <v>76</v>
      </c>
      <c r="E26" s="20" t="s">
        <v>43</v>
      </c>
      <c r="F26" s="9">
        <v>2.0</v>
      </c>
      <c r="G26" s="9">
        <v>1.62</v>
      </c>
      <c r="H26" s="9">
        <v>100.0</v>
      </c>
      <c r="I26" s="12">
        <f>F26*G26</f>
        <v>3.24</v>
      </c>
      <c r="K26" s="21" t="s">
        <v>23</v>
      </c>
      <c r="L26" s="12"/>
      <c r="M26" s="12">
        <f>H26/C26</f>
        <v>1.315789474</v>
      </c>
      <c r="N26" s="9">
        <v>4.0</v>
      </c>
      <c r="O26" s="12">
        <f>(N26*H26)/C26</f>
        <v>5.263157895</v>
      </c>
      <c r="P26" s="12">
        <f>N26*G26</f>
        <v>6.48</v>
      </c>
    </row>
    <row r="27">
      <c r="A27" s="21"/>
      <c r="B27" s="9"/>
      <c r="C27" s="10"/>
      <c r="K27" s="11"/>
    </row>
    <row r="28">
      <c r="A28" s="21" t="s">
        <v>44</v>
      </c>
      <c r="B28" s="9" t="s">
        <v>16</v>
      </c>
      <c r="C28" s="10">
        <f>'Base Stage'!B59</f>
        <v>10</v>
      </c>
      <c r="K28" s="11"/>
    </row>
    <row r="29">
      <c r="A29" s="9" t="s">
        <v>44</v>
      </c>
      <c r="B29" s="9" t="s">
        <v>41</v>
      </c>
      <c r="C29" s="10">
        <f>'Internal Buoy'!B35</f>
        <v>20</v>
      </c>
      <c r="K29" s="11"/>
    </row>
    <row r="30">
      <c r="A30" s="23" t="s">
        <v>45</v>
      </c>
      <c r="C30" s="19">
        <f>SUM(C28:C29)</f>
        <v>30</v>
      </c>
      <c r="E30" s="20" t="s">
        <v>46</v>
      </c>
      <c r="F30" s="9">
        <v>1.0</v>
      </c>
      <c r="G30" s="9">
        <v>2.67</v>
      </c>
      <c r="H30" s="9">
        <v>100.0</v>
      </c>
      <c r="I30" s="12">
        <f>F30*G30</f>
        <v>2.67</v>
      </c>
      <c r="K30" s="11"/>
      <c r="L30" s="12"/>
      <c r="M30" s="12">
        <f>H30/C30</f>
        <v>3.333333333</v>
      </c>
      <c r="N30" s="9">
        <v>2.0</v>
      </c>
      <c r="O30" s="12">
        <f>(N30*H30)/C30</f>
        <v>6.666666667</v>
      </c>
      <c r="P30" s="12">
        <f>N30*G30</f>
        <v>5.34</v>
      </c>
    </row>
    <row r="31">
      <c r="C31" s="10"/>
      <c r="K31" s="11"/>
    </row>
    <row r="32">
      <c r="A32" s="9" t="s">
        <v>47</v>
      </c>
      <c r="B32" s="9" t="s">
        <v>39</v>
      </c>
      <c r="C32" s="10">
        <f>'External Wiper'!B10</f>
        <v>10</v>
      </c>
      <c r="K32" s="11"/>
    </row>
    <row r="33">
      <c r="A33" s="9" t="s">
        <v>47</v>
      </c>
      <c r="B33" s="9" t="s">
        <v>41</v>
      </c>
      <c r="C33" s="10">
        <f>'Internal Buoy'!B41</f>
        <v>8</v>
      </c>
      <c r="K33" s="11"/>
    </row>
    <row r="34">
      <c r="A34" s="23" t="s">
        <v>48</v>
      </c>
      <c r="C34" s="19">
        <f>SUM(C32:C33)</f>
        <v>18</v>
      </c>
      <c r="E34" s="20" t="s">
        <v>49</v>
      </c>
      <c r="F34" s="9">
        <v>1.0</v>
      </c>
      <c r="G34" s="9">
        <v>14.71</v>
      </c>
      <c r="H34" s="9">
        <v>100.0</v>
      </c>
      <c r="I34" s="12">
        <f>F34*G34</f>
        <v>14.71</v>
      </c>
      <c r="K34" s="11"/>
      <c r="L34" s="12"/>
      <c r="M34" s="12">
        <f>H34/C34</f>
        <v>5.555555556</v>
      </c>
      <c r="N34" s="9">
        <v>1.0</v>
      </c>
      <c r="O34" s="12">
        <f>(N34*H34)/C34</f>
        <v>5.555555556</v>
      </c>
      <c r="P34" s="12">
        <f>N34*G34</f>
        <v>14.71</v>
      </c>
    </row>
    <row r="35">
      <c r="C35" s="10"/>
      <c r="K35" s="11"/>
    </row>
    <row r="36">
      <c r="A36" s="9" t="s">
        <v>50</v>
      </c>
      <c r="B36" s="9" t="s">
        <v>41</v>
      </c>
      <c r="C36" s="10">
        <f>'Internal Buoy'!B38</f>
        <v>4</v>
      </c>
      <c r="E36" s="20" t="s">
        <v>51</v>
      </c>
      <c r="F36" s="9">
        <v>1.0</v>
      </c>
      <c r="G36" s="9">
        <v>8.4</v>
      </c>
      <c r="H36" s="9">
        <v>100.0</v>
      </c>
      <c r="I36" s="12">
        <f t="shared" ref="I36:I42" si="6">F36*G36</f>
        <v>8.4</v>
      </c>
      <c r="K36" s="11"/>
      <c r="L36" s="12"/>
      <c r="M36" s="12">
        <f t="shared" ref="M36:M37" si="7">H36/C36</f>
        <v>25</v>
      </c>
      <c r="N36" s="9">
        <v>1.0</v>
      </c>
      <c r="O36" s="12">
        <f t="shared" ref="O36:O37" si="8">(N36*H36)/C36</f>
        <v>25</v>
      </c>
      <c r="P36" s="12">
        <f t="shared" ref="P36:P37" si="9">N36*G36</f>
        <v>8.4</v>
      </c>
    </row>
    <row r="37">
      <c r="A37" s="21" t="s">
        <v>52</v>
      </c>
      <c r="B37" s="9" t="s">
        <v>41</v>
      </c>
      <c r="C37" s="10">
        <f>'Internal Buoy'!B37</f>
        <v>22</v>
      </c>
      <c r="E37" s="24" t="s">
        <v>53</v>
      </c>
      <c r="F37" s="9">
        <v>0.0</v>
      </c>
      <c r="G37" s="9">
        <v>8.12</v>
      </c>
      <c r="H37" s="9">
        <v>100.0</v>
      </c>
      <c r="I37" s="12">
        <f t="shared" si="6"/>
        <v>0</v>
      </c>
      <c r="K37" s="11"/>
      <c r="L37" s="12"/>
      <c r="M37" s="12">
        <f t="shared" si="7"/>
        <v>4.545454545</v>
      </c>
      <c r="N37" s="9">
        <v>1.0</v>
      </c>
      <c r="O37" s="12">
        <f t="shared" si="8"/>
        <v>4.545454545</v>
      </c>
      <c r="P37" s="12">
        <f t="shared" si="9"/>
        <v>8.12</v>
      </c>
    </row>
    <row r="38">
      <c r="A38" s="21" t="s">
        <v>52</v>
      </c>
      <c r="B38" s="9" t="s">
        <v>41</v>
      </c>
      <c r="C38" s="10">
        <f>'Internal Buoy'!B37</f>
        <v>22</v>
      </c>
      <c r="E38" s="20" t="s">
        <v>54</v>
      </c>
      <c r="F38" s="9">
        <v>1.0</v>
      </c>
      <c r="G38" s="9">
        <v>8.12</v>
      </c>
      <c r="H38" s="9">
        <v>100.0</v>
      </c>
      <c r="I38" s="12">
        <f t="shared" si="6"/>
        <v>8.12</v>
      </c>
      <c r="K38" s="11"/>
      <c r="L38" s="12"/>
      <c r="M38" s="12"/>
      <c r="N38" s="9"/>
      <c r="O38" s="12"/>
      <c r="P38" s="12"/>
    </row>
    <row r="39">
      <c r="A39" s="9" t="s">
        <v>55</v>
      </c>
      <c r="B39" s="9" t="s">
        <v>41</v>
      </c>
      <c r="C39" s="10">
        <f>'Internal Buoy'!B42</f>
        <v>4</v>
      </c>
      <c r="E39" s="20" t="s">
        <v>56</v>
      </c>
      <c r="F39" s="9">
        <v>1.0</v>
      </c>
      <c r="G39" s="9">
        <v>8.14</v>
      </c>
      <c r="H39" s="9">
        <v>50.0</v>
      </c>
      <c r="I39" s="12">
        <f t="shared" si="6"/>
        <v>8.14</v>
      </c>
      <c r="K39" s="11"/>
      <c r="L39" s="12"/>
      <c r="M39" s="12">
        <f t="shared" ref="M39:M42" si="10">H39/C39</f>
        <v>12.5</v>
      </c>
      <c r="N39" s="9">
        <v>1.0</v>
      </c>
      <c r="O39" s="12">
        <f t="shared" ref="O39:O42" si="11">(N39*H39)/C39</f>
        <v>12.5</v>
      </c>
      <c r="P39" s="12">
        <f t="shared" ref="P39:P42" si="12">N39*G39</f>
        <v>8.14</v>
      </c>
    </row>
    <row r="40">
      <c r="A40" s="21" t="s">
        <v>57</v>
      </c>
      <c r="B40" s="9" t="s">
        <v>16</v>
      </c>
      <c r="C40" s="10">
        <f>'Base Stage'!B60</f>
        <v>10</v>
      </c>
      <c r="E40" s="20" t="s">
        <v>58</v>
      </c>
      <c r="F40" s="9">
        <v>1.0</v>
      </c>
      <c r="G40" s="9">
        <v>11.95</v>
      </c>
      <c r="H40" s="9">
        <v>100.0</v>
      </c>
      <c r="I40" s="12">
        <f t="shared" si="6"/>
        <v>11.95</v>
      </c>
      <c r="K40" s="11"/>
      <c r="L40" s="12"/>
      <c r="M40" s="12">
        <f t="shared" si="10"/>
        <v>10</v>
      </c>
      <c r="N40" s="9">
        <v>1.0</v>
      </c>
      <c r="O40" s="12">
        <f t="shared" si="11"/>
        <v>10</v>
      </c>
      <c r="P40" s="12">
        <f t="shared" si="12"/>
        <v>11.95</v>
      </c>
    </row>
    <row r="41">
      <c r="A41" s="9" t="s">
        <v>59</v>
      </c>
      <c r="B41" s="9" t="s">
        <v>39</v>
      </c>
      <c r="C41" s="10">
        <f>'External Wiper'!B8</f>
        <v>10</v>
      </c>
      <c r="E41" s="20" t="s">
        <v>60</v>
      </c>
      <c r="F41" s="9">
        <v>1.0</v>
      </c>
      <c r="G41" s="9">
        <v>10.11</v>
      </c>
      <c r="H41" s="9">
        <v>100.0</v>
      </c>
      <c r="I41" s="12">
        <f t="shared" si="6"/>
        <v>10.11</v>
      </c>
      <c r="K41" s="11"/>
      <c r="L41" s="12"/>
      <c r="M41" s="12">
        <f t="shared" si="10"/>
        <v>10</v>
      </c>
      <c r="N41" s="9">
        <v>1.0</v>
      </c>
      <c r="O41" s="12">
        <f t="shared" si="11"/>
        <v>10</v>
      </c>
      <c r="P41" s="12">
        <f t="shared" si="12"/>
        <v>10.11</v>
      </c>
    </row>
    <row r="42">
      <c r="A42" s="9" t="s">
        <v>61</v>
      </c>
      <c r="B42" s="9" t="s">
        <v>41</v>
      </c>
      <c r="C42" s="10">
        <f>'Internal Buoy'!B39</f>
        <v>4</v>
      </c>
      <c r="E42" s="20" t="s">
        <v>62</v>
      </c>
      <c r="F42" s="9">
        <v>1.0</v>
      </c>
      <c r="G42" s="9">
        <v>4.03</v>
      </c>
      <c r="H42" s="9">
        <v>100.0</v>
      </c>
      <c r="I42" s="12">
        <f t="shared" si="6"/>
        <v>4.03</v>
      </c>
      <c r="K42" s="11"/>
      <c r="L42" s="12"/>
      <c r="M42" s="12">
        <f t="shared" si="10"/>
        <v>25</v>
      </c>
      <c r="N42" s="9">
        <v>1.0</v>
      </c>
      <c r="O42" s="12">
        <f t="shared" si="11"/>
        <v>25</v>
      </c>
      <c r="P42" s="12">
        <f t="shared" si="12"/>
        <v>4.03</v>
      </c>
    </row>
    <row r="43">
      <c r="C43" s="10"/>
      <c r="K43" s="11"/>
    </row>
    <row r="44">
      <c r="A44" s="9" t="s">
        <v>63</v>
      </c>
      <c r="B44" s="9" t="s">
        <v>41</v>
      </c>
      <c r="C44" s="10">
        <f>'Internal Buoy'!B48</f>
        <v>12</v>
      </c>
      <c r="E44" s="25" t="s">
        <v>64</v>
      </c>
      <c r="F44" s="9">
        <v>1.0</v>
      </c>
      <c r="G44" s="9">
        <v>3.81</v>
      </c>
      <c r="H44" s="9">
        <v>100.0</v>
      </c>
      <c r="I44" s="12">
        <f t="shared" ref="I44:I47" si="13">F44*G44</f>
        <v>3.81</v>
      </c>
      <c r="K44" s="26" t="s">
        <v>65</v>
      </c>
      <c r="L44" s="12"/>
      <c r="M44" s="12">
        <f t="shared" ref="M44:M47" si="14">H44/C44</f>
        <v>8.333333333</v>
      </c>
      <c r="N44" s="9">
        <v>1.0</v>
      </c>
      <c r="O44" s="12">
        <f t="shared" ref="O44:O47" si="15">(N44*H44)/C44</f>
        <v>8.333333333</v>
      </c>
      <c r="P44" s="12">
        <f t="shared" ref="P44:P47" si="16">N44*G44</f>
        <v>3.81</v>
      </c>
    </row>
    <row r="45">
      <c r="A45" s="9" t="s">
        <v>66</v>
      </c>
      <c r="B45" s="9" t="s">
        <v>41</v>
      </c>
      <c r="C45" s="10">
        <f>'Internal Buoy'!B49</f>
        <v>4</v>
      </c>
      <c r="E45" s="24" t="s">
        <v>67</v>
      </c>
      <c r="F45" s="9">
        <v>0.0</v>
      </c>
      <c r="G45" s="9">
        <v>14.64</v>
      </c>
      <c r="H45" s="9">
        <v>100.0</v>
      </c>
      <c r="I45" s="12">
        <f t="shared" si="13"/>
        <v>0</v>
      </c>
      <c r="K45" s="26" t="s">
        <v>65</v>
      </c>
      <c r="L45" s="12"/>
      <c r="M45" s="12">
        <f t="shared" si="14"/>
        <v>25</v>
      </c>
      <c r="N45" s="9">
        <v>1.0</v>
      </c>
      <c r="O45" s="12">
        <f t="shared" si="15"/>
        <v>25</v>
      </c>
      <c r="P45" s="12">
        <f t="shared" si="16"/>
        <v>14.64</v>
      </c>
    </row>
    <row r="46">
      <c r="A46" s="9" t="s">
        <v>68</v>
      </c>
      <c r="B46" s="9" t="s">
        <v>41</v>
      </c>
      <c r="C46" s="10">
        <f>'Internal Buoy'!B51</f>
        <v>2</v>
      </c>
      <c r="E46" s="20" t="s">
        <v>69</v>
      </c>
      <c r="F46" s="9">
        <v>0.0</v>
      </c>
      <c r="G46" s="9">
        <v>10.04</v>
      </c>
      <c r="H46" s="9">
        <v>100.0</v>
      </c>
      <c r="I46" s="12">
        <f t="shared" si="13"/>
        <v>0</v>
      </c>
      <c r="K46" s="26" t="s">
        <v>65</v>
      </c>
      <c r="L46" s="12"/>
      <c r="M46" s="12">
        <f t="shared" si="14"/>
        <v>50</v>
      </c>
      <c r="N46" s="9">
        <v>1.0</v>
      </c>
      <c r="O46" s="12">
        <f t="shared" si="15"/>
        <v>50</v>
      </c>
      <c r="P46" s="12">
        <f t="shared" si="16"/>
        <v>10.04</v>
      </c>
    </row>
    <row r="47">
      <c r="A47" s="9" t="s">
        <v>70</v>
      </c>
      <c r="B47" s="9" t="s">
        <v>41</v>
      </c>
      <c r="C47" s="10">
        <f>'Internal Buoy'!B50</f>
        <v>2</v>
      </c>
      <c r="E47" s="20" t="s">
        <v>71</v>
      </c>
      <c r="F47" s="9">
        <v>0.0</v>
      </c>
      <c r="G47" s="9">
        <v>10.2</v>
      </c>
      <c r="H47" s="9">
        <v>100.0</v>
      </c>
      <c r="I47" s="12">
        <f t="shared" si="13"/>
        <v>0</v>
      </c>
      <c r="K47" s="26" t="s">
        <v>65</v>
      </c>
      <c r="L47" s="12"/>
      <c r="M47" s="12">
        <f t="shared" si="14"/>
        <v>50</v>
      </c>
      <c r="N47" s="9">
        <v>1.0</v>
      </c>
      <c r="O47" s="12">
        <f t="shared" si="15"/>
        <v>50</v>
      </c>
      <c r="P47" s="12">
        <f t="shared" si="16"/>
        <v>10.2</v>
      </c>
    </row>
    <row r="48">
      <c r="C48" s="10"/>
      <c r="K48" s="11"/>
    </row>
    <row r="49">
      <c r="A49" s="9" t="s">
        <v>72</v>
      </c>
      <c r="B49" s="9" t="s">
        <v>41</v>
      </c>
      <c r="C49" s="14">
        <f>'Internal Buoy'!B48</f>
        <v>12</v>
      </c>
      <c r="E49" s="24" t="s">
        <v>73</v>
      </c>
      <c r="F49" s="9">
        <v>0.0</v>
      </c>
      <c r="G49" s="9">
        <v>3.81</v>
      </c>
      <c r="H49" s="9">
        <v>100.0</v>
      </c>
      <c r="I49" s="12">
        <f t="shared" ref="I49:I52" si="17">F49*G49</f>
        <v>0</v>
      </c>
      <c r="K49" s="26" t="s">
        <v>65</v>
      </c>
      <c r="L49" s="12"/>
      <c r="M49" s="12">
        <f t="shared" ref="M49:M52" si="18">H49/C49</f>
        <v>8.333333333</v>
      </c>
      <c r="N49" s="9">
        <v>1.0</v>
      </c>
      <c r="O49" s="12">
        <f t="shared" ref="O49:O52" si="19">(N49*H49)/C49</f>
        <v>8.333333333</v>
      </c>
      <c r="P49" s="12">
        <f t="shared" ref="P49:P52" si="20">N49*G49</f>
        <v>3.81</v>
      </c>
    </row>
    <row r="50">
      <c r="A50" s="9" t="s">
        <v>74</v>
      </c>
      <c r="B50" s="9" t="s">
        <v>41</v>
      </c>
      <c r="C50" s="10">
        <f>'Internal Buoy'!B49</f>
        <v>4</v>
      </c>
      <c r="E50" s="20" t="s">
        <v>75</v>
      </c>
      <c r="F50" s="9">
        <v>1.0</v>
      </c>
      <c r="G50" s="9">
        <v>14.64</v>
      </c>
      <c r="H50" s="9">
        <v>100.0</v>
      </c>
      <c r="I50" s="12">
        <f t="shared" si="17"/>
        <v>14.64</v>
      </c>
      <c r="K50" s="26" t="s">
        <v>65</v>
      </c>
      <c r="L50" s="12"/>
      <c r="M50" s="12">
        <f t="shared" si="18"/>
        <v>25</v>
      </c>
      <c r="N50" s="9">
        <v>1.0</v>
      </c>
      <c r="O50" s="12">
        <f t="shared" si="19"/>
        <v>25</v>
      </c>
      <c r="P50" s="12">
        <f t="shared" si="20"/>
        <v>14.64</v>
      </c>
    </row>
    <row r="51">
      <c r="A51" s="9" t="s">
        <v>76</v>
      </c>
      <c r="B51" s="9" t="s">
        <v>41</v>
      </c>
      <c r="C51" s="10">
        <f>'Internal Buoy'!B51</f>
        <v>2</v>
      </c>
      <c r="E51" s="20" t="s">
        <v>77</v>
      </c>
      <c r="F51" s="9">
        <v>1.0</v>
      </c>
      <c r="G51" s="9">
        <v>10.04</v>
      </c>
      <c r="H51" s="9">
        <v>100.0</v>
      </c>
      <c r="I51" s="12">
        <f t="shared" si="17"/>
        <v>10.04</v>
      </c>
      <c r="K51" s="26" t="s">
        <v>65</v>
      </c>
      <c r="L51" s="12"/>
      <c r="M51" s="12">
        <f t="shared" si="18"/>
        <v>50</v>
      </c>
      <c r="N51" s="9">
        <v>1.0</v>
      </c>
      <c r="O51" s="12">
        <f t="shared" si="19"/>
        <v>50</v>
      </c>
      <c r="P51" s="12">
        <f t="shared" si="20"/>
        <v>10.04</v>
      </c>
    </row>
    <row r="52">
      <c r="A52" s="9" t="s">
        <v>78</v>
      </c>
      <c r="B52" s="9" t="s">
        <v>41</v>
      </c>
      <c r="C52" s="10">
        <f>'Internal Buoy'!B50</f>
        <v>2</v>
      </c>
      <c r="E52" s="20" t="s">
        <v>79</v>
      </c>
      <c r="F52" s="9">
        <v>1.0</v>
      </c>
      <c r="G52" s="9">
        <v>10.2</v>
      </c>
      <c r="H52" s="9">
        <v>100.0</v>
      </c>
      <c r="I52" s="12">
        <f t="shared" si="17"/>
        <v>10.2</v>
      </c>
      <c r="K52" s="26" t="s">
        <v>65</v>
      </c>
      <c r="L52" s="12"/>
      <c r="M52" s="12">
        <f t="shared" si="18"/>
        <v>50</v>
      </c>
      <c r="N52" s="9">
        <v>1.0</v>
      </c>
      <c r="O52" s="12">
        <f t="shared" si="19"/>
        <v>50</v>
      </c>
      <c r="P52" s="12">
        <f t="shared" si="20"/>
        <v>10.2</v>
      </c>
    </row>
    <row r="53">
      <c r="C53" s="10"/>
      <c r="K53" s="11"/>
    </row>
    <row r="54">
      <c r="A54" s="9" t="s">
        <v>80</v>
      </c>
      <c r="B54" s="9" t="s">
        <v>41</v>
      </c>
      <c r="C54" s="10">
        <f>'Internal Buoy'!B43</f>
        <v>8</v>
      </c>
      <c r="E54" s="20" t="s">
        <v>81</v>
      </c>
      <c r="F54" s="9">
        <v>1.0</v>
      </c>
      <c r="G54" s="9">
        <v>15.04</v>
      </c>
      <c r="H54" s="9">
        <v>100.0</v>
      </c>
      <c r="I54" s="12">
        <f t="shared" ref="I54:I57" si="21">F54*G54</f>
        <v>15.04</v>
      </c>
      <c r="K54" s="11"/>
      <c r="L54" s="12"/>
      <c r="M54" s="12">
        <f t="shared" ref="M54:M57" si="22">H54/C54</f>
        <v>12.5</v>
      </c>
      <c r="N54" s="9">
        <v>1.0</v>
      </c>
      <c r="O54" s="12">
        <f t="shared" ref="O54:O57" si="23">(N54*H54)/C54</f>
        <v>12.5</v>
      </c>
      <c r="P54" s="12">
        <f t="shared" ref="P54:P57" si="24">N54*G54</f>
        <v>15.04</v>
      </c>
    </row>
    <row r="55">
      <c r="A55" s="9" t="s">
        <v>82</v>
      </c>
      <c r="B55" s="9" t="s">
        <v>41</v>
      </c>
      <c r="C55" s="10">
        <f>'Internal Buoy'!B44</f>
        <v>8</v>
      </c>
      <c r="E55" s="20" t="s">
        <v>83</v>
      </c>
      <c r="F55" s="9">
        <v>1.0</v>
      </c>
      <c r="G55" s="9">
        <v>1.36</v>
      </c>
      <c r="H55" s="9">
        <v>100.0</v>
      </c>
      <c r="I55" s="12">
        <f t="shared" si="21"/>
        <v>1.36</v>
      </c>
      <c r="K55" s="11"/>
      <c r="L55" s="12"/>
      <c r="M55" s="12">
        <f t="shared" si="22"/>
        <v>12.5</v>
      </c>
      <c r="N55" s="9">
        <v>1.0</v>
      </c>
      <c r="O55" s="12">
        <f t="shared" si="23"/>
        <v>12.5</v>
      </c>
      <c r="P55" s="12">
        <f t="shared" si="24"/>
        <v>1.36</v>
      </c>
    </row>
    <row r="56">
      <c r="A56" s="9" t="s">
        <v>84</v>
      </c>
      <c r="B56" s="9" t="s">
        <v>41</v>
      </c>
      <c r="C56" s="10">
        <f>'Internal Buoy'!B46</f>
        <v>4</v>
      </c>
      <c r="E56" s="20" t="s">
        <v>85</v>
      </c>
      <c r="F56" s="9">
        <v>1.0</v>
      </c>
      <c r="G56" s="9">
        <v>6.0</v>
      </c>
      <c r="H56" s="9">
        <v>100.0</v>
      </c>
      <c r="I56" s="12">
        <f t="shared" si="21"/>
        <v>6</v>
      </c>
      <c r="K56" s="11"/>
      <c r="L56" s="12"/>
      <c r="M56" s="12">
        <f t="shared" si="22"/>
        <v>25</v>
      </c>
      <c r="N56" s="9">
        <v>1.0</v>
      </c>
      <c r="O56" s="12">
        <f t="shared" si="23"/>
        <v>25</v>
      </c>
      <c r="P56" s="12">
        <f t="shared" si="24"/>
        <v>6</v>
      </c>
    </row>
    <row r="57">
      <c r="A57" s="9" t="s">
        <v>86</v>
      </c>
      <c r="B57" s="9" t="s">
        <v>41</v>
      </c>
      <c r="C57" s="10">
        <f>'Internal Buoy'!B45</f>
        <v>4</v>
      </c>
      <c r="E57" s="20" t="s">
        <v>87</v>
      </c>
      <c r="F57" s="9">
        <v>1.0</v>
      </c>
      <c r="G57" s="9">
        <v>12.88</v>
      </c>
      <c r="H57" s="9">
        <v>100.0</v>
      </c>
      <c r="I57" s="12">
        <f t="shared" si="21"/>
        <v>12.88</v>
      </c>
      <c r="K57" s="11"/>
      <c r="L57" s="12"/>
      <c r="M57" s="12">
        <f t="shared" si="22"/>
        <v>25</v>
      </c>
      <c r="N57" s="9">
        <v>1.0</v>
      </c>
      <c r="O57" s="12">
        <f t="shared" si="23"/>
        <v>25</v>
      </c>
      <c r="P57" s="12">
        <f t="shared" si="24"/>
        <v>12.88</v>
      </c>
    </row>
    <row r="58">
      <c r="C58" s="10"/>
      <c r="K58" s="11"/>
    </row>
    <row r="59">
      <c r="A59" s="9" t="s">
        <v>88</v>
      </c>
      <c r="B59" s="9" t="s">
        <v>89</v>
      </c>
      <c r="C59" s="10">
        <f>'Lower Stage'!B24</f>
        <v>2</v>
      </c>
      <c r="K59" s="11"/>
    </row>
    <row r="60">
      <c r="A60" s="9" t="s">
        <v>90</v>
      </c>
      <c r="B60" s="9" t="s">
        <v>89</v>
      </c>
      <c r="C60" s="10">
        <f>'Lower Stage'!B25</f>
        <v>2</v>
      </c>
      <c r="E60" s="27"/>
      <c r="I60" s="12"/>
      <c r="K60" s="11"/>
      <c r="L60" s="12"/>
      <c r="M60" s="12"/>
    </row>
    <row r="61">
      <c r="A61" s="9" t="s">
        <v>91</v>
      </c>
      <c r="B61" s="9" t="s">
        <v>92</v>
      </c>
      <c r="C61" s="10">
        <f>'Base Stage'!B62</f>
        <v>1</v>
      </c>
      <c r="E61" s="27"/>
      <c r="I61" s="12"/>
      <c r="K61" s="11"/>
      <c r="L61" s="12"/>
      <c r="M61" s="12"/>
    </row>
    <row r="62">
      <c r="A62" s="9" t="s">
        <v>93</v>
      </c>
      <c r="B62" s="9" t="s">
        <v>94</v>
      </c>
      <c r="C62" s="14">
        <v>6.0</v>
      </c>
      <c r="K62" s="11"/>
    </row>
    <row r="63">
      <c r="A63" s="17" t="s">
        <v>95</v>
      </c>
      <c r="C63" s="14">
        <v>9.0</v>
      </c>
      <c r="E63" s="20" t="s">
        <v>96</v>
      </c>
      <c r="F63" s="9">
        <v>1.0</v>
      </c>
      <c r="G63" s="9">
        <v>3.31</v>
      </c>
      <c r="H63" s="9">
        <v>1.0</v>
      </c>
      <c r="I63" s="12">
        <f>F63*G63</f>
        <v>3.31</v>
      </c>
      <c r="K63" s="11"/>
      <c r="L63" s="12"/>
      <c r="M63" s="12">
        <f>H63/C63</f>
        <v>0.1111111111</v>
      </c>
      <c r="N63" s="9">
        <f>9*4</f>
        <v>36</v>
      </c>
      <c r="O63" s="12">
        <f>(N63*H63)/C63</f>
        <v>4</v>
      </c>
      <c r="P63" s="12">
        <f>N63*G63</f>
        <v>119.16</v>
      </c>
    </row>
    <row r="64">
      <c r="C64" s="10"/>
      <c r="K64" s="11"/>
    </row>
    <row r="65">
      <c r="A65" s="9" t="s">
        <v>97</v>
      </c>
      <c r="B65" s="9" t="s">
        <v>39</v>
      </c>
      <c r="C65" s="14">
        <v>5.0</v>
      </c>
      <c r="E65" s="20" t="s">
        <v>98</v>
      </c>
      <c r="F65" s="9">
        <v>0.0</v>
      </c>
      <c r="G65" s="9">
        <v>0.97</v>
      </c>
      <c r="H65" s="28">
        <f t="shared" ref="H65:H66" si="25">F65</f>
        <v>0</v>
      </c>
      <c r="I65" s="12">
        <f t="shared" ref="I65:I67" si="26">F65*G65</f>
        <v>0</v>
      </c>
      <c r="K65" s="21" t="s">
        <v>99</v>
      </c>
      <c r="L65" s="12"/>
      <c r="M65" s="12">
        <f t="shared" ref="M65:M67" si="27">H65/C65</f>
        <v>0</v>
      </c>
      <c r="N65" s="9">
        <f t="shared" ref="N65:N66" si="28">C65*5</f>
        <v>25</v>
      </c>
      <c r="O65" s="12">
        <f t="shared" ref="O65:O67" si="29">(N65*H65)/C65</f>
        <v>0</v>
      </c>
      <c r="P65" s="12">
        <f t="shared" ref="P65:P67" si="30">N65*G65</f>
        <v>24.25</v>
      </c>
    </row>
    <row r="66">
      <c r="A66" s="9" t="s">
        <v>97</v>
      </c>
      <c r="B66" s="9" t="s">
        <v>41</v>
      </c>
      <c r="C66" s="14">
        <f>'Internal Buoy'!B40</f>
        <v>7</v>
      </c>
      <c r="E66" s="20" t="s">
        <v>98</v>
      </c>
      <c r="F66" s="9">
        <v>0.0</v>
      </c>
      <c r="G66" s="9">
        <v>0.97</v>
      </c>
      <c r="H66" s="28">
        <f t="shared" si="25"/>
        <v>0</v>
      </c>
      <c r="I66" s="12">
        <f t="shared" si="26"/>
        <v>0</v>
      </c>
      <c r="K66" s="21" t="s">
        <v>99</v>
      </c>
      <c r="L66" s="12"/>
      <c r="M66" s="12">
        <f t="shared" si="27"/>
        <v>0</v>
      </c>
      <c r="N66" s="9">
        <f t="shared" si="28"/>
        <v>35</v>
      </c>
      <c r="O66" s="12">
        <f t="shared" si="29"/>
        <v>0</v>
      </c>
      <c r="P66" s="12">
        <f t="shared" si="30"/>
        <v>33.95</v>
      </c>
    </row>
    <row r="67">
      <c r="A67" s="9" t="s">
        <v>100</v>
      </c>
      <c r="B67" s="9" t="s">
        <v>41</v>
      </c>
      <c r="C67" s="10">
        <f>'Internal Buoy'!B47</f>
        <v>4</v>
      </c>
      <c r="E67" s="20" t="s">
        <v>101</v>
      </c>
      <c r="F67" s="9">
        <v>0.0</v>
      </c>
      <c r="G67" s="9">
        <v>0.88</v>
      </c>
      <c r="H67" s="9">
        <v>1.0</v>
      </c>
      <c r="I67" s="12">
        <f t="shared" si="26"/>
        <v>0</v>
      </c>
      <c r="K67" s="21" t="s">
        <v>99</v>
      </c>
      <c r="L67" s="12"/>
      <c r="M67" s="12">
        <f t="shared" si="27"/>
        <v>0.25</v>
      </c>
      <c r="N67" s="9">
        <v>16.0</v>
      </c>
      <c r="O67" s="12">
        <f t="shared" si="29"/>
        <v>4</v>
      </c>
      <c r="P67" s="12">
        <f t="shared" si="30"/>
        <v>14.08</v>
      </c>
    </row>
    <row r="68">
      <c r="C68" s="10"/>
      <c r="K68" s="11"/>
    </row>
    <row r="69">
      <c r="A69" s="9" t="s">
        <v>102</v>
      </c>
      <c r="B69" s="9" t="s">
        <v>41</v>
      </c>
      <c r="C69" s="10">
        <f>'Internal Buoy'!B52</f>
        <v>1</v>
      </c>
      <c r="E69" s="20" t="s">
        <v>103</v>
      </c>
      <c r="F69" s="9">
        <v>1.0</v>
      </c>
      <c r="G69" s="9">
        <v>15.07</v>
      </c>
      <c r="H69" s="9">
        <v>100.0</v>
      </c>
      <c r="I69" s="12">
        <f>F69*G69</f>
        <v>15.07</v>
      </c>
      <c r="K69" s="11"/>
      <c r="L69" s="12"/>
      <c r="M69" s="12">
        <f>H69/C69</f>
        <v>100</v>
      </c>
      <c r="N69" s="9">
        <v>1.0</v>
      </c>
      <c r="O69" s="12">
        <f>(N69*H69)/C69</f>
        <v>100</v>
      </c>
      <c r="P69" s="12">
        <f>N69*G69</f>
        <v>15.07</v>
      </c>
    </row>
    <row r="70">
      <c r="C70" s="10"/>
      <c r="K70" s="11"/>
    </row>
    <row r="71">
      <c r="A71" s="9" t="s">
        <v>104</v>
      </c>
      <c r="B71" s="9" t="s">
        <v>105</v>
      </c>
      <c r="C71" s="14">
        <f>'External Buoy'!B16</f>
        <v>0.25</v>
      </c>
      <c r="E71" s="20" t="s">
        <v>106</v>
      </c>
      <c r="F71" s="9">
        <v>1.0</v>
      </c>
      <c r="G71" s="9">
        <v>14.87</v>
      </c>
      <c r="H71" s="9">
        <v>1.0</v>
      </c>
      <c r="I71" s="12">
        <f>F71*G71</f>
        <v>14.87</v>
      </c>
      <c r="K71" s="11"/>
      <c r="L71" s="12"/>
      <c r="M71" s="12">
        <f>H71/C71</f>
        <v>4</v>
      </c>
      <c r="N71" s="9">
        <v>1.0</v>
      </c>
      <c r="O71" s="12">
        <f>(N71*H71)/C71</f>
        <v>4</v>
      </c>
      <c r="P71" s="12">
        <f>N71*G71</f>
        <v>14.87</v>
      </c>
    </row>
    <row r="72">
      <c r="C72" s="10"/>
      <c r="K72" s="11"/>
    </row>
    <row r="73">
      <c r="A73" s="9" t="s">
        <v>107</v>
      </c>
      <c r="B73" s="9" t="s">
        <v>108</v>
      </c>
      <c r="C73" s="10">
        <f>'Deck Stage'!C2</f>
        <v>4</v>
      </c>
      <c r="E73" s="20" t="s">
        <v>109</v>
      </c>
      <c r="F73" s="9">
        <v>1.0</v>
      </c>
      <c r="G73" s="9">
        <f>'Deck Stage'!E2</f>
        <v>3.74</v>
      </c>
      <c r="H73" s="9">
        <v>5.0</v>
      </c>
      <c r="I73" s="12">
        <f t="shared" ref="I73:I74" si="31">F73*G73</f>
        <v>3.74</v>
      </c>
      <c r="K73" s="11"/>
      <c r="L73" s="12"/>
      <c r="M73" s="12">
        <f t="shared" ref="M73:M74" si="32">H73/C73</f>
        <v>1.25</v>
      </c>
      <c r="N73" s="9">
        <v>4.0</v>
      </c>
      <c r="O73" s="12">
        <f t="shared" ref="O73:O74" si="33">(N73*H73)/C73</f>
        <v>5</v>
      </c>
      <c r="P73" s="12">
        <f t="shared" ref="P73:P74" si="34">N73*G73</f>
        <v>14.96</v>
      </c>
    </row>
    <row r="74">
      <c r="A74" s="9" t="s">
        <v>110</v>
      </c>
      <c r="B74" s="9" t="s">
        <v>108</v>
      </c>
      <c r="C74" s="10">
        <f>'Deck Stage'!C3</f>
        <v>16</v>
      </c>
      <c r="E74" s="20" t="s">
        <v>111</v>
      </c>
      <c r="F74" s="9">
        <v>1.0</v>
      </c>
      <c r="G74" s="28">
        <f>'Deck Stage'!E3</f>
        <v>5.56</v>
      </c>
      <c r="H74" s="9">
        <v>100.0</v>
      </c>
      <c r="I74" s="12">
        <f t="shared" si="31"/>
        <v>5.56</v>
      </c>
      <c r="K74" s="11"/>
      <c r="L74" s="12"/>
      <c r="M74" s="12">
        <f t="shared" si="32"/>
        <v>6.25</v>
      </c>
      <c r="N74" s="9">
        <v>1.0</v>
      </c>
      <c r="O74" s="12">
        <f t="shared" si="33"/>
        <v>6.25</v>
      </c>
      <c r="P74" s="12">
        <f t="shared" si="34"/>
        <v>5.56</v>
      </c>
    </row>
    <row r="75">
      <c r="C75" s="10"/>
      <c r="K75" s="11"/>
    </row>
    <row r="76">
      <c r="A76" s="29"/>
      <c r="B76" s="29"/>
      <c r="C76" s="30"/>
      <c r="D76" s="29"/>
      <c r="E76" s="29"/>
      <c r="F76" s="29"/>
      <c r="G76" s="31" t="s">
        <v>112</v>
      </c>
      <c r="I76" s="32">
        <f>SUM(I4:I75)</f>
        <v>256.12</v>
      </c>
      <c r="J76" s="29"/>
      <c r="K76" s="33"/>
      <c r="L76" s="29"/>
      <c r="M76" s="29"/>
      <c r="N76" s="29"/>
      <c r="O76" s="31" t="s">
        <v>113</v>
      </c>
      <c r="P76" s="32">
        <f>SUM(P4:P75)</f>
        <v>502.72</v>
      </c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29"/>
      <c r="B77" s="29"/>
      <c r="C77" s="30"/>
      <c r="D77" s="29"/>
      <c r="E77" s="29"/>
      <c r="F77" s="29"/>
      <c r="G77" s="31" t="s">
        <v>114</v>
      </c>
      <c r="I77" s="32">
        <f>'OTHER BOM'!D13</f>
        <v>69.89</v>
      </c>
      <c r="J77" s="29"/>
      <c r="K77" s="33"/>
      <c r="L77" s="29"/>
      <c r="M77" s="29"/>
      <c r="N77" s="29"/>
      <c r="O77" s="31"/>
      <c r="P77" s="32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29"/>
      <c r="B78" s="29"/>
      <c r="C78" s="30"/>
      <c r="D78" s="29"/>
      <c r="E78" s="29"/>
      <c r="F78" s="29"/>
      <c r="G78" s="31" t="s">
        <v>113</v>
      </c>
      <c r="I78" s="32">
        <f>I77+I76</f>
        <v>326.01</v>
      </c>
      <c r="J78" s="29"/>
      <c r="K78" s="33"/>
      <c r="L78" s="29"/>
      <c r="M78" s="29"/>
      <c r="N78" s="29"/>
      <c r="O78" s="31"/>
      <c r="P78" s="32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C79" s="10"/>
      <c r="K79" s="11"/>
    </row>
    <row r="80">
      <c r="C80" s="10"/>
      <c r="K80" s="11"/>
    </row>
    <row r="81">
      <c r="C81" s="10"/>
      <c r="K81" s="11"/>
    </row>
    <row r="82">
      <c r="C82" s="10"/>
      <c r="K82" s="11"/>
    </row>
    <row r="83">
      <c r="C83" s="10"/>
      <c r="K83" s="11"/>
    </row>
    <row r="84">
      <c r="C84" s="10"/>
      <c r="K84" s="11"/>
    </row>
    <row r="85">
      <c r="C85" s="10"/>
      <c r="K85" s="11"/>
    </row>
    <row r="86">
      <c r="C86" s="10"/>
      <c r="K86" s="11"/>
    </row>
    <row r="87">
      <c r="C87" s="10"/>
      <c r="K87" s="11"/>
    </row>
    <row r="88">
      <c r="C88" s="10"/>
      <c r="K88" s="11"/>
    </row>
    <row r="89">
      <c r="C89" s="10"/>
      <c r="K89" s="11"/>
    </row>
    <row r="90">
      <c r="C90" s="10"/>
      <c r="K90" s="11"/>
    </row>
    <row r="91">
      <c r="C91" s="10"/>
      <c r="K91" s="11"/>
    </row>
    <row r="92">
      <c r="C92" s="10"/>
      <c r="K92" s="11"/>
    </row>
    <row r="93">
      <c r="C93" s="10"/>
      <c r="K93" s="11"/>
    </row>
    <row r="94">
      <c r="C94" s="10"/>
      <c r="K94" s="11"/>
    </row>
    <row r="95">
      <c r="C95" s="10"/>
      <c r="K95" s="11"/>
    </row>
    <row r="96">
      <c r="C96" s="10"/>
      <c r="K96" s="11"/>
    </row>
    <row r="97">
      <c r="C97" s="10"/>
      <c r="K97" s="11"/>
    </row>
    <row r="98">
      <c r="C98" s="10"/>
      <c r="K98" s="11"/>
    </row>
    <row r="99">
      <c r="C99" s="10"/>
      <c r="K99" s="11"/>
    </row>
    <row r="100">
      <c r="C100" s="10"/>
      <c r="K100" s="11"/>
    </row>
    <row r="101">
      <c r="C101" s="10"/>
      <c r="K101" s="11"/>
    </row>
    <row r="102">
      <c r="C102" s="10"/>
      <c r="K102" s="11"/>
    </row>
    <row r="103">
      <c r="C103" s="10"/>
      <c r="K103" s="11"/>
    </row>
    <row r="104">
      <c r="C104" s="10"/>
      <c r="K104" s="11"/>
    </row>
    <row r="105">
      <c r="C105" s="10"/>
      <c r="K105" s="11"/>
    </row>
    <row r="106">
      <c r="C106" s="10"/>
      <c r="K106" s="11"/>
    </row>
    <row r="107">
      <c r="C107" s="10"/>
      <c r="K107" s="11"/>
    </row>
    <row r="108">
      <c r="C108" s="10"/>
      <c r="K108" s="11"/>
    </row>
    <row r="109">
      <c r="C109" s="10"/>
      <c r="K109" s="11"/>
    </row>
    <row r="110">
      <c r="C110" s="10"/>
      <c r="K110" s="11"/>
    </row>
    <row r="111">
      <c r="C111" s="10"/>
      <c r="K111" s="11"/>
    </row>
    <row r="112">
      <c r="C112" s="10"/>
      <c r="K112" s="11"/>
    </row>
    <row r="113">
      <c r="C113" s="10"/>
      <c r="K113" s="11"/>
    </row>
    <row r="114">
      <c r="C114" s="10"/>
      <c r="K114" s="11"/>
    </row>
    <row r="115">
      <c r="C115" s="10"/>
      <c r="K115" s="11"/>
    </row>
    <row r="116">
      <c r="C116" s="10"/>
      <c r="K116" s="11"/>
    </row>
    <row r="117">
      <c r="C117" s="10"/>
      <c r="K117" s="11"/>
    </row>
    <row r="118">
      <c r="C118" s="10"/>
      <c r="K118" s="11"/>
    </row>
    <row r="119">
      <c r="C119" s="10"/>
      <c r="K119" s="11"/>
    </row>
    <row r="120">
      <c r="C120" s="10"/>
      <c r="K120" s="11"/>
    </row>
    <row r="121">
      <c r="C121" s="10"/>
      <c r="K121" s="11"/>
    </row>
    <row r="122">
      <c r="C122" s="10"/>
      <c r="K122" s="11"/>
    </row>
    <row r="123">
      <c r="C123" s="10"/>
      <c r="K123" s="11"/>
    </row>
    <row r="124">
      <c r="C124" s="10"/>
      <c r="K124" s="11"/>
    </row>
    <row r="125">
      <c r="C125" s="10"/>
      <c r="K125" s="11"/>
    </row>
    <row r="126">
      <c r="C126" s="10"/>
      <c r="K126" s="11"/>
    </row>
    <row r="127">
      <c r="C127" s="10"/>
      <c r="K127" s="11"/>
    </row>
    <row r="128">
      <c r="C128" s="10"/>
      <c r="K128" s="11"/>
    </row>
    <row r="129">
      <c r="C129" s="10"/>
      <c r="K129" s="11"/>
    </row>
    <row r="130">
      <c r="C130" s="10"/>
      <c r="K130" s="11"/>
    </row>
    <row r="131">
      <c r="C131" s="10"/>
      <c r="K131" s="11"/>
    </row>
    <row r="132">
      <c r="C132" s="10"/>
      <c r="K132" s="11"/>
    </row>
    <row r="133">
      <c r="C133" s="10"/>
      <c r="K133" s="11"/>
    </row>
    <row r="134">
      <c r="C134" s="10"/>
      <c r="K134" s="11"/>
    </row>
    <row r="135">
      <c r="C135" s="10"/>
      <c r="K135" s="11"/>
    </row>
    <row r="136">
      <c r="C136" s="10"/>
      <c r="K136" s="11"/>
    </row>
    <row r="137">
      <c r="C137" s="10"/>
      <c r="K137" s="11"/>
    </row>
    <row r="138">
      <c r="C138" s="10"/>
      <c r="K138" s="11"/>
    </row>
    <row r="139">
      <c r="C139" s="10"/>
      <c r="K139" s="11"/>
    </row>
    <row r="140">
      <c r="C140" s="10"/>
      <c r="K140" s="11"/>
    </row>
    <row r="141">
      <c r="C141" s="10"/>
      <c r="K141" s="11"/>
    </row>
    <row r="142">
      <c r="C142" s="10"/>
      <c r="K142" s="11"/>
    </row>
    <row r="143">
      <c r="C143" s="10"/>
      <c r="K143" s="11"/>
    </row>
    <row r="144">
      <c r="C144" s="10"/>
      <c r="K144" s="11"/>
    </row>
    <row r="145">
      <c r="C145" s="10"/>
      <c r="K145" s="11"/>
    </row>
    <row r="146">
      <c r="C146" s="10"/>
      <c r="K146" s="11"/>
    </row>
    <row r="147">
      <c r="C147" s="10"/>
      <c r="K147" s="11"/>
    </row>
    <row r="148">
      <c r="C148" s="10"/>
      <c r="K148" s="11"/>
    </row>
    <row r="149">
      <c r="C149" s="10"/>
      <c r="K149" s="11"/>
    </row>
    <row r="150">
      <c r="C150" s="10"/>
      <c r="K150" s="11"/>
    </row>
    <row r="151">
      <c r="C151" s="10"/>
      <c r="K151" s="11"/>
    </row>
    <row r="152">
      <c r="C152" s="10"/>
      <c r="K152" s="11"/>
    </row>
    <row r="153">
      <c r="C153" s="10"/>
      <c r="K153" s="11"/>
    </row>
    <row r="154">
      <c r="C154" s="10"/>
      <c r="K154" s="11"/>
    </row>
    <row r="155">
      <c r="C155" s="10"/>
      <c r="K155" s="11"/>
    </row>
    <row r="156">
      <c r="C156" s="10"/>
      <c r="K156" s="11"/>
    </row>
    <row r="157">
      <c r="C157" s="10"/>
      <c r="K157" s="11"/>
    </row>
    <row r="158">
      <c r="C158" s="10"/>
      <c r="K158" s="11"/>
    </row>
    <row r="159">
      <c r="C159" s="10"/>
      <c r="K159" s="11"/>
    </row>
    <row r="160">
      <c r="C160" s="10"/>
      <c r="K160" s="11"/>
    </row>
    <row r="161">
      <c r="C161" s="10"/>
      <c r="K161" s="11"/>
    </row>
    <row r="162">
      <c r="C162" s="10"/>
      <c r="K162" s="11"/>
    </row>
    <row r="163">
      <c r="C163" s="10"/>
      <c r="K163" s="11"/>
    </row>
    <row r="164">
      <c r="C164" s="10"/>
      <c r="K164" s="11"/>
    </row>
    <row r="165">
      <c r="C165" s="10"/>
      <c r="K165" s="11"/>
    </row>
    <row r="166">
      <c r="C166" s="10"/>
      <c r="K166" s="11"/>
    </row>
    <row r="167">
      <c r="C167" s="10"/>
      <c r="K167" s="11"/>
    </row>
    <row r="168">
      <c r="C168" s="10"/>
      <c r="K168" s="11"/>
    </row>
    <row r="169">
      <c r="C169" s="10"/>
      <c r="K169" s="11"/>
    </row>
    <row r="170">
      <c r="C170" s="10"/>
      <c r="K170" s="11"/>
    </row>
    <row r="171">
      <c r="C171" s="10"/>
      <c r="K171" s="11"/>
    </row>
    <row r="172">
      <c r="C172" s="10"/>
      <c r="K172" s="11"/>
    </row>
    <row r="173">
      <c r="C173" s="10"/>
      <c r="K173" s="11"/>
    </row>
    <row r="174">
      <c r="C174" s="10"/>
      <c r="K174" s="11"/>
    </row>
    <row r="175">
      <c r="C175" s="10"/>
      <c r="K175" s="11"/>
    </row>
    <row r="176">
      <c r="C176" s="10"/>
      <c r="K176" s="11"/>
    </row>
    <row r="177">
      <c r="C177" s="10"/>
      <c r="K177" s="11"/>
    </row>
    <row r="178">
      <c r="C178" s="10"/>
      <c r="K178" s="11"/>
    </row>
    <row r="179">
      <c r="C179" s="10"/>
      <c r="K179" s="11"/>
    </row>
    <row r="180">
      <c r="C180" s="10"/>
      <c r="K180" s="11"/>
    </row>
    <row r="181">
      <c r="C181" s="10"/>
      <c r="K181" s="11"/>
    </row>
    <row r="182">
      <c r="C182" s="10"/>
      <c r="K182" s="11"/>
    </row>
    <row r="183">
      <c r="C183" s="10"/>
      <c r="K183" s="11"/>
    </row>
    <row r="184">
      <c r="C184" s="10"/>
      <c r="K184" s="11"/>
    </row>
    <row r="185">
      <c r="C185" s="10"/>
      <c r="K185" s="11"/>
    </row>
    <row r="186">
      <c r="C186" s="10"/>
      <c r="K186" s="11"/>
    </row>
    <row r="187">
      <c r="C187" s="10"/>
      <c r="K187" s="11"/>
    </row>
    <row r="188">
      <c r="C188" s="10"/>
      <c r="K188" s="11"/>
    </row>
    <row r="189">
      <c r="C189" s="10"/>
      <c r="K189" s="11"/>
    </row>
    <row r="190">
      <c r="C190" s="10"/>
      <c r="K190" s="11"/>
    </row>
    <row r="191">
      <c r="C191" s="10"/>
      <c r="K191" s="11"/>
    </row>
    <row r="192">
      <c r="C192" s="10"/>
      <c r="K192" s="11"/>
    </row>
    <row r="193">
      <c r="C193" s="10"/>
      <c r="K193" s="11"/>
    </row>
    <row r="194">
      <c r="C194" s="10"/>
      <c r="K194" s="11"/>
    </row>
    <row r="195">
      <c r="C195" s="10"/>
      <c r="K195" s="11"/>
    </row>
    <row r="196">
      <c r="C196" s="10"/>
      <c r="K196" s="11"/>
    </row>
    <row r="197">
      <c r="C197" s="10"/>
      <c r="K197" s="11"/>
    </row>
    <row r="198">
      <c r="C198" s="10"/>
      <c r="K198" s="11"/>
    </row>
    <row r="199">
      <c r="C199" s="10"/>
      <c r="K199" s="11"/>
    </row>
    <row r="200">
      <c r="C200" s="10"/>
      <c r="K200" s="11"/>
    </row>
    <row r="201">
      <c r="C201" s="10"/>
      <c r="K201" s="11"/>
    </row>
    <row r="202">
      <c r="C202" s="10"/>
      <c r="K202" s="11"/>
    </row>
    <row r="203">
      <c r="C203" s="10"/>
      <c r="K203" s="11"/>
    </row>
    <row r="204">
      <c r="C204" s="10"/>
      <c r="K204" s="11"/>
    </row>
    <row r="205">
      <c r="C205" s="10"/>
      <c r="K205" s="11"/>
    </row>
    <row r="206">
      <c r="C206" s="10"/>
      <c r="K206" s="11"/>
    </row>
    <row r="207">
      <c r="C207" s="10"/>
      <c r="K207" s="11"/>
    </row>
    <row r="208">
      <c r="C208" s="10"/>
      <c r="K208" s="11"/>
    </row>
    <row r="209">
      <c r="C209" s="10"/>
      <c r="K209" s="11"/>
    </row>
    <row r="210">
      <c r="C210" s="10"/>
      <c r="K210" s="11"/>
    </row>
    <row r="211">
      <c r="C211" s="10"/>
      <c r="K211" s="11"/>
    </row>
    <row r="212">
      <c r="C212" s="10"/>
      <c r="K212" s="11"/>
    </row>
    <row r="213">
      <c r="C213" s="10"/>
      <c r="K213" s="11"/>
    </row>
    <row r="214">
      <c r="C214" s="10"/>
      <c r="K214" s="11"/>
    </row>
    <row r="215">
      <c r="C215" s="10"/>
      <c r="K215" s="11"/>
    </row>
    <row r="216">
      <c r="C216" s="10"/>
      <c r="K216" s="11"/>
    </row>
    <row r="217">
      <c r="C217" s="10"/>
      <c r="K217" s="11"/>
    </row>
    <row r="218">
      <c r="C218" s="10"/>
      <c r="K218" s="11"/>
    </row>
    <row r="219">
      <c r="C219" s="10"/>
      <c r="K219" s="11"/>
    </row>
    <row r="220">
      <c r="C220" s="10"/>
      <c r="K220" s="11"/>
    </row>
    <row r="221">
      <c r="C221" s="10"/>
      <c r="K221" s="11"/>
    </row>
    <row r="222">
      <c r="C222" s="10"/>
      <c r="K222" s="11"/>
    </row>
    <row r="223">
      <c r="C223" s="10"/>
      <c r="K223" s="11"/>
    </row>
    <row r="224">
      <c r="C224" s="10"/>
      <c r="K224" s="11"/>
    </row>
    <row r="225">
      <c r="C225" s="10"/>
      <c r="K225" s="11"/>
    </row>
    <row r="226">
      <c r="C226" s="10"/>
      <c r="K226" s="11"/>
    </row>
    <row r="227">
      <c r="C227" s="10"/>
      <c r="K227" s="11"/>
    </row>
    <row r="228">
      <c r="C228" s="10"/>
      <c r="K228" s="11"/>
    </row>
    <row r="229">
      <c r="C229" s="10"/>
      <c r="K229" s="11"/>
    </row>
    <row r="230">
      <c r="C230" s="10"/>
      <c r="K230" s="11"/>
    </row>
    <row r="231">
      <c r="C231" s="10"/>
      <c r="K231" s="11"/>
    </row>
    <row r="232">
      <c r="C232" s="10"/>
      <c r="K232" s="11"/>
    </row>
    <row r="233">
      <c r="C233" s="10"/>
      <c r="K233" s="11"/>
    </row>
    <row r="234">
      <c r="C234" s="10"/>
      <c r="K234" s="11"/>
    </row>
    <row r="235">
      <c r="C235" s="10"/>
      <c r="K235" s="11"/>
    </row>
    <row r="236">
      <c r="C236" s="10"/>
      <c r="K236" s="11"/>
    </row>
    <row r="237">
      <c r="C237" s="10"/>
      <c r="K237" s="11"/>
    </row>
    <row r="238">
      <c r="C238" s="10"/>
      <c r="K238" s="11"/>
    </row>
    <row r="239">
      <c r="C239" s="10"/>
      <c r="K239" s="11"/>
    </row>
    <row r="240">
      <c r="C240" s="10"/>
      <c r="K240" s="11"/>
    </row>
    <row r="241">
      <c r="C241" s="10"/>
      <c r="K241" s="11"/>
    </row>
    <row r="242">
      <c r="C242" s="10"/>
      <c r="K242" s="11"/>
    </row>
    <row r="243">
      <c r="C243" s="10"/>
      <c r="K243" s="11"/>
    </row>
    <row r="244">
      <c r="C244" s="10"/>
      <c r="K244" s="11"/>
    </row>
    <row r="245">
      <c r="C245" s="10"/>
      <c r="K245" s="11"/>
    </row>
    <row r="246">
      <c r="C246" s="10"/>
      <c r="K246" s="11"/>
    </row>
    <row r="247">
      <c r="C247" s="10"/>
      <c r="K247" s="11"/>
    </row>
    <row r="248">
      <c r="C248" s="10"/>
      <c r="K248" s="11"/>
    </row>
    <row r="249">
      <c r="C249" s="10"/>
      <c r="K249" s="11"/>
    </row>
    <row r="250">
      <c r="C250" s="10"/>
      <c r="K250" s="11"/>
    </row>
    <row r="251">
      <c r="C251" s="10"/>
      <c r="K251" s="11"/>
    </row>
    <row r="252">
      <c r="C252" s="10"/>
      <c r="K252" s="11"/>
    </row>
    <row r="253">
      <c r="C253" s="10"/>
      <c r="K253" s="11"/>
    </row>
    <row r="254">
      <c r="C254" s="10"/>
      <c r="K254" s="11"/>
    </row>
    <row r="255">
      <c r="C255" s="10"/>
      <c r="K255" s="11"/>
    </row>
    <row r="256">
      <c r="C256" s="10"/>
      <c r="K256" s="11"/>
    </row>
    <row r="257">
      <c r="C257" s="10"/>
      <c r="K257" s="11"/>
    </row>
    <row r="258">
      <c r="C258" s="10"/>
      <c r="K258" s="11"/>
    </row>
    <row r="259">
      <c r="C259" s="10"/>
      <c r="K259" s="11"/>
    </row>
    <row r="260">
      <c r="C260" s="10"/>
      <c r="K260" s="11"/>
    </row>
    <row r="261">
      <c r="C261" s="10"/>
      <c r="K261" s="11"/>
    </row>
    <row r="262">
      <c r="C262" s="10"/>
      <c r="K262" s="11"/>
    </row>
    <row r="263">
      <c r="C263" s="10"/>
      <c r="K263" s="11"/>
    </row>
    <row r="264">
      <c r="C264" s="10"/>
      <c r="K264" s="11"/>
    </row>
    <row r="265">
      <c r="C265" s="10"/>
      <c r="K265" s="11"/>
    </row>
    <row r="266">
      <c r="C266" s="10"/>
      <c r="K266" s="11"/>
    </row>
    <row r="267">
      <c r="C267" s="10"/>
      <c r="K267" s="11"/>
    </row>
    <row r="268">
      <c r="C268" s="10"/>
      <c r="K268" s="11"/>
    </row>
    <row r="269">
      <c r="C269" s="10"/>
      <c r="K269" s="11"/>
    </row>
    <row r="270">
      <c r="C270" s="10"/>
      <c r="K270" s="11"/>
    </row>
    <row r="271">
      <c r="C271" s="10"/>
      <c r="K271" s="11"/>
    </row>
    <row r="272">
      <c r="C272" s="10"/>
      <c r="K272" s="11"/>
    </row>
    <row r="273">
      <c r="C273" s="10"/>
      <c r="K273" s="11"/>
    </row>
    <row r="274">
      <c r="C274" s="10"/>
      <c r="K274" s="11"/>
    </row>
    <row r="275">
      <c r="C275" s="10"/>
      <c r="K275" s="11"/>
    </row>
    <row r="276">
      <c r="C276" s="10"/>
      <c r="K276" s="11"/>
    </row>
    <row r="277">
      <c r="C277" s="10"/>
      <c r="K277" s="11"/>
    </row>
    <row r="278">
      <c r="C278" s="10"/>
      <c r="K278" s="11"/>
    </row>
    <row r="279">
      <c r="C279" s="10"/>
      <c r="K279" s="11"/>
    </row>
    <row r="280">
      <c r="C280" s="10"/>
      <c r="K280" s="11"/>
    </row>
    <row r="281">
      <c r="C281" s="10"/>
      <c r="K281" s="11"/>
    </row>
    <row r="282">
      <c r="C282" s="10"/>
      <c r="K282" s="11"/>
    </row>
    <row r="283">
      <c r="C283" s="10"/>
      <c r="K283" s="11"/>
    </row>
    <row r="284">
      <c r="C284" s="10"/>
      <c r="K284" s="11"/>
    </row>
    <row r="285">
      <c r="C285" s="10"/>
      <c r="K285" s="11"/>
    </row>
    <row r="286">
      <c r="C286" s="10"/>
      <c r="K286" s="11"/>
    </row>
    <row r="287">
      <c r="C287" s="10"/>
      <c r="K287" s="11"/>
    </row>
    <row r="288">
      <c r="C288" s="10"/>
      <c r="K288" s="11"/>
    </row>
    <row r="289">
      <c r="C289" s="10"/>
      <c r="K289" s="11"/>
    </row>
    <row r="290">
      <c r="C290" s="10"/>
      <c r="K290" s="11"/>
    </row>
    <row r="291">
      <c r="C291" s="10"/>
      <c r="K291" s="11"/>
    </row>
    <row r="292">
      <c r="C292" s="10"/>
      <c r="K292" s="11"/>
    </row>
    <row r="293">
      <c r="C293" s="10"/>
      <c r="K293" s="11"/>
    </row>
    <row r="294">
      <c r="C294" s="10"/>
      <c r="K294" s="11"/>
    </row>
    <row r="295">
      <c r="C295" s="10"/>
      <c r="K295" s="11"/>
    </row>
    <row r="296">
      <c r="C296" s="10"/>
      <c r="K296" s="11"/>
    </row>
    <row r="297">
      <c r="C297" s="10"/>
      <c r="K297" s="11"/>
    </row>
    <row r="298">
      <c r="C298" s="10"/>
      <c r="K298" s="11"/>
    </row>
    <row r="299">
      <c r="C299" s="10"/>
      <c r="K299" s="11"/>
    </row>
    <row r="300">
      <c r="C300" s="10"/>
      <c r="K300" s="11"/>
    </row>
    <row r="301">
      <c r="C301" s="10"/>
      <c r="K301" s="11"/>
    </row>
    <row r="302">
      <c r="C302" s="10"/>
      <c r="K302" s="11"/>
    </row>
    <row r="303">
      <c r="C303" s="10"/>
      <c r="K303" s="11"/>
    </row>
    <row r="304">
      <c r="C304" s="10"/>
      <c r="K304" s="11"/>
    </row>
    <row r="305">
      <c r="C305" s="10"/>
      <c r="K305" s="11"/>
    </row>
    <row r="306">
      <c r="C306" s="10"/>
      <c r="K306" s="11"/>
    </row>
    <row r="307">
      <c r="C307" s="10"/>
      <c r="K307" s="11"/>
    </row>
    <row r="308">
      <c r="C308" s="10"/>
      <c r="K308" s="11"/>
    </row>
    <row r="309">
      <c r="C309" s="10"/>
      <c r="K309" s="11"/>
    </row>
    <row r="310">
      <c r="C310" s="10"/>
      <c r="K310" s="11"/>
    </row>
    <row r="311">
      <c r="C311" s="10"/>
      <c r="K311" s="11"/>
    </row>
    <row r="312">
      <c r="C312" s="10"/>
      <c r="K312" s="11"/>
    </row>
    <row r="313">
      <c r="C313" s="10"/>
      <c r="K313" s="11"/>
    </row>
    <row r="314">
      <c r="C314" s="10"/>
      <c r="K314" s="11"/>
    </row>
    <row r="315">
      <c r="C315" s="10"/>
      <c r="K315" s="11"/>
    </row>
    <row r="316">
      <c r="C316" s="10"/>
      <c r="K316" s="11"/>
    </row>
    <row r="317">
      <c r="C317" s="10"/>
      <c r="K317" s="11"/>
    </row>
    <row r="318">
      <c r="C318" s="10"/>
      <c r="K318" s="11"/>
    </row>
    <row r="319">
      <c r="C319" s="10"/>
      <c r="K319" s="11"/>
    </row>
    <row r="320">
      <c r="C320" s="10"/>
      <c r="K320" s="11"/>
    </row>
    <row r="321">
      <c r="C321" s="10"/>
      <c r="K321" s="11"/>
    </row>
    <row r="322">
      <c r="C322" s="10"/>
      <c r="K322" s="11"/>
    </row>
    <row r="323">
      <c r="C323" s="10"/>
      <c r="K323" s="11"/>
    </row>
    <row r="324">
      <c r="C324" s="10"/>
      <c r="K324" s="11"/>
    </row>
    <row r="325">
      <c r="C325" s="10"/>
      <c r="K325" s="11"/>
    </row>
    <row r="326">
      <c r="C326" s="10"/>
      <c r="K326" s="11"/>
    </row>
    <row r="327">
      <c r="C327" s="10"/>
      <c r="K327" s="11"/>
    </row>
    <row r="328">
      <c r="C328" s="10"/>
      <c r="K328" s="11"/>
    </row>
    <row r="329">
      <c r="C329" s="10"/>
      <c r="K329" s="11"/>
    </row>
    <row r="330">
      <c r="C330" s="10"/>
      <c r="K330" s="11"/>
    </row>
    <row r="331">
      <c r="C331" s="10"/>
      <c r="K331" s="11"/>
    </row>
    <row r="332">
      <c r="C332" s="10"/>
      <c r="K332" s="11"/>
    </row>
    <row r="333">
      <c r="C333" s="10"/>
      <c r="K333" s="11"/>
    </row>
    <row r="334">
      <c r="C334" s="10"/>
      <c r="K334" s="11"/>
    </row>
    <row r="335">
      <c r="C335" s="10"/>
      <c r="K335" s="11"/>
    </row>
    <row r="336">
      <c r="C336" s="10"/>
      <c r="K336" s="11"/>
    </row>
    <row r="337">
      <c r="C337" s="10"/>
      <c r="K337" s="11"/>
    </row>
    <row r="338">
      <c r="C338" s="10"/>
      <c r="K338" s="11"/>
    </row>
    <row r="339">
      <c r="C339" s="10"/>
      <c r="K339" s="11"/>
    </row>
    <row r="340">
      <c r="C340" s="10"/>
      <c r="K340" s="11"/>
    </row>
    <row r="341">
      <c r="C341" s="10"/>
      <c r="K341" s="11"/>
    </row>
    <row r="342">
      <c r="C342" s="10"/>
      <c r="K342" s="11"/>
    </row>
    <row r="343">
      <c r="C343" s="10"/>
      <c r="K343" s="11"/>
    </row>
    <row r="344">
      <c r="C344" s="10"/>
      <c r="K344" s="11"/>
    </row>
    <row r="345">
      <c r="C345" s="10"/>
      <c r="K345" s="11"/>
    </row>
    <row r="346">
      <c r="C346" s="10"/>
      <c r="K346" s="11"/>
    </row>
    <row r="347">
      <c r="C347" s="10"/>
      <c r="K347" s="11"/>
    </row>
    <row r="348">
      <c r="C348" s="10"/>
      <c r="K348" s="11"/>
    </row>
    <row r="349">
      <c r="C349" s="10"/>
      <c r="K349" s="11"/>
    </row>
    <row r="350">
      <c r="C350" s="10"/>
      <c r="K350" s="11"/>
    </row>
    <row r="351">
      <c r="C351" s="10"/>
      <c r="K351" s="11"/>
    </row>
    <row r="352">
      <c r="C352" s="10"/>
      <c r="K352" s="11"/>
    </row>
    <row r="353">
      <c r="C353" s="10"/>
      <c r="K353" s="11"/>
    </row>
    <row r="354">
      <c r="C354" s="10"/>
      <c r="K354" s="11"/>
    </row>
    <row r="355">
      <c r="C355" s="10"/>
      <c r="K355" s="11"/>
    </row>
    <row r="356">
      <c r="C356" s="10"/>
      <c r="K356" s="11"/>
    </row>
    <row r="357">
      <c r="C357" s="10"/>
      <c r="K357" s="11"/>
    </row>
    <row r="358">
      <c r="C358" s="10"/>
      <c r="K358" s="11"/>
    </row>
    <row r="359">
      <c r="C359" s="10"/>
      <c r="K359" s="11"/>
    </row>
    <row r="360">
      <c r="C360" s="10"/>
      <c r="K360" s="11"/>
    </row>
    <row r="361">
      <c r="C361" s="10"/>
      <c r="K361" s="11"/>
    </row>
    <row r="362">
      <c r="C362" s="10"/>
      <c r="K362" s="11"/>
    </row>
    <row r="363">
      <c r="C363" s="10"/>
      <c r="K363" s="11"/>
    </row>
    <row r="364">
      <c r="C364" s="10"/>
      <c r="K364" s="11"/>
    </row>
    <row r="365">
      <c r="C365" s="10"/>
      <c r="K365" s="11"/>
    </row>
    <row r="366">
      <c r="C366" s="10"/>
      <c r="K366" s="11"/>
    </row>
    <row r="367">
      <c r="C367" s="10"/>
      <c r="K367" s="11"/>
    </row>
    <row r="368">
      <c r="C368" s="10"/>
      <c r="K368" s="11"/>
    </row>
    <row r="369">
      <c r="C369" s="10"/>
      <c r="K369" s="11"/>
    </row>
    <row r="370">
      <c r="C370" s="10"/>
      <c r="K370" s="11"/>
    </row>
    <row r="371">
      <c r="C371" s="10"/>
      <c r="K371" s="11"/>
    </row>
    <row r="372">
      <c r="C372" s="10"/>
      <c r="K372" s="11"/>
    </row>
    <row r="373">
      <c r="C373" s="10"/>
      <c r="K373" s="11"/>
    </row>
    <row r="374">
      <c r="C374" s="10"/>
      <c r="K374" s="11"/>
    </row>
    <row r="375">
      <c r="C375" s="10"/>
      <c r="K375" s="11"/>
    </row>
    <row r="376">
      <c r="C376" s="10"/>
      <c r="K376" s="11"/>
    </row>
    <row r="377">
      <c r="C377" s="10"/>
      <c r="K377" s="11"/>
    </row>
    <row r="378">
      <c r="C378" s="10"/>
      <c r="K378" s="11"/>
    </row>
    <row r="379">
      <c r="C379" s="10"/>
      <c r="K379" s="11"/>
    </row>
    <row r="380">
      <c r="C380" s="10"/>
      <c r="K380" s="11"/>
    </row>
    <row r="381">
      <c r="C381" s="10"/>
      <c r="K381" s="11"/>
    </row>
    <row r="382">
      <c r="C382" s="10"/>
      <c r="K382" s="11"/>
    </row>
    <row r="383">
      <c r="C383" s="10"/>
      <c r="K383" s="11"/>
    </row>
    <row r="384">
      <c r="C384" s="10"/>
      <c r="K384" s="11"/>
    </row>
    <row r="385">
      <c r="C385" s="10"/>
      <c r="K385" s="11"/>
    </row>
    <row r="386">
      <c r="C386" s="10"/>
      <c r="K386" s="11"/>
    </row>
    <row r="387">
      <c r="C387" s="10"/>
      <c r="K387" s="11"/>
    </row>
    <row r="388">
      <c r="C388" s="10"/>
      <c r="K388" s="11"/>
    </row>
    <row r="389">
      <c r="C389" s="10"/>
      <c r="K389" s="11"/>
    </row>
    <row r="390">
      <c r="C390" s="10"/>
      <c r="K390" s="11"/>
    </row>
    <row r="391">
      <c r="C391" s="10"/>
      <c r="K391" s="11"/>
    </row>
    <row r="392">
      <c r="C392" s="10"/>
      <c r="K392" s="11"/>
    </row>
    <row r="393">
      <c r="C393" s="10"/>
      <c r="K393" s="11"/>
    </row>
    <row r="394">
      <c r="C394" s="10"/>
      <c r="K394" s="11"/>
    </row>
    <row r="395">
      <c r="C395" s="10"/>
      <c r="K395" s="11"/>
    </row>
    <row r="396">
      <c r="C396" s="10"/>
      <c r="K396" s="11"/>
    </row>
    <row r="397">
      <c r="C397" s="10"/>
      <c r="K397" s="11"/>
    </row>
    <row r="398">
      <c r="C398" s="10"/>
      <c r="K398" s="11"/>
    </row>
    <row r="399">
      <c r="C399" s="10"/>
      <c r="K399" s="11"/>
    </row>
    <row r="400">
      <c r="C400" s="10"/>
      <c r="K400" s="11"/>
    </row>
    <row r="401">
      <c r="C401" s="10"/>
      <c r="K401" s="11"/>
    </row>
    <row r="402">
      <c r="C402" s="10"/>
      <c r="K402" s="11"/>
    </row>
    <row r="403">
      <c r="C403" s="10"/>
      <c r="K403" s="11"/>
    </row>
    <row r="404">
      <c r="C404" s="10"/>
      <c r="K404" s="11"/>
    </row>
    <row r="405">
      <c r="C405" s="10"/>
      <c r="K405" s="11"/>
    </row>
    <row r="406">
      <c r="C406" s="10"/>
      <c r="K406" s="11"/>
    </row>
    <row r="407">
      <c r="C407" s="10"/>
      <c r="K407" s="11"/>
    </row>
    <row r="408">
      <c r="C408" s="10"/>
      <c r="K408" s="11"/>
    </row>
    <row r="409">
      <c r="C409" s="10"/>
      <c r="K409" s="11"/>
    </row>
    <row r="410">
      <c r="C410" s="10"/>
      <c r="K410" s="11"/>
    </row>
    <row r="411">
      <c r="C411" s="10"/>
      <c r="K411" s="11"/>
    </row>
    <row r="412">
      <c r="C412" s="10"/>
      <c r="K412" s="11"/>
    </row>
    <row r="413">
      <c r="C413" s="10"/>
      <c r="K413" s="11"/>
    </row>
    <row r="414">
      <c r="C414" s="10"/>
      <c r="K414" s="11"/>
    </row>
    <row r="415">
      <c r="C415" s="10"/>
      <c r="K415" s="11"/>
    </row>
    <row r="416">
      <c r="C416" s="10"/>
      <c r="K416" s="11"/>
    </row>
    <row r="417">
      <c r="C417" s="10"/>
      <c r="K417" s="11"/>
    </row>
    <row r="418">
      <c r="C418" s="10"/>
      <c r="K418" s="11"/>
    </row>
    <row r="419">
      <c r="C419" s="10"/>
      <c r="K419" s="11"/>
    </row>
    <row r="420">
      <c r="C420" s="10"/>
      <c r="K420" s="11"/>
    </row>
    <row r="421">
      <c r="C421" s="10"/>
      <c r="K421" s="11"/>
    </row>
    <row r="422">
      <c r="C422" s="10"/>
      <c r="K422" s="11"/>
    </row>
    <row r="423">
      <c r="C423" s="10"/>
      <c r="K423" s="11"/>
    </row>
    <row r="424">
      <c r="C424" s="10"/>
      <c r="K424" s="11"/>
    </row>
    <row r="425">
      <c r="C425" s="10"/>
      <c r="K425" s="11"/>
    </row>
    <row r="426">
      <c r="C426" s="10"/>
      <c r="K426" s="11"/>
    </row>
    <row r="427">
      <c r="C427" s="10"/>
      <c r="K427" s="11"/>
    </row>
    <row r="428">
      <c r="C428" s="10"/>
      <c r="K428" s="11"/>
    </row>
    <row r="429">
      <c r="C429" s="10"/>
      <c r="K429" s="11"/>
    </row>
    <row r="430">
      <c r="C430" s="10"/>
      <c r="K430" s="11"/>
    </row>
    <row r="431">
      <c r="C431" s="10"/>
      <c r="K431" s="11"/>
    </row>
    <row r="432">
      <c r="C432" s="10"/>
      <c r="K432" s="11"/>
    </row>
    <row r="433">
      <c r="C433" s="10"/>
      <c r="K433" s="11"/>
    </row>
    <row r="434">
      <c r="C434" s="10"/>
      <c r="K434" s="11"/>
    </row>
    <row r="435">
      <c r="C435" s="10"/>
      <c r="K435" s="11"/>
    </row>
    <row r="436">
      <c r="C436" s="10"/>
      <c r="K436" s="11"/>
    </row>
    <row r="437">
      <c r="C437" s="10"/>
      <c r="K437" s="11"/>
    </row>
    <row r="438">
      <c r="C438" s="10"/>
      <c r="K438" s="11"/>
    </row>
    <row r="439">
      <c r="C439" s="10"/>
      <c r="K439" s="11"/>
    </row>
    <row r="440">
      <c r="C440" s="10"/>
      <c r="K440" s="11"/>
    </row>
    <row r="441">
      <c r="C441" s="10"/>
      <c r="K441" s="11"/>
    </row>
    <row r="442">
      <c r="C442" s="10"/>
      <c r="K442" s="11"/>
    </row>
    <row r="443">
      <c r="C443" s="10"/>
      <c r="K443" s="11"/>
    </row>
    <row r="444">
      <c r="C444" s="10"/>
      <c r="K444" s="11"/>
    </row>
    <row r="445">
      <c r="C445" s="10"/>
      <c r="K445" s="11"/>
    </row>
    <row r="446">
      <c r="C446" s="10"/>
      <c r="K446" s="11"/>
    </row>
    <row r="447">
      <c r="C447" s="10"/>
      <c r="K447" s="11"/>
    </row>
    <row r="448">
      <c r="C448" s="10"/>
      <c r="K448" s="11"/>
    </row>
    <row r="449">
      <c r="C449" s="10"/>
      <c r="K449" s="11"/>
    </row>
    <row r="450">
      <c r="C450" s="10"/>
      <c r="K450" s="11"/>
    </row>
    <row r="451">
      <c r="C451" s="10"/>
      <c r="K451" s="11"/>
    </row>
    <row r="452">
      <c r="C452" s="10"/>
      <c r="K452" s="11"/>
    </row>
    <row r="453">
      <c r="C453" s="10"/>
      <c r="K453" s="11"/>
    </row>
    <row r="454">
      <c r="C454" s="10"/>
      <c r="K454" s="11"/>
    </row>
    <row r="455">
      <c r="C455" s="10"/>
      <c r="K455" s="11"/>
    </row>
    <row r="456">
      <c r="C456" s="10"/>
      <c r="K456" s="11"/>
    </row>
    <row r="457">
      <c r="C457" s="10"/>
      <c r="K457" s="11"/>
    </row>
    <row r="458">
      <c r="C458" s="10"/>
      <c r="K458" s="11"/>
    </row>
    <row r="459">
      <c r="C459" s="10"/>
      <c r="K459" s="11"/>
    </row>
    <row r="460">
      <c r="C460" s="10"/>
      <c r="K460" s="11"/>
    </row>
    <row r="461">
      <c r="C461" s="10"/>
      <c r="K461" s="11"/>
    </row>
    <row r="462">
      <c r="C462" s="10"/>
      <c r="K462" s="11"/>
    </row>
    <row r="463">
      <c r="C463" s="10"/>
      <c r="K463" s="11"/>
    </row>
    <row r="464">
      <c r="C464" s="10"/>
      <c r="K464" s="11"/>
    </row>
    <row r="465">
      <c r="C465" s="10"/>
      <c r="K465" s="11"/>
    </row>
    <row r="466">
      <c r="C466" s="10"/>
      <c r="K466" s="11"/>
    </row>
    <row r="467">
      <c r="C467" s="10"/>
      <c r="K467" s="11"/>
    </row>
    <row r="468">
      <c r="C468" s="10"/>
      <c r="K468" s="11"/>
    </row>
    <row r="469">
      <c r="C469" s="10"/>
      <c r="K469" s="11"/>
    </row>
    <row r="470">
      <c r="C470" s="10"/>
      <c r="K470" s="11"/>
    </row>
    <row r="471">
      <c r="C471" s="10"/>
      <c r="K471" s="11"/>
    </row>
    <row r="472">
      <c r="C472" s="10"/>
      <c r="K472" s="11"/>
    </row>
    <row r="473">
      <c r="C473" s="10"/>
      <c r="K473" s="11"/>
    </row>
    <row r="474">
      <c r="C474" s="10"/>
      <c r="K474" s="11"/>
    </row>
    <row r="475">
      <c r="C475" s="10"/>
      <c r="K475" s="11"/>
    </row>
    <row r="476">
      <c r="C476" s="10"/>
      <c r="K476" s="11"/>
    </row>
    <row r="477">
      <c r="C477" s="10"/>
      <c r="K477" s="11"/>
    </row>
    <row r="478">
      <c r="C478" s="10"/>
      <c r="K478" s="11"/>
    </row>
    <row r="479">
      <c r="C479" s="10"/>
      <c r="K479" s="11"/>
    </row>
    <row r="480">
      <c r="C480" s="10"/>
      <c r="K480" s="11"/>
    </row>
    <row r="481">
      <c r="C481" s="10"/>
      <c r="K481" s="11"/>
    </row>
    <row r="482">
      <c r="C482" s="10"/>
      <c r="K482" s="11"/>
    </row>
    <row r="483">
      <c r="C483" s="10"/>
      <c r="K483" s="11"/>
    </row>
    <row r="484">
      <c r="C484" s="10"/>
      <c r="K484" s="11"/>
    </row>
    <row r="485">
      <c r="C485" s="10"/>
      <c r="K485" s="11"/>
    </row>
    <row r="486">
      <c r="C486" s="10"/>
      <c r="K486" s="11"/>
    </row>
    <row r="487">
      <c r="C487" s="10"/>
      <c r="K487" s="11"/>
    </row>
    <row r="488">
      <c r="C488" s="10"/>
      <c r="K488" s="11"/>
    </row>
    <row r="489">
      <c r="C489" s="10"/>
      <c r="K489" s="11"/>
    </row>
    <row r="490">
      <c r="C490" s="10"/>
      <c r="K490" s="11"/>
    </row>
    <row r="491">
      <c r="C491" s="10"/>
      <c r="K491" s="11"/>
    </row>
    <row r="492">
      <c r="C492" s="10"/>
      <c r="K492" s="11"/>
    </row>
    <row r="493">
      <c r="C493" s="10"/>
      <c r="K493" s="11"/>
    </row>
    <row r="494">
      <c r="C494" s="10"/>
      <c r="K494" s="11"/>
    </row>
    <row r="495">
      <c r="C495" s="10"/>
      <c r="K495" s="11"/>
    </row>
    <row r="496">
      <c r="C496" s="10"/>
      <c r="K496" s="11"/>
    </row>
    <row r="497">
      <c r="C497" s="10"/>
      <c r="K497" s="11"/>
    </row>
    <row r="498">
      <c r="C498" s="10"/>
      <c r="K498" s="11"/>
    </row>
    <row r="499">
      <c r="C499" s="10"/>
      <c r="K499" s="11"/>
    </row>
    <row r="500">
      <c r="C500" s="10"/>
      <c r="K500" s="11"/>
    </row>
    <row r="501">
      <c r="C501" s="10"/>
      <c r="K501" s="11"/>
    </row>
    <row r="502">
      <c r="C502" s="10"/>
      <c r="K502" s="11"/>
    </row>
    <row r="503">
      <c r="C503" s="10"/>
      <c r="K503" s="11"/>
    </row>
    <row r="504">
      <c r="C504" s="10"/>
      <c r="K504" s="11"/>
    </row>
    <row r="505">
      <c r="C505" s="10"/>
      <c r="K505" s="11"/>
    </row>
    <row r="506">
      <c r="C506" s="10"/>
      <c r="K506" s="11"/>
    </row>
    <row r="507">
      <c r="C507" s="10"/>
      <c r="K507" s="11"/>
    </row>
    <row r="508">
      <c r="C508" s="10"/>
      <c r="K508" s="11"/>
    </row>
    <row r="509">
      <c r="C509" s="10"/>
      <c r="K509" s="11"/>
    </row>
    <row r="510">
      <c r="C510" s="10"/>
      <c r="K510" s="11"/>
    </row>
    <row r="511">
      <c r="C511" s="10"/>
      <c r="K511" s="11"/>
    </row>
    <row r="512">
      <c r="C512" s="10"/>
      <c r="K512" s="11"/>
    </row>
    <row r="513">
      <c r="C513" s="10"/>
      <c r="K513" s="11"/>
    </row>
    <row r="514">
      <c r="C514" s="10"/>
      <c r="K514" s="11"/>
    </row>
    <row r="515">
      <c r="C515" s="10"/>
      <c r="K515" s="11"/>
    </row>
    <row r="516">
      <c r="C516" s="10"/>
      <c r="K516" s="11"/>
    </row>
    <row r="517">
      <c r="C517" s="10"/>
      <c r="K517" s="11"/>
    </row>
    <row r="518">
      <c r="C518" s="10"/>
      <c r="K518" s="11"/>
    </row>
    <row r="519">
      <c r="C519" s="10"/>
      <c r="K519" s="11"/>
    </row>
    <row r="520">
      <c r="C520" s="10"/>
      <c r="K520" s="11"/>
    </row>
    <row r="521">
      <c r="C521" s="10"/>
      <c r="K521" s="11"/>
    </row>
    <row r="522">
      <c r="C522" s="10"/>
      <c r="K522" s="11"/>
    </row>
    <row r="523">
      <c r="C523" s="10"/>
      <c r="K523" s="11"/>
    </row>
    <row r="524">
      <c r="C524" s="10"/>
      <c r="K524" s="11"/>
    </row>
    <row r="525">
      <c r="C525" s="10"/>
      <c r="K525" s="11"/>
    </row>
    <row r="526">
      <c r="C526" s="10"/>
      <c r="K526" s="11"/>
    </row>
    <row r="527">
      <c r="C527" s="10"/>
      <c r="K527" s="11"/>
    </row>
    <row r="528">
      <c r="C528" s="10"/>
      <c r="K528" s="11"/>
    </row>
    <row r="529">
      <c r="C529" s="10"/>
      <c r="K529" s="11"/>
    </row>
    <row r="530">
      <c r="C530" s="10"/>
      <c r="K530" s="11"/>
    </row>
    <row r="531">
      <c r="C531" s="10"/>
      <c r="K531" s="11"/>
    </row>
    <row r="532">
      <c r="C532" s="10"/>
      <c r="K532" s="11"/>
    </row>
    <row r="533">
      <c r="C533" s="10"/>
      <c r="K533" s="11"/>
    </row>
    <row r="534">
      <c r="C534" s="10"/>
      <c r="K534" s="11"/>
    </row>
    <row r="535">
      <c r="C535" s="10"/>
      <c r="K535" s="11"/>
    </row>
    <row r="536">
      <c r="C536" s="10"/>
      <c r="K536" s="11"/>
    </row>
    <row r="537">
      <c r="C537" s="10"/>
      <c r="K537" s="11"/>
    </row>
    <row r="538">
      <c r="C538" s="10"/>
      <c r="K538" s="11"/>
    </row>
    <row r="539">
      <c r="C539" s="10"/>
      <c r="K539" s="11"/>
    </row>
    <row r="540">
      <c r="C540" s="10"/>
      <c r="K540" s="11"/>
    </row>
    <row r="541">
      <c r="C541" s="10"/>
      <c r="K541" s="11"/>
    </row>
    <row r="542">
      <c r="C542" s="10"/>
      <c r="K542" s="11"/>
    </row>
    <row r="543">
      <c r="C543" s="10"/>
      <c r="K543" s="11"/>
    </row>
    <row r="544">
      <c r="C544" s="10"/>
      <c r="K544" s="11"/>
    </row>
    <row r="545">
      <c r="C545" s="10"/>
      <c r="K545" s="11"/>
    </row>
    <row r="546">
      <c r="C546" s="10"/>
      <c r="K546" s="11"/>
    </row>
    <row r="547">
      <c r="C547" s="10"/>
      <c r="K547" s="11"/>
    </row>
    <row r="548">
      <c r="C548" s="10"/>
      <c r="K548" s="11"/>
    </row>
    <row r="549">
      <c r="C549" s="10"/>
      <c r="K549" s="11"/>
    </row>
    <row r="550">
      <c r="C550" s="10"/>
      <c r="K550" s="11"/>
    </row>
    <row r="551">
      <c r="C551" s="10"/>
      <c r="K551" s="11"/>
    </row>
    <row r="552">
      <c r="C552" s="10"/>
      <c r="K552" s="11"/>
    </row>
    <row r="553">
      <c r="C553" s="10"/>
      <c r="K553" s="11"/>
    </row>
    <row r="554">
      <c r="C554" s="10"/>
      <c r="K554" s="11"/>
    </row>
    <row r="555">
      <c r="C555" s="10"/>
      <c r="K555" s="11"/>
    </row>
    <row r="556">
      <c r="C556" s="10"/>
      <c r="K556" s="11"/>
    </row>
    <row r="557">
      <c r="C557" s="10"/>
      <c r="K557" s="11"/>
    </row>
    <row r="558">
      <c r="C558" s="10"/>
      <c r="K558" s="11"/>
    </row>
    <row r="559">
      <c r="C559" s="10"/>
      <c r="K559" s="11"/>
    </row>
    <row r="560">
      <c r="C560" s="10"/>
      <c r="K560" s="11"/>
    </row>
    <row r="561">
      <c r="C561" s="10"/>
      <c r="K561" s="11"/>
    </row>
    <row r="562">
      <c r="C562" s="10"/>
      <c r="K562" s="11"/>
    </row>
    <row r="563">
      <c r="C563" s="10"/>
      <c r="K563" s="11"/>
    </row>
    <row r="564">
      <c r="C564" s="10"/>
      <c r="K564" s="11"/>
    </row>
    <row r="565">
      <c r="C565" s="10"/>
      <c r="K565" s="11"/>
    </row>
    <row r="566">
      <c r="C566" s="10"/>
      <c r="K566" s="11"/>
    </row>
    <row r="567">
      <c r="C567" s="10"/>
      <c r="K567" s="11"/>
    </row>
    <row r="568">
      <c r="C568" s="10"/>
      <c r="K568" s="11"/>
    </row>
    <row r="569">
      <c r="C569" s="10"/>
      <c r="K569" s="11"/>
    </row>
    <row r="570">
      <c r="C570" s="10"/>
      <c r="K570" s="11"/>
    </row>
    <row r="571">
      <c r="C571" s="10"/>
      <c r="K571" s="11"/>
    </row>
    <row r="572">
      <c r="C572" s="10"/>
      <c r="K572" s="11"/>
    </row>
    <row r="573">
      <c r="C573" s="10"/>
      <c r="K573" s="11"/>
    </row>
    <row r="574">
      <c r="C574" s="10"/>
      <c r="K574" s="11"/>
    </row>
    <row r="575">
      <c r="C575" s="10"/>
      <c r="K575" s="11"/>
    </row>
    <row r="576">
      <c r="C576" s="10"/>
      <c r="K576" s="11"/>
    </row>
    <row r="577">
      <c r="C577" s="10"/>
      <c r="K577" s="11"/>
    </row>
    <row r="578">
      <c r="C578" s="10"/>
      <c r="K578" s="11"/>
    </row>
    <row r="579">
      <c r="C579" s="10"/>
      <c r="K579" s="11"/>
    </row>
    <row r="580">
      <c r="C580" s="10"/>
      <c r="K580" s="11"/>
    </row>
    <row r="581">
      <c r="C581" s="10"/>
      <c r="K581" s="11"/>
    </row>
    <row r="582">
      <c r="C582" s="10"/>
      <c r="K582" s="11"/>
    </row>
    <row r="583">
      <c r="C583" s="10"/>
      <c r="K583" s="11"/>
    </row>
    <row r="584">
      <c r="C584" s="10"/>
      <c r="K584" s="11"/>
    </row>
    <row r="585">
      <c r="C585" s="10"/>
      <c r="K585" s="11"/>
    </row>
    <row r="586">
      <c r="C586" s="10"/>
      <c r="K586" s="11"/>
    </row>
    <row r="587">
      <c r="C587" s="10"/>
      <c r="K587" s="11"/>
    </row>
    <row r="588">
      <c r="C588" s="10"/>
      <c r="K588" s="11"/>
    </row>
    <row r="589">
      <c r="C589" s="10"/>
      <c r="K589" s="11"/>
    </row>
    <row r="590">
      <c r="C590" s="10"/>
      <c r="K590" s="11"/>
    </row>
    <row r="591">
      <c r="C591" s="10"/>
      <c r="K591" s="11"/>
    </row>
    <row r="592">
      <c r="C592" s="10"/>
      <c r="K592" s="11"/>
    </row>
    <row r="593">
      <c r="C593" s="10"/>
      <c r="K593" s="11"/>
    </row>
    <row r="594">
      <c r="C594" s="10"/>
      <c r="K594" s="11"/>
    </row>
    <row r="595">
      <c r="C595" s="10"/>
      <c r="K595" s="11"/>
    </row>
    <row r="596">
      <c r="C596" s="10"/>
      <c r="K596" s="11"/>
    </row>
    <row r="597">
      <c r="C597" s="10"/>
      <c r="K597" s="11"/>
    </row>
    <row r="598">
      <c r="C598" s="10"/>
      <c r="K598" s="11"/>
    </row>
    <row r="599">
      <c r="C599" s="10"/>
      <c r="K599" s="11"/>
    </row>
    <row r="600">
      <c r="C600" s="10"/>
      <c r="K600" s="11"/>
    </row>
    <row r="601">
      <c r="C601" s="10"/>
      <c r="K601" s="11"/>
    </row>
    <row r="602">
      <c r="C602" s="10"/>
      <c r="K602" s="11"/>
    </row>
    <row r="603">
      <c r="C603" s="10"/>
      <c r="K603" s="11"/>
    </row>
    <row r="604">
      <c r="C604" s="10"/>
      <c r="K604" s="11"/>
    </row>
    <row r="605">
      <c r="C605" s="10"/>
      <c r="K605" s="11"/>
    </row>
    <row r="606">
      <c r="C606" s="10"/>
      <c r="K606" s="11"/>
    </row>
    <row r="607">
      <c r="C607" s="10"/>
      <c r="K607" s="11"/>
    </row>
    <row r="608">
      <c r="C608" s="10"/>
      <c r="K608" s="11"/>
    </row>
    <row r="609">
      <c r="C609" s="10"/>
      <c r="K609" s="11"/>
    </row>
    <row r="610">
      <c r="C610" s="10"/>
      <c r="K610" s="11"/>
    </row>
    <row r="611">
      <c r="C611" s="10"/>
      <c r="K611" s="11"/>
    </row>
    <row r="612">
      <c r="C612" s="10"/>
      <c r="K612" s="11"/>
    </row>
    <row r="613">
      <c r="C613" s="10"/>
      <c r="K613" s="11"/>
    </row>
    <row r="614">
      <c r="C614" s="10"/>
      <c r="K614" s="11"/>
    </row>
    <row r="615">
      <c r="C615" s="10"/>
      <c r="K615" s="11"/>
    </row>
    <row r="616">
      <c r="C616" s="10"/>
      <c r="K616" s="11"/>
    </row>
    <row r="617">
      <c r="C617" s="10"/>
      <c r="K617" s="11"/>
    </row>
    <row r="618">
      <c r="C618" s="10"/>
      <c r="K618" s="11"/>
    </row>
    <row r="619">
      <c r="C619" s="10"/>
      <c r="K619" s="11"/>
    </row>
    <row r="620">
      <c r="C620" s="10"/>
      <c r="K620" s="11"/>
    </row>
    <row r="621">
      <c r="C621" s="10"/>
      <c r="K621" s="11"/>
    </row>
    <row r="622">
      <c r="C622" s="10"/>
      <c r="K622" s="11"/>
    </row>
    <row r="623">
      <c r="C623" s="10"/>
      <c r="K623" s="11"/>
    </row>
    <row r="624">
      <c r="C624" s="10"/>
      <c r="K624" s="11"/>
    </row>
    <row r="625">
      <c r="C625" s="10"/>
      <c r="K625" s="11"/>
    </row>
    <row r="626">
      <c r="C626" s="10"/>
      <c r="K626" s="11"/>
    </row>
    <row r="627">
      <c r="C627" s="10"/>
      <c r="K627" s="11"/>
    </row>
    <row r="628">
      <c r="C628" s="10"/>
      <c r="K628" s="11"/>
    </row>
    <row r="629">
      <c r="C629" s="10"/>
      <c r="K629" s="11"/>
    </row>
    <row r="630">
      <c r="C630" s="10"/>
      <c r="K630" s="11"/>
    </row>
    <row r="631">
      <c r="C631" s="10"/>
      <c r="K631" s="11"/>
    </row>
    <row r="632">
      <c r="C632" s="10"/>
      <c r="K632" s="11"/>
    </row>
    <row r="633">
      <c r="C633" s="10"/>
      <c r="K633" s="11"/>
    </row>
    <row r="634">
      <c r="C634" s="10"/>
      <c r="K634" s="11"/>
    </row>
    <row r="635">
      <c r="C635" s="10"/>
      <c r="K635" s="11"/>
    </row>
    <row r="636">
      <c r="C636" s="10"/>
      <c r="K636" s="11"/>
    </row>
    <row r="637">
      <c r="C637" s="10"/>
      <c r="K637" s="11"/>
    </row>
    <row r="638">
      <c r="C638" s="10"/>
      <c r="K638" s="11"/>
    </row>
    <row r="639">
      <c r="C639" s="10"/>
      <c r="K639" s="11"/>
    </row>
    <row r="640">
      <c r="C640" s="10"/>
      <c r="K640" s="11"/>
    </row>
    <row r="641">
      <c r="C641" s="10"/>
      <c r="K641" s="11"/>
    </row>
    <row r="642">
      <c r="C642" s="10"/>
      <c r="K642" s="11"/>
    </row>
    <row r="643">
      <c r="C643" s="10"/>
      <c r="K643" s="11"/>
    </row>
    <row r="644">
      <c r="C644" s="10"/>
      <c r="K644" s="11"/>
    </row>
    <row r="645">
      <c r="C645" s="10"/>
      <c r="K645" s="11"/>
    </row>
    <row r="646">
      <c r="C646" s="10"/>
      <c r="K646" s="11"/>
    </row>
    <row r="647">
      <c r="C647" s="10"/>
      <c r="K647" s="11"/>
    </row>
    <row r="648">
      <c r="C648" s="10"/>
      <c r="K648" s="11"/>
    </row>
    <row r="649">
      <c r="C649" s="10"/>
      <c r="K649" s="11"/>
    </row>
    <row r="650">
      <c r="C650" s="10"/>
      <c r="K650" s="11"/>
    </row>
    <row r="651">
      <c r="C651" s="10"/>
      <c r="K651" s="11"/>
    </row>
    <row r="652">
      <c r="C652" s="10"/>
      <c r="K652" s="11"/>
    </row>
    <row r="653">
      <c r="C653" s="10"/>
      <c r="K653" s="11"/>
    </row>
    <row r="654">
      <c r="C654" s="10"/>
      <c r="K654" s="11"/>
    </row>
    <row r="655">
      <c r="C655" s="10"/>
      <c r="K655" s="11"/>
    </row>
    <row r="656">
      <c r="C656" s="10"/>
      <c r="K656" s="11"/>
    </row>
    <row r="657">
      <c r="C657" s="10"/>
      <c r="K657" s="11"/>
    </row>
    <row r="658">
      <c r="C658" s="10"/>
      <c r="K658" s="11"/>
    </row>
    <row r="659">
      <c r="C659" s="10"/>
      <c r="K659" s="11"/>
    </row>
    <row r="660">
      <c r="C660" s="10"/>
      <c r="K660" s="11"/>
    </row>
    <row r="661">
      <c r="C661" s="10"/>
      <c r="K661" s="11"/>
    </row>
    <row r="662">
      <c r="C662" s="10"/>
      <c r="K662" s="11"/>
    </row>
    <row r="663">
      <c r="C663" s="10"/>
      <c r="K663" s="11"/>
    </row>
    <row r="664">
      <c r="C664" s="10"/>
      <c r="K664" s="11"/>
    </row>
    <row r="665">
      <c r="C665" s="10"/>
      <c r="K665" s="11"/>
    </row>
    <row r="666">
      <c r="C666" s="10"/>
      <c r="K666" s="11"/>
    </row>
    <row r="667">
      <c r="C667" s="10"/>
      <c r="K667" s="11"/>
    </row>
    <row r="668">
      <c r="C668" s="10"/>
      <c r="K668" s="11"/>
    </row>
    <row r="669">
      <c r="C669" s="10"/>
      <c r="K669" s="11"/>
    </row>
    <row r="670">
      <c r="C670" s="10"/>
      <c r="K670" s="11"/>
    </row>
    <row r="671">
      <c r="C671" s="10"/>
      <c r="K671" s="11"/>
    </row>
    <row r="672">
      <c r="C672" s="10"/>
      <c r="K672" s="11"/>
    </row>
    <row r="673">
      <c r="C673" s="10"/>
      <c r="K673" s="11"/>
    </row>
    <row r="674">
      <c r="C674" s="10"/>
      <c r="K674" s="11"/>
    </row>
    <row r="675">
      <c r="C675" s="10"/>
      <c r="K675" s="11"/>
    </row>
    <row r="676">
      <c r="C676" s="10"/>
      <c r="K676" s="11"/>
    </row>
    <row r="677">
      <c r="C677" s="10"/>
      <c r="K677" s="11"/>
    </row>
    <row r="678">
      <c r="C678" s="10"/>
      <c r="K678" s="11"/>
    </row>
    <row r="679">
      <c r="C679" s="10"/>
      <c r="K679" s="11"/>
    </row>
    <row r="680">
      <c r="C680" s="10"/>
      <c r="K680" s="11"/>
    </row>
    <row r="681">
      <c r="C681" s="10"/>
      <c r="K681" s="11"/>
    </row>
    <row r="682">
      <c r="C682" s="10"/>
      <c r="K682" s="11"/>
    </row>
    <row r="683">
      <c r="C683" s="10"/>
      <c r="K683" s="11"/>
    </row>
    <row r="684">
      <c r="C684" s="10"/>
      <c r="K684" s="11"/>
    </row>
    <row r="685">
      <c r="C685" s="10"/>
      <c r="K685" s="11"/>
    </row>
    <row r="686">
      <c r="C686" s="10"/>
      <c r="K686" s="11"/>
    </row>
    <row r="687">
      <c r="C687" s="10"/>
      <c r="K687" s="11"/>
    </row>
    <row r="688">
      <c r="C688" s="10"/>
      <c r="K688" s="11"/>
    </row>
    <row r="689">
      <c r="C689" s="10"/>
      <c r="K689" s="11"/>
    </row>
    <row r="690">
      <c r="C690" s="10"/>
      <c r="K690" s="11"/>
    </row>
    <row r="691">
      <c r="C691" s="10"/>
      <c r="K691" s="11"/>
    </row>
    <row r="692">
      <c r="C692" s="10"/>
      <c r="K692" s="11"/>
    </row>
    <row r="693">
      <c r="C693" s="10"/>
      <c r="K693" s="11"/>
    </row>
    <row r="694">
      <c r="C694" s="10"/>
      <c r="K694" s="11"/>
    </row>
    <row r="695">
      <c r="C695" s="10"/>
      <c r="K695" s="11"/>
    </row>
    <row r="696">
      <c r="C696" s="10"/>
      <c r="K696" s="11"/>
    </row>
    <row r="697">
      <c r="C697" s="10"/>
      <c r="K697" s="11"/>
    </row>
    <row r="698">
      <c r="C698" s="10"/>
      <c r="K698" s="11"/>
    </row>
    <row r="699">
      <c r="C699" s="10"/>
      <c r="K699" s="11"/>
    </row>
    <row r="700">
      <c r="C700" s="10"/>
      <c r="K700" s="11"/>
    </row>
    <row r="701">
      <c r="C701" s="10"/>
      <c r="K701" s="11"/>
    </row>
    <row r="702">
      <c r="C702" s="10"/>
      <c r="K702" s="11"/>
    </row>
    <row r="703">
      <c r="C703" s="10"/>
      <c r="K703" s="11"/>
    </row>
    <row r="704">
      <c r="C704" s="10"/>
      <c r="K704" s="11"/>
    </row>
    <row r="705">
      <c r="C705" s="10"/>
      <c r="K705" s="11"/>
    </row>
    <row r="706">
      <c r="C706" s="10"/>
      <c r="K706" s="11"/>
    </row>
    <row r="707">
      <c r="C707" s="10"/>
      <c r="K707" s="11"/>
    </row>
    <row r="708">
      <c r="C708" s="10"/>
      <c r="K708" s="11"/>
    </row>
    <row r="709">
      <c r="C709" s="10"/>
      <c r="K709" s="11"/>
    </row>
    <row r="710">
      <c r="C710" s="10"/>
      <c r="K710" s="11"/>
    </row>
    <row r="711">
      <c r="C711" s="10"/>
      <c r="K711" s="11"/>
    </row>
    <row r="712">
      <c r="C712" s="10"/>
      <c r="K712" s="11"/>
    </row>
    <row r="713">
      <c r="C713" s="10"/>
      <c r="K713" s="11"/>
    </row>
    <row r="714">
      <c r="C714" s="10"/>
      <c r="K714" s="11"/>
    </row>
    <row r="715">
      <c r="C715" s="10"/>
      <c r="K715" s="11"/>
    </row>
    <row r="716">
      <c r="C716" s="10"/>
      <c r="K716" s="11"/>
    </row>
    <row r="717">
      <c r="C717" s="10"/>
      <c r="K717" s="11"/>
    </row>
    <row r="718">
      <c r="C718" s="10"/>
      <c r="K718" s="11"/>
    </row>
    <row r="719">
      <c r="C719" s="10"/>
      <c r="K719" s="11"/>
    </row>
    <row r="720">
      <c r="C720" s="10"/>
      <c r="K720" s="11"/>
    </row>
    <row r="721">
      <c r="C721" s="10"/>
      <c r="K721" s="11"/>
    </row>
    <row r="722">
      <c r="C722" s="10"/>
      <c r="K722" s="11"/>
    </row>
    <row r="723">
      <c r="C723" s="10"/>
      <c r="K723" s="11"/>
    </row>
    <row r="724">
      <c r="C724" s="10"/>
      <c r="K724" s="11"/>
    </row>
    <row r="725">
      <c r="C725" s="10"/>
      <c r="K725" s="11"/>
    </row>
    <row r="726">
      <c r="C726" s="10"/>
      <c r="K726" s="11"/>
    </row>
    <row r="727">
      <c r="C727" s="10"/>
      <c r="K727" s="11"/>
    </row>
    <row r="728">
      <c r="C728" s="10"/>
      <c r="K728" s="11"/>
    </row>
    <row r="729">
      <c r="C729" s="10"/>
      <c r="K729" s="11"/>
    </row>
    <row r="730">
      <c r="C730" s="10"/>
      <c r="K730" s="11"/>
    </row>
    <row r="731">
      <c r="C731" s="10"/>
      <c r="K731" s="11"/>
    </row>
    <row r="732">
      <c r="C732" s="10"/>
      <c r="K732" s="11"/>
    </row>
    <row r="733">
      <c r="C733" s="10"/>
      <c r="K733" s="11"/>
    </row>
    <row r="734">
      <c r="C734" s="10"/>
      <c r="K734" s="11"/>
    </row>
    <row r="735">
      <c r="C735" s="10"/>
      <c r="K735" s="11"/>
    </row>
    <row r="736">
      <c r="C736" s="10"/>
      <c r="K736" s="11"/>
    </row>
    <row r="737">
      <c r="C737" s="10"/>
      <c r="K737" s="11"/>
    </row>
    <row r="738">
      <c r="C738" s="10"/>
      <c r="K738" s="11"/>
    </row>
    <row r="739">
      <c r="C739" s="10"/>
      <c r="K739" s="11"/>
    </row>
    <row r="740">
      <c r="C740" s="10"/>
      <c r="K740" s="11"/>
    </row>
    <row r="741">
      <c r="C741" s="10"/>
      <c r="K741" s="11"/>
    </row>
    <row r="742">
      <c r="C742" s="10"/>
      <c r="K742" s="11"/>
    </row>
    <row r="743">
      <c r="C743" s="10"/>
      <c r="K743" s="11"/>
    </row>
    <row r="744">
      <c r="C744" s="10"/>
      <c r="K744" s="11"/>
    </row>
    <row r="745">
      <c r="C745" s="10"/>
      <c r="K745" s="11"/>
    </row>
    <row r="746">
      <c r="C746" s="10"/>
      <c r="K746" s="11"/>
    </row>
    <row r="747">
      <c r="C747" s="10"/>
      <c r="K747" s="11"/>
    </row>
    <row r="748">
      <c r="C748" s="10"/>
      <c r="K748" s="11"/>
    </row>
    <row r="749">
      <c r="C749" s="10"/>
      <c r="K749" s="11"/>
    </row>
    <row r="750">
      <c r="C750" s="10"/>
      <c r="K750" s="11"/>
    </row>
    <row r="751">
      <c r="C751" s="10"/>
      <c r="K751" s="11"/>
    </row>
    <row r="752">
      <c r="C752" s="10"/>
      <c r="K752" s="11"/>
    </row>
    <row r="753">
      <c r="C753" s="10"/>
      <c r="K753" s="11"/>
    </row>
    <row r="754">
      <c r="C754" s="10"/>
      <c r="K754" s="11"/>
    </row>
    <row r="755">
      <c r="C755" s="10"/>
      <c r="K755" s="11"/>
    </row>
    <row r="756">
      <c r="C756" s="10"/>
      <c r="K756" s="11"/>
    </row>
    <row r="757">
      <c r="C757" s="10"/>
      <c r="K757" s="11"/>
    </row>
    <row r="758">
      <c r="C758" s="10"/>
      <c r="K758" s="11"/>
    </row>
    <row r="759">
      <c r="C759" s="10"/>
      <c r="K759" s="11"/>
    </row>
    <row r="760">
      <c r="C760" s="10"/>
      <c r="K760" s="11"/>
    </row>
    <row r="761">
      <c r="C761" s="10"/>
      <c r="K761" s="11"/>
    </row>
    <row r="762">
      <c r="C762" s="10"/>
      <c r="K762" s="11"/>
    </row>
    <row r="763">
      <c r="C763" s="10"/>
      <c r="K763" s="11"/>
    </row>
    <row r="764">
      <c r="C764" s="10"/>
      <c r="K764" s="11"/>
    </row>
    <row r="765">
      <c r="C765" s="10"/>
      <c r="K765" s="11"/>
    </row>
    <row r="766">
      <c r="C766" s="10"/>
      <c r="K766" s="11"/>
    </row>
    <row r="767">
      <c r="C767" s="10"/>
      <c r="K767" s="11"/>
    </row>
    <row r="768">
      <c r="C768" s="10"/>
      <c r="K768" s="11"/>
    </row>
    <row r="769">
      <c r="C769" s="10"/>
      <c r="K769" s="11"/>
    </row>
    <row r="770">
      <c r="C770" s="10"/>
      <c r="K770" s="11"/>
    </row>
    <row r="771">
      <c r="C771" s="10"/>
      <c r="K771" s="11"/>
    </row>
    <row r="772">
      <c r="C772" s="10"/>
      <c r="K772" s="11"/>
    </row>
    <row r="773">
      <c r="C773" s="10"/>
      <c r="K773" s="11"/>
    </row>
    <row r="774">
      <c r="C774" s="10"/>
      <c r="K774" s="11"/>
    </row>
    <row r="775">
      <c r="C775" s="10"/>
      <c r="K775" s="11"/>
    </row>
    <row r="776">
      <c r="C776" s="10"/>
      <c r="K776" s="11"/>
    </row>
    <row r="777">
      <c r="C777" s="10"/>
      <c r="K777" s="11"/>
    </row>
    <row r="778">
      <c r="C778" s="10"/>
      <c r="K778" s="11"/>
    </row>
    <row r="779">
      <c r="C779" s="10"/>
      <c r="K779" s="11"/>
    </row>
    <row r="780">
      <c r="C780" s="10"/>
      <c r="K780" s="11"/>
    </row>
    <row r="781">
      <c r="C781" s="10"/>
      <c r="K781" s="11"/>
    </row>
    <row r="782">
      <c r="C782" s="10"/>
      <c r="K782" s="11"/>
    </row>
    <row r="783">
      <c r="C783" s="10"/>
      <c r="K783" s="11"/>
    </row>
    <row r="784">
      <c r="C784" s="10"/>
      <c r="K784" s="11"/>
    </row>
    <row r="785">
      <c r="C785" s="10"/>
      <c r="K785" s="11"/>
    </row>
    <row r="786">
      <c r="C786" s="10"/>
      <c r="K786" s="11"/>
    </row>
    <row r="787">
      <c r="C787" s="10"/>
      <c r="K787" s="11"/>
    </row>
    <row r="788">
      <c r="C788" s="10"/>
      <c r="K788" s="11"/>
    </row>
    <row r="789">
      <c r="C789" s="10"/>
      <c r="K789" s="11"/>
    </row>
    <row r="790">
      <c r="C790" s="10"/>
      <c r="K790" s="11"/>
    </row>
    <row r="791">
      <c r="C791" s="10"/>
      <c r="K791" s="11"/>
    </row>
    <row r="792">
      <c r="C792" s="10"/>
      <c r="K792" s="11"/>
    </row>
    <row r="793">
      <c r="C793" s="10"/>
      <c r="K793" s="11"/>
    </row>
    <row r="794">
      <c r="C794" s="10"/>
      <c r="K794" s="11"/>
    </row>
    <row r="795">
      <c r="C795" s="10"/>
      <c r="K795" s="11"/>
    </row>
    <row r="796">
      <c r="C796" s="10"/>
      <c r="K796" s="11"/>
    </row>
    <row r="797">
      <c r="C797" s="10"/>
      <c r="K797" s="11"/>
    </row>
    <row r="798">
      <c r="C798" s="10"/>
      <c r="K798" s="11"/>
    </row>
    <row r="799">
      <c r="C799" s="10"/>
      <c r="K799" s="11"/>
    </row>
    <row r="800">
      <c r="C800" s="10"/>
      <c r="K800" s="11"/>
    </row>
    <row r="801">
      <c r="C801" s="10"/>
      <c r="K801" s="11"/>
    </row>
    <row r="802">
      <c r="C802" s="10"/>
      <c r="K802" s="11"/>
    </row>
    <row r="803">
      <c r="C803" s="10"/>
      <c r="K803" s="11"/>
    </row>
    <row r="804">
      <c r="C804" s="10"/>
      <c r="K804" s="11"/>
    </row>
    <row r="805">
      <c r="C805" s="10"/>
      <c r="K805" s="11"/>
    </row>
    <row r="806">
      <c r="C806" s="10"/>
      <c r="K806" s="11"/>
    </row>
    <row r="807">
      <c r="C807" s="10"/>
      <c r="K807" s="11"/>
    </row>
    <row r="808">
      <c r="C808" s="10"/>
      <c r="K808" s="11"/>
    </row>
    <row r="809">
      <c r="C809" s="10"/>
      <c r="K809" s="11"/>
    </row>
    <row r="810">
      <c r="C810" s="10"/>
      <c r="K810" s="11"/>
    </row>
    <row r="811">
      <c r="C811" s="10"/>
      <c r="K811" s="11"/>
    </row>
    <row r="812">
      <c r="C812" s="10"/>
      <c r="K812" s="11"/>
    </row>
    <row r="813">
      <c r="C813" s="10"/>
      <c r="K813" s="11"/>
    </row>
    <row r="814">
      <c r="C814" s="10"/>
      <c r="K814" s="11"/>
    </row>
    <row r="815">
      <c r="C815" s="10"/>
      <c r="K815" s="11"/>
    </row>
    <row r="816">
      <c r="C816" s="10"/>
      <c r="K816" s="11"/>
    </row>
    <row r="817">
      <c r="C817" s="10"/>
      <c r="K817" s="11"/>
    </row>
    <row r="818">
      <c r="C818" s="10"/>
      <c r="K818" s="11"/>
    </row>
    <row r="819">
      <c r="C819" s="10"/>
      <c r="K819" s="11"/>
    </row>
    <row r="820">
      <c r="C820" s="10"/>
      <c r="K820" s="11"/>
    </row>
    <row r="821">
      <c r="C821" s="10"/>
      <c r="K821" s="11"/>
    </row>
    <row r="822">
      <c r="C822" s="10"/>
      <c r="K822" s="11"/>
    </row>
    <row r="823">
      <c r="C823" s="10"/>
      <c r="K823" s="11"/>
    </row>
    <row r="824">
      <c r="C824" s="10"/>
      <c r="K824" s="11"/>
    </row>
    <row r="825">
      <c r="C825" s="10"/>
      <c r="K825" s="11"/>
    </row>
    <row r="826">
      <c r="C826" s="10"/>
      <c r="K826" s="11"/>
    </row>
    <row r="827">
      <c r="C827" s="10"/>
      <c r="K827" s="11"/>
    </row>
    <row r="828">
      <c r="C828" s="10"/>
      <c r="K828" s="11"/>
    </row>
    <row r="829">
      <c r="C829" s="10"/>
      <c r="K829" s="11"/>
    </row>
    <row r="830">
      <c r="C830" s="10"/>
      <c r="K830" s="11"/>
    </row>
    <row r="831">
      <c r="C831" s="10"/>
      <c r="K831" s="11"/>
    </row>
    <row r="832">
      <c r="C832" s="10"/>
      <c r="K832" s="11"/>
    </row>
    <row r="833">
      <c r="C833" s="10"/>
      <c r="K833" s="11"/>
    </row>
    <row r="834">
      <c r="C834" s="10"/>
      <c r="K834" s="11"/>
    </row>
    <row r="835">
      <c r="C835" s="10"/>
      <c r="K835" s="11"/>
    </row>
    <row r="836">
      <c r="C836" s="10"/>
      <c r="K836" s="11"/>
    </row>
    <row r="837">
      <c r="C837" s="10"/>
      <c r="K837" s="11"/>
    </row>
    <row r="838">
      <c r="C838" s="10"/>
      <c r="K838" s="11"/>
    </row>
    <row r="839">
      <c r="C839" s="10"/>
      <c r="K839" s="11"/>
    </row>
    <row r="840">
      <c r="C840" s="10"/>
      <c r="K840" s="11"/>
    </row>
    <row r="841">
      <c r="C841" s="10"/>
      <c r="K841" s="11"/>
    </row>
    <row r="842">
      <c r="C842" s="10"/>
      <c r="K842" s="11"/>
    </row>
    <row r="843">
      <c r="C843" s="10"/>
      <c r="K843" s="11"/>
    </row>
    <row r="844">
      <c r="C844" s="10"/>
      <c r="K844" s="11"/>
    </row>
    <row r="845">
      <c r="C845" s="10"/>
      <c r="K845" s="11"/>
    </row>
    <row r="846">
      <c r="C846" s="10"/>
      <c r="K846" s="11"/>
    </row>
    <row r="847">
      <c r="C847" s="10"/>
      <c r="K847" s="11"/>
    </row>
    <row r="848">
      <c r="C848" s="10"/>
      <c r="K848" s="11"/>
    </row>
    <row r="849">
      <c r="C849" s="10"/>
      <c r="K849" s="11"/>
    </row>
    <row r="850">
      <c r="C850" s="10"/>
      <c r="K850" s="11"/>
    </row>
    <row r="851">
      <c r="C851" s="10"/>
      <c r="K851" s="11"/>
    </row>
    <row r="852">
      <c r="C852" s="10"/>
      <c r="K852" s="11"/>
    </row>
    <row r="853">
      <c r="C853" s="10"/>
      <c r="K853" s="11"/>
    </row>
    <row r="854">
      <c r="C854" s="10"/>
      <c r="K854" s="11"/>
    </row>
    <row r="855">
      <c r="C855" s="10"/>
      <c r="K855" s="11"/>
    </row>
    <row r="856">
      <c r="C856" s="10"/>
      <c r="K856" s="11"/>
    </row>
    <row r="857">
      <c r="C857" s="10"/>
      <c r="K857" s="11"/>
    </row>
    <row r="858">
      <c r="C858" s="10"/>
      <c r="K858" s="11"/>
    </row>
    <row r="859">
      <c r="C859" s="10"/>
      <c r="K859" s="11"/>
    </row>
    <row r="860">
      <c r="C860" s="10"/>
      <c r="K860" s="11"/>
    </row>
    <row r="861">
      <c r="C861" s="10"/>
      <c r="K861" s="11"/>
    </row>
    <row r="862">
      <c r="C862" s="10"/>
      <c r="K862" s="11"/>
    </row>
    <row r="863">
      <c r="C863" s="10"/>
      <c r="K863" s="11"/>
    </row>
    <row r="864">
      <c r="C864" s="10"/>
      <c r="K864" s="11"/>
    </row>
    <row r="865">
      <c r="C865" s="10"/>
      <c r="K865" s="11"/>
    </row>
    <row r="866">
      <c r="C866" s="10"/>
      <c r="K866" s="11"/>
    </row>
    <row r="867">
      <c r="C867" s="10"/>
      <c r="K867" s="11"/>
    </row>
    <row r="868">
      <c r="C868" s="10"/>
      <c r="K868" s="11"/>
    </row>
    <row r="869">
      <c r="C869" s="10"/>
      <c r="K869" s="11"/>
    </row>
    <row r="870">
      <c r="C870" s="10"/>
      <c r="K870" s="11"/>
    </row>
    <row r="871">
      <c r="C871" s="10"/>
      <c r="K871" s="11"/>
    </row>
    <row r="872">
      <c r="C872" s="10"/>
      <c r="K872" s="11"/>
    </row>
    <row r="873">
      <c r="C873" s="10"/>
      <c r="K873" s="11"/>
    </row>
    <row r="874">
      <c r="C874" s="10"/>
      <c r="K874" s="11"/>
    </row>
    <row r="875">
      <c r="C875" s="10"/>
      <c r="K875" s="11"/>
    </row>
    <row r="876">
      <c r="C876" s="10"/>
      <c r="K876" s="11"/>
    </row>
    <row r="877">
      <c r="C877" s="10"/>
      <c r="K877" s="11"/>
    </row>
    <row r="878">
      <c r="C878" s="10"/>
      <c r="K878" s="11"/>
    </row>
    <row r="879">
      <c r="C879" s="10"/>
      <c r="K879" s="11"/>
    </row>
    <row r="880">
      <c r="C880" s="10"/>
      <c r="K880" s="11"/>
    </row>
    <row r="881">
      <c r="C881" s="10"/>
      <c r="K881" s="11"/>
    </row>
    <row r="882">
      <c r="C882" s="10"/>
      <c r="K882" s="11"/>
    </row>
    <row r="883">
      <c r="C883" s="10"/>
      <c r="K883" s="11"/>
    </row>
    <row r="884">
      <c r="C884" s="10"/>
      <c r="K884" s="11"/>
    </row>
    <row r="885">
      <c r="C885" s="10"/>
      <c r="K885" s="11"/>
    </row>
    <row r="886">
      <c r="C886" s="10"/>
      <c r="K886" s="11"/>
    </row>
    <row r="887">
      <c r="C887" s="10"/>
      <c r="K887" s="11"/>
    </row>
    <row r="888">
      <c r="C888" s="10"/>
      <c r="K888" s="11"/>
    </row>
    <row r="889">
      <c r="C889" s="10"/>
      <c r="K889" s="11"/>
    </row>
    <row r="890">
      <c r="C890" s="10"/>
      <c r="K890" s="11"/>
    </row>
    <row r="891">
      <c r="C891" s="10"/>
      <c r="K891" s="11"/>
    </row>
    <row r="892">
      <c r="C892" s="10"/>
      <c r="K892" s="11"/>
    </row>
    <row r="893">
      <c r="C893" s="10"/>
      <c r="K893" s="11"/>
    </row>
    <row r="894">
      <c r="C894" s="10"/>
      <c r="K894" s="11"/>
    </row>
    <row r="895">
      <c r="C895" s="10"/>
      <c r="K895" s="11"/>
    </row>
    <row r="896">
      <c r="C896" s="10"/>
      <c r="K896" s="11"/>
    </row>
    <row r="897">
      <c r="C897" s="10"/>
      <c r="K897" s="11"/>
    </row>
    <row r="898">
      <c r="C898" s="10"/>
      <c r="K898" s="11"/>
    </row>
    <row r="899">
      <c r="C899" s="10"/>
      <c r="K899" s="11"/>
    </row>
    <row r="900">
      <c r="C900" s="10"/>
      <c r="K900" s="11"/>
    </row>
    <row r="901">
      <c r="C901" s="10"/>
      <c r="K901" s="11"/>
    </row>
    <row r="902">
      <c r="C902" s="10"/>
      <c r="K902" s="11"/>
    </row>
    <row r="903">
      <c r="C903" s="10"/>
      <c r="K903" s="11"/>
    </row>
    <row r="904">
      <c r="C904" s="10"/>
      <c r="K904" s="11"/>
    </row>
    <row r="905">
      <c r="C905" s="10"/>
      <c r="K905" s="11"/>
    </row>
    <row r="906">
      <c r="C906" s="10"/>
      <c r="K906" s="11"/>
    </row>
    <row r="907">
      <c r="C907" s="10"/>
      <c r="K907" s="11"/>
    </row>
    <row r="908">
      <c r="C908" s="10"/>
      <c r="K908" s="11"/>
    </row>
    <row r="909">
      <c r="C909" s="10"/>
      <c r="K909" s="11"/>
    </row>
    <row r="910">
      <c r="C910" s="10"/>
      <c r="K910" s="11"/>
    </row>
    <row r="911">
      <c r="C911" s="10"/>
      <c r="K911" s="11"/>
    </row>
    <row r="912">
      <c r="C912" s="10"/>
      <c r="K912" s="11"/>
    </row>
    <row r="913">
      <c r="C913" s="10"/>
      <c r="K913" s="11"/>
    </row>
    <row r="914">
      <c r="C914" s="10"/>
      <c r="K914" s="11"/>
    </row>
    <row r="915">
      <c r="C915" s="10"/>
      <c r="K915" s="11"/>
    </row>
    <row r="916">
      <c r="C916" s="10"/>
      <c r="K916" s="11"/>
    </row>
    <row r="917">
      <c r="C917" s="10"/>
      <c r="K917" s="11"/>
    </row>
    <row r="918">
      <c r="C918" s="10"/>
      <c r="K918" s="11"/>
    </row>
    <row r="919">
      <c r="C919" s="10"/>
      <c r="K919" s="11"/>
    </row>
    <row r="920">
      <c r="C920" s="10"/>
      <c r="K920" s="11"/>
    </row>
    <row r="921">
      <c r="C921" s="10"/>
      <c r="K921" s="11"/>
    </row>
    <row r="922">
      <c r="C922" s="10"/>
      <c r="K922" s="11"/>
    </row>
    <row r="923">
      <c r="C923" s="10"/>
      <c r="K923" s="11"/>
    </row>
    <row r="924">
      <c r="C924" s="10"/>
      <c r="K924" s="11"/>
    </row>
    <row r="925">
      <c r="C925" s="10"/>
      <c r="K925" s="11"/>
    </row>
    <row r="926">
      <c r="C926" s="10"/>
      <c r="K926" s="11"/>
    </row>
    <row r="927">
      <c r="C927" s="10"/>
      <c r="K927" s="11"/>
    </row>
    <row r="928">
      <c r="C928" s="10"/>
      <c r="K928" s="11"/>
    </row>
    <row r="929">
      <c r="C929" s="10"/>
      <c r="K929" s="11"/>
    </row>
    <row r="930">
      <c r="C930" s="10"/>
      <c r="K930" s="11"/>
    </row>
    <row r="931">
      <c r="C931" s="10"/>
      <c r="K931" s="11"/>
    </row>
    <row r="932">
      <c r="C932" s="10"/>
      <c r="K932" s="11"/>
    </row>
    <row r="933">
      <c r="C933" s="10"/>
      <c r="K933" s="11"/>
    </row>
    <row r="934">
      <c r="C934" s="10"/>
      <c r="K934" s="11"/>
    </row>
    <row r="935">
      <c r="C935" s="10"/>
      <c r="K935" s="11"/>
    </row>
    <row r="936">
      <c r="C936" s="10"/>
      <c r="K936" s="11"/>
    </row>
    <row r="937">
      <c r="C937" s="10"/>
      <c r="K937" s="11"/>
    </row>
    <row r="938">
      <c r="C938" s="10"/>
      <c r="K938" s="11"/>
    </row>
    <row r="939">
      <c r="C939" s="10"/>
      <c r="K939" s="11"/>
    </row>
    <row r="940">
      <c r="C940" s="10"/>
      <c r="K940" s="11"/>
    </row>
    <row r="941">
      <c r="C941" s="10"/>
      <c r="K941" s="11"/>
    </row>
    <row r="942">
      <c r="C942" s="10"/>
      <c r="K942" s="11"/>
    </row>
    <row r="943">
      <c r="C943" s="10"/>
      <c r="K943" s="11"/>
    </row>
    <row r="944">
      <c r="C944" s="10"/>
      <c r="K944" s="11"/>
    </row>
    <row r="945">
      <c r="C945" s="10"/>
      <c r="K945" s="11"/>
    </row>
    <row r="946">
      <c r="C946" s="10"/>
      <c r="K946" s="11"/>
    </row>
    <row r="947">
      <c r="C947" s="10"/>
      <c r="K947" s="11"/>
    </row>
    <row r="948">
      <c r="C948" s="10"/>
      <c r="K948" s="11"/>
    </row>
    <row r="949">
      <c r="C949" s="10"/>
      <c r="K949" s="11"/>
    </row>
    <row r="950">
      <c r="C950" s="10"/>
      <c r="K950" s="11"/>
    </row>
    <row r="951">
      <c r="C951" s="10"/>
      <c r="K951" s="11"/>
    </row>
    <row r="952">
      <c r="C952" s="10"/>
      <c r="K952" s="11"/>
    </row>
    <row r="953">
      <c r="C953" s="10"/>
      <c r="K953" s="11"/>
    </row>
    <row r="954">
      <c r="C954" s="10"/>
      <c r="K954" s="11"/>
    </row>
    <row r="955">
      <c r="C955" s="10"/>
      <c r="K955" s="11"/>
    </row>
    <row r="956">
      <c r="C956" s="10"/>
      <c r="K956" s="11"/>
    </row>
    <row r="957">
      <c r="C957" s="10"/>
      <c r="K957" s="11"/>
    </row>
    <row r="958">
      <c r="C958" s="10"/>
      <c r="K958" s="11"/>
    </row>
    <row r="959">
      <c r="C959" s="10"/>
      <c r="K959" s="11"/>
    </row>
    <row r="960">
      <c r="C960" s="10"/>
      <c r="K960" s="11"/>
    </row>
    <row r="961">
      <c r="C961" s="10"/>
      <c r="K961" s="11"/>
    </row>
    <row r="962">
      <c r="C962" s="10"/>
      <c r="K962" s="11"/>
    </row>
    <row r="963">
      <c r="C963" s="10"/>
      <c r="K963" s="11"/>
    </row>
    <row r="964">
      <c r="C964" s="10"/>
      <c r="K964" s="11"/>
    </row>
    <row r="965">
      <c r="C965" s="10"/>
      <c r="K965" s="11"/>
    </row>
    <row r="966">
      <c r="C966" s="10"/>
      <c r="K966" s="11"/>
    </row>
    <row r="967">
      <c r="C967" s="10"/>
      <c r="K967" s="11"/>
    </row>
    <row r="968">
      <c r="C968" s="10"/>
      <c r="K968" s="11"/>
    </row>
    <row r="969">
      <c r="C969" s="10"/>
      <c r="K969" s="11"/>
    </row>
    <row r="970">
      <c r="C970" s="10"/>
      <c r="K970" s="11"/>
    </row>
    <row r="971">
      <c r="C971" s="10"/>
      <c r="K971" s="11"/>
    </row>
    <row r="972">
      <c r="C972" s="10"/>
      <c r="K972" s="11"/>
    </row>
    <row r="973">
      <c r="C973" s="10"/>
      <c r="K973" s="11"/>
    </row>
    <row r="974">
      <c r="C974" s="10"/>
      <c r="K974" s="11"/>
    </row>
    <row r="975">
      <c r="C975" s="10"/>
      <c r="K975" s="11"/>
    </row>
    <row r="976">
      <c r="C976" s="10"/>
      <c r="K976" s="11"/>
    </row>
    <row r="977">
      <c r="C977" s="10"/>
      <c r="K977" s="11"/>
    </row>
    <row r="978">
      <c r="C978" s="10"/>
      <c r="K978" s="11"/>
    </row>
    <row r="979">
      <c r="C979" s="10"/>
      <c r="K979" s="11"/>
    </row>
    <row r="980">
      <c r="C980" s="10"/>
      <c r="K980" s="11"/>
    </row>
    <row r="981">
      <c r="C981" s="10"/>
      <c r="K981" s="11"/>
    </row>
    <row r="982">
      <c r="C982" s="10"/>
      <c r="K982" s="11"/>
    </row>
    <row r="983">
      <c r="C983" s="10"/>
      <c r="K983" s="11"/>
    </row>
    <row r="984">
      <c r="C984" s="10"/>
      <c r="K984" s="11"/>
    </row>
    <row r="985">
      <c r="C985" s="10"/>
      <c r="K985" s="11"/>
    </row>
    <row r="986">
      <c r="C986" s="10"/>
      <c r="K986" s="11"/>
    </row>
    <row r="987">
      <c r="C987" s="10"/>
      <c r="K987" s="11"/>
    </row>
    <row r="988">
      <c r="C988" s="10"/>
      <c r="K988" s="11"/>
    </row>
    <row r="989">
      <c r="C989" s="10"/>
      <c r="K989" s="11"/>
    </row>
    <row r="990">
      <c r="C990" s="10"/>
      <c r="K990" s="11"/>
    </row>
    <row r="991">
      <c r="C991" s="10"/>
      <c r="K991" s="11"/>
    </row>
    <row r="992">
      <c r="C992" s="10"/>
      <c r="K992" s="11"/>
    </row>
    <row r="993">
      <c r="C993" s="10"/>
      <c r="K993" s="11"/>
    </row>
    <row r="994">
      <c r="C994" s="10"/>
      <c r="K994" s="11"/>
    </row>
    <row r="995">
      <c r="C995" s="10"/>
      <c r="K995" s="11"/>
    </row>
    <row r="996">
      <c r="C996" s="10"/>
      <c r="K996" s="11"/>
    </row>
    <row r="997">
      <c r="C997" s="10"/>
      <c r="K997" s="11"/>
    </row>
    <row r="998">
      <c r="C998" s="10"/>
      <c r="K998" s="11"/>
    </row>
    <row r="999">
      <c r="C999" s="10"/>
      <c r="K999" s="11"/>
    </row>
    <row r="1000">
      <c r="C1000" s="10"/>
      <c r="K1000" s="11"/>
    </row>
    <row r="1001">
      <c r="C1001" s="10"/>
      <c r="K1001" s="11"/>
    </row>
    <row r="1002">
      <c r="C1002" s="10"/>
      <c r="K1002" s="11"/>
    </row>
    <row r="1003">
      <c r="C1003" s="10"/>
      <c r="K1003" s="11"/>
    </row>
    <row r="1004">
      <c r="C1004" s="10"/>
      <c r="K1004" s="11"/>
    </row>
    <row r="1005">
      <c r="C1005" s="10"/>
      <c r="K1005" s="11"/>
    </row>
    <row r="1006">
      <c r="C1006" s="10"/>
      <c r="K1006" s="11"/>
    </row>
    <row r="1007">
      <c r="C1007" s="10"/>
      <c r="K1007" s="11"/>
    </row>
    <row r="1008">
      <c r="C1008" s="10"/>
      <c r="K1008" s="11"/>
    </row>
    <row r="1009">
      <c r="C1009" s="10"/>
      <c r="K1009" s="11"/>
    </row>
    <row r="1010">
      <c r="C1010" s="10"/>
      <c r="K1010" s="11"/>
    </row>
    <row r="1011">
      <c r="C1011" s="10"/>
      <c r="K1011" s="11"/>
    </row>
    <row r="1012">
      <c r="C1012" s="10"/>
      <c r="K1012" s="11"/>
    </row>
    <row r="1013">
      <c r="C1013" s="10"/>
      <c r="K1013" s="11"/>
    </row>
    <row r="1014">
      <c r="C1014" s="10"/>
      <c r="K1014" s="11"/>
    </row>
    <row r="1015">
      <c r="C1015" s="10"/>
      <c r="K1015" s="11"/>
    </row>
    <row r="1016">
      <c r="C1016" s="10"/>
      <c r="K1016" s="11"/>
    </row>
    <row r="1017">
      <c r="C1017" s="10"/>
      <c r="K1017" s="11"/>
    </row>
    <row r="1018">
      <c r="C1018" s="10"/>
      <c r="K1018" s="11"/>
    </row>
    <row r="1019">
      <c r="C1019" s="10"/>
      <c r="K1019" s="11"/>
    </row>
    <row r="1020">
      <c r="C1020" s="10"/>
      <c r="K1020" s="11"/>
    </row>
    <row r="1021">
      <c r="C1021" s="10"/>
      <c r="K1021" s="11"/>
    </row>
    <row r="1022">
      <c r="C1022" s="10"/>
      <c r="K1022" s="11"/>
    </row>
    <row r="1023">
      <c r="C1023" s="10"/>
      <c r="K1023" s="11"/>
    </row>
    <row r="1024">
      <c r="C1024" s="10"/>
      <c r="K1024" s="11"/>
    </row>
    <row r="1025">
      <c r="C1025" s="10"/>
      <c r="K1025" s="11"/>
    </row>
    <row r="1026">
      <c r="C1026" s="10"/>
      <c r="K1026" s="11"/>
    </row>
    <row r="1027">
      <c r="C1027" s="10"/>
      <c r="K1027" s="11"/>
    </row>
    <row r="1028">
      <c r="C1028" s="10"/>
      <c r="K1028" s="11"/>
    </row>
    <row r="1029">
      <c r="C1029" s="10"/>
      <c r="K1029" s="11"/>
    </row>
    <row r="1030">
      <c r="C1030" s="10"/>
      <c r="K1030" s="11"/>
    </row>
    <row r="1031">
      <c r="C1031" s="10"/>
      <c r="K1031" s="11"/>
    </row>
    <row r="1032">
      <c r="C1032" s="10"/>
      <c r="K1032" s="11"/>
    </row>
    <row r="1033">
      <c r="C1033" s="10"/>
      <c r="K1033" s="11"/>
    </row>
    <row r="1034">
      <c r="C1034" s="10"/>
      <c r="K1034" s="11"/>
    </row>
    <row r="1035">
      <c r="C1035" s="10"/>
      <c r="K1035" s="11"/>
    </row>
    <row r="1036">
      <c r="C1036" s="10"/>
      <c r="K1036" s="11"/>
    </row>
    <row r="1037">
      <c r="C1037" s="10"/>
      <c r="K1037" s="11"/>
    </row>
    <row r="1038">
      <c r="C1038" s="10"/>
      <c r="K1038" s="11"/>
    </row>
    <row r="1039">
      <c r="C1039" s="10"/>
      <c r="K1039" s="11"/>
    </row>
    <row r="1040">
      <c r="C1040" s="10"/>
      <c r="K1040" s="11"/>
    </row>
    <row r="1041">
      <c r="C1041" s="10"/>
      <c r="K1041" s="11"/>
    </row>
    <row r="1042">
      <c r="C1042" s="10"/>
      <c r="K1042" s="11"/>
    </row>
    <row r="1043">
      <c r="C1043" s="10"/>
      <c r="K1043" s="11"/>
    </row>
  </sheetData>
  <mergeCells count="5">
    <mergeCell ref="B1:G1"/>
    <mergeCell ref="G76:H76"/>
    <mergeCell ref="G77:H77"/>
    <mergeCell ref="G78:H78"/>
    <mergeCell ref="B2:G2"/>
  </mergeCells>
  <hyperlinks>
    <hyperlink r:id="rId1" ref="B2"/>
    <hyperlink r:id="rId2" ref="E7"/>
    <hyperlink r:id="rId3" ref="E12"/>
    <hyperlink r:id="rId4" ref="E14"/>
    <hyperlink r:id="rId5" ref="E15"/>
    <hyperlink r:id="rId6" ref="E16"/>
    <hyperlink r:id="rId7" ref="E17"/>
    <hyperlink r:id="rId8" ref="E20"/>
    <hyperlink r:id="rId9" ref="E21"/>
    <hyperlink r:id="rId10" ref="E26"/>
    <hyperlink r:id="rId11" ref="E30"/>
    <hyperlink r:id="rId12" ref="E34"/>
    <hyperlink r:id="rId13" ref="E36"/>
    <hyperlink r:id="rId14" ref="E37"/>
    <hyperlink r:id="rId15" ref="E38"/>
    <hyperlink r:id="rId16" ref="E39"/>
    <hyperlink r:id="rId17" ref="E40"/>
    <hyperlink r:id="rId18" ref="E41"/>
    <hyperlink r:id="rId19" ref="E42"/>
    <hyperlink r:id="rId20" ref="E44"/>
    <hyperlink r:id="rId21" ref="E45"/>
    <hyperlink r:id="rId22" ref="E46"/>
    <hyperlink r:id="rId23" ref="E47"/>
    <hyperlink r:id="rId24" ref="E49"/>
    <hyperlink r:id="rId25" ref="E50"/>
    <hyperlink r:id="rId26" ref="E51"/>
    <hyperlink r:id="rId27" ref="E52"/>
    <hyperlink r:id="rId28" ref="E54"/>
    <hyperlink r:id="rId29" ref="E55"/>
    <hyperlink r:id="rId30" ref="E56"/>
    <hyperlink r:id="rId31" ref="E57"/>
    <hyperlink r:id="rId32" ref="E63"/>
    <hyperlink r:id="rId33" ref="E65"/>
    <hyperlink r:id="rId34" ref="E66"/>
    <hyperlink r:id="rId35" ref="E67"/>
    <hyperlink r:id="rId36" ref="E69"/>
    <hyperlink r:id="rId37" ref="E71"/>
    <hyperlink r:id="rId38" ref="E73"/>
    <hyperlink r:id="rId39" ref="E7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</cols>
  <sheetData>
    <row r="1">
      <c r="A1" s="9" t="s">
        <v>115</v>
      </c>
      <c r="B1" s="9" t="s">
        <v>4</v>
      </c>
      <c r="C1" s="9" t="s">
        <v>116</v>
      </c>
      <c r="D1" s="9" t="s">
        <v>117</v>
      </c>
    </row>
    <row r="2">
      <c r="A2" s="34" t="s">
        <v>118</v>
      </c>
      <c r="B2" s="9">
        <v>1.0</v>
      </c>
      <c r="C2" s="9">
        <v>14.8</v>
      </c>
      <c r="D2" s="28">
        <f t="shared" ref="D2:D3" si="1">C2*B2</f>
        <v>14.8</v>
      </c>
    </row>
    <row r="3">
      <c r="A3" s="34" t="s">
        <v>119</v>
      </c>
      <c r="B3" s="9">
        <v>1.0</v>
      </c>
      <c r="C3" s="9">
        <v>10.99</v>
      </c>
      <c r="D3" s="28">
        <f t="shared" si="1"/>
        <v>10.99</v>
      </c>
    </row>
    <row r="5">
      <c r="A5" s="9" t="s">
        <v>120</v>
      </c>
      <c r="B5" s="9">
        <v>2.0</v>
      </c>
      <c r="C5" s="9">
        <v>3.0</v>
      </c>
      <c r="D5" s="28">
        <f>C5*B5</f>
        <v>6</v>
      </c>
    </row>
    <row r="7">
      <c r="A7" s="9" t="s">
        <v>121</v>
      </c>
      <c r="B7" s="9">
        <v>1.0</v>
      </c>
      <c r="C7" s="9">
        <v>12.0</v>
      </c>
      <c r="D7" s="28">
        <f>C7*B7</f>
        <v>12</v>
      </c>
    </row>
    <row r="9">
      <c r="A9" s="35" t="s">
        <v>122</v>
      </c>
    </row>
    <row r="10">
      <c r="A10" s="12" t="s">
        <v>123</v>
      </c>
      <c r="B10" s="36">
        <v>10.0</v>
      </c>
      <c r="C10" s="37">
        <v>1.67</v>
      </c>
      <c r="D10" s="38">
        <f t="shared" ref="D10:D11" si="2">B10*C10</f>
        <v>16.7</v>
      </c>
      <c r="F10" s="39" t="s">
        <v>124</v>
      </c>
      <c r="G10" s="12" t="s">
        <v>125</v>
      </c>
    </row>
    <row r="11">
      <c r="A11" s="12" t="s">
        <v>126</v>
      </c>
      <c r="B11" s="36">
        <v>20.0</v>
      </c>
      <c r="C11" s="37">
        <v>0.47</v>
      </c>
      <c r="D11" s="38">
        <f t="shared" si="2"/>
        <v>9.4</v>
      </c>
      <c r="F11" s="39" t="s">
        <v>127</v>
      </c>
      <c r="G11" s="40" t="s">
        <v>128</v>
      </c>
    </row>
    <row r="13">
      <c r="C13" s="17" t="s">
        <v>129</v>
      </c>
      <c r="D13" s="18">
        <f>SUM(D2:D11)</f>
        <v>69.89</v>
      </c>
    </row>
    <row r="15">
      <c r="A15" s="9" t="s">
        <v>130</v>
      </c>
    </row>
    <row r="16">
      <c r="A16" s="12" t="s">
        <v>131</v>
      </c>
      <c r="B16" s="12" t="s">
        <v>132</v>
      </c>
      <c r="C16" s="12" t="s">
        <v>133</v>
      </c>
      <c r="D16" s="12" t="s">
        <v>134</v>
      </c>
      <c r="E16" s="41" t="s">
        <v>135</v>
      </c>
      <c r="F16" s="12" t="s">
        <v>136</v>
      </c>
      <c r="G16" s="12" t="s">
        <v>137</v>
      </c>
    </row>
    <row r="17">
      <c r="A17" s="12" t="s">
        <v>138</v>
      </c>
      <c r="B17" s="37">
        <v>0.72</v>
      </c>
      <c r="C17" s="37">
        <v>1.0</v>
      </c>
      <c r="D17" s="37">
        <f>(24+1)*C17</f>
        <v>25</v>
      </c>
      <c r="E17" s="38">
        <f t="shared" ref="E17:E21" si="3">D17*B17</f>
        <v>18</v>
      </c>
      <c r="F17" s="39" t="s">
        <v>139</v>
      </c>
      <c r="G17" s="12" t="s">
        <v>125</v>
      </c>
    </row>
    <row r="18">
      <c r="A18" s="12" t="s">
        <v>140</v>
      </c>
      <c r="B18" s="37">
        <v>1.17</v>
      </c>
      <c r="C18" s="37">
        <v>1.0</v>
      </c>
      <c r="D18" s="37">
        <f>(12+3)*C18</f>
        <v>15</v>
      </c>
      <c r="E18" s="38">
        <f t="shared" si="3"/>
        <v>17.55</v>
      </c>
      <c r="F18" s="39" t="s">
        <v>141</v>
      </c>
      <c r="G18" s="12" t="s">
        <v>125</v>
      </c>
    </row>
    <row r="19">
      <c r="A19" s="12" t="s">
        <v>123</v>
      </c>
      <c r="B19" s="37">
        <v>1.67</v>
      </c>
      <c r="C19" s="37">
        <v>1.0</v>
      </c>
      <c r="D19" s="37">
        <f>(6+4)*C19</f>
        <v>10</v>
      </c>
      <c r="E19" s="38">
        <f t="shared" si="3"/>
        <v>16.7</v>
      </c>
      <c r="F19" s="39" t="s">
        <v>124</v>
      </c>
      <c r="G19" s="12" t="s">
        <v>125</v>
      </c>
    </row>
    <row r="20">
      <c r="A20" s="12" t="s">
        <v>126</v>
      </c>
      <c r="B20" s="37">
        <v>0.47</v>
      </c>
      <c r="C20" s="37">
        <v>4.0</v>
      </c>
      <c r="D20" s="37">
        <f t="shared" ref="D20:D21" si="4">(4+1)*C20</f>
        <v>20</v>
      </c>
      <c r="E20" s="38">
        <f t="shared" si="3"/>
        <v>9.4</v>
      </c>
      <c r="F20" s="39" t="s">
        <v>127</v>
      </c>
      <c r="G20" s="40" t="s">
        <v>128</v>
      </c>
    </row>
    <row r="21">
      <c r="A21" s="12" t="s">
        <v>142</v>
      </c>
      <c r="B21" s="37">
        <v>0.29</v>
      </c>
      <c r="C21" s="37">
        <v>4.0</v>
      </c>
      <c r="D21" s="37">
        <f t="shared" si="4"/>
        <v>20</v>
      </c>
      <c r="E21" s="38">
        <f t="shared" si="3"/>
        <v>5.8</v>
      </c>
      <c r="F21" s="39" t="s">
        <v>143</v>
      </c>
      <c r="G21" s="40" t="s">
        <v>144</v>
      </c>
    </row>
    <row r="22">
      <c r="A22" s="12"/>
      <c r="B22" s="12"/>
      <c r="C22" s="12"/>
      <c r="D22" s="42" t="s">
        <v>145</v>
      </c>
      <c r="E22" s="43">
        <f>SUM(E17:E21)</f>
        <v>67.45</v>
      </c>
      <c r="F22" s="12"/>
      <c r="G22" s="12"/>
    </row>
  </sheetData>
  <hyperlinks>
    <hyperlink r:id="rId1" ref="A2"/>
    <hyperlink r:id="rId2" ref="A3"/>
    <hyperlink r:id="rId3" ref="F10"/>
    <hyperlink r:id="rId4" ref="F11"/>
    <hyperlink r:id="rId5" ref="F17"/>
    <hyperlink r:id="rId6" ref="F18"/>
    <hyperlink r:id="rId7" ref="F19"/>
    <hyperlink r:id="rId8" ref="F20"/>
    <hyperlink r:id="rId9" ref="F21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23.86"/>
  </cols>
  <sheetData>
    <row r="1">
      <c r="A1" s="9" t="s">
        <v>88</v>
      </c>
      <c r="B1" s="22" t="s">
        <v>89</v>
      </c>
      <c r="C1" s="44">
        <v>2.0</v>
      </c>
      <c r="E1" s="9" t="s">
        <v>146</v>
      </c>
    </row>
    <row r="2">
      <c r="A2" s="9" t="s">
        <v>90</v>
      </c>
      <c r="B2" s="22" t="s">
        <v>89</v>
      </c>
      <c r="C2" s="44">
        <v>2.0</v>
      </c>
      <c r="E2" s="9" t="s">
        <v>147</v>
      </c>
      <c r="F2" s="9" t="s">
        <v>148</v>
      </c>
      <c r="G2" s="9" t="s">
        <v>149</v>
      </c>
    </row>
    <row r="3">
      <c r="A3" s="9" t="s">
        <v>91</v>
      </c>
      <c r="B3" s="22" t="s">
        <v>92</v>
      </c>
      <c r="C3" s="44">
        <v>1.0</v>
      </c>
      <c r="E3" s="9">
        <v>80.0</v>
      </c>
      <c r="F3" s="9">
        <v>115.0</v>
      </c>
      <c r="G3" s="28">
        <f t="shared" ref="G3:G11" si="1">200-(E3+F3)</f>
        <v>5</v>
      </c>
    </row>
    <row r="4">
      <c r="A4" s="22" t="s">
        <v>93</v>
      </c>
      <c r="B4" s="22" t="s">
        <v>94</v>
      </c>
      <c r="C4" s="22">
        <v>6.0</v>
      </c>
      <c r="E4" s="9">
        <v>80.0</v>
      </c>
      <c r="F4" s="9">
        <v>115.0</v>
      </c>
      <c r="G4" s="28">
        <f t="shared" si="1"/>
        <v>5</v>
      </c>
    </row>
    <row r="5">
      <c r="E5" s="9">
        <v>170.0</v>
      </c>
      <c r="G5" s="28">
        <f t="shared" si="1"/>
        <v>30</v>
      </c>
    </row>
    <row r="6">
      <c r="E6" s="9">
        <v>170.0</v>
      </c>
      <c r="G6" s="28">
        <f t="shared" si="1"/>
        <v>30</v>
      </c>
    </row>
    <row r="7">
      <c r="E7" s="9">
        <v>170.0</v>
      </c>
      <c r="G7" s="28">
        <f t="shared" si="1"/>
        <v>30</v>
      </c>
    </row>
    <row r="8">
      <c r="E8" s="9">
        <v>170.0</v>
      </c>
      <c r="G8" s="28">
        <f t="shared" si="1"/>
        <v>30</v>
      </c>
    </row>
    <row r="9">
      <c r="E9" s="9">
        <v>170.0</v>
      </c>
      <c r="G9" s="28">
        <f t="shared" si="1"/>
        <v>30</v>
      </c>
    </row>
    <row r="10">
      <c r="E10" s="9">
        <v>170.0</v>
      </c>
      <c r="G10" s="28">
        <f t="shared" si="1"/>
        <v>30</v>
      </c>
    </row>
    <row r="11">
      <c r="E11" s="9">
        <v>160.0</v>
      </c>
      <c r="G11" s="28">
        <f t="shared" si="1"/>
        <v>40</v>
      </c>
    </row>
    <row r="13">
      <c r="E13" s="17" t="s">
        <v>150</v>
      </c>
      <c r="F13" s="18">
        <f>3.31*9</f>
        <v>29.79</v>
      </c>
      <c r="G13" s="17" t="s">
        <v>151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2.43"/>
    <col customWidth="1" min="8" max="8" width="35.0"/>
    <col customWidth="1" min="10" max="11" width="8.0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157</v>
      </c>
      <c r="K1" s="21" t="s">
        <v>20</v>
      </c>
      <c r="L1" s="21"/>
      <c r="M1" s="21" t="s">
        <v>157</v>
      </c>
      <c r="N1" s="21" t="s">
        <v>20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14</v>
      </c>
      <c r="B2" s="9" t="s">
        <v>158</v>
      </c>
      <c r="C2" s="46">
        <v>6.0</v>
      </c>
      <c r="D2" s="9" t="s">
        <v>19</v>
      </c>
      <c r="J2" s="9">
        <v>1.0</v>
      </c>
      <c r="M2" s="28">
        <f t="shared" ref="M2:N2" si="1">J2*$C2</f>
        <v>6</v>
      </c>
      <c r="N2" s="28">
        <f t="shared" si="1"/>
        <v>0</v>
      </c>
    </row>
    <row r="3">
      <c r="A3" s="9" t="s">
        <v>14</v>
      </c>
      <c r="B3" s="9" t="s">
        <v>159</v>
      </c>
      <c r="C3" s="46">
        <v>6.0</v>
      </c>
      <c r="D3" s="9" t="s">
        <v>19</v>
      </c>
      <c r="J3" s="9">
        <v>1.0</v>
      </c>
      <c r="M3" s="28">
        <f t="shared" ref="M3:N3" si="2">J3*$C3</f>
        <v>6</v>
      </c>
      <c r="N3" s="28">
        <f t="shared" si="2"/>
        <v>0</v>
      </c>
    </row>
    <row r="4">
      <c r="A4" s="9" t="s">
        <v>14</v>
      </c>
      <c r="B4" s="9" t="s">
        <v>160</v>
      </c>
      <c r="C4" s="46">
        <v>2.0</v>
      </c>
      <c r="D4" s="9" t="s">
        <v>19</v>
      </c>
      <c r="J4" s="9">
        <v>1.0</v>
      </c>
      <c r="M4" s="28">
        <f t="shared" ref="M4:N4" si="3">J4*$C4</f>
        <v>2</v>
      </c>
      <c r="N4" s="28">
        <f t="shared" si="3"/>
        <v>0</v>
      </c>
    </row>
    <row r="5">
      <c r="A5" s="9" t="s">
        <v>20</v>
      </c>
      <c r="B5" s="9" t="s">
        <v>160</v>
      </c>
      <c r="C5" s="46">
        <v>4.0</v>
      </c>
      <c r="D5" s="9" t="s">
        <v>22</v>
      </c>
      <c r="K5" s="9">
        <v>1.0</v>
      </c>
      <c r="M5" s="28">
        <f t="shared" ref="M5:N5" si="4">J5*$C5</f>
        <v>0</v>
      </c>
      <c r="N5" s="28">
        <f t="shared" si="4"/>
        <v>4</v>
      </c>
    </row>
    <row r="6">
      <c r="A6" s="47" t="s">
        <v>28</v>
      </c>
      <c r="B6" s="9" t="s">
        <v>160</v>
      </c>
      <c r="C6" s="46">
        <v>2.0</v>
      </c>
      <c r="D6" s="9" t="s">
        <v>29</v>
      </c>
      <c r="M6" s="28">
        <f t="shared" ref="M6:N6" si="5">J6*$C6</f>
        <v>0</v>
      </c>
      <c r="N6" s="28">
        <f t="shared" si="5"/>
        <v>0</v>
      </c>
    </row>
    <row r="7">
      <c r="A7" s="9" t="s">
        <v>14</v>
      </c>
      <c r="B7" s="9" t="s">
        <v>161</v>
      </c>
      <c r="C7" s="46">
        <v>4.0</v>
      </c>
      <c r="D7" s="9" t="s">
        <v>19</v>
      </c>
      <c r="J7" s="9">
        <v>1.0</v>
      </c>
      <c r="M7" s="28">
        <f t="shared" ref="M7:N7" si="6">J7*$C7</f>
        <v>4</v>
      </c>
      <c r="N7" s="28">
        <f t="shared" si="6"/>
        <v>0</v>
      </c>
    </row>
    <row r="8">
      <c r="A8" s="9" t="s">
        <v>20</v>
      </c>
      <c r="B8" s="9" t="s">
        <v>161</v>
      </c>
      <c r="C8" s="46">
        <v>4.0</v>
      </c>
      <c r="D8" s="9" t="s">
        <v>22</v>
      </c>
      <c r="K8" s="9">
        <v>1.0</v>
      </c>
      <c r="M8" s="28">
        <f t="shared" ref="M8:N8" si="7">J8*$C8</f>
        <v>0</v>
      </c>
      <c r="N8" s="28">
        <f t="shared" si="7"/>
        <v>4</v>
      </c>
    </row>
    <row r="9">
      <c r="A9" s="47" t="s">
        <v>88</v>
      </c>
      <c r="B9" s="9" t="s">
        <v>161</v>
      </c>
      <c r="C9" s="46">
        <v>2.0</v>
      </c>
      <c r="D9" s="9" t="s">
        <v>162</v>
      </c>
      <c r="F9" s="9" t="s">
        <v>96</v>
      </c>
      <c r="H9" s="9" t="s">
        <v>163</v>
      </c>
      <c r="M9" s="28">
        <f t="shared" ref="M9:N9" si="8">J9*$C9</f>
        <v>0</v>
      </c>
      <c r="N9" s="28">
        <f t="shared" si="8"/>
        <v>0</v>
      </c>
    </row>
    <row r="10">
      <c r="A10" s="9" t="s">
        <v>14</v>
      </c>
      <c r="B10" s="9" t="s">
        <v>164</v>
      </c>
      <c r="C10" s="46">
        <v>4.0</v>
      </c>
      <c r="D10" s="9" t="s">
        <v>19</v>
      </c>
      <c r="J10" s="9">
        <v>1.0</v>
      </c>
      <c r="M10" s="28">
        <f t="shared" ref="M10:N10" si="9">J10*$C10</f>
        <v>4</v>
      </c>
      <c r="N10" s="28">
        <f t="shared" si="9"/>
        <v>0</v>
      </c>
    </row>
    <row r="11">
      <c r="A11" s="9" t="s">
        <v>20</v>
      </c>
      <c r="B11" s="9" t="s">
        <v>164</v>
      </c>
      <c r="C11" s="46">
        <v>4.0</v>
      </c>
      <c r="D11" s="9" t="s">
        <v>22</v>
      </c>
      <c r="K11" s="9">
        <v>1.0</v>
      </c>
      <c r="M11" s="28">
        <f t="shared" ref="M11:N11" si="10">J11*$C11</f>
        <v>0</v>
      </c>
      <c r="N11" s="28">
        <f t="shared" si="10"/>
        <v>4</v>
      </c>
    </row>
    <row r="12">
      <c r="A12" s="47" t="s">
        <v>90</v>
      </c>
      <c r="B12" s="9" t="s">
        <v>164</v>
      </c>
      <c r="C12" s="46">
        <v>2.0</v>
      </c>
      <c r="D12" s="9" t="s">
        <v>162</v>
      </c>
      <c r="F12" s="9" t="s">
        <v>96</v>
      </c>
      <c r="H12" s="9" t="s">
        <v>165</v>
      </c>
      <c r="M12" s="28">
        <f t="shared" ref="M12:N12" si="11">J12*$C12</f>
        <v>0</v>
      </c>
      <c r="N12" s="28">
        <f t="shared" si="11"/>
        <v>0</v>
      </c>
    </row>
    <row r="13">
      <c r="A13" s="9" t="s">
        <v>14</v>
      </c>
      <c r="B13" s="9" t="s">
        <v>166</v>
      </c>
      <c r="C13" s="46">
        <v>2.0</v>
      </c>
      <c r="D13" s="9" t="s">
        <v>19</v>
      </c>
      <c r="J13" s="9">
        <v>1.0</v>
      </c>
      <c r="M13" s="28">
        <f t="shared" ref="M13:N13" si="12">J13*$C13</f>
        <v>2</v>
      </c>
      <c r="N13" s="28">
        <f t="shared" si="12"/>
        <v>0</v>
      </c>
    </row>
    <row r="14">
      <c r="A14" s="9" t="s">
        <v>20</v>
      </c>
      <c r="B14" s="9" t="s">
        <v>166</v>
      </c>
      <c r="C14" s="46">
        <v>4.0</v>
      </c>
      <c r="D14" s="9" t="s">
        <v>22</v>
      </c>
      <c r="K14" s="9">
        <v>1.0</v>
      </c>
      <c r="M14" s="28">
        <f t="shared" ref="M14:N14" si="13">J14*$C14</f>
        <v>0</v>
      </c>
      <c r="N14" s="28">
        <f t="shared" si="13"/>
        <v>4</v>
      </c>
    </row>
    <row r="15">
      <c r="A15" s="47" t="s">
        <v>32</v>
      </c>
      <c r="B15" s="9" t="s">
        <v>166</v>
      </c>
      <c r="C15" s="46">
        <v>2.0</v>
      </c>
      <c r="D15" s="9" t="s">
        <v>162</v>
      </c>
      <c r="H15" s="9" t="s">
        <v>167</v>
      </c>
      <c r="M15" s="28">
        <f t="shared" ref="M15:N15" si="14">J15*$C15</f>
        <v>0</v>
      </c>
      <c r="N15" s="28">
        <f t="shared" si="14"/>
        <v>0</v>
      </c>
    </row>
    <row r="16">
      <c r="A16" s="47" t="s">
        <v>33</v>
      </c>
      <c r="B16" s="9" t="s">
        <v>166</v>
      </c>
      <c r="C16" s="46">
        <v>2.0</v>
      </c>
      <c r="D16" s="9" t="s">
        <v>162</v>
      </c>
      <c r="H16" s="9" t="s">
        <v>168</v>
      </c>
      <c r="M16" s="28">
        <f t="shared" ref="M16:N16" si="15">J16*$C16</f>
        <v>0</v>
      </c>
      <c r="N16" s="28">
        <f t="shared" si="15"/>
        <v>0</v>
      </c>
    </row>
    <row r="17">
      <c r="A17" s="47" t="s">
        <v>169</v>
      </c>
      <c r="B17" s="9" t="s">
        <v>166</v>
      </c>
      <c r="C17" s="46">
        <v>2.0</v>
      </c>
      <c r="D17" s="9" t="s">
        <v>162</v>
      </c>
      <c r="H17" s="9" t="s">
        <v>170</v>
      </c>
      <c r="M17" s="28">
        <f t="shared" ref="M17:N17" si="16">J17*$C17</f>
        <v>0</v>
      </c>
      <c r="N17" s="28">
        <f t="shared" si="16"/>
        <v>0</v>
      </c>
    </row>
    <row r="18">
      <c r="C18" s="46"/>
      <c r="M18" s="18">
        <f t="shared" ref="M18:N18" si="17">SUM(M2:M17)</f>
        <v>24</v>
      </c>
      <c r="N18" s="18">
        <f t="shared" si="17"/>
        <v>16</v>
      </c>
    </row>
    <row r="19">
      <c r="C19" s="48"/>
    </row>
    <row r="20">
      <c r="A20" s="17" t="s">
        <v>171</v>
      </c>
      <c r="C20" s="48"/>
    </row>
    <row r="21">
      <c r="A21" s="9" t="s">
        <v>14</v>
      </c>
      <c r="B21" s="28">
        <f>M18</f>
        <v>24</v>
      </c>
      <c r="C21" s="48"/>
    </row>
    <row r="22">
      <c r="A22" s="9" t="s">
        <v>20</v>
      </c>
      <c r="B22" s="28">
        <f>N18</f>
        <v>16</v>
      </c>
      <c r="C22" s="48"/>
    </row>
    <row r="23">
      <c r="A23" s="47" t="s">
        <v>28</v>
      </c>
      <c r="B23" s="28">
        <f>C6</f>
        <v>2</v>
      </c>
      <c r="C23" s="48"/>
    </row>
    <row r="24">
      <c r="A24" s="47" t="s">
        <v>88</v>
      </c>
      <c r="B24" s="28">
        <f>C9</f>
        <v>2</v>
      </c>
      <c r="C24" s="48"/>
    </row>
    <row r="25">
      <c r="A25" s="47" t="s">
        <v>90</v>
      </c>
      <c r="B25" s="28">
        <f>C12</f>
        <v>2</v>
      </c>
      <c r="C25" s="48"/>
    </row>
    <row r="26">
      <c r="A26" s="47" t="s">
        <v>32</v>
      </c>
      <c r="B26" s="28">
        <f t="shared" ref="B26:B28" si="18">C15</f>
        <v>2</v>
      </c>
      <c r="C26" s="48"/>
    </row>
    <row r="27">
      <c r="A27" s="47" t="s">
        <v>33</v>
      </c>
      <c r="B27" s="28">
        <f t="shared" si="18"/>
        <v>2</v>
      </c>
      <c r="C27" s="48"/>
    </row>
    <row r="28">
      <c r="A28" s="47" t="s">
        <v>169</v>
      </c>
      <c r="B28" s="28">
        <f t="shared" si="18"/>
        <v>2</v>
      </c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  <row r="1001">
      <c r="C1001" s="48"/>
    </row>
    <row r="1002">
      <c r="C1002" s="48"/>
    </row>
    <row r="1003">
      <c r="C1003" s="48"/>
    </row>
    <row r="1004">
      <c r="C1004" s="48"/>
    </row>
    <row r="1005">
      <c r="C1005" s="48"/>
    </row>
    <row r="1006">
      <c r="C1006" s="48"/>
    </row>
    <row r="1007">
      <c r="C1007" s="48"/>
    </row>
    <row r="1008">
      <c r="C1008" s="48"/>
    </row>
    <row r="1009">
      <c r="C1009" s="48"/>
    </row>
    <row r="1010">
      <c r="C1010" s="48"/>
    </row>
    <row r="1011">
      <c r="C1011" s="48"/>
    </row>
    <row r="1012">
      <c r="C1012" s="4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2.43"/>
    <col customWidth="1" min="8" max="8" width="35.0"/>
    <col customWidth="1" min="10" max="16" width="6.14"/>
    <col customWidth="1" min="18" max="24" width="7.0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20</v>
      </c>
      <c r="K1" s="21" t="s">
        <v>157</v>
      </c>
      <c r="L1" s="21" t="s">
        <v>24</v>
      </c>
      <c r="M1" s="21" t="s">
        <v>26</v>
      </c>
      <c r="N1" s="21" t="s">
        <v>38</v>
      </c>
      <c r="O1" s="21" t="s">
        <v>44</v>
      </c>
      <c r="P1" s="21" t="s">
        <v>57</v>
      </c>
      <c r="Q1" s="11"/>
      <c r="R1" s="21" t="s">
        <v>20</v>
      </c>
      <c r="S1" s="21" t="s">
        <v>157</v>
      </c>
      <c r="T1" s="21" t="s">
        <v>24</v>
      </c>
      <c r="U1" s="21" t="s">
        <v>26</v>
      </c>
      <c r="V1" s="21" t="s">
        <v>38</v>
      </c>
      <c r="W1" s="21" t="s">
        <v>44</v>
      </c>
      <c r="X1" s="21" t="s">
        <v>57</v>
      </c>
      <c r="Y1" s="11"/>
      <c r="Z1" s="11"/>
    </row>
    <row r="2">
      <c r="A2" s="9" t="s">
        <v>14</v>
      </c>
      <c r="B2" s="9" t="s">
        <v>172</v>
      </c>
      <c r="C2" s="46">
        <v>6.0</v>
      </c>
      <c r="K2" s="9">
        <v>1.0</v>
      </c>
      <c r="R2" s="28">
        <f t="shared" ref="R2:X2" si="1">J2*$C2</f>
        <v>0</v>
      </c>
      <c r="S2" s="28">
        <f t="shared" si="1"/>
        <v>6</v>
      </c>
      <c r="T2" s="28">
        <f t="shared" si="1"/>
        <v>0</v>
      </c>
      <c r="U2" s="28">
        <f t="shared" si="1"/>
        <v>0</v>
      </c>
      <c r="V2" s="28">
        <f t="shared" si="1"/>
        <v>0</v>
      </c>
      <c r="W2" s="28">
        <f t="shared" si="1"/>
        <v>0</v>
      </c>
      <c r="X2" s="28">
        <f t="shared" si="1"/>
        <v>0</v>
      </c>
    </row>
    <row r="3">
      <c r="A3" s="9" t="s">
        <v>14</v>
      </c>
      <c r="B3" s="9" t="s">
        <v>173</v>
      </c>
      <c r="C3" s="46">
        <v>6.0</v>
      </c>
      <c r="K3" s="9">
        <v>1.0</v>
      </c>
      <c r="R3" s="28">
        <f t="shared" ref="R3:X3" si="2">J3*$C3</f>
        <v>0</v>
      </c>
      <c r="S3" s="28">
        <f t="shared" si="2"/>
        <v>6</v>
      </c>
      <c r="T3" s="28">
        <f t="shared" si="2"/>
        <v>0</v>
      </c>
      <c r="U3" s="28">
        <f t="shared" si="2"/>
        <v>0</v>
      </c>
      <c r="V3" s="28">
        <f t="shared" si="2"/>
        <v>0</v>
      </c>
      <c r="W3" s="28">
        <f t="shared" si="2"/>
        <v>0</v>
      </c>
      <c r="X3" s="28">
        <f t="shared" si="2"/>
        <v>0</v>
      </c>
    </row>
    <row r="4">
      <c r="A4" s="47" t="s">
        <v>174</v>
      </c>
      <c r="B4" s="9" t="s">
        <v>175</v>
      </c>
      <c r="C4" s="46">
        <v>1.0</v>
      </c>
      <c r="R4" s="28">
        <f t="shared" ref="R4:X4" si="3">J4*$C4</f>
        <v>0</v>
      </c>
      <c r="S4" s="28">
        <f t="shared" si="3"/>
        <v>0</v>
      </c>
      <c r="T4" s="28">
        <f t="shared" si="3"/>
        <v>0</v>
      </c>
      <c r="U4" s="28">
        <f t="shared" si="3"/>
        <v>0</v>
      </c>
      <c r="V4" s="28">
        <f t="shared" si="3"/>
        <v>0</v>
      </c>
      <c r="W4" s="28">
        <f t="shared" si="3"/>
        <v>0</v>
      </c>
      <c r="X4" s="28">
        <f t="shared" si="3"/>
        <v>0</v>
      </c>
    </row>
    <row r="5">
      <c r="A5" s="9" t="s">
        <v>176</v>
      </c>
      <c r="B5" s="9" t="s">
        <v>175</v>
      </c>
      <c r="C5" s="46">
        <v>8.0</v>
      </c>
      <c r="J5" s="9">
        <v>1.0</v>
      </c>
      <c r="R5" s="28">
        <f t="shared" ref="R5:X5" si="4">J5*$C5</f>
        <v>8</v>
      </c>
      <c r="S5" s="28">
        <f t="shared" si="4"/>
        <v>0</v>
      </c>
      <c r="T5" s="28">
        <f t="shared" si="4"/>
        <v>0</v>
      </c>
      <c r="U5" s="28">
        <f t="shared" si="4"/>
        <v>0</v>
      </c>
      <c r="V5" s="28">
        <f t="shared" si="4"/>
        <v>0</v>
      </c>
      <c r="W5" s="28">
        <f t="shared" si="4"/>
        <v>0</v>
      </c>
      <c r="X5" s="28">
        <f t="shared" si="4"/>
        <v>0</v>
      </c>
    </row>
    <row r="6">
      <c r="A6" s="9" t="s">
        <v>14</v>
      </c>
      <c r="B6" s="9" t="s">
        <v>175</v>
      </c>
      <c r="C6" s="46">
        <v>4.0</v>
      </c>
      <c r="K6" s="9">
        <v>1.0</v>
      </c>
      <c r="R6" s="28">
        <f t="shared" ref="R6:X6" si="5">J6*$C6</f>
        <v>0</v>
      </c>
      <c r="S6" s="28">
        <f t="shared" si="5"/>
        <v>4</v>
      </c>
      <c r="T6" s="28">
        <f t="shared" si="5"/>
        <v>0</v>
      </c>
      <c r="U6" s="28">
        <f t="shared" si="5"/>
        <v>0</v>
      </c>
      <c r="V6" s="28">
        <f t="shared" si="5"/>
        <v>0</v>
      </c>
      <c r="W6" s="28">
        <f t="shared" si="5"/>
        <v>0</v>
      </c>
      <c r="X6" s="28">
        <f t="shared" si="5"/>
        <v>0</v>
      </c>
    </row>
    <row r="7">
      <c r="A7" s="9" t="s">
        <v>24</v>
      </c>
      <c r="B7" s="9" t="s">
        <v>175</v>
      </c>
      <c r="C7" s="46">
        <v>4.0</v>
      </c>
      <c r="L7" s="9">
        <v>1.0</v>
      </c>
      <c r="R7" s="28">
        <f t="shared" ref="R7:X7" si="6">J7*$C7</f>
        <v>0</v>
      </c>
      <c r="S7" s="28">
        <f t="shared" si="6"/>
        <v>0</v>
      </c>
      <c r="T7" s="28">
        <f t="shared" si="6"/>
        <v>4</v>
      </c>
      <c r="U7" s="28">
        <f t="shared" si="6"/>
        <v>0</v>
      </c>
      <c r="V7" s="28">
        <f t="shared" si="6"/>
        <v>0</v>
      </c>
      <c r="W7" s="28">
        <f t="shared" si="6"/>
        <v>0</v>
      </c>
      <c r="X7" s="28">
        <f t="shared" si="6"/>
        <v>0</v>
      </c>
    </row>
    <row r="8">
      <c r="A8" s="9" t="s">
        <v>176</v>
      </c>
      <c r="B8" s="9" t="s">
        <v>175</v>
      </c>
      <c r="C8" s="46">
        <v>2.0</v>
      </c>
      <c r="J8" s="9">
        <v>1.0</v>
      </c>
      <c r="R8" s="28">
        <f t="shared" ref="R8:X8" si="7">J8*$C8</f>
        <v>2</v>
      </c>
      <c r="S8" s="28">
        <f t="shared" si="7"/>
        <v>0</v>
      </c>
      <c r="T8" s="28">
        <f t="shared" si="7"/>
        <v>0</v>
      </c>
      <c r="U8" s="28">
        <f t="shared" si="7"/>
        <v>0</v>
      </c>
      <c r="V8" s="28">
        <f t="shared" si="7"/>
        <v>0</v>
      </c>
      <c r="W8" s="28">
        <f t="shared" si="7"/>
        <v>0</v>
      </c>
      <c r="X8" s="28">
        <f t="shared" si="7"/>
        <v>0</v>
      </c>
    </row>
    <row r="9">
      <c r="A9" s="9" t="s">
        <v>14</v>
      </c>
      <c r="B9" s="9" t="s">
        <v>175</v>
      </c>
      <c r="C9" s="46">
        <v>2.0</v>
      </c>
      <c r="K9" s="9">
        <v>1.0</v>
      </c>
      <c r="R9" s="28">
        <f t="shared" ref="R9:X9" si="8">J9*$C9</f>
        <v>0</v>
      </c>
      <c r="S9" s="28">
        <f t="shared" si="8"/>
        <v>2</v>
      </c>
      <c r="T9" s="28">
        <f t="shared" si="8"/>
        <v>0</v>
      </c>
      <c r="U9" s="28">
        <f t="shared" si="8"/>
        <v>0</v>
      </c>
      <c r="V9" s="28">
        <f t="shared" si="8"/>
        <v>0</v>
      </c>
      <c r="W9" s="28">
        <f t="shared" si="8"/>
        <v>0</v>
      </c>
      <c r="X9" s="28">
        <f t="shared" si="8"/>
        <v>0</v>
      </c>
    </row>
    <row r="10">
      <c r="A10" s="47" t="s">
        <v>91</v>
      </c>
      <c r="B10" s="9" t="s">
        <v>175</v>
      </c>
      <c r="C10" s="46">
        <v>1.0</v>
      </c>
      <c r="R10" s="28">
        <f t="shared" ref="R10:X10" si="9">J10*$C10</f>
        <v>0</v>
      </c>
      <c r="S10" s="28">
        <f t="shared" si="9"/>
        <v>0</v>
      </c>
      <c r="T10" s="28">
        <f t="shared" si="9"/>
        <v>0</v>
      </c>
      <c r="U10" s="28">
        <f t="shared" si="9"/>
        <v>0</v>
      </c>
      <c r="V10" s="28">
        <f t="shared" si="9"/>
        <v>0</v>
      </c>
      <c r="W10" s="28">
        <f t="shared" si="9"/>
        <v>0</v>
      </c>
      <c r="X10" s="28">
        <f t="shared" si="9"/>
        <v>0</v>
      </c>
    </row>
    <row r="11">
      <c r="A11" s="9" t="s">
        <v>176</v>
      </c>
      <c r="B11" s="9" t="s">
        <v>177</v>
      </c>
      <c r="C11" s="46">
        <v>4.0</v>
      </c>
      <c r="J11" s="9">
        <v>1.0</v>
      </c>
      <c r="R11" s="28">
        <f t="shared" ref="R11:X11" si="10">J11*$C11</f>
        <v>4</v>
      </c>
      <c r="S11" s="28">
        <f t="shared" si="10"/>
        <v>0</v>
      </c>
      <c r="T11" s="28">
        <f t="shared" si="10"/>
        <v>0</v>
      </c>
      <c r="U11" s="28">
        <f t="shared" si="10"/>
        <v>0</v>
      </c>
      <c r="V11" s="28">
        <f t="shared" si="10"/>
        <v>0</v>
      </c>
      <c r="W11" s="28">
        <f t="shared" si="10"/>
        <v>0</v>
      </c>
      <c r="X11" s="28">
        <f t="shared" si="10"/>
        <v>0</v>
      </c>
    </row>
    <row r="12">
      <c r="A12" s="9" t="s">
        <v>14</v>
      </c>
      <c r="B12" s="9" t="s">
        <v>177</v>
      </c>
      <c r="C12" s="46">
        <v>2.0</v>
      </c>
      <c r="K12" s="9">
        <v>1.0</v>
      </c>
      <c r="R12" s="28">
        <f t="shared" ref="R12:X12" si="11">J12*$C12</f>
        <v>0</v>
      </c>
      <c r="S12" s="28">
        <f t="shared" si="11"/>
        <v>2</v>
      </c>
      <c r="T12" s="28">
        <f t="shared" si="11"/>
        <v>0</v>
      </c>
      <c r="U12" s="28">
        <f t="shared" si="11"/>
        <v>0</v>
      </c>
      <c r="V12" s="28">
        <f t="shared" si="11"/>
        <v>0</v>
      </c>
      <c r="W12" s="28">
        <f t="shared" si="11"/>
        <v>0</v>
      </c>
      <c r="X12" s="28">
        <f t="shared" si="11"/>
        <v>0</v>
      </c>
    </row>
    <row r="13">
      <c r="A13" s="9" t="s">
        <v>24</v>
      </c>
      <c r="B13" s="9" t="s">
        <v>177</v>
      </c>
      <c r="C13" s="46">
        <v>2.0</v>
      </c>
      <c r="L13" s="9">
        <v>1.0</v>
      </c>
      <c r="R13" s="28">
        <f t="shared" ref="R13:X13" si="12">J13*$C13</f>
        <v>0</v>
      </c>
      <c r="S13" s="28">
        <f t="shared" si="12"/>
        <v>0</v>
      </c>
      <c r="T13" s="28">
        <f t="shared" si="12"/>
        <v>2</v>
      </c>
      <c r="U13" s="28">
        <f t="shared" si="12"/>
        <v>0</v>
      </c>
      <c r="V13" s="28">
        <f t="shared" si="12"/>
        <v>0</v>
      </c>
      <c r="W13" s="28">
        <f t="shared" si="12"/>
        <v>0</v>
      </c>
      <c r="X13" s="28">
        <f t="shared" si="12"/>
        <v>0</v>
      </c>
    </row>
    <row r="14">
      <c r="A14" s="9" t="s">
        <v>176</v>
      </c>
      <c r="B14" s="9" t="s">
        <v>177</v>
      </c>
      <c r="C14" s="46">
        <v>4.0</v>
      </c>
      <c r="J14" s="9">
        <v>1.0</v>
      </c>
      <c r="R14" s="28">
        <f t="shared" ref="R14:X14" si="13">J14*$C14</f>
        <v>4</v>
      </c>
      <c r="S14" s="28">
        <f t="shared" si="13"/>
        <v>0</v>
      </c>
      <c r="T14" s="28">
        <f t="shared" si="13"/>
        <v>0</v>
      </c>
      <c r="U14" s="28">
        <f t="shared" si="13"/>
        <v>0</v>
      </c>
      <c r="V14" s="28">
        <f t="shared" si="13"/>
        <v>0</v>
      </c>
      <c r="W14" s="28">
        <f t="shared" si="13"/>
        <v>0</v>
      </c>
      <c r="X14" s="28">
        <f t="shared" si="13"/>
        <v>0</v>
      </c>
    </row>
    <row r="15">
      <c r="A15" s="9" t="s">
        <v>14</v>
      </c>
      <c r="B15" s="9" t="s">
        <v>177</v>
      </c>
      <c r="C15" s="46">
        <v>2.0</v>
      </c>
      <c r="K15" s="9">
        <v>1.0</v>
      </c>
      <c r="R15" s="28">
        <f t="shared" ref="R15:X15" si="14">J15*$C15</f>
        <v>0</v>
      </c>
      <c r="S15" s="28">
        <f t="shared" si="14"/>
        <v>2</v>
      </c>
      <c r="T15" s="28">
        <f t="shared" si="14"/>
        <v>0</v>
      </c>
      <c r="U15" s="28">
        <f t="shared" si="14"/>
        <v>0</v>
      </c>
      <c r="V15" s="28">
        <f t="shared" si="14"/>
        <v>0</v>
      </c>
      <c r="W15" s="28">
        <f t="shared" si="14"/>
        <v>0</v>
      </c>
      <c r="X15" s="28">
        <f t="shared" si="14"/>
        <v>0</v>
      </c>
    </row>
    <row r="16">
      <c r="A16" s="9" t="s">
        <v>24</v>
      </c>
      <c r="B16" s="9" t="s">
        <v>177</v>
      </c>
      <c r="C16" s="46">
        <v>2.0</v>
      </c>
      <c r="L16" s="9">
        <v>1.0</v>
      </c>
      <c r="R16" s="28">
        <f t="shared" ref="R16:X16" si="15">J16*$C16</f>
        <v>0</v>
      </c>
      <c r="S16" s="28">
        <f t="shared" si="15"/>
        <v>0</v>
      </c>
      <c r="T16" s="28">
        <f t="shared" si="15"/>
        <v>2</v>
      </c>
      <c r="U16" s="28">
        <f t="shared" si="15"/>
        <v>0</v>
      </c>
      <c r="V16" s="28">
        <f t="shared" si="15"/>
        <v>0</v>
      </c>
      <c r="W16" s="28">
        <f t="shared" si="15"/>
        <v>0</v>
      </c>
      <c r="X16" s="28">
        <f t="shared" si="15"/>
        <v>0</v>
      </c>
    </row>
    <row r="17">
      <c r="A17" s="9" t="s">
        <v>176</v>
      </c>
      <c r="B17" s="9" t="s">
        <v>177</v>
      </c>
      <c r="C17" s="46">
        <v>4.0</v>
      </c>
      <c r="J17" s="9">
        <v>1.0</v>
      </c>
      <c r="R17" s="28">
        <f t="shared" ref="R17:X17" si="16">J17*$C17</f>
        <v>4</v>
      </c>
      <c r="S17" s="28">
        <f t="shared" si="16"/>
        <v>0</v>
      </c>
      <c r="T17" s="28">
        <f t="shared" si="16"/>
        <v>0</v>
      </c>
      <c r="U17" s="28">
        <f t="shared" si="16"/>
        <v>0</v>
      </c>
      <c r="V17" s="28">
        <f t="shared" si="16"/>
        <v>0</v>
      </c>
      <c r="W17" s="28">
        <f t="shared" si="16"/>
        <v>0</v>
      </c>
      <c r="X17" s="28">
        <f t="shared" si="16"/>
        <v>0</v>
      </c>
    </row>
    <row r="18">
      <c r="A18" s="9" t="s">
        <v>14</v>
      </c>
      <c r="B18" s="9" t="s">
        <v>177</v>
      </c>
      <c r="C18" s="46">
        <v>2.0</v>
      </c>
      <c r="K18" s="9">
        <v>1.0</v>
      </c>
      <c r="R18" s="28">
        <f t="shared" ref="R18:X18" si="17">J18*$C18</f>
        <v>0</v>
      </c>
      <c r="S18" s="28">
        <f t="shared" si="17"/>
        <v>2</v>
      </c>
      <c r="T18" s="28">
        <f t="shared" si="17"/>
        <v>0</v>
      </c>
      <c r="U18" s="28">
        <f t="shared" si="17"/>
        <v>0</v>
      </c>
      <c r="V18" s="28">
        <f t="shared" si="17"/>
        <v>0</v>
      </c>
      <c r="W18" s="28">
        <f t="shared" si="17"/>
        <v>0</v>
      </c>
      <c r="X18" s="28">
        <f t="shared" si="17"/>
        <v>0</v>
      </c>
    </row>
    <row r="19">
      <c r="A19" s="9" t="s">
        <v>26</v>
      </c>
      <c r="B19" s="9" t="s">
        <v>177</v>
      </c>
      <c r="C19" s="46">
        <v>2.0</v>
      </c>
      <c r="M19" s="9">
        <v>1.0</v>
      </c>
      <c r="R19" s="28">
        <f t="shared" ref="R19:X19" si="18">J19*$C19</f>
        <v>0</v>
      </c>
      <c r="S19" s="28">
        <f t="shared" si="18"/>
        <v>0</v>
      </c>
      <c r="T19" s="28">
        <f t="shared" si="18"/>
        <v>0</v>
      </c>
      <c r="U19" s="28">
        <f t="shared" si="18"/>
        <v>2</v>
      </c>
      <c r="V19" s="28">
        <f t="shared" si="18"/>
        <v>0</v>
      </c>
      <c r="W19" s="28">
        <f t="shared" si="18"/>
        <v>0</v>
      </c>
      <c r="X19" s="28">
        <f t="shared" si="18"/>
        <v>0</v>
      </c>
    </row>
    <row r="20">
      <c r="A20" s="9" t="s">
        <v>176</v>
      </c>
      <c r="B20" s="9" t="s">
        <v>177</v>
      </c>
      <c r="C20" s="46">
        <v>4.0</v>
      </c>
      <c r="J20" s="9">
        <v>1.0</v>
      </c>
      <c r="R20" s="28">
        <f t="shared" ref="R20:X20" si="19">J20*$C20</f>
        <v>4</v>
      </c>
      <c r="S20" s="28">
        <f t="shared" si="19"/>
        <v>0</v>
      </c>
      <c r="T20" s="28">
        <f t="shared" si="19"/>
        <v>0</v>
      </c>
      <c r="U20" s="28">
        <f t="shared" si="19"/>
        <v>0</v>
      </c>
      <c r="V20" s="28">
        <f t="shared" si="19"/>
        <v>0</v>
      </c>
      <c r="W20" s="28">
        <f t="shared" si="19"/>
        <v>0</v>
      </c>
      <c r="X20" s="28">
        <f t="shared" si="19"/>
        <v>0</v>
      </c>
    </row>
    <row r="21">
      <c r="A21" s="9" t="s">
        <v>14</v>
      </c>
      <c r="B21" s="9" t="s">
        <v>177</v>
      </c>
      <c r="C21" s="46">
        <v>2.0</v>
      </c>
      <c r="K21" s="9">
        <v>1.0</v>
      </c>
      <c r="R21" s="28">
        <f t="shared" ref="R21:X21" si="20">J21*$C21</f>
        <v>0</v>
      </c>
      <c r="S21" s="28">
        <f t="shared" si="20"/>
        <v>2</v>
      </c>
      <c r="T21" s="28">
        <f t="shared" si="20"/>
        <v>0</v>
      </c>
      <c r="U21" s="28">
        <f t="shared" si="20"/>
        <v>0</v>
      </c>
      <c r="V21" s="28">
        <f t="shared" si="20"/>
        <v>0</v>
      </c>
      <c r="W21" s="28">
        <f t="shared" si="20"/>
        <v>0</v>
      </c>
      <c r="X21" s="28">
        <f t="shared" si="20"/>
        <v>0</v>
      </c>
    </row>
    <row r="22">
      <c r="A22" s="9" t="s">
        <v>26</v>
      </c>
      <c r="B22" s="9" t="s">
        <v>177</v>
      </c>
      <c r="C22" s="46">
        <v>2.0</v>
      </c>
      <c r="M22" s="9">
        <v>1.0</v>
      </c>
      <c r="R22" s="28">
        <f t="shared" ref="R22:X22" si="21">J22*$C22</f>
        <v>0</v>
      </c>
      <c r="S22" s="28">
        <f t="shared" si="21"/>
        <v>0</v>
      </c>
      <c r="T22" s="28">
        <f t="shared" si="21"/>
        <v>0</v>
      </c>
      <c r="U22" s="28">
        <f t="shared" si="21"/>
        <v>2</v>
      </c>
      <c r="V22" s="28">
        <f t="shared" si="21"/>
        <v>0</v>
      </c>
      <c r="W22" s="28">
        <f t="shared" si="21"/>
        <v>0</v>
      </c>
      <c r="X22" s="28">
        <f t="shared" si="21"/>
        <v>0</v>
      </c>
    </row>
    <row r="23">
      <c r="A23" s="9" t="s">
        <v>38</v>
      </c>
      <c r="B23" s="9" t="s">
        <v>177</v>
      </c>
      <c r="C23" s="46">
        <v>10.0</v>
      </c>
      <c r="N23" s="9">
        <v>1.0</v>
      </c>
      <c r="R23" s="28">
        <f t="shared" ref="R23:X23" si="22">J23*$C23</f>
        <v>0</v>
      </c>
      <c r="S23" s="28">
        <f t="shared" si="22"/>
        <v>0</v>
      </c>
      <c r="T23" s="28">
        <f t="shared" si="22"/>
        <v>0</v>
      </c>
      <c r="U23" s="28">
        <f t="shared" si="22"/>
        <v>0</v>
      </c>
      <c r="V23" s="28">
        <f t="shared" si="22"/>
        <v>10</v>
      </c>
      <c r="W23" s="28">
        <f t="shared" si="22"/>
        <v>0</v>
      </c>
      <c r="X23" s="28">
        <f t="shared" si="22"/>
        <v>0</v>
      </c>
    </row>
    <row r="24">
      <c r="A24" s="9" t="s">
        <v>178</v>
      </c>
      <c r="B24" s="9" t="s">
        <v>177</v>
      </c>
      <c r="C24" s="46">
        <v>5.0</v>
      </c>
      <c r="O24" s="9">
        <v>1.0</v>
      </c>
      <c r="R24" s="28">
        <f t="shared" ref="R24:X24" si="23">J24*$C24</f>
        <v>0</v>
      </c>
      <c r="S24" s="28">
        <f t="shared" si="23"/>
        <v>0</v>
      </c>
      <c r="T24" s="28">
        <f t="shared" si="23"/>
        <v>0</v>
      </c>
      <c r="U24" s="28">
        <f t="shared" si="23"/>
        <v>0</v>
      </c>
      <c r="V24" s="28">
        <f t="shared" si="23"/>
        <v>0</v>
      </c>
      <c r="W24" s="28">
        <f t="shared" si="23"/>
        <v>5</v>
      </c>
      <c r="X24" s="28">
        <f t="shared" si="23"/>
        <v>0</v>
      </c>
    </row>
    <row r="25">
      <c r="A25" s="9" t="s">
        <v>57</v>
      </c>
      <c r="B25" s="9" t="s">
        <v>177</v>
      </c>
      <c r="C25" s="46">
        <v>5.0</v>
      </c>
      <c r="P25" s="9">
        <v>1.0</v>
      </c>
      <c r="R25" s="28">
        <f t="shared" ref="R25:X25" si="24">J25*$C25</f>
        <v>0</v>
      </c>
      <c r="S25" s="28">
        <f t="shared" si="24"/>
        <v>0</v>
      </c>
      <c r="T25" s="28">
        <f t="shared" si="24"/>
        <v>0</v>
      </c>
      <c r="U25" s="28">
        <f t="shared" si="24"/>
        <v>0</v>
      </c>
      <c r="V25" s="28">
        <f t="shared" si="24"/>
        <v>0</v>
      </c>
      <c r="W25" s="28">
        <f t="shared" si="24"/>
        <v>0</v>
      </c>
      <c r="X25" s="28">
        <f t="shared" si="24"/>
        <v>5</v>
      </c>
    </row>
    <row r="26">
      <c r="A26" s="9" t="s">
        <v>176</v>
      </c>
      <c r="B26" s="9" t="s">
        <v>179</v>
      </c>
      <c r="C26" s="46">
        <v>4.0</v>
      </c>
      <c r="J26" s="9">
        <v>1.0</v>
      </c>
      <c r="R26" s="28">
        <f t="shared" ref="R26:X26" si="25">J26*$C26</f>
        <v>4</v>
      </c>
      <c r="S26" s="28">
        <f t="shared" si="25"/>
        <v>0</v>
      </c>
      <c r="T26" s="28">
        <f t="shared" si="25"/>
        <v>0</v>
      </c>
      <c r="U26" s="28">
        <f t="shared" si="25"/>
        <v>0</v>
      </c>
      <c r="V26" s="28">
        <f t="shared" si="25"/>
        <v>0</v>
      </c>
      <c r="W26" s="28">
        <f t="shared" si="25"/>
        <v>0</v>
      </c>
      <c r="X26" s="28">
        <f t="shared" si="25"/>
        <v>0</v>
      </c>
    </row>
    <row r="27">
      <c r="A27" s="9" t="s">
        <v>14</v>
      </c>
      <c r="B27" s="9" t="s">
        <v>179</v>
      </c>
      <c r="C27" s="46">
        <v>2.0</v>
      </c>
      <c r="K27" s="9">
        <v>1.0</v>
      </c>
      <c r="R27" s="28">
        <f t="shared" ref="R27:X27" si="26">J27*$C27</f>
        <v>0</v>
      </c>
      <c r="S27" s="28">
        <f t="shared" si="26"/>
        <v>2</v>
      </c>
      <c r="T27" s="28">
        <f t="shared" si="26"/>
        <v>0</v>
      </c>
      <c r="U27" s="28">
        <f t="shared" si="26"/>
        <v>0</v>
      </c>
      <c r="V27" s="28">
        <f t="shared" si="26"/>
        <v>0</v>
      </c>
      <c r="W27" s="28">
        <f t="shared" si="26"/>
        <v>0</v>
      </c>
      <c r="X27" s="28">
        <f t="shared" si="26"/>
        <v>0</v>
      </c>
    </row>
    <row r="28">
      <c r="A28" s="9" t="s">
        <v>24</v>
      </c>
      <c r="B28" s="9" t="s">
        <v>179</v>
      </c>
      <c r="C28" s="46">
        <v>2.0</v>
      </c>
      <c r="L28" s="9">
        <v>1.0</v>
      </c>
      <c r="R28" s="28">
        <f t="shared" ref="R28:X28" si="27">J28*$C28</f>
        <v>0</v>
      </c>
      <c r="S28" s="28">
        <f t="shared" si="27"/>
        <v>0</v>
      </c>
      <c r="T28" s="28">
        <f t="shared" si="27"/>
        <v>2</v>
      </c>
      <c r="U28" s="28">
        <f t="shared" si="27"/>
        <v>0</v>
      </c>
      <c r="V28" s="28">
        <f t="shared" si="27"/>
        <v>0</v>
      </c>
      <c r="W28" s="28">
        <f t="shared" si="27"/>
        <v>0</v>
      </c>
      <c r="X28" s="28">
        <f t="shared" si="27"/>
        <v>0</v>
      </c>
    </row>
    <row r="29">
      <c r="A29" s="9" t="s">
        <v>176</v>
      </c>
      <c r="B29" s="9" t="s">
        <v>179</v>
      </c>
      <c r="C29" s="46">
        <v>4.0</v>
      </c>
      <c r="J29" s="9">
        <v>1.0</v>
      </c>
      <c r="R29" s="28">
        <f t="shared" ref="R29:X29" si="28">J29*$C29</f>
        <v>4</v>
      </c>
      <c r="S29" s="28">
        <f t="shared" si="28"/>
        <v>0</v>
      </c>
      <c r="T29" s="28">
        <f t="shared" si="28"/>
        <v>0</v>
      </c>
      <c r="U29" s="28">
        <f t="shared" si="28"/>
        <v>0</v>
      </c>
      <c r="V29" s="28">
        <f t="shared" si="28"/>
        <v>0</v>
      </c>
      <c r="W29" s="28">
        <f t="shared" si="28"/>
        <v>0</v>
      </c>
      <c r="X29" s="28">
        <f t="shared" si="28"/>
        <v>0</v>
      </c>
    </row>
    <row r="30">
      <c r="A30" s="9" t="s">
        <v>14</v>
      </c>
      <c r="B30" s="9" t="s">
        <v>179</v>
      </c>
      <c r="C30" s="46">
        <v>2.0</v>
      </c>
      <c r="K30" s="9">
        <v>1.0</v>
      </c>
      <c r="R30" s="28">
        <f t="shared" ref="R30:X30" si="29">J30*$C30</f>
        <v>0</v>
      </c>
      <c r="S30" s="28">
        <f t="shared" si="29"/>
        <v>2</v>
      </c>
      <c r="T30" s="28">
        <f t="shared" si="29"/>
        <v>0</v>
      </c>
      <c r="U30" s="28">
        <f t="shared" si="29"/>
        <v>0</v>
      </c>
      <c r="V30" s="28">
        <f t="shared" si="29"/>
        <v>0</v>
      </c>
      <c r="W30" s="28">
        <f t="shared" si="29"/>
        <v>0</v>
      </c>
      <c r="X30" s="28">
        <f t="shared" si="29"/>
        <v>0</v>
      </c>
    </row>
    <row r="31">
      <c r="A31" s="9" t="s">
        <v>24</v>
      </c>
      <c r="B31" s="9" t="s">
        <v>179</v>
      </c>
      <c r="C31" s="46">
        <v>2.0</v>
      </c>
      <c r="L31" s="9">
        <v>1.0</v>
      </c>
      <c r="R31" s="28">
        <f t="shared" ref="R31:X31" si="30">J31*$C31</f>
        <v>0</v>
      </c>
      <c r="S31" s="28">
        <f t="shared" si="30"/>
        <v>0</v>
      </c>
      <c r="T31" s="28">
        <f t="shared" si="30"/>
        <v>2</v>
      </c>
      <c r="U31" s="28">
        <f t="shared" si="30"/>
        <v>0</v>
      </c>
      <c r="V31" s="28">
        <f t="shared" si="30"/>
        <v>0</v>
      </c>
      <c r="W31" s="28">
        <f t="shared" si="30"/>
        <v>0</v>
      </c>
      <c r="X31" s="28">
        <f t="shared" si="30"/>
        <v>0</v>
      </c>
    </row>
    <row r="32">
      <c r="A32" s="9" t="s">
        <v>176</v>
      </c>
      <c r="B32" s="9" t="s">
        <v>179</v>
      </c>
      <c r="C32" s="46">
        <v>4.0</v>
      </c>
      <c r="J32" s="9">
        <v>1.0</v>
      </c>
      <c r="R32" s="28">
        <f t="shared" ref="R32:X32" si="31">J32*$C32</f>
        <v>4</v>
      </c>
      <c r="S32" s="28">
        <f t="shared" si="31"/>
        <v>0</v>
      </c>
      <c r="T32" s="28">
        <f t="shared" si="31"/>
        <v>0</v>
      </c>
      <c r="U32" s="28">
        <f t="shared" si="31"/>
        <v>0</v>
      </c>
      <c r="V32" s="28">
        <f t="shared" si="31"/>
        <v>0</v>
      </c>
      <c r="W32" s="28">
        <f t="shared" si="31"/>
        <v>0</v>
      </c>
      <c r="X32" s="28">
        <f t="shared" si="31"/>
        <v>0</v>
      </c>
    </row>
    <row r="33">
      <c r="A33" s="9" t="s">
        <v>14</v>
      </c>
      <c r="B33" s="9" t="s">
        <v>179</v>
      </c>
      <c r="C33" s="46">
        <v>2.0</v>
      </c>
      <c r="K33" s="9">
        <v>1.0</v>
      </c>
      <c r="R33" s="28">
        <f t="shared" ref="R33:X33" si="32">J33*$C33</f>
        <v>0</v>
      </c>
      <c r="S33" s="28">
        <f t="shared" si="32"/>
        <v>2</v>
      </c>
      <c r="T33" s="28">
        <f t="shared" si="32"/>
        <v>0</v>
      </c>
      <c r="U33" s="28">
        <f t="shared" si="32"/>
        <v>0</v>
      </c>
      <c r="V33" s="28">
        <f t="shared" si="32"/>
        <v>0</v>
      </c>
      <c r="W33" s="28">
        <f t="shared" si="32"/>
        <v>0</v>
      </c>
      <c r="X33" s="28">
        <f t="shared" si="32"/>
        <v>0</v>
      </c>
    </row>
    <row r="34">
      <c r="A34" s="9" t="s">
        <v>26</v>
      </c>
      <c r="B34" s="9" t="s">
        <v>179</v>
      </c>
      <c r="C34" s="46">
        <v>2.0</v>
      </c>
      <c r="M34" s="9">
        <v>1.0</v>
      </c>
      <c r="R34" s="28">
        <f t="shared" ref="R34:X34" si="33">J34*$C34</f>
        <v>0</v>
      </c>
      <c r="S34" s="28">
        <f t="shared" si="33"/>
        <v>0</v>
      </c>
      <c r="T34" s="28">
        <f t="shared" si="33"/>
        <v>0</v>
      </c>
      <c r="U34" s="28">
        <f t="shared" si="33"/>
        <v>2</v>
      </c>
      <c r="V34" s="28">
        <f t="shared" si="33"/>
        <v>0</v>
      </c>
      <c r="W34" s="28">
        <f t="shared" si="33"/>
        <v>0</v>
      </c>
      <c r="X34" s="28">
        <f t="shared" si="33"/>
        <v>0</v>
      </c>
    </row>
    <row r="35">
      <c r="A35" s="9" t="s">
        <v>176</v>
      </c>
      <c r="B35" s="9" t="s">
        <v>179</v>
      </c>
      <c r="C35" s="46">
        <v>4.0</v>
      </c>
      <c r="J35" s="9">
        <v>1.0</v>
      </c>
      <c r="R35" s="28">
        <f t="shared" ref="R35:X35" si="34">J35*$C35</f>
        <v>4</v>
      </c>
      <c r="S35" s="28">
        <f t="shared" si="34"/>
        <v>0</v>
      </c>
      <c r="T35" s="28">
        <f t="shared" si="34"/>
        <v>0</v>
      </c>
      <c r="U35" s="28">
        <f t="shared" si="34"/>
        <v>0</v>
      </c>
      <c r="V35" s="28">
        <f t="shared" si="34"/>
        <v>0</v>
      </c>
      <c r="W35" s="28">
        <f t="shared" si="34"/>
        <v>0</v>
      </c>
      <c r="X35" s="28">
        <f t="shared" si="34"/>
        <v>0</v>
      </c>
    </row>
    <row r="36">
      <c r="A36" s="9" t="s">
        <v>14</v>
      </c>
      <c r="B36" s="9" t="s">
        <v>179</v>
      </c>
      <c r="C36" s="46">
        <v>2.0</v>
      </c>
      <c r="K36" s="9">
        <v>1.0</v>
      </c>
      <c r="R36" s="28">
        <f t="shared" ref="R36:X36" si="35">J36*$C36</f>
        <v>0</v>
      </c>
      <c r="S36" s="28">
        <f t="shared" si="35"/>
        <v>2</v>
      </c>
      <c r="T36" s="28">
        <f t="shared" si="35"/>
        <v>0</v>
      </c>
      <c r="U36" s="28">
        <f t="shared" si="35"/>
        <v>0</v>
      </c>
      <c r="V36" s="28">
        <f t="shared" si="35"/>
        <v>0</v>
      </c>
      <c r="W36" s="28">
        <f t="shared" si="35"/>
        <v>0</v>
      </c>
      <c r="X36" s="28">
        <f t="shared" si="35"/>
        <v>0</v>
      </c>
    </row>
    <row r="37">
      <c r="A37" s="9" t="s">
        <v>26</v>
      </c>
      <c r="B37" s="9" t="s">
        <v>179</v>
      </c>
      <c r="C37" s="46">
        <v>2.0</v>
      </c>
      <c r="M37" s="9">
        <v>1.0</v>
      </c>
      <c r="R37" s="28">
        <f t="shared" ref="R37:X37" si="36">J37*$C37</f>
        <v>0</v>
      </c>
      <c r="S37" s="28">
        <f t="shared" si="36"/>
        <v>0</v>
      </c>
      <c r="T37" s="28">
        <f t="shared" si="36"/>
        <v>0</v>
      </c>
      <c r="U37" s="28">
        <f t="shared" si="36"/>
        <v>2</v>
      </c>
      <c r="V37" s="28">
        <f t="shared" si="36"/>
        <v>0</v>
      </c>
      <c r="W37" s="28">
        <f t="shared" si="36"/>
        <v>0</v>
      </c>
      <c r="X37" s="28">
        <f t="shared" si="36"/>
        <v>0</v>
      </c>
    </row>
    <row r="38">
      <c r="A38" s="9" t="s">
        <v>38</v>
      </c>
      <c r="B38" s="9" t="s">
        <v>179</v>
      </c>
      <c r="C38" s="46">
        <v>10.0</v>
      </c>
      <c r="N38" s="9">
        <v>1.0</v>
      </c>
      <c r="R38" s="28">
        <f t="shared" ref="R38:X38" si="37">J38*$C38</f>
        <v>0</v>
      </c>
      <c r="S38" s="28">
        <f t="shared" si="37"/>
        <v>0</v>
      </c>
      <c r="T38" s="28">
        <f t="shared" si="37"/>
        <v>0</v>
      </c>
      <c r="U38" s="28">
        <f t="shared" si="37"/>
        <v>0</v>
      </c>
      <c r="V38" s="28">
        <f t="shared" si="37"/>
        <v>10</v>
      </c>
      <c r="W38" s="28">
        <f t="shared" si="37"/>
        <v>0</v>
      </c>
      <c r="X38" s="28">
        <f t="shared" si="37"/>
        <v>0</v>
      </c>
    </row>
    <row r="39">
      <c r="A39" s="9" t="s">
        <v>178</v>
      </c>
      <c r="B39" s="9" t="s">
        <v>179</v>
      </c>
      <c r="C39" s="46">
        <v>5.0</v>
      </c>
      <c r="O39" s="9">
        <v>1.0</v>
      </c>
      <c r="R39" s="28">
        <f t="shared" ref="R39:X39" si="38">J39*$C39</f>
        <v>0</v>
      </c>
      <c r="S39" s="28">
        <f t="shared" si="38"/>
        <v>0</v>
      </c>
      <c r="T39" s="28">
        <f t="shared" si="38"/>
        <v>0</v>
      </c>
      <c r="U39" s="28">
        <f t="shared" si="38"/>
        <v>0</v>
      </c>
      <c r="V39" s="28">
        <f t="shared" si="38"/>
        <v>0</v>
      </c>
      <c r="W39" s="28">
        <f t="shared" si="38"/>
        <v>5</v>
      </c>
      <c r="X39" s="28">
        <f t="shared" si="38"/>
        <v>0</v>
      </c>
    </row>
    <row r="40">
      <c r="A40" s="9" t="s">
        <v>57</v>
      </c>
      <c r="B40" s="9" t="s">
        <v>179</v>
      </c>
      <c r="C40" s="46">
        <v>5.0</v>
      </c>
      <c r="P40" s="9">
        <v>1.0</v>
      </c>
      <c r="R40" s="28">
        <f t="shared" ref="R40:X40" si="39">J40*$C40</f>
        <v>0</v>
      </c>
      <c r="S40" s="28">
        <f t="shared" si="39"/>
        <v>0</v>
      </c>
      <c r="T40" s="28">
        <f t="shared" si="39"/>
        <v>0</v>
      </c>
      <c r="U40" s="28">
        <f t="shared" si="39"/>
        <v>0</v>
      </c>
      <c r="V40" s="28">
        <f t="shared" si="39"/>
        <v>0</v>
      </c>
      <c r="W40" s="28">
        <f t="shared" si="39"/>
        <v>0</v>
      </c>
      <c r="X40" s="28">
        <f t="shared" si="39"/>
        <v>5</v>
      </c>
    </row>
    <row r="41">
      <c r="A41" s="9" t="s">
        <v>176</v>
      </c>
      <c r="B41" s="9" t="s">
        <v>180</v>
      </c>
      <c r="C41" s="46">
        <v>6.0</v>
      </c>
      <c r="J41" s="9">
        <v>1.0</v>
      </c>
      <c r="R41" s="28">
        <f t="shared" ref="R41:X41" si="40">J41*$C41</f>
        <v>6</v>
      </c>
      <c r="S41" s="28">
        <f t="shared" si="40"/>
        <v>0</v>
      </c>
      <c r="T41" s="28">
        <f t="shared" si="40"/>
        <v>0</v>
      </c>
      <c r="U41" s="28">
        <f t="shared" si="40"/>
        <v>0</v>
      </c>
      <c r="V41" s="28">
        <f t="shared" si="40"/>
        <v>0</v>
      </c>
      <c r="W41" s="28">
        <f t="shared" si="40"/>
        <v>0</v>
      </c>
      <c r="X41" s="28">
        <f t="shared" si="40"/>
        <v>0</v>
      </c>
    </row>
    <row r="42">
      <c r="A42" s="9" t="s">
        <v>14</v>
      </c>
      <c r="B42" s="9" t="s">
        <v>180</v>
      </c>
      <c r="C42" s="46">
        <v>3.0</v>
      </c>
      <c r="K42" s="9">
        <v>1.0</v>
      </c>
      <c r="R42" s="28">
        <f t="shared" ref="R42:X42" si="41">J42*$C42</f>
        <v>0</v>
      </c>
      <c r="S42" s="28">
        <f t="shared" si="41"/>
        <v>3</v>
      </c>
      <c r="T42" s="28">
        <f t="shared" si="41"/>
        <v>0</v>
      </c>
      <c r="U42" s="28">
        <f t="shared" si="41"/>
        <v>0</v>
      </c>
      <c r="V42" s="28">
        <f t="shared" si="41"/>
        <v>0</v>
      </c>
      <c r="W42" s="28">
        <f t="shared" si="41"/>
        <v>0</v>
      </c>
      <c r="X42" s="28">
        <f t="shared" si="41"/>
        <v>0</v>
      </c>
    </row>
    <row r="43">
      <c r="A43" s="9" t="s">
        <v>24</v>
      </c>
      <c r="B43" s="9" t="s">
        <v>180</v>
      </c>
      <c r="C43" s="46">
        <v>3.0</v>
      </c>
      <c r="L43" s="9">
        <v>1.0</v>
      </c>
      <c r="R43" s="28">
        <f t="shared" ref="R43:X43" si="42">J43*$C43</f>
        <v>0</v>
      </c>
      <c r="S43" s="28">
        <f t="shared" si="42"/>
        <v>0</v>
      </c>
      <c r="T43" s="28">
        <f t="shared" si="42"/>
        <v>3</v>
      </c>
      <c r="U43" s="28">
        <f t="shared" si="42"/>
        <v>0</v>
      </c>
      <c r="V43" s="28">
        <f t="shared" si="42"/>
        <v>0</v>
      </c>
      <c r="W43" s="28">
        <f t="shared" si="42"/>
        <v>0</v>
      </c>
      <c r="X43" s="28">
        <f t="shared" si="42"/>
        <v>0</v>
      </c>
    </row>
    <row r="44">
      <c r="A44" s="9" t="s">
        <v>176</v>
      </c>
      <c r="B44" s="9" t="s">
        <v>181</v>
      </c>
      <c r="C44" s="46">
        <v>6.0</v>
      </c>
      <c r="J44" s="9">
        <v>1.0</v>
      </c>
      <c r="R44" s="28">
        <f t="shared" ref="R44:X44" si="43">J44*$C44</f>
        <v>6</v>
      </c>
      <c r="S44" s="28">
        <f t="shared" si="43"/>
        <v>0</v>
      </c>
      <c r="T44" s="28">
        <f t="shared" si="43"/>
        <v>0</v>
      </c>
      <c r="U44" s="28">
        <f t="shared" si="43"/>
        <v>0</v>
      </c>
      <c r="V44" s="28">
        <f t="shared" si="43"/>
        <v>0</v>
      </c>
      <c r="W44" s="28">
        <f t="shared" si="43"/>
        <v>0</v>
      </c>
      <c r="X44" s="28">
        <f t="shared" si="43"/>
        <v>0</v>
      </c>
    </row>
    <row r="45">
      <c r="A45" s="9" t="s">
        <v>14</v>
      </c>
      <c r="B45" s="9" t="s">
        <v>181</v>
      </c>
      <c r="C45" s="46">
        <v>3.0</v>
      </c>
      <c r="K45" s="9">
        <v>1.0</v>
      </c>
      <c r="R45" s="28">
        <f t="shared" ref="R45:X45" si="44">J45*$C45</f>
        <v>0</v>
      </c>
      <c r="S45" s="28">
        <f t="shared" si="44"/>
        <v>3</v>
      </c>
      <c r="T45" s="28">
        <f t="shared" si="44"/>
        <v>0</v>
      </c>
      <c r="U45" s="28">
        <f t="shared" si="44"/>
        <v>0</v>
      </c>
      <c r="V45" s="28">
        <f t="shared" si="44"/>
        <v>0</v>
      </c>
      <c r="W45" s="28">
        <f t="shared" si="44"/>
        <v>0</v>
      </c>
      <c r="X45" s="28">
        <f t="shared" si="44"/>
        <v>0</v>
      </c>
    </row>
    <row r="46">
      <c r="A46" s="9" t="s">
        <v>24</v>
      </c>
      <c r="B46" s="9" t="s">
        <v>181</v>
      </c>
      <c r="C46" s="46">
        <v>3.0</v>
      </c>
      <c r="L46" s="9">
        <v>1.0</v>
      </c>
      <c r="R46" s="28">
        <f t="shared" ref="R46:X46" si="45">J46*$C46</f>
        <v>0</v>
      </c>
      <c r="S46" s="28">
        <f t="shared" si="45"/>
        <v>0</v>
      </c>
      <c r="T46" s="28">
        <f t="shared" si="45"/>
        <v>3</v>
      </c>
      <c r="U46" s="28">
        <f t="shared" si="45"/>
        <v>0</v>
      </c>
      <c r="V46" s="28">
        <f t="shared" si="45"/>
        <v>0</v>
      </c>
      <c r="W46" s="28">
        <f t="shared" si="45"/>
        <v>0</v>
      </c>
      <c r="X46" s="28">
        <f t="shared" si="45"/>
        <v>0</v>
      </c>
    </row>
    <row r="47">
      <c r="A47" s="9" t="s">
        <v>176</v>
      </c>
      <c r="B47" s="9" t="s">
        <v>182</v>
      </c>
      <c r="C47" s="46">
        <v>4.0</v>
      </c>
      <c r="J47" s="9">
        <v>1.0</v>
      </c>
      <c r="R47" s="28">
        <f t="shared" ref="R47:X47" si="46">J47*$C47</f>
        <v>4</v>
      </c>
      <c r="S47" s="28">
        <f t="shared" si="46"/>
        <v>0</v>
      </c>
      <c r="T47" s="28">
        <f t="shared" si="46"/>
        <v>0</v>
      </c>
      <c r="U47" s="28">
        <f t="shared" si="46"/>
        <v>0</v>
      </c>
      <c r="V47" s="28">
        <f t="shared" si="46"/>
        <v>0</v>
      </c>
      <c r="W47" s="28">
        <f t="shared" si="46"/>
        <v>0</v>
      </c>
      <c r="X47" s="28">
        <f t="shared" si="46"/>
        <v>0</v>
      </c>
    </row>
    <row r="48">
      <c r="A48" s="9" t="s">
        <v>14</v>
      </c>
      <c r="B48" s="9" t="s">
        <v>182</v>
      </c>
      <c r="C48" s="46">
        <v>2.0</v>
      </c>
      <c r="K48" s="9">
        <v>1.0</v>
      </c>
      <c r="R48" s="28">
        <f t="shared" ref="R48:X48" si="47">J48*$C48</f>
        <v>0</v>
      </c>
      <c r="S48" s="28">
        <f t="shared" si="47"/>
        <v>2</v>
      </c>
      <c r="T48" s="28">
        <f t="shared" si="47"/>
        <v>0</v>
      </c>
      <c r="U48" s="28">
        <f t="shared" si="47"/>
        <v>0</v>
      </c>
      <c r="V48" s="28">
        <f t="shared" si="47"/>
        <v>0</v>
      </c>
      <c r="W48" s="28">
        <f t="shared" si="47"/>
        <v>0</v>
      </c>
      <c r="X48" s="28">
        <f t="shared" si="47"/>
        <v>0</v>
      </c>
    </row>
    <row r="49">
      <c r="A49" s="9" t="s">
        <v>24</v>
      </c>
      <c r="B49" s="9" t="s">
        <v>182</v>
      </c>
      <c r="C49" s="46">
        <v>2.0</v>
      </c>
      <c r="L49" s="9">
        <v>1.0</v>
      </c>
      <c r="R49" s="28">
        <f t="shared" ref="R49:X49" si="48">J49*$C49</f>
        <v>0</v>
      </c>
      <c r="S49" s="28">
        <f t="shared" si="48"/>
        <v>0</v>
      </c>
      <c r="T49" s="28">
        <f t="shared" si="48"/>
        <v>2</v>
      </c>
      <c r="U49" s="28">
        <f t="shared" si="48"/>
        <v>0</v>
      </c>
      <c r="V49" s="28">
        <f t="shared" si="48"/>
        <v>0</v>
      </c>
      <c r="W49" s="28">
        <f t="shared" si="48"/>
        <v>0</v>
      </c>
      <c r="X49" s="28">
        <f t="shared" si="48"/>
        <v>0</v>
      </c>
    </row>
    <row r="50">
      <c r="C50" s="48"/>
      <c r="R50" s="18">
        <f t="shared" ref="R50:X50" si="49">SUM(R2:R49)</f>
        <v>58</v>
      </c>
      <c r="S50" s="18">
        <f t="shared" si="49"/>
        <v>42</v>
      </c>
      <c r="T50" s="18">
        <f t="shared" si="49"/>
        <v>20</v>
      </c>
      <c r="U50" s="18">
        <f t="shared" si="49"/>
        <v>8</v>
      </c>
      <c r="V50" s="18">
        <f t="shared" si="49"/>
        <v>20</v>
      </c>
      <c r="W50" s="18">
        <f t="shared" si="49"/>
        <v>10</v>
      </c>
      <c r="X50" s="18">
        <f t="shared" si="49"/>
        <v>10</v>
      </c>
    </row>
    <row r="51">
      <c r="C51" s="48"/>
    </row>
    <row r="52">
      <c r="C52" s="48"/>
    </row>
    <row r="53">
      <c r="A53" s="17" t="s">
        <v>171</v>
      </c>
      <c r="C53" s="48"/>
    </row>
    <row r="54">
      <c r="A54" s="9" t="s">
        <v>20</v>
      </c>
      <c r="B54" s="28">
        <f>R50</f>
        <v>58</v>
      </c>
      <c r="C54" s="48"/>
    </row>
    <row r="55">
      <c r="A55" s="21" t="s">
        <v>157</v>
      </c>
      <c r="B55" s="28">
        <f>S50</f>
        <v>42</v>
      </c>
      <c r="C55" s="48"/>
    </row>
    <row r="56">
      <c r="A56" s="21" t="s">
        <v>24</v>
      </c>
      <c r="B56" s="28">
        <f>T50</f>
        <v>20</v>
      </c>
      <c r="C56" s="48"/>
    </row>
    <row r="57">
      <c r="A57" s="21" t="s">
        <v>26</v>
      </c>
      <c r="B57" s="28">
        <f>U50</f>
        <v>8</v>
      </c>
      <c r="C57" s="48"/>
    </row>
    <row r="58">
      <c r="A58" s="21" t="s">
        <v>38</v>
      </c>
      <c r="B58" s="28">
        <f>V50</f>
        <v>20</v>
      </c>
      <c r="C58" s="48"/>
    </row>
    <row r="59">
      <c r="A59" s="21" t="s">
        <v>44</v>
      </c>
      <c r="B59" s="28">
        <f>W50</f>
        <v>10</v>
      </c>
      <c r="C59" s="48"/>
    </row>
    <row r="60">
      <c r="A60" s="21" t="s">
        <v>57</v>
      </c>
      <c r="B60" s="28">
        <f>X50</f>
        <v>10</v>
      </c>
      <c r="C60" s="48"/>
    </row>
    <row r="61">
      <c r="A61" s="47" t="s">
        <v>174</v>
      </c>
      <c r="B61" s="9">
        <v>1.0</v>
      </c>
      <c r="C61" s="48"/>
    </row>
    <row r="62">
      <c r="A62" s="47" t="s">
        <v>91</v>
      </c>
      <c r="B62" s="9">
        <v>1.0</v>
      </c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  <row r="1001">
      <c r="C1001" s="48"/>
    </row>
    <row r="1002">
      <c r="C1002" s="48"/>
    </row>
    <row r="1003">
      <c r="C1003" s="48"/>
    </row>
    <row r="1004">
      <c r="C1004" s="48"/>
    </row>
    <row r="1005">
      <c r="C1005" s="48"/>
    </row>
    <row r="1006">
      <c r="C1006" s="48"/>
    </row>
    <row r="1007">
      <c r="C1007" s="48"/>
    </row>
    <row r="1008">
      <c r="C1008" s="48"/>
    </row>
    <row r="1009">
      <c r="C1009" s="48"/>
    </row>
    <row r="1010">
      <c r="C1010" s="48"/>
    </row>
    <row r="1011">
      <c r="C1011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2.43"/>
    <col customWidth="1" min="8" max="8" width="35.0"/>
    <col customWidth="1" min="10" max="11" width="8.0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157</v>
      </c>
      <c r="K1" s="21" t="s">
        <v>20</v>
      </c>
      <c r="L1" s="21"/>
      <c r="M1" s="21" t="s">
        <v>157</v>
      </c>
      <c r="N1" s="21" t="s">
        <v>20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59</v>
      </c>
      <c r="B2" s="9" t="s">
        <v>183</v>
      </c>
      <c r="C2" s="46">
        <v>10.0</v>
      </c>
      <c r="D2" s="9" t="s">
        <v>60</v>
      </c>
      <c r="J2" s="9">
        <v>1.0</v>
      </c>
      <c r="M2" s="28">
        <f t="shared" ref="M2:N2" si="1">J2*$C2</f>
        <v>10</v>
      </c>
      <c r="N2" s="28">
        <f t="shared" si="1"/>
        <v>0</v>
      </c>
    </row>
    <row r="3">
      <c r="A3" s="9" t="s">
        <v>40</v>
      </c>
      <c r="B3" s="9" t="s">
        <v>183</v>
      </c>
      <c r="C3" s="46">
        <v>10.0</v>
      </c>
      <c r="D3" s="9" t="s">
        <v>43</v>
      </c>
      <c r="J3" s="9">
        <v>1.0</v>
      </c>
      <c r="M3" s="28">
        <f t="shared" ref="M3:N3" si="2">J3*$C3</f>
        <v>10</v>
      </c>
      <c r="N3" s="28">
        <f t="shared" si="2"/>
        <v>0</v>
      </c>
    </row>
    <row r="4">
      <c r="A4" s="9" t="s">
        <v>47</v>
      </c>
      <c r="B4" s="9" t="s">
        <v>184</v>
      </c>
      <c r="C4" s="46">
        <v>10.0</v>
      </c>
      <c r="D4" s="9" t="s">
        <v>49</v>
      </c>
      <c r="F4" s="9" t="s">
        <v>49</v>
      </c>
      <c r="J4" s="9">
        <v>1.0</v>
      </c>
      <c r="M4" s="28">
        <f t="shared" ref="M4:N4" si="3">J4*$C4</f>
        <v>10</v>
      </c>
      <c r="N4" s="28">
        <f t="shared" si="3"/>
        <v>0</v>
      </c>
    </row>
    <row r="5">
      <c r="A5" s="9" t="s">
        <v>122</v>
      </c>
      <c r="B5" s="9" t="s">
        <v>180</v>
      </c>
      <c r="C5" s="46">
        <v>5.0</v>
      </c>
      <c r="M5" s="18">
        <f t="shared" ref="M5:N5" si="4">SUM(M2:M4)</f>
        <v>30</v>
      </c>
      <c r="N5" s="18">
        <f t="shared" si="4"/>
        <v>0</v>
      </c>
    </row>
    <row r="6">
      <c r="C6" s="48"/>
    </row>
    <row r="7">
      <c r="A7" s="17" t="s">
        <v>171</v>
      </c>
      <c r="C7" s="48"/>
    </row>
    <row r="8">
      <c r="A8" s="9" t="s">
        <v>59</v>
      </c>
      <c r="B8" s="28">
        <f t="shared" ref="B8:B10" si="5">C2</f>
        <v>10</v>
      </c>
      <c r="C8" s="48"/>
    </row>
    <row r="9">
      <c r="A9" s="9" t="s">
        <v>40</v>
      </c>
      <c r="B9" s="28">
        <f t="shared" si="5"/>
        <v>10</v>
      </c>
      <c r="C9" s="48"/>
    </row>
    <row r="10">
      <c r="A10" s="9" t="s">
        <v>47</v>
      </c>
      <c r="B10" s="28">
        <f t="shared" si="5"/>
        <v>10</v>
      </c>
      <c r="C10" s="48"/>
    </row>
    <row r="11">
      <c r="A11" s="9"/>
      <c r="C11" s="48"/>
    </row>
    <row r="12">
      <c r="A12" s="9"/>
      <c r="C12" s="48"/>
    </row>
    <row r="13">
      <c r="A13" s="9"/>
      <c r="C13" s="48"/>
    </row>
    <row r="14">
      <c r="A14" s="9"/>
      <c r="C14" s="48"/>
    </row>
    <row r="15">
      <c r="A15" s="9"/>
      <c r="C15" s="48"/>
    </row>
    <row r="16"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5.29"/>
    <col customWidth="1" min="8" max="8" width="35.0"/>
    <col customWidth="1" min="10" max="11" width="8.0"/>
    <col customWidth="1" min="12" max="12" width="8.86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44</v>
      </c>
      <c r="K1" s="21" t="s">
        <v>40</v>
      </c>
      <c r="L1" s="21" t="s">
        <v>52</v>
      </c>
      <c r="M1" s="21"/>
      <c r="N1" s="21" t="s">
        <v>44</v>
      </c>
      <c r="O1" s="21" t="s">
        <v>40</v>
      </c>
      <c r="P1" s="21" t="s">
        <v>52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9" t="s">
        <v>52</v>
      </c>
      <c r="B2" s="9" t="s">
        <v>185</v>
      </c>
      <c r="C2" s="48">
        <f>8*2</f>
        <v>16</v>
      </c>
      <c r="D2" s="9" t="s">
        <v>53</v>
      </c>
      <c r="L2" s="9">
        <v>1.0</v>
      </c>
      <c r="N2" s="28">
        <f t="shared" ref="N2:P2" si="1">J2*$C2</f>
        <v>0</v>
      </c>
      <c r="O2" s="28">
        <f t="shared" si="1"/>
        <v>0</v>
      </c>
      <c r="P2" s="28">
        <f t="shared" si="1"/>
        <v>16</v>
      </c>
    </row>
    <row r="3">
      <c r="A3" s="9" t="s">
        <v>40</v>
      </c>
      <c r="B3" s="9" t="s">
        <v>185</v>
      </c>
      <c r="C3" s="48">
        <f>16*2</f>
        <v>32</v>
      </c>
      <c r="D3" s="9" t="s">
        <v>43</v>
      </c>
      <c r="K3" s="9">
        <v>1.0</v>
      </c>
      <c r="N3" s="28">
        <f t="shared" ref="N3:P3" si="2">J3*$C3</f>
        <v>0</v>
      </c>
      <c r="O3" s="28">
        <f t="shared" si="2"/>
        <v>32</v>
      </c>
      <c r="P3" s="28">
        <f t="shared" si="2"/>
        <v>0</v>
      </c>
    </row>
    <row r="4">
      <c r="A4" s="9" t="s">
        <v>44</v>
      </c>
      <c r="B4" s="9" t="s">
        <v>185</v>
      </c>
      <c r="C4" s="48">
        <f>8*2</f>
        <v>16</v>
      </c>
      <c r="D4" s="9" t="s">
        <v>46</v>
      </c>
      <c r="J4" s="9">
        <v>1.0</v>
      </c>
      <c r="N4" s="28">
        <f t="shared" ref="N4:P4" si="3">J4*$C4</f>
        <v>16</v>
      </c>
      <c r="O4" s="28">
        <f t="shared" si="3"/>
        <v>0</v>
      </c>
      <c r="P4" s="28">
        <f t="shared" si="3"/>
        <v>0</v>
      </c>
    </row>
    <row r="5">
      <c r="A5" s="47" t="s">
        <v>50</v>
      </c>
      <c r="B5" s="9" t="s">
        <v>186</v>
      </c>
      <c r="C5" s="46">
        <v>4.0</v>
      </c>
      <c r="D5" s="9" t="s">
        <v>51</v>
      </c>
      <c r="N5" s="28">
        <f t="shared" ref="N5:P5" si="4">J5*$C5</f>
        <v>0</v>
      </c>
      <c r="O5" s="28">
        <f t="shared" si="4"/>
        <v>0</v>
      </c>
      <c r="P5" s="28">
        <f t="shared" si="4"/>
        <v>0</v>
      </c>
    </row>
    <row r="6">
      <c r="A6" s="47" t="s">
        <v>61</v>
      </c>
      <c r="B6" s="9" t="s">
        <v>186</v>
      </c>
      <c r="C6" s="46">
        <v>4.0</v>
      </c>
      <c r="D6" s="9" t="s">
        <v>62</v>
      </c>
      <c r="N6" s="28">
        <f t="shared" ref="N6:P6" si="5">J6*$C6</f>
        <v>0</v>
      </c>
      <c r="O6" s="28">
        <f t="shared" si="5"/>
        <v>0</v>
      </c>
      <c r="P6" s="28">
        <f t="shared" si="5"/>
        <v>0</v>
      </c>
    </row>
    <row r="7">
      <c r="A7" s="47" t="s">
        <v>122</v>
      </c>
      <c r="B7" s="9" t="s">
        <v>185</v>
      </c>
      <c r="C7" s="46">
        <v>7.0</v>
      </c>
      <c r="N7" s="28">
        <f t="shared" ref="N7:P7" si="6">J7*$C7</f>
        <v>0</v>
      </c>
      <c r="O7" s="28">
        <f t="shared" si="6"/>
        <v>0</v>
      </c>
      <c r="P7" s="28">
        <f t="shared" si="6"/>
        <v>0</v>
      </c>
    </row>
    <row r="8">
      <c r="C8" s="48"/>
      <c r="N8" s="28">
        <f t="shared" ref="N8:P8" si="7">J8*$C8</f>
        <v>0</v>
      </c>
      <c r="O8" s="28">
        <f t="shared" si="7"/>
        <v>0</v>
      </c>
      <c r="P8" s="28">
        <f t="shared" si="7"/>
        <v>0</v>
      </c>
    </row>
    <row r="9">
      <c r="A9" s="9" t="s">
        <v>40</v>
      </c>
      <c r="B9" s="9" t="s">
        <v>187</v>
      </c>
      <c r="C9" s="46">
        <v>8.0</v>
      </c>
      <c r="K9" s="9">
        <v>1.0</v>
      </c>
      <c r="N9" s="28">
        <f t="shared" ref="N9:P9" si="8">J9*$C9</f>
        <v>0</v>
      </c>
      <c r="O9" s="28">
        <f t="shared" si="8"/>
        <v>8</v>
      </c>
      <c r="P9" s="28">
        <f t="shared" si="8"/>
        <v>0</v>
      </c>
    </row>
    <row r="10">
      <c r="A10" s="49" t="s">
        <v>47</v>
      </c>
      <c r="B10" s="9" t="s">
        <v>188</v>
      </c>
      <c r="C10" s="46">
        <v>4.0</v>
      </c>
      <c r="N10" s="28">
        <f t="shared" ref="N10:P10" si="9">J10*$C10</f>
        <v>0</v>
      </c>
      <c r="O10" s="28">
        <f t="shared" si="9"/>
        <v>0</v>
      </c>
      <c r="P10" s="28">
        <f t="shared" si="9"/>
        <v>0</v>
      </c>
    </row>
    <row r="11">
      <c r="A11" s="9" t="s">
        <v>52</v>
      </c>
      <c r="B11" s="9" t="s">
        <v>187</v>
      </c>
      <c r="C11" s="46">
        <v>4.0</v>
      </c>
      <c r="L11" s="9">
        <v>1.0</v>
      </c>
      <c r="N11" s="28">
        <f t="shared" ref="N11:P11" si="10">J11*$C11</f>
        <v>0</v>
      </c>
      <c r="O11" s="28">
        <f t="shared" si="10"/>
        <v>0</v>
      </c>
      <c r="P11" s="28">
        <f t="shared" si="10"/>
        <v>4</v>
      </c>
    </row>
    <row r="12">
      <c r="A12" s="9" t="s">
        <v>40</v>
      </c>
      <c r="B12" s="9" t="s">
        <v>187</v>
      </c>
      <c r="C12" s="46">
        <v>4.0</v>
      </c>
      <c r="K12" s="9">
        <v>1.0</v>
      </c>
      <c r="N12" s="28">
        <f t="shared" ref="N12:P12" si="11">J12*$C12</f>
        <v>0</v>
      </c>
      <c r="O12" s="28">
        <f t="shared" si="11"/>
        <v>4</v>
      </c>
      <c r="P12" s="28">
        <f t="shared" si="11"/>
        <v>0</v>
      </c>
    </row>
    <row r="13">
      <c r="A13" s="9" t="s">
        <v>44</v>
      </c>
      <c r="B13" s="9" t="s">
        <v>187</v>
      </c>
      <c r="C13" s="46">
        <v>4.0</v>
      </c>
      <c r="J13" s="9">
        <v>1.0</v>
      </c>
      <c r="N13" s="28">
        <f t="shared" ref="N13:P13" si="12">J13*$C13</f>
        <v>4</v>
      </c>
      <c r="O13" s="28">
        <f t="shared" si="12"/>
        <v>0</v>
      </c>
      <c r="P13" s="28">
        <f t="shared" si="12"/>
        <v>0</v>
      </c>
    </row>
    <row r="14">
      <c r="A14" s="47" t="s">
        <v>55</v>
      </c>
      <c r="B14" s="9" t="s">
        <v>187</v>
      </c>
      <c r="C14" s="46">
        <v>4.0</v>
      </c>
      <c r="N14" s="28">
        <f t="shared" ref="N14:P14" si="13">J14*$C14</f>
        <v>0</v>
      </c>
      <c r="O14" s="28">
        <f t="shared" si="13"/>
        <v>0</v>
      </c>
      <c r="P14" s="28">
        <f t="shared" si="13"/>
        <v>0</v>
      </c>
    </row>
    <row r="15">
      <c r="A15" s="50" t="s">
        <v>80</v>
      </c>
      <c r="B15" s="9" t="s">
        <v>188</v>
      </c>
      <c r="C15" s="46">
        <v>4.0</v>
      </c>
      <c r="N15" s="28">
        <f t="shared" ref="N15:P15" si="14">J15*$C15</f>
        <v>0</v>
      </c>
      <c r="O15" s="28">
        <f t="shared" si="14"/>
        <v>0</v>
      </c>
      <c r="P15" s="28">
        <f t="shared" si="14"/>
        <v>0</v>
      </c>
    </row>
    <row r="16">
      <c r="A16" s="51" t="s">
        <v>82</v>
      </c>
      <c r="B16" s="9" t="s">
        <v>189</v>
      </c>
      <c r="C16" s="46">
        <v>4.0</v>
      </c>
      <c r="N16" s="28">
        <f t="shared" ref="N16:P16" si="15">J16*$C16</f>
        <v>0</v>
      </c>
      <c r="O16" s="28">
        <f t="shared" si="15"/>
        <v>0</v>
      </c>
      <c r="P16" s="28">
        <f t="shared" si="15"/>
        <v>0</v>
      </c>
    </row>
    <row r="17">
      <c r="A17" s="47" t="s">
        <v>86</v>
      </c>
      <c r="B17" s="9" t="s">
        <v>189</v>
      </c>
      <c r="C17" s="46">
        <v>4.0</v>
      </c>
      <c r="N17" s="28">
        <f t="shared" ref="N17:P17" si="16">J17*$C17</f>
        <v>0</v>
      </c>
      <c r="O17" s="28">
        <f t="shared" si="16"/>
        <v>0</v>
      </c>
      <c r="P17" s="28">
        <f t="shared" si="16"/>
        <v>0</v>
      </c>
    </row>
    <row r="18">
      <c r="A18" s="51" t="s">
        <v>82</v>
      </c>
      <c r="B18" s="9" t="s">
        <v>190</v>
      </c>
      <c r="C18" s="46">
        <v>4.0</v>
      </c>
      <c r="N18" s="28">
        <f t="shared" ref="N18:P18" si="17">J18*$C18</f>
        <v>0</v>
      </c>
      <c r="O18" s="28">
        <f t="shared" si="17"/>
        <v>0</v>
      </c>
      <c r="P18" s="28">
        <f t="shared" si="17"/>
        <v>0</v>
      </c>
    </row>
    <row r="19">
      <c r="A19" s="50" t="s">
        <v>80</v>
      </c>
      <c r="B19" s="9" t="s">
        <v>190</v>
      </c>
      <c r="C19" s="46">
        <v>4.0</v>
      </c>
      <c r="N19" s="28">
        <f t="shared" ref="N19:P19" si="18">J19*$C19</f>
        <v>0</v>
      </c>
      <c r="O19" s="28">
        <f t="shared" si="18"/>
        <v>0</v>
      </c>
      <c r="P19" s="28">
        <f t="shared" si="18"/>
        <v>0</v>
      </c>
    </row>
    <row r="20">
      <c r="A20" s="47" t="s">
        <v>84</v>
      </c>
      <c r="B20" s="9" t="s">
        <v>190</v>
      </c>
      <c r="C20" s="46">
        <v>4.0</v>
      </c>
      <c r="N20" s="28">
        <f t="shared" ref="N20:P20" si="19">J20*$C20</f>
        <v>0</v>
      </c>
      <c r="O20" s="28">
        <f t="shared" si="19"/>
        <v>0</v>
      </c>
      <c r="P20" s="28">
        <f t="shared" si="19"/>
        <v>0</v>
      </c>
    </row>
    <row r="21">
      <c r="A21" s="50" t="s">
        <v>100</v>
      </c>
      <c r="B21" s="9" t="s">
        <v>188</v>
      </c>
      <c r="C21" s="46">
        <v>2.0</v>
      </c>
      <c r="D21" s="9" t="s">
        <v>101</v>
      </c>
      <c r="N21" s="28">
        <f t="shared" ref="N21:P21" si="20">J21*$C21</f>
        <v>0</v>
      </c>
      <c r="O21" s="28">
        <f t="shared" si="20"/>
        <v>0</v>
      </c>
      <c r="P21" s="28">
        <f t="shared" si="20"/>
        <v>0</v>
      </c>
    </row>
    <row r="22">
      <c r="A22" s="50" t="s">
        <v>100</v>
      </c>
      <c r="B22" s="9" t="s">
        <v>191</v>
      </c>
      <c r="C22" s="46">
        <v>2.0</v>
      </c>
      <c r="D22" s="9" t="s">
        <v>101</v>
      </c>
      <c r="N22" s="28">
        <f t="shared" ref="N22:P22" si="21">J22*$C22</f>
        <v>0</v>
      </c>
      <c r="O22" s="28">
        <f t="shared" si="21"/>
        <v>0</v>
      </c>
      <c r="P22" s="28">
        <f t="shared" si="21"/>
        <v>0</v>
      </c>
    </row>
    <row r="23">
      <c r="C23" s="48"/>
      <c r="N23" s="28">
        <f t="shared" ref="N23:P23" si="22">J23*$C23</f>
        <v>0</v>
      </c>
      <c r="O23" s="28">
        <f t="shared" si="22"/>
        <v>0</v>
      </c>
      <c r="P23" s="28">
        <f t="shared" si="22"/>
        <v>0</v>
      </c>
    </row>
    <row r="24">
      <c r="A24" s="47" t="s">
        <v>63</v>
      </c>
      <c r="B24" s="9" t="s">
        <v>192</v>
      </c>
      <c r="C24" s="28">
        <f>4*3</f>
        <v>12</v>
      </c>
      <c r="D24" s="9" t="s">
        <v>64</v>
      </c>
      <c r="F24" s="9" t="s">
        <v>64</v>
      </c>
      <c r="N24" s="28">
        <f t="shared" ref="N24:P24" si="23">J24*$C24</f>
        <v>0</v>
      </c>
      <c r="O24" s="28">
        <f t="shared" si="23"/>
        <v>0</v>
      </c>
      <c r="P24" s="28">
        <f t="shared" si="23"/>
        <v>0</v>
      </c>
    </row>
    <row r="25">
      <c r="A25" s="47" t="s">
        <v>66</v>
      </c>
      <c r="B25" s="9" t="s">
        <v>192</v>
      </c>
      <c r="C25" s="9">
        <v>4.0</v>
      </c>
      <c r="D25" s="9" t="s">
        <v>67</v>
      </c>
      <c r="F25" s="9" t="s">
        <v>67</v>
      </c>
      <c r="N25" s="28">
        <f t="shared" ref="N25:P25" si="24">J25*$C25</f>
        <v>0</v>
      </c>
      <c r="O25" s="28">
        <f t="shared" si="24"/>
        <v>0</v>
      </c>
      <c r="P25" s="28">
        <f t="shared" si="24"/>
        <v>0</v>
      </c>
    </row>
    <row r="26">
      <c r="A26" s="47" t="s">
        <v>70</v>
      </c>
      <c r="B26" s="9" t="s">
        <v>192</v>
      </c>
      <c r="C26" s="9">
        <v>2.0</v>
      </c>
      <c r="D26" s="9" t="s">
        <v>71</v>
      </c>
      <c r="F26" s="9" t="s">
        <v>71</v>
      </c>
      <c r="N26" s="28">
        <f t="shared" ref="N26:P26" si="25">J26*$C26</f>
        <v>0</v>
      </c>
      <c r="O26" s="28">
        <f t="shared" si="25"/>
        <v>0</v>
      </c>
      <c r="P26" s="28">
        <f t="shared" si="25"/>
        <v>0</v>
      </c>
    </row>
    <row r="27">
      <c r="A27" s="47" t="s">
        <v>68</v>
      </c>
      <c r="B27" s="9" t="s">
        <v>192</v>
      </c>
      <c r="C27" s="9">
        <v>2.0</v>
      </c>
      <c r="D27" s="9" t="s">
        <v>69</v>
      </c>
      <c r="F27" s="9" t="s">
        <v>69</v>
      </c>
      <c r="N27" s="28">
        <f t="shared" ref="N27:P27" si="26">J27*$C27</f>
        <v>0</v>
      </c>
      <c r="O27" s="28">
        <f t="shared" si="26"/>
        <v>0</v>
      </c>
      <c r="P27" s="28">
        <f t="shared" si="26"/>
        <v>0</v>
      </c>
    </row>
    <row r="28">
      <c r="A28" s="9" t="s">
        <v>52</v>
      </c>
      <c r="B28" s="9" t="s">
        <v>193</v>
      </c>
      <c r="C28" s="9">
        <v>2.0</v>
      </c>
      <c r="L28" s="9">
        <v>1.0</v>
      </c>
      <c r="N28" s="28">
        <f t="shared" ref="N28:P28" si="27">J28*$C28</f>
        <v>0</v>
      </c>
      <c r="O28" s="28">
        <f t="shared" si="27"/>
        <v>0</v>
      </c>
      <c r="P28" s="28">
        <f t="shared" si="27"/>
        <v>2</v>
      </c>
    </row>
    <row r="29">
      <c r="A29" s="9" t="s">
        <v>40</v>
      </c>
      <c r="B29" s="9" t="s">
        <v>193</v>
      </c>
      <c r="C29" s="9">
        <v>2.0</v>
      </c>
      <c r="K29" s="9">
        <v>1.0</v>
      </c>
      <c r="N29" s="28">
        <f t="shared" ref="N29:P29" si="28">J29*$C29</f>
        <v>0</v>
      </c>
      <c r="O29" s="28">
        <f t="shared" si="28"/>
        <v>2</v>
      </c>
      <c r="P29" s="28">
        <f t="shared" si="28"/>
        <v>0</v>
      </c>
    </row>
    <row r="30">
      <c r="N30" s="28">
        <f t="shared" ref="N30:P30" si="29">J30*$C30</f>
        <v>0</v>
      </c>
      <c r="O30" s="28">
        <f t="shared" si="29"/>
        <v>0</v>
      </c>
      <c r="P30" s="28">
        <f t="shared" si="29"/>
        <v>0</v>
      </c>
    </row>
    <row r="31">
      <c r="A31" s="49" t="s">
        <v>47</v>
      </c>
      <c r="B31" s="9" t="s">
        <v>194</v>
      </c>
      <c r="C31" s="46">
        <v>4.0</v>
      </c>
      <c r="N31" s="28">
        <f t="shared" ref="N31:P31" si="30">J31*$C31</f>
        <v>0</v>
      </c>
      <c r="O31" s="28">
        <f t="shared" si="30"/>
        <v>0</v>
      </c>
      <c r="P31" s="28">
        <f t="shared" si="30"/>
        <v>0</v>
      </c>
    </row>
    <row r="32">
      <c r="A32" s="47" t="s">
        <v>102</v>
      </c>
      <c r="B32" s="9" t="s">
        <v>194</v>
      </c>
      <c r="C32" s="46">
        <v>1.0</v>
      </c>
      <c r="N32" s="28">
        <f t="shared" ref="N32:P32" si="31">J32*$C32</f>
        <v>0</v>
      </c>
      <c r="O32" s="28">
        <f t="shared" si="31"/>
        <v>0</v>
      </c>
      <c r="P32" s="28">
        <f t="shared" si="31"/>
        <v>0</v>
      </c>
    </row>
    <row r="33">
      <c r="C33" s="48"/>
      <c r="N33" s="18">
        <f t="shared" ref="N33:P33" si="32">SUM(N2:N32)</f>
        <v>20</v>
      </c>
      <c r="O33" s="18">
        <f t="shared" si="32"/>
        <v>46</v>
      </c>
      <c r="P33" s="18">
        <f t="shared" si="32"/>
        <v>22</v>
      </c>
    </row>
    <row r="34">
      <c r="A34" s="17" t="s">
        <v>171</v>
      </c>
      <c r="C34" s="48"/>
    </row>
    <row r="35">
      <c r="A35" s="9" t="s">
        <v>44</v>
      </c>
      <c r="B35" s="28">
        <f>N33</f>
        <v>20</v>
      </c>
      <c r="C35" s="48"/>
    </row>
    <row r="36">
      <c r="A36" s="9" t="s">
        <v>40</v>
      </c>
      <c r="B36" s="28">
        <f>O33</f>
        <v>46</v>
      </c>
      <c r="C36" s="48"/>
    </row>
    <row r="37">
      <c r="A37" s="9" t="s">
        <v>52</v>
      </c>
      <c r="B37" s="28">
        <f>P33</f>
        <v>22</v>
      </c>
      <c r="C37" s="48"/>
    </row>
    <row r="38">
      <c r="A38" s="9" t="s">
        <v>50</v>
      </c>
      <c r="B38" s="28">
        <f t="shared" ref="B38:B40" si="33">C5</f>
        <v>4</v>
      </c>
      <c r="C38" s="48"/>
    </row>
    <row r="39">
      <c r="A39" s="9" t="s">
        <v>61</v>
      </c>
      <c r="B39" s="28">
        <f t="shared" si="33"/>
        <v>4</v>
      </c>
      <c r="C39" s="48"/>
    </row>
    <row r="40">
      <c r="A40" s="9" t="s">
        <v>122</v>
      </c>
      <c r="B40" s="28">
        <f t="shared" si="33"/>
        <v>7</v>
      </c>
      <c r="C40" s="48"/>
    </row>
    <row r="41">
      <c r="A41" s="9" t="s">
        <v>47</v>
      </c>
      <c r="B41" s="28">
        <f>C31+C10</f>
        <v>8</v>
      </c>
      <c r="C41" s="48"/>
    </row>
    <row r="42">
      <c r="A42" s="9" t="s">
        <v>55</v>
      </c>
      <c r="B42" s="28">
        <f>C14</f>
        <v>4</v>
      </c>
      <c r="C42" s="48"/>
    </row>
    <row r="43">
      <c r="A43" s="9" t="s">
        <v>80</v>
      </c>
      <c r="B43" s="28">
        <f>C15+C19</f>
        <v>8</v>
      </c>
      <c r="C43" s="48"/>
    </row>
    <row r="44">
      <c r="A44" s="9" t="s">
        <v>82</v>
      </c>
      <c r="B44" s="28">
        <f>C16+C18</f>
        <v>8</v>
      </c>
      <c r="C44" s="48"/>
    </row>
    <row r="45">
      <c r="A45" s="9" t="s">
        <v>86</v>
      </c>
      <c r="B45" s="28">
        <f>C17</f>
        <v>4</v>
      </c>
      <c r="C45" s="48"/>
    </row>
    <row r="46">
      <c r="A46" s="9" t="s">
        <v>84</v>
      </c>
      <c r="B46" s="28">
        <f>C20</f>
        <v>4</v>
      </c>
      <c r="C46" s="48"/>
    </row>
    <row r="47">
      <c r="A47" s="9" t="s">
        <v>100</v>
      </c>
      <c r="B47" s="28">
        <f>C21+C22</f>
        <v>4</v>
      </c>
      <c r="C47" s="48"/>
    </row>
    <row r="48">
      <c r="A48" s="9" t="s">
        <v>63</v>
      </c>
      <c r="B48" s="28">
        <f t="shared" ref="B48:B51" si="34">C24</f>
        <v>12</v>
      </c>
      <c r="C48" s="48"/>
    </row>
    <row r="49">
      <c r="A49" s="9" t="s">
        <v>66</v>
      </c>
      <c r="B49" s="28">
        <f t="shared" si="34"/>
        <v>4</v>
      </c>
      <c r="C49" s="48"/>
    </row>
    <row r="50">
      <c r="A50" s="9" t="s">
        <v>70</v>
      </c>
      <c r="B50" s="28">
        <f t="shared" si="34"/>
        <v>2</v>
      </c>
      <c r="C50" s="48"/>
    </row>
    <row r="51">
      <c r="A51" s="9" t="s">
        <v>68</v>
      </c>
      <c r="B51" s="28">
        <f t="shared" si="34"/>
        <v>2</v>
      </c>
      <c r="C51" s="48"/>
    </row>
    <row r="52">
      <c r="A52" s="9" t="s">
        <v>102</v>
      </c>
      <c r="B52" s="28">
        <f>C32</f>
        <v>1</v>
      </c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  <row r="1001">
      <c r="C1001" s="48"/>
    </row>
    <row r="1002">
      <c r="C1002" s="48"/>
    </row>
    <row r="1003">
      <c r="C1003" s="48"/>
    </row>
    <row r="1004">
      <c r="C1004" s="48"/>
    </row>
    <row r="1005">
      <c r="C1005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5.29"/>
    <col customWidth="1" min="8" max="8" width="35.0"/>
    <col customWidth="1" min="10" max="11" width="8.0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157</v>
      </c>
      <c r="K1" s="21" t="s">
        <v>20</v>
      </c>
      <c r="L1" s="21"/>
      <c r="M1" s="21" t="s">
        <v>157</v>
      </c>
      <c r="N1" s="21" t="s">
        <v>20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20</v>
      </c>
      <c r="B2" s="9" t="s">
        <v>195</v>
      </c>
      <c r="C2" s="46">
        <f>2*2</f>
        <v>4</v>
      </c>
    </row>
    <row r="3">
      <c r="A3" s="9" t="s">
        <v>157</v>
      </c>
      <c r="B3" s="9" t="s">
        <v>195</v>
      </c>
      <c r="C3" s="46">
        <v>2.0</v>
      </c>
    </row>
    <row r="4">
      <c r="A4" s="9" t="s">
        <v>30</v>
      </c>
      <c r="B4" s="9" t="s">
        <v>195</v>
      </c>
      <c r="C4" s="46">
        <v>2.0</v>
      </c>
    </row>
    <row r="5">
      <c r="A5" s="9" t="s">
        <v>104</v>
      </c>
      <c r="B5" s="9" t="s">
        <v>196</v>
      </c>
      <c r="C5" s="46">
        <v>0.25</v>
      </c>
      <c r="D5" s="9" t="s">
        <v>106</v>
      </c>
      <c r="F5" s="9" t="s">
        <v>106</v>
      </c>
      <c r="M5" s="18"/>
      <c r="N5" s="18"/>
    </row>
    <row r="6">
      <c r="C6" s="46"/>
    </row>
    <row r="7">
      <c r="C7" s="46"/>
    </row>
    <row r="8">
      <c r="C8" s="46"/>
    </row>
    <row r="9">
      <c r="C9" s="46"/>
    </row>
    <row r="10">
      <c r="C10" s="46"/>
    </row>
    <row r="11">
      <c r="C11" s="48"/>
    </row>
    <row r="12">
      <c r="A12" s="17" t="s">
        <v>171</v>
      </c>
      <c r="C12" s="48"/>
    </row>
    <row r="13">
      <c r="A13" s="9" t="s">
        <v>20</v>
      </c>
      <c r="B13" s="28">
        <f t="shared" ref="B13:B16" si="1">C2</f>
        <v>4</v>
      </c>
      <c r="C13" s="48"/>
    </row>
    <row r="14">
      <c r="A14" s="9" t="s">
        <v>157</v>
      </c>
      <c r="B14" s="28">
        <f t="shared" si="1"/>
        <v>2</v>
      </c>
      <c r="C14" s="48"/>
    </row>
    <row r="15">
      <c r="A15" s="9" t="s">
        <v>30</v>
      </c>
      <c r="B15" s="28">
        <f t="shared" si="1"/>
        <v>2</v>
      </c>
      <c r="C15" s="48"/>
    </row>
    <row r="16">
      <c r="A16" s="9" t="s">
        <v>104</v>
      </c>
      <c r="B16" s="9">
        <f t="shared" si="1"/>
        <v>0.25</v>
      </c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25.29"/>
    <col customWidth="1" min="8" max="8" width="35.0"/>
    <col customWidth="1" min="10" max="11" width="8.0"/>
  </cols>
  <sheetData>
    <row r="1">
      <c r="A1" s="23" t="s">
        <v>2</v>
      </c>
      <c r="B1" s="23" t="s">
        <v>3</v>
      </c>
      <c r="C1" s="45" t="s">
        <v>152</v>
      </c>
      <c r="D1" s="23" t="s">
        <v>153</v>
      </c>
      <c r="E1" s="23" t="s">
        <v>154</v>
      </c>
      <c r="F1" s="23" t="s">
        <v>155</v>
      </c>
      <c r="G1" s="23" t="s">
        <v>156</v>
      </c>
      <c r="H1" s="23" t="s">
        <v>10</v>
      </c>
      <c r="I1" s="11"/>
      <c r="J1" s="21" t="s">
        <v>157</v>
      </c>
      <c r="K1" s="21" t="s">
        <v>20</v>
      </c>
      <c r="L1" s="21"/>
      <c r="M1" s="21" t="s">
        <v>157</v>
      </c>
      <c r="N1" s="21" t="s">
        <v>20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9" t="s">
        <v>107</v>
      </c>
      <c r="B2" s="9" t="s">
        <v>197</v>
      </c>
      <c r="C2" s="46">
        <v>4.0</v>
      </c>
      <c r="D2" s="9" t="s">
        <v>109</v>
      </c>
      <c r="E2" s="9">
        <v>3.74</v>
      </c>
    </row>
    <row r="3">
      <c r="A3" s="9" t="s">
        <v>198</v>
      </c>
      <c r="B3" s="9" t="s">
        <v>197</v>
      </c>
      <c r="C3" s="46">
        <f>4*4</f>
        <v>16</v>
      </c>
      <c r="D3" s="9" t="s">
        <v>111</v>
      </c>
      <c r="E3" s="9">
        <v>5.56</v>
      </c>
    </row>
    <row r="4">
      <c r="C4" s="46"/>
    </row>
    <row r="5">
      <c r="C5" s="46"/>
      <c r="M5" s="18"/>
      <c r="N5" s="18"/>
    </row>
    <row r="6">
      <c r="C6" s="46"/>
    </row>
    <row r="7">
      <c r="C7" s="46"/>
    </row>
    <row r="8">
      <c r="C8" s="46"/>
    </row>
    <row r="9">
      <c r="C9" s="46"/>
    </row>
    <row r="10">
      <c r="C10" s="46"/>
    </row>
    <row r="11">
      <c r="C11" s="48"/>
    </row>
    <row r="12">
      <c r="A12" s="17" t="s">
        <v>171</v>
      </c>
      <c r="C12" s="48"/>
    </row>
    <row r="13">
      <c r="C13" s="48"/>
    </row>
    <row r="14">
      <c r="C14" s="48"/>
    </row>
    <row r="15">
      <c r="C15" s="48"/>
    </row>
    <row r="16"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</sheetData>
  <drawing r:id="rId1"/>
</worksheet>
</file>