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Reference" sheetId="2" r:id="rId5"/>
  </sheets>
  <definedNames/>
  <calcPr/>
</workbook>
</file>

<file path=xl/sharedStrings.xml><?xml version="1.0" encoding="utf-8"?>
<sst xmlns="http://schemas.openxmlformats.org/spreadsheetml/2006/main" count="104" uniqueCount="73">
  <si>
    <t>Parameter</t>
  </si>
  <si>
    <t>Value</t>
  </si>
  <si>
    <t>Unit</t>
  </si>
  <si>
    <t>Kite leading edge volume</t>
  </si>
  <si>
    <t>m^3</t>
  </si>
  <si>
    <t>Kite struts volume</t>
  </si>
  <si>
    <t>TBD</t>
  </si>
  <si>
    <t>Kite fabric volume</t>
  </si>
  <si>
    <t>Kite total volume</t>
  </si>
  <si>
    <t>Kite mass</t>
  </si>
  <si>
    <t>kg</t>
  </si>
  <si>
    <t>Payload mass</t>
  </si>
  <si>
    <t>Mars gravity</t>
  </si>
  <si>
    <t>m/s^2</t>
  </si>
  <si>
    <t>Mars atmospheric pressure</t>
  </si>
  <si>
    <t>Pa</t>
  </si>
  <si>
    <t>Source</t>
  </si>
  <si>
    <t>psi</t>
  </si>
  <si>
    <t>atm</t>
  </si>
  <si>
    <t>Mars temperature</t>
  </si>
  <si>
    <t>K</t>
  </si>
  <si>
    <t>He molar mass</t>
  </si>
  <si>
    <t>g / mol</t>
  </si>
  <si>
    <t>Helium doesn't form a molecule, it's stable all by itself. It is monatomic.</t>
  </si>
  <si>
    <t>CO2 molar mass</t>
  </si>
  <si>
    <t>Ideal gas law</t>
  </si>
  <si>
    <t>PV = nRT</t>
  </si>
  <si>
    <t>Link</t>
  </si>
  <si>
    <t>Number of moles</t>
  </si>
  <si>
    <t>n = m / M</t>
  </si>
  <si>
    <t>mol</t>
  </si>
  <si>
    <t>mass / Molar mass</t>
  </si>
  <si>
    <t>PV = (m / M) * RT</t>
  </si>
  <si>
    <t>PVM = mRT</t>
  </si>
  <si>
    <t>PM = (m/v)*RT</t>
  </si>
  <si>
    <t>Density</t>
  </si>
  <si>
    <t>p = mv</t>
  </si>
  <si>
    <t>Sub in density</t>
  </si>
  <si>
    <t>PM = pRT</t>
  </si>
  <si>
    <t>p = PM/RT</t>
  </si>
  <si>
    <t>Pressure (P)</t>
  </si>
  <si>
    <t>Molar mass (M)</t>
  </si>
  <si>
    <t>Ideal gas constant (R)</t>
  </si>
  <si>
    <t>m^3 * atm / K * mol</t>
  </si>
  <si>
    <t>Temperature (T)</t>
  </si>
  <si>
    <t>Density of Helium on Mars</t>
  </si>
  <si>
    <t>g / m^3</t>
  </si>
  <si>
    <t>Density of CO2 on Mars</t>
  </si>
  <si>
    <t>Helium density - CO2 density</t>
  </si>
  <si>
    <t>Negative means He is less dense, it floats on CO2</t>
  </si>
  <si>
    <t>Force of buoyancy</t>
  </si>
  <si>
    <t>Fb = pgV</t>
  </si>
  <si>
    <t>Density of fluid (p)</t>
  </si>
  <si>
    <t>kg / m^3</t>
  </si>
  <si>
    <t>CO2</t>
  </si>
  <si>
    <t>Kite total volume (V)</t>
  </si>
  <si>
    <t>N</t>
  </si>
  <si>
    <t>Weight</t>
  </si>
  <si>
    <t>W = ma</t>
  </si>
  <si>
    <t>Weight of kite</t>
  </si>
  <si>
    <t>Weight of He</t>
  </si>
  <si>
    <t>This is where density of He plays a role</t>
  </si>
  <si>
    <t>Weight of payload</t>
  </si>
  <si>
    <t>F net Y</t>
  </si>
  <si>
    <t>Fb - W_kite - W_payload - W_He</t>
  </si>
  <si>
    <t>Negative = down</t>
  </si>
  <si>
    <t>Example dimensions</t>
  </si>
  <si>
    <t>100 m x 1 km</t>
  </si>
  <si>
    <t>Gas</t>
  </si>
  <si>
    <t>https://www.youtube.com/watch?v=v5bHIA5xeMM</t>
  </si>
  <si>
    <t>https://www.khanacademy.org/science/physics/fluids/buoyant-force-and-archimedes-principle/a/buoyant-force-and-archimedes-principle-article</t>
  </si>
  <si>
    <t>Density w/balloon</t>
  </si>
  <si>
    <t>https://www.youtube.com/watch?v=xh6V4sEeUYs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</si>
</sst>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</font>
    <font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0" xfId="0" applyFont="1"/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19050</xdr:colOff>
      <xdr:row>0</xdr:row>
      <xdr:rowOff>171450</xdr:rowOff>
    </xdr:from>
    <xdr:ext cx="2028825" cy="160972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en.wikipedia.org/wiki/Atmosphere_of_Mars" TargetMode="External"/><Relationship Id="rId2" Type="http://schemas.openxmlformats.org/officeDocument/2006/relationships/hyperlink" Target="https://www.youtube.com/watch?v=v5bHIA5xeMM" TargetMode="External"/><Relationship Id="rId3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youtube.com/watch?v=v5bHIA5xeMM" TargetMode="External"/><Relationship Id="rId2" Type="http://schemas.openxmlformats.org/officeDocument/2006/relationships/hyperlink" Target="https://www.khanacademy.org/science/physics/fluids/buoyant-force-and-archimedes-principle/a/buoyant-force-and-archimedes-principle-article" TargetMode="External"/><Relationship Id="rId3" Type="http://schemas.openxmlformats.org/officeDocument/2006/relationships/hyperlink" Target="https://www.youtube.com/watch?v=xh6V4sEeUYs" TargetMode="External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3.88"/>
  </cols>
  <sheetData>
    <row r="1">
      <c r="A1" s="1" t="s">
        <v>0</v>
      </c>
      <c r="B1" s="1" t="s">
        <v>1</v>
      </c>
      <c r="C1" s="1" t="s">
        <v>2</v>
      </c>
    </row>
    <row r="2">
      <c r="A2" s="1" t="s">
        <v>3</v>
      </c>
      <c r="B2" s="1">
        <v>0.00342</v>
      </c>
      <c r="C2" s="1" t="s">
        <v>4</v>
      </c>
    </row>
    <row r="3">
      <c r="A3" s="1" t="s">
        <v>5</v>
      </c>
      <c r="B3" s="1">
        <f>B2/2</f>
        <v>0.00171</v>
      </c>
      <c r="C3" s="1" t="s">
        <v>4</v>
      </c>
      <c r="D3" s="1" t="s">
        <v>6</v>
      </c>
    </row>
    <row r="4">
      <c r="A4" s="1" t="s">
        <v>7</v>
      </c>
      <c r="B4" s="1">
        <f>B3/10</f>
        <v>0.000171</v>
      </c>
      <c r="C4" s="1" t="s">
        <v>4</v>
      </c>
      <c r="D4" s="1" t="s">
        <v>6</v>
      </c>
    </row>
    <row r="5">
      <c r="A5" s="1" t="s">
        <v>8</v>
      </c>
      <c r="B5" s="1">
        <f>SUM(B2:B4)</f>
        <v>0.005301</v>
      </c>
      <c r="C5" s="1" t="s">
        <v>4</v>
      </c>
      <c r="D5" s="1"/>
    </row>
    <row r="6">
      <c r="A6" s="1" t="s">
        <v>9</v>
      </c>
      <c r="B6" s="1">
        <v>0.005</v>
      </c>
      <c r="C6" s="1" t="s">
        <v>10</v>
      </c>
      <c r="D6" s="1" t="s">
        <v>6</v>
      </c>
    </row>
    <row r="7">
      <c r="A7" s="1" t="s">
        <v>11</v>
      </c>
      <c r="B7" s="1">
        <v>0.0</v>
      </c>
      <c r="C7" s="1" t="s">
        <v>10</v>
      </c>
      <c r="D7" s="1" t="s">
        <v>6</v>
      </c>
    </row>
    <row r="8">
      <c r="A8" s="1"/>
      <c r="B8" s="1"/>
      <c r="C8" s="1"/>
    </row>
    <row r="9">
      <c r="A9" s="1"/>
      <c r="B9" s="1"/>
      <c r="C9" s="1"/>
    </row>
    <row r="10">
      <c r="A10" s="1" t="s">
        <v>12</v>
      </c>
      <c r="B10" s="1">
        <v>3.721</v>
      </c>
      <c r="C10" s="1" t="s">
        <v>13</v>
      </c>
    </row>
    <row r="11">
      <c r="A11" s="1"/>
      <c r="B11" s="1"/>
      <c r="C11" s="1"/>
      <c r="D11" s="2"/>
    </row>
    <row r="12">
      <c r="A12" s="1" t="s">
        <v>14</v>
      </c>
      <c r="B12" s="1">
        <v>610.0</v>
      </c>
      <c r="C12" s="1" t="s">
        <v>15</v>
      </c>
      <c r="D12" s="3" t="s">
        <v>16</v>
      </c>
    </row>
    <row r="13">
      <c r="A13" s="1" t="s">
        <v>14</v>
      </c>
      <c r="B13" s="1">
        <v>0.088</v>
      </c>
      <c r="C13" s="1" t="s">
        <v>17</v>
      </c>
    </row>
    <row r="14">
      <c r="A14" s="1" t="s">
        <v>14</v>
      </c>
      <c r="B14" s="4">
        <f>B12/101325</f>
        <v>0.006020231927</v>
      </c>
      <c r="C14" s="1" t="s">
        <v>18</v>
      </c>
    </row>
    <row r="15">
      <c r="A15" s="1" t="s">
        <v>19</v>
      </c>
      <c r="B15" s="1">
        <v>140.0</v>
      </c>
      <c r="C15" s="1" t="s">
        <v>20</v>
      </c>
    </row>
    <row r="18">
      <c r="A18" s="1" t="s">
        <v>21</v>
      </c>
      <c r="B18" s="1">
        <v>4.002602</v>
      </c>
      <c r="C18" s="1" t="s">
        <v>22</v>
      </c>
      <c r="D18" s="1" t="s">
        <v>23</v>
      </c>
    </row>
    <row r="19">
      <c r="A19" s="1" t="s">
        <v>24</v>
      </c>
      <c r="B19" s="1">
        <v>44.01</v>
      </c>
      <c r="C19" s="1" t="s">
        <v>22</v>
      </c>
    </row>
    <row r="21">
      <c r="A21" s="1" t="s">
        <v>25</v>
      </c>
      <c r="B21" s="1" t="s">
        <v>26</v>
      </c>
      <c r="D21" s="3" t="s">
        <v>27</v>
      </c>
    </row>
    <row r="22">
      <c r="A22" s="1" t="s">
        <v>28</v>
      </c>
      <c r="B22" s="1" t="s">
        <v>29</v>
      </c>
      <c r="C22" s="1" t="s">
        <v>30</v>
      </c>
      <c r="D22" s="1" t="s">
        <v>31</v>
      </c>
    </row>
    <row r="23">
      <c r="B23" s="1" t="s">
        <v>32</v>
      </c>
    </row>
    <row r="24">
      <c r="B24" s="1" t="s">
        <v>33</v>
      </c>
    </row>
    <row r="25">
      <c r="B25" s="1" t="s">
        <v>34</v>
      </c>
    </row>
    <row r="26">
      <c r="A26" s="1" t="s">
        <v>35</v>
      </c>
      <c r="B26" s="1" t="s">
        <v>36</v>
      </c>
    </row>
    <row r="27">
      <c r="A27" s="1" t="s">
        <v>37</v>
      </c>
      <c r="B27" s="1" t="s">
        <v>38</v>
      </c>
    </row>
    <row r="28">
      <c r="B28" s="1" t="s">
        <v>39</v>
      </c>
    </row>
    <row r="30">
      <c r="A30" s="1" t="s">
        <v>40</v>
      </c>
      <c r="B30" s="4">
        <f>B14</f>
        <v>0.006020231927</v>
      </c>
      <c r="C30" s="1" t="s">
        <v>18</v>
      </c>
    </row>
    <row r="31">
      <c r="A31" s="1" t="s">
        <v>41</v>
      </c>
      <c r="B31" s="4">
        <f>B18</f>
        <v>4.002602</v>
      </c>
      <c r="C31" s="1" t="s">
        <v>22</v>
      </c>
    </row>
    <row r="32">
      <c r="A32" s="1" t="s">
        <v>42</v>
      </c>
      <c r="B32" s="1">
        <v>8.20573</v>
      </c>
      <c r="C32" s="1" t="s">
        <v>43</v>
      </c>
    </row>
    <row r="33">
      <c r="A33" s="1" t="s">
        <v>44</v>
      </c>
      <c r="B33" s="4">
        <f>B15</f>
        <v>140</v>
      </c>
      <c r="C33" s="1" t="s">
        <v>20</v>
      </c>
    </row>
    <row r="35">
      <c r="A35" s="1" t="s">
        <v>45</v>
      </c>
      <c r="B35" s="4">
        <f>(B30*B31)/(B32*B33)</f>
        <v>0.00002097540582</v>
      </c>
      <c r="C35" s="1" t="s">
        <v>46</v>
      </c>
    </row>
    <row r="37">
      <c r="A37" s="1" t="s">
        <v>40</v>
      </c>
      <c r="B37" s="4">
        <f>B14</f>
        <v>0.006020231927</v>
      </c>
      <c r="C37" s="1" t="s">
        <v>18</v>
      </c>
    </row>
    <row r="38">
      <c r="A38" s="1" t="s">
        <v>41</v>
      </c>
      <c r="B38" s="4">
        <f>B19</f>
        <v>44.01</v>
      </c>
      <c r="C38" s="1" t="s">
        <v>22</v>
      </c>
    </row>
    <row r="39">
      <c r="A39" s="1" t="s">
        <v>42</v>
      </c>
      <c r="B39" s="1">
        <v>8.20573</v>
      </c>
      <c r="C39" s="1" t="s">
        <v>43</v>
      </c>
    </row>
    <row r="40">
      <c r="A40" s="1" t="s">
        <v>44</v>
      </c>
      <c r="B40" s="4">
        <f>B15</f>
        <v>140</v>
      </c>
      <c r="C40" s="1" t="s">
        <v>20</v>
      </c>
    </row>
    <row r="42">
      <c r="A42" s="1" t="s">
        <v>47</v>
      </c>
      <c r="B42" s="4">
        <f>(B37*B38)/(B39*B40)</f>
        <v>0.0002306318765</v>
      </c>
      <c r="C42" s="1" t="s">
        <v>46</v>
      </c>
    </row>
    <row r="44">
      <c r="A44" s="1" t="s">
        <v>48</v>
      </c>
      <c r="B44" s="4">
        <f>B35-B42</f>
        <v>-0.0002096564707</v>
      </c>
      <c r="C44" s="1" t="s">
        <v>46</v>
      </c>
      <c r="D44" s="1" t="s">
        <v>49</v>
      </c>
    </row>
    <row r="47">
      <c r="A47" s="1" t="s">
        <v>50</v>
      </c>
      <c r="B47" s="1" t="s">
        <v>51</v>
      </c>
    </row>
    <row r="48">
      <c r="A48" s="1" t="s">
        <v>52</v>
      </c>
      <c r="B48" s="4">
        <f>B42/1000</f>
        <v>0.0000002306318765</v>
      </c>
      <c r="C48" s="1" t="s">
        <v>53</v>
      </c>
      <c r="D48" s="1" t="s">
        <v>54</v>
      </c>
    </row>
    <row r="49">
      <c r="A49" s="1" t="s">
        <v>55</v>
      </c>
      <c r="B49" s="1">
        <v>100000.0</v>
      </c>
      <c r="C49" s="1" t="s">
        <v>4</v>
      </c>
    </row>
    <row r="50">
      <c r="A50" s="1" t="s">
        <v>50</v>
      </c>
      <c r="B50" s="4">
        <f>B48*B10*B49</f>
        <v>0.08581812124</v>
      </c>
      <c r="C50" s="1" t="s">
        <v>56</v>
      </c>
    </row>
    <row r="52">
      <c r="A52" s="1" t="s">
        <v>57</v>
      </c>
      <c r="B52" s="1" t="s">
        <v>58</v>
      </c>
    </row>
    <row r="53">
      <c r="A53" s="1" t="s">
        <v>59</v>
      </c>
      <c r="B53" s="4">
        <f>B6*B10</f>
        <v>0.018605</v>
      </c>
      <c r="C53" s="1" t="s">
        <v>56</v>
      </c>
    </row>
    <row r="54">
      <c r="A54" s="1" t="s">
        <v>60</v>
      </c>
      <c r="B54" s="4">
        <f>(B35*(B2+B3))*B10</f>
        <v>0.0000004003938583</v>
      </c>
      <c r="C54" s="1" t="s">
        <v>56</v>
      </c>
      <c r="D54" s="1" t="s">
        <v>61</v>
      </c>
    </row>
    <row r="55">
      <c r="A55" s="1" t="s">
        <v>62</v>
      </c>
      <c r="B55" s="4">
        <f>B7*B10</f>
        <v>0</v>
      </c>
      <c r="C55" s="1" t="s">
        <v>56</v>
      </c>
    </row>
    <row r="57">
      <c r="A57" s="1" t="s">
        <v>63</v>
      </c>
      <c r="B57" s="1" t="s">
        <v>64</v>
      </c>
    </row>
    <row r="58">
      <c r="A58" s="1" t="s">
        <v>63</v>
      </c>
      <c r="B58" s="4">
        <f>B50-B53-B54-B55</f>
        <v>0.06721272085</v>
      </c>
      <c r="C58" s="1" t="s">
        <v>56</v>
      </c>
      <c r="D58" s="1" t="s">
        <v>65</v>
      </c>
    </row>
    <row r="62">
      <c r="A62" s="1" t="s">
        <v>66</v>
      </c>
      <c r="B62" s="4">
        <f>100*1000</f>
        <v>100000</v>
      </c>
      <c r="C62" s="1" t="s">
        <v>67</v>
      </c>
    </row>
  </sheetData>
  <hyperlinks>
    <hyperlink r:id="rId1" ref="D12"/>
    <hyperlink r:id="rId2" ref="D21"/>
  </hyperlin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68</v>
      </c>
      <c r="B1" s="5" t="s">
        <v>69</v>
      </c>
    </row>
    <row r="3">
      <c r="A3" s="1" t="s">
        <v>35</v>
      </c>
      <c r="B3" s="3" t="s">
        <v>70</v>
      </c>
    </row>
    <row r="4">
      <c r="A4" s="1" t="s">
        <v>71</v>
      </c>
      <c r="B4" s="3" t="s">
        <v>72</v>
      </c>
    </row>
  </sheetData>
  <hyperlinks>
    <hyperlink r:id="rId1" ref="B1"/>
    <hyperlink r:id="rId2" ref="B3"/>
    <hyperlink r:id="rId3" ref="B4"/>
  </hyperlinks>
  <drawing r:id="rId4"/>
</worksheet>
</file>