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jlVALENCIAPLAZA\UNIAJC\"/>
    </mc:Choice>
  </mc:AlternateContent>
  <xr:revisionPtr revIDLastSave="0" documentId="13_ncr:1_{891801E8-45EB-48D9-AC3B-F73D103EB9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DV 1 2020" sheetId="3" r:id="rId1"/>
    <sheet name="F ING" sheetId="4" r:id="rId2"/>
    <sheet name="FCEMP" sheetId="5" r:id="rId3"/>
  </sheets>
  <definedNames>
    <definedName name="_xlnm._FilterDatabase" localSheetId="1" hidden="1">'F ING'!$A$7:$W$210</definedName>
    <definedName name="_xlnm._FilterDatabase" localSheetId="2" hidden="1">FCEMP!$A$8:$U$402</definedName>
    <definedName name="_xlnm._FilterDatabase" localSheetId="0" hidden="1">'FEDV 1 2020'!$A$1:$N$555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5" i="5" l="1"/>
  <c r="I2" i="3" l="1"/>
  <c r="M206" i="4"/>
  <c r="R206" i="4" s="1"/>
  <c r="M107" i="4"/>
  <c r="R107" i="4" s="1"/>
  <c r="M141" i="4"/>
  <c r="R141" i="4" s="1"/>
  <c r="M13" i="4"/>
  <c r="R13" i="4" s="1"/>
  <c r="M163" i="4" l="1"/>
  <c r="R163" i="4" s="1"/>
  <c r="M111" i="4"/>
  <c r="R111" i="4" s="1"/>
  <c r="M103" i="4" l="1"/>
  <c r="R103" i="4" s="1"/>
  <c r="M102" i="4"/>
  <c r="R102" i="4" s="1"/>
  <c r="M101" i="4"/>
  <c r="R101" i="4" s="1"/>
  <c r="M95" i="4" l="1"/>
  <c r="Q17" i="5" l="1"/>
  <c r="Q366" i="5" l="1"/>
  <c r="Q368" i="5"/>
  <c r="Q369" i="5" s="1"/>
  <c r="Q124" i="5"/>
  <c r="Q126" i="5"/>
  <c r="Q136" i="5"/>
  <c r="Q133" i="5"/>
  <c r="Q10" i="5"/>
  <c r="Q11" i="5"/>
  <c r="Q12" i="5"/>
  <c r="Q14" i="5"/>
  <c r="Q15" i="5"/>
  <c r="Q16" i="5"/>
  <c r="Q19" i="5"/>
  <c r="Q20" i="5"/>
  <c r="Q21" i="5"/>
  <c r="Q23" i="5"/>
  <c r="Q24" i="5"/>
  <c r="Q25" i="5"/>
  <c r="Q26" i="5"/>
  <c r="Q28" i="5"/>
  <c r="Q29" i="5"/>
  <c r="Q30" i="5"/>
  <c r="Q31" i="5"/>
  <c r="Q33" i="5"/>
  <c r="Q34" i="5"/>
  <c r="Q36" i="5"/>
  <c r="Q37" i="5"/>
  <c r="Q39" i="5"/>
  <c r="Q40" i="5"/>
  <c r="Q41" i="5"/>
  <c r="Q42" i="5"/>
  <c r="Q44" i="5"/>
  <c r="Q45" i="5"/>
  <c r="Q46" i="5"/>
  <c r="Q48" i="5"/>
  <c r="Q49" i="5"/>
  <c r="Q50" i="5"/>
  <c r="Q51" i="5"/>
  <c r="Q52" i="5"/>
  <c r="Q53" i="5"/>
  <c r="Q55" i="5"/>
  <c r="Q56" i="5" s="1"/>
  <c r="Q57" i="5"/>
  <c r="Q58" i="5"/>
  <c r="Q59" i="5"/>
  <c r="Q60" i="5"/>
  <c r="Q61" i="5"/>
  <c r="Q63" i="5"/>
  <c r="Q64" i="5"/>
  <c r="Q66" i="5"/>
  <c r="Q67" i="5"/>
  <c r="Q69" i="5"/>
  <c r="Q70" i="5"/>
  <c r="Q71" i="5"/>
  <c r="Q72" i="5"/>
  <c r="Q73" i="5"/>
  <c r="Q74" i="5"/>
  <c r="Q76" i="5"/>
  <c r="Q77" i="5" s="1"/>
  <c r="Q78" i="5"/>
  <c r="Q79" i="5"/>
  <c r="Q80" i="5"/>
  <c r="Q82" i="5"/>
  <c r="Q83" i="5"/>
  <c r="Q84" i="5"/>
  <c r="Q85" i="5"/>
  <c r="Q86" i="5"/>
  <c r="Q87" i="5"/>
  <c r="Q89" i="5"/>
  <c r="Q90" i="5"/>
  <c r="Q91" i="5"/>
  <c r="Q92" i="5"/>
  <c r="Q94" i="5"/>
  <c r="Q95" i="5"/>
  <c r="Q97" i="5"/>
  <c r="Q98" i="5"/>
  <c r="Q99" i="5"/>
  <c r="Q101" i="5"/>
  <c r="Q102" i="5"/>
  <c r="Q104" i="5"/>
  <c r="Q105" i="5" s="1"/>
  <c r="Q106" i="5"/>
  <c r="Q107" i="5"/>
  <c r="Q109" i="5"/>
  <c r="Q110" i="5"/>
  <c r="Q111" i="5"/>
  <c r="Q112" i="5"/>
  <c r="Q114" i="5"/>
  <c r="Q115" i="5"/>
  <c r="Q117" i="5"/>
  <c r="Q118" i="5"/>
  <c r="Q119" i="5"/>
  <c r="Q120" i="5"/>
  <c r="Q121" i="5"/>
  <c r="Q123" i="5"/>
  <c r="Q125" i="5"/>
  <c r="Q127" i="5"/>
  <c r="Q128" i="5"/>
  <c r="Q129" i="5"/>
  <c r="Q131" i="5"/>
  <c r="Q132" i="5"/>
  <c r="Q135" i="5"/>
  <c r="Q137" i="5"/>
  <c r="Q139" i="5"/>
  <c r="Q140" i="5"/>
  <c r="Q141" i="5"/>
  <c r="Q142" i="5"/>
  <c r="Q143" i="5"/>
  <c r="Q145" i="5"/>
  <c r="Q146" i="5"/>
  <c r="Q148" i="5"/>
  <c r="Q149" i="5"/>
  <c r="Q151" i="5"/>
  <c r="Q152" i="5"/>
  <c r="Q153" i="5"/>
  <c r="Q154" i="5"/>
  <c r="Q155" i="5"/>
  <c r="Q157" i="5"/>
  <c r="Q158" i="5"/>
  <c r="Q159" i="5"/>
  <c r="Q160" i="5"/>
  <c r="Q162" i="5"/>
  <c r="Q163" i="5"/>
  <c r="Q164" i="5"/>
  <c r="Q165" i="5"/>
  <c r="Q166" i="5"/>
  <c r="Q168" i="5"/>
  <c r="Q169" i="5"/>
  <c r="Q170" i="5"/>
  <c r="Q171" i="5"/>
  <c r="Q173" i="5"/>
  <c r="Q174" i="5"/>
  <c r="Q176" i="5"/>
  <c r="Q177" i="5"/>
  <c r="Q178" i="5"/>
  <c r="Q179" i="5"/>
  <c r="Q180" i="5"/>
  <c r="Q181" i="5"/>
  <c r="Q183" i="5"/>
  <c r="Q184" i="5"/>
  <c r="Q186" i="5"/>
  <c r="Q187" i="5"/>
  <c r="Q189" i="5"/>
  <c r="Q190" i="5"/>
  <c r="Q191" i="5"/>
  <c r="Q193" i="5"/>
  <c r="Q194" i="5"/>
  <c r="Q195" i="5"/>
  <c r="Q196" i="5"/>
  <c r="Q197" i="5"/>
  <c r="Q198" i="5"/>
  <c r="Q200" i="5"/>
  <c r="Q201" i="5"/>
  <c r="Q203" i="5"/>
  <c r="Q204" i="5"/>
  <c r="Q206" i="5"/>
  <c r="Q207" i="5"/>
  <c r="Q208" i="5"/>
  <c r="Q209" i="5"/>
  <c r="Q211" i="5"/>
  <c r="Q212" i="5"/>
  <c r="Q213" i="5"/>
  <c r="Q214" i="5"/>
  <c r="Q216" i="5"/>
  <c r="Q217" i="5"/>
  <c r="Q219" i="5"/>
  <c r="Q220" i="5"/>
  <c r="Q221" i="5"/>
  <c r="Q223" i="5"/>
  <c r="Q224" i="5"/>
  <c r="Q225" i="5"/>
  <c r="Q227" i="5"/>
  <c r="Q228" i="5"/>
  <c r="Q230" i="5"/>
  <c r="Q231" i="5"/>
  <c r="Q232" i="5"/>
  <c r="Q233" i="5"/>
  <c r="Q235" i="5"/>
  <c r="Q236" i="5"/>
  <c r="Q237" i="5"/>
  <c r="Q239" i="5"/>
  <c r="Q240" i="5"/>
  <c r="Q242" i="5"/>
  <c r="Q243" i="5"/>
  <c r="Q245" i="5"/>
  <c r="Q246" i="5"/>
  <c r="Q248" i="5"/>
  <c r="Q249" i="5"/>
  <c r="Q250" i="5"/>
  <c r="Q252" i="5"/>
  <c r="Q253" i="5" s="1"/>
  <c r="Q254" i="5"/>
  <c r="Q255" i="5"/>
  <c r="Q256" i="5"/>
  <c r="Q258" i="5"/>
  <c r="Q259" i="5"/>
  <c r="Q261" i="5"/>
  <c r="Q262" i="5"/>
  <c r="Q263" i="5"/>
  <c r="Q265" i="5"/>
  <c r="Q266" i="5"/>
  <c r="Q268" i="5"/>
  <c r="Q269" i="5"/>
  <c r="Q270" i="5"/>
  <c r="Q271" i="5"/>
  <c r="Q273" i="5"/>
  <c r="Q274" i="5"/>
  <c r="Q275" i="5"/>
  <c r="Q276" i="5"/>
  <c r="Q278" i="5"/>
  <c r="Q279" i="5"/>
  <c r="Q280" i="5"/>
  <c r="Q282" i="5"/>
  <c r="Q283" i="5"/>
  <c r="Q284" i="5"/>
  <c r="Q285" i="5"/>
  <c r="Q286" i="5"/>
  <c r="Q288" i="5"/>
  <c r="Q289" i="5"/>
  <c r="Q290" i="5"/>
  <c r="Q292" i="5"/>
  <c r="Q293" i="5"/>
  <c r="Q294" i="5"/>
  <c r="Q296" i="5"/>
  <c r="Q297" i="5"/>
  <c r="Q298" i="5"/>
  <c r="Q299" i="5"/>
  <c r="Q300" i="5"/>
  <c r="Q302" i="5"/>
  <c r="Q303" i="5"/>
  <c r="Q305" i="5"/>
  <c r="Q306" i="5"/>
  <c r="Q308" i="5"/>
  <c r="Q309" i="5"/>
  <c r="Q311" i="5"/>
  <c r="Q312" i="5"/>
  <c r="Q314" i="5"/>
  <c r="Q315" i="5"/>
  <c r="Q316" i="5"/>
  <c r="Q318" i="5"/>
  <c r="Q319" i="5"/>
  <c r="Q321" i="5"/>
  <c r="Q322" i="5"/>
  <c r="Q323" i="5"/>
  <c r="Q325" i="5"/>
  <c r="Q326" i="5"/>
  <c r="Q327" i="5"/>
  <c r="Q328" i="5"/>
  <c r="Q330" i="5"/>
  <c r="Q331" i="5"/>
  <c r="Q332" i="5"/>
  <c r="Q333" i="5"/>
  <c r="Q334" i="5"/>
  <c r="Q336" i="5"/>
  <c r="Q337" i="5"/>
  <c r="Q339" i="5"/>
  <c r="Q340" i="5"/>
  <c r="Q341" i="5"/>
  <c r="Q343" i="5"/>
  <c r="Q344" i="5"/>
  <c r="Q345" i="5"/>
  <c r="Q347" i="5"/>
  <c r="Q348" i="5"/>
  <c r="Q349" i="5"/>
  <c r="Q351" i="5"/>
  <c r="Q352" i="5"/>
  <c r="Q353" i="5"/>
  <c r="Q355" i="5"/>
  <c r="Q356" i="5"/>
  <c r="Q357" i="5"/>
  <c r="Q358" i="5"/>
  <c r="Q359" i="5"/>
  <c r="Q361" i="5"/>
  <c r="Q362" i="5"/>
  <c r="Q364" i="5"/>
  <c r="Q365" i="5"/>
  <c r="Q370" i="5"/>
  <c r="Q371" i="5"/>
  <c r="Q372" i="5"/>
  <c r="Q374" i="5"/>
  <c r="Q375" i="5"/>
  <c r="Q376" i="5"/>
  <c r="Q377" i="5"/>
  <c r="Q378" i="5"/>
  <c r="Q380" i="5"/>
  <c r="Q381" i="5"/>
  <c r="Q382" i="5"/>
  <c r="Q383" i="5"/>
  <c r="Q385" i="5"/>
  <c r="Q386" i="5"/>
  <c r="Q388" i="5"/>
  <c r="Q389" i="5"/>
  <c r="Q390" i="5"/>
  <c r="Q391" i="5"/>
  <c r="Q393" i="5"/>
  <c r="Q394" i="5"/>
  <c r="Q395" i="5"/>
  <c r="Q397" i="5"/>
  <c r="Q398" i="5" s="1"/>
  <c r="Q9" i="5"/>
  <c r="M62" i="4"/>
  <c r="M59" i="4"/>
  <c r="Q35" i="5" l="1"/>
  <c r="Q32" i="5"/>
  <c r="Q27" i="5"/>
  <c r="Q18" i="5"/>
  <c r="Q13" i="5"/>
  <c r="Q267" i="5"/>
  <c r="Q244" i="5"/>
  <c r="Q192" i="5"/>
  <c r="Q172" i="5"/>
  <c r="Q342" i="5"/>
  <c r="Q320" i="5"/>
  <c r="Q257" i="5"/>
  <c r="Q251" i="5"/>
  <c r="Q185" i="5"/>
  <c r="Q175" i="5"/>
  <c r="Q150" i="5"/>
  <c r="Q103" i="5"/>
  <c r="Q379" i="5"/>
  <c r="Q360" i="5"/>
  <c r="Q301" i="5"/>
  <c r="Q130" i="5"/>
  <c r="Q134" i="5" s="1"/>
  <c r="Q396" i="5"/>
  <c r="Q392" i="5"/>
  <c r="Q367" i="5"/>
  <c r="Q346" i="5"/>
  <c r="Q313" i="5"/>
  <c r="Q307" i="5"/>
  <c r="Q260" i="5"/>
  <c r="Q238" i="5"/>
  <c r="Q234" i="5"/>
  <c r="Q222" i="5"/>
  <c r="Q205" i="5"/>
  <c r="Q199" i="5"/>
  <c r="Q167" i="5"/>
  <c r="Q161" i="5"/>
  <c r="Q138" i="5"/>
  <c r="Q122" i="5"/>
  <c r="Q108" i="5"/>
  <c r="Q96" i="5"/>
  <c r="Q93" i="5"/>
  <c r="Q75" i="5"/>
  <c r="Q65" i="5"/>
  <c r="Q47" i="5"/>
  <c r="Q43" i="5"/>
  <c r="Q350" i="5"/>
  <c r="Q338" i="5"/>
  <c r="Q324" i="5"/>
  <c r="Q291" i="5"/>
  <c r="Q281" i="5"/>
  <c r="Q277" i="5"/>
  <c r="Q272" i="5"/>
  <c r="Q247" i="5"/>
  <c r="Q241" i="5"/>
  <c r="Q226" i="5"/>
  <c r="Q188" i="5"/>
  <c r="Q182" i="5"/>
  <c r="Q156" i="5"/>
  <c r="Q147" i="5"/>
  <c r="Q81" i="5"/>
  <c r="Q54" i="5"/>
  <c r="Q387" i="5"/>
  <c r="Q384" i="5"/>
  <c r="Q373" i="5"/>
  <c r="Q363" i="5"/>
  <c r="Q354" i="5"/>
  <c r="Q335" i="5"/>
  <c r="Q329" i="5"/>
  <c r="Q317" i="5"/>
  <c r="Q310" i="5"/>
  <c r="Q304" i="5"/>
  <c r="Q295" i="5"/>
  <c r="Q287" i="5"/>
  <c r="Q264" i="5"/>
  <c r="Q229" i="5"/>
  <c r="Q218" i="5"/>
  <c r="Q215" i="5"/>
  <c r="Q210" i="5"/>
  <c r="Q202" i="5"/>
  <c r="Q144" i="5"/>
  <c r="Q116" i="5"/>
  <c r="Q113" i="5"/>
  <c r="Q100" i="5"/>
  <c r="Q88" i="5"/>
  <c r="Q68" i="5"/>
  <c r="Q62" i="5"/>
  <c r="Q38" i="5"/>
  <c r="Q22" i="5"/>
  <c r="R24" i="4" l="1"/>
  <c r="R25" i="4"/>
  <c r="R26" i="4"/>
  <c r="R33" i="4"/>
  <c r="R34" i="4"/>
  <c r="R35" i="4"/>
  <c r="R36" i="4"/>
  <c r="R52" i="4"/>
  <c r="R71" i="4"/>
  <c r="R77" i="4"/>
  <c r="R78" i="4"/>
  <c r="R196" i="4"/>
  <c r="R95" i="4"/>
  <c r="R27" i="4" l="1"/>
  <c r="M140" i="4" l="1"/>
  <c r="R140" i="4" s="1"/>
  <c r="M139" i="4"/>
  <c r="R139" i="4" s="1"/>
  <c r="M138" i="4"/>
  <c r="R138" i="4" s="1"/>
  <c r="M110" i="4"/>
  <c r="R110" i="4" s="1"/>
  <c r="M109" i="4"/>
  <c r="O99" i="4"/>
  <c r="M37" i="4"/>
  <c r="R37" i="4" s="1"/>
  <c r="M145" i="4"/>
  <c r="R145" i="4" s="1"/>
  <c r="M144" i="4"/>
  <c r="R144" i="4" s="1"/>
  <c r="M146" i="4"/>
  <c r="R146" i="4" s="1"/>
  <c r="M53" i="4"/>
  <c r="R53" i="4" s="1"/>
  <c r="R62" i="4"/>
  <c r="M127" i="4"/>
  <c r="R127" i="4" s="1"/>
  <c r="M112" i="4" l="1"/>
  <c r="R109" i="4"/>
  <c r="R112" i="4" s="1"/>
  <c r="H409" i="5" l="1"/>
  <c r="I409" i="5" s="1"/>
  <c r="H408" i="5"/>
  <c r="I408" i="5" s="1"/>
  <c r="H407" i="5"/>
  <c r="I407" i="5" s="1"/>
  <c r="H406" i="5"/>
  <c r="I406" i="5" s="1"/>
  <c r="J312" i="5"/>
  <c r="J311" i="5"/>
  <c r="J286" i="5"/>
  <c r="J285" i="5"/>
  <c r="J284" i="5"/>
  <c r="J283" i="5"/>
  <c r="J282" i="5"/>
  <c r="J250" i="5"/>
  <c r="J208" i="5"/>
  <c r="J207" i="5"/>
  <c r="J206" i="5"/>
  <c r="J155" i="5"/>
  <c r="J154" i="5"/>
  <c r="J141" i="5"/>
  <c r="J129" i="5"/>
  <c r="J128" i="5"/>
  <c r="J127" i="5"/>
  <c r="J126" i="5"/>
  <c r="J125" i="5"/>
  <c r="J124" i="5"/>
  <c r="J123" i="5"/>
  <c r="J74" i="5"/>
  <c r="J73" i="5"/>
  <c r="J72" i="5"/>
  <c r="J71" i="5"/>
  <c r="J41" i="5"/>
  <c r="J40" i="5"/>
  <c r="J39" i="5"/>
  <c r="H405" i="5" l="1"/>
  <c r="I405" i="5" s="1"/>
  <c r="I410" i="5" s="1"/>
  <c r="H410" i="5" l="1"/>
  <c r="M197" i="4" l="1"/>
  <c r="R197" i="4" s="1"/>
  <c r="M195" i="4"/>
  <c r="R195" i="4" s="1"/>
  <c r="M27" i="4"/>
  <c r="M121" i="4"/>
  <c r="R121" i="4" s="1"/>
  <c r="M84" i="4"/>
  <c r="R84" i="4" s="1"/>
  <c r="M85" i="4"/>
  <c r="R85" i="4" s="1"/>
  <c r="M83" i="4"/>
  <c r="R83" i="4" s="1"/>
  <c r="M76" i="4"/>
  <c r="M70" i="4"/>
  <c r="R70" i="4" s="1"/>
  <c r="M69" i="4"/>
  <c r="R69" i="4" s="1"/>
  <c r="M68" i="4"/>
  <c r="R68" i="4" s="1"/>
  <c r="M54" i="4"/>
  <c r="R54" i="4" s="1"/>
  <c r="M55" i="4"/>
  <c r="R55" i="4" s="1"/>
  <c r="M167" i="4"/>
  <c r="R167" i="4" s="1"/>
  <c r="M166" i="4"/>
  <c r="R166" i="4" s="1"/>
  <c r="M165" i="4"/>
  <c r="R165" i="4" s="1"/>
  <c r="M114" i="4"/>
  <c r="R114" i="4" s="1"/>
  <c r="M113" i="4"/>
  <c r="R113" i="4" s="1"/>
  <c r="M31" i="4"/>
  <c r="R31" i="4" s="1"/>
  <c r="R168" i="4" l="1"/>
  <c r="R115" i="4"/>
  <c r="R198" i="4"/>
  <c r="M79" i="4"/>
  <c r="R76" i="4"/>
  <c r="R79" i="4" s="1"/>
  <c r="M198" i="4"/>
  <c r="M115" i="4"/>
  <c r="M168" i="4"/>
  <c r="M90" i="4" l="1"/>
  <c r="R90" i="4" s="1"/>
  <c r="M89" i="4"/>
  <c r="R89" i="4" s="1"/>
  <c r="M88" i="4"/>
  <c r="R88" i="4" s="1"/>
  <c r="J216" i="4"/>
  <c r="K216" i="4" s="1"/>
  <c r="J215" i="4"/>
  <c r="K215" i="4" s="1"/>
  <c r="N214" i="4"/>
  <c r="J214" i="4"/>
  <c r="K214" i="4" s="1"/>
  <c r="M209" i="4"/>
  <c r="R209" i="4" s="1"/>
  <c r="M208" i="4"/>
  <c r="R208" i="4" s="1"/>
  <c r="M205" i="4"/>
  <c r="R205" i="4" s="1"/>
  <c r="M204" i="4"/>
  <c r="R204" i="4" s="1"/>
  <c r="M203" i="4"/>
  <c r="R203" i="4" s="1"/>
  <c r="M202" i="4"/>
  <c r="M200" i="4"/>
  <c r="R200" i="4" s="1"/>
  <c r="M199" i="4"/>
  <c r="R199" i="4" s="1"/>
  <c r="M193" i="4"/>
  <c r="R193" i="4" s="1"/>
  <c r="M192" i="4"/>
  <c r="R192" i="4" s="1"/>
  <c r="M191" i="4"/>
  <c r="R191" i="4" s="1"/>
  <c r="M190" i="4"/>
  <c r="R190" i="4" s="1"/>
  <c r="M188" i="4"/>
  <c r="R188" i="4" s="1"/>
  <c r="M187" i="4"/>
  <c r="R187" i="4" s="1"/>
  <c r="M186" i="4"/>
  <c r="R186" i="4" s="1"/>
  <c r="M184" i="4"/>
  <c r="R184" i="4" s="1"/>
  <c r="M183" i="4"/>
  <c r="R183" i="4" s="1"/>
  <c r="M182" i="4"/>
  <c r="R182" i="4" s="1"/>
  <c r="M181" i="4"/>
  <c r="R181" i="4" s="1"/>
  <c r="M179" i="4"/>
  <c r="R179" i="4" s="1"/>
  <c r="M178" i="4"/>
  <c r="R178" i="4" s="1"/>
  <c r="M177" i="4"/>
  <c r="R177" i="4" s="1"/>
  <c r="M176" i="4"/>
  <c r="R176" i="4" s="1"/>
  <c r="M175" i="4"/>
  <c r="R175" i="4" s="1"/>
  <c r="M173" i="4"/>
  <c r="R173" i="4" s="1"/>
  <c r="M172" i="4"/>
  <c r="R172" i="4" s="1"/>
  <c r="M170" i="4"/>
  <c r="R170" i="4" s="1"/>
  <c r="M169" i="4"/>
  <c r="R169" i="4" s="1"/>
  <c r="M162" i="4"/>
  <c r="R162" i="4" s="1"/>
  <c r="M161" i="4"/>
  <c r="M159" i="4"/>
  <c r="R159" i="4" s="1"/>
  <c r="M158" i="4"/>
  <c r="R158" i="4" s="1"/>
  <c r="M156" i="4"/>
  <c r="R156" i="4" s="1"/>
  <c r="M155" i="4"/>
  <c r="R155" i="4" s="1"/>
  <c r="M153" i="4"/>
  <c r="R153" i="4" s="1"/>
  <c r="M152" i="4"/>
  <c r="R152" i="4" s="1"/>
  <c r="M151" i="4"/>
  <c r="R151" i="4" s="1"/>
  <c r="M150" i="4"/>
  <c r="R150" i="4" s="1"/>
  <c r="M149" i="4"/>
  <c r="R149" i="4" s="1"/>
  <c r="M148" i="4"/>
  <c r="R148" i="4" s="1"/>
  <c r="M143" i="4"/>
  <c r="M137" i="4"/>
  <c r="R137" i="4" s="1"/>
  <c r="M136" i="4"/>
  <c r="M134" i="4"/>
  <c r="R134" i="4" s="1"/>
  <c r="M133" i="4"/>
  <c r="R133" i="4" s="1"/>
  <c r="M131" i="4"/>
  <c r="R131" i="4" s="1"/>
  <c r="M130" i="4"/>
  <c r="R130" i="4" s="1"/>
  <c r="M129" i="4"/>
  <c r="R129" i="4" s="1"/>
  <c r="M126" i="4"/>
  <c r="R126" i="4" s="1"/>
  <c r="M125" i="4"/>
  <c r="R125" i="4" s="1"/>
  <c r="M124" i="4"/>
  <c r="R124" i="4" s="1"/>
  <c r="M122" i="4"/>
  <c r="R122" i="4" s="1"/>
  <c r="M120" i="4"/>
  <c r="R120" i="4" s="1"/>
  <c r="M118" i="4"/>
  <c r="R118" i="4" s="1"/>
  <c r="M117" i="4"/>
  <c r="R117" i="4" s="1"/>
  <c r="M116" i="4"/>
  <c r="R116" i="4" s="1"/>
  <c r="M106" i="4"/>
  <c r="R106" i="4" s="1"/>
  <c r="M105" i="4"/>
  <c r="M100" i="4"/>
  <c r="R100" i="4" s="1"/>
  <c r="M99" i="4"/>
  <c r="M97" i="4"/>
  <c r="R97" i="4" s="1"/>
  <c r="M96" i="4"/>
  <c r="R96" i="4" s="1"/>
  <c r="M93" i="4"/>
  <c r="R93" i="4" s="1"/>
  <c r="M92" i="4"/>
  <c r="R92" i="4" s="1"/>
  <c r="M86" i="4"/>
  <c r="M81" i="4"/>
  <c r="R81" i="4" s="1"/>
  <c r="M80" i="4"/>
  <c r="R80" i="4" s="1"/>
  <c r="M74" i="4"/>
  <c r="R74" i="4" s="1"/>
  <c r="M73" i="4"/>
  <c r="R73" i="4" s="1"/>
  <c r="M67" i="4"/>
  <c r="R67" i="4" s="1"/>
  <c r="M66" i="4"/>
  <c r="R66" i="4" s="1"/>
  <c r="M65" i="4"/>
  <c r="R65" i="4" s="1"/>
  <c r="M64" i="4"/>
  <c r="R64" i="4" s="1"/>
  <c r="M61" i="4"/>
  <c r="R61" i="4" s="1"/>
  <c r="M60" i="4"/>
  <c r="R60" i="4" s="1"/>
  <c r="R59" i="4"/>
  <c r="M58" i="4"/>
  <c r="R58" i="4" s="1"/>
  <c r="M57" i="4"/>
  <c r="M51" i="4"/>
  <c r="M49" i="4"/>
  <c r="R49" i="4" s="1"/>
  <c r="M48" i="4"/>
  <c r="R48" i="4" s="1"/>
  <c r="M46" i="4"/>
  <c r="R46" i="4" s="1"/>
  <c r="M45" i="4"/>
  <c r="R45" i="4" s="1"/>
  <c r="M43" i="4"/>
  <c r="R43" i="4" s="1"/>
  <c r="M42" i="4"/>
  <c r="R42" i="4" s="1"/>
  <c r="M40" i="4"/>
  <c r="R40" i="4" s="1"/>
  <c r="M39" i="4"/>
  <c r="R39" i="4" s="1"/>
  <c r="M32" i="4"/>
  <c r="M29" i="4"/>
  <c r="R29" i="4" s="1"/>
  <c r="M28" i="4"/>
  <c r="R28" i="4" s="1"/>
  <c r="M22" i="4"/>
  <c r="R22" i="4" s="1"/>
  <c r="M21" i="4"/>
  <c r="R21" i="4" s="1"/>
  <c r="M20" i="4"/>
  <c r="R20" i="4" s="1"/>
  <c r="M17" i="4"/>
  <c r="R17" i="4" s="1"/>
  <c r="M16" i="4"/>
  <c r="R16" i="4" s="1"/>
  <c r="M15" i="4"/>
  <c r="M12" i="4"/>
  <c r="R12" i="4" s="1"/>
  <c r="M11" i="4"/>
  <c r="R11" i="4" s="1"/>
  <c r="M10" i="4"/>
  <c r="R10" i="4" s="1"/>
  <c r="M9" i="4"/>
  <c r="R9" i="4" s="1"/>
  <c r="M8" i="4"/>
  <c r="M108" i="4" l="1"/>
  <c r="M207" i="4"/>
  <c r="M104" i="4"/>
  <c r="R94" i="4"/>
  <c r="R160" i="4"/>
  <c r="R171" i="4"/>
  <c r="R201" i="4"/>
  <c r="R15" i="4"/>
  <c r="M19" i="4"/>
  <c r="R99" i="4"/>
  <c r="R104" i="4" s="1"/>
  <c r="R119" i="4"/>
  <c r="R132" i="4"/>
  <c r="R154" i="4"/>
  <c r="R180" i="4"/>
  <c r="R194" i="4"/>
  <c r="R41" i="4"/>
  <c r="R47" i="4"/>
  <c r="R82" i="4"/>
  <c r="R136" i="4"/>
  <c r="R142" i="4" s="1"/>
  <c r="M142" i="4"/>
  <c r="R105" i="4"/>
  <c r="R108" i="4" s="1"/>
  <c r="R161" i="4"/>
  <c r="R164" i="4" s="1"/>
  <c r="M164" i="4"/>
  <c r="R202" i="4"/>
  <c r="R207" i="4" s="1"/>
  <c r="R8" i="4"/>
  <c r="R14" i="4" s="1"/>
  <c r="M14" i="4"/>
  <c r="R57" i="4"/>
  <c r="R63" i="4" s="1"/>
  <c r="M63" i="4"/>
  <c r="R128" i="4"/>
  <c r="R185" i="4"/>
  <c r="R189" i="4"/>
  <c r="R157" i="4"/>
  <c r="R174" i="4"/>
  <c r="R210" i="4"/>
  <c r="R123" i="4"/>
  <c r="R135" i="4"/>
  <c r="R44" i="4"/>
  <c r="R72" i="4"/>
  <c r="R75" i="4"/>
  <c r="R30" i="4"/>
  <c r="R98" i="4"/>
  <c r="R91" i="4"/>
  <c r="R23" i="4"/>
  <c r="M56" i="4"/>
  <c r="R51" i="4"/>
  <c r="R56" i="4" s="1"/>
  <c r="M87" i="4"/>
  <c r="R86" i="4"/>
  <c r="R87" i="4" s="1"/>
  <c r="M38" i="4"/>
  <c r="R32" i="4"/>
  <c r="R38" i="4" s="1"/>
  <c r="M147" i="4"/>
  <c r="R143" i="4"/>
  <c r="R147" i="4" s="1"/>
  <c r="M98" i="4"/>
  <c r="M91" i="4"/>
  <c r="M72" i="4"/>
  <c r="M119" i="4"/>
  <c r="M75" i="4"/>
  <c r="M30" i="4"/>
  <c r="M194" i="4"/>
  <c r="M50" i="4"/>
  <c r="J213" i="4"/>
  <c r="K213" i="4" s="1"/>
  <c r="M94" i="4"/>
  <c r="M160" i="4"/>
  <c r="M41" i="4"/>
  <c r="M47" i="4"/>
  <c r="M82" i="4"/>
  <c r="J212" i="4"/>
  <c r="M180" i="4"/>
  <c r="M185" i="4"/>
  <c r="M201" i="4"/>
  <c r="M123" i="4"/>
  <c r="M128" i="4"/>
  <c r="M132" i="4"/>
  <c r="M135" i="4"/>
  <c r="M174" i="4"/>
  <c r="M23" i="4"/>
  <c r="M44" i="4"/>
  <c r="M154" i="4"/>
  <c r="M157" i="4"/>
  <c r="M171" i="4"/>
  <c r="M189" i="4"/>
  <c r="M210" i="4"/>
  <c r="R50" i="4" l="1"/>
  <c r="R19" i="4"/>
  <c r="J217" i="4"/>
  <c r="K212" i="4"/>
  <c r="K2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Zoraida Palacio Martinez</author>
  </authors>
  <commentList>
    <comment ref="E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Zoraida Palacio Martinez: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Zoraida Palacio Martinez: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Zoraida Palacio Martinez: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<sst xmlns="http://schemas.openxmlformats.org/spreadsheetml/2006/main" count="7236" uniqueCount="1297">
  <si>
    <t>No.</t>
  </si>
  <si>
    <t>ASIGNATURA/ACTIVIDAD</t>
  </si>
  <si>
    <t>GRUPO</t>
  </si>
  <si>
    <t>INT. HOR. SEMANAL</t>
  </si>
  <si>
    <t>No. SEMANAS</t>
  </si>
  <si>
    <t>HORAS SEMESTRE</t>
  </si>
  <si>
    <t>Pregrado</t>
  </si>
  <si>
    <t xml:space="preserve">FACULTAD: </t>
  </si>
  <si>
    <t>OBSERVACIÓN</t>
  </si>
  <si>
    <t>APROBADO SEGÚN VAD</t>
  </si>
  <si>
    <t>Asesoría</t>
  </si>
  <si>
    <t>PMA</t>
  </si>
  <si>
    <t>Investigación</t>
  </si>
  <si>
    <t>Posgrado</t>
  </si>
  <si>
    <t>Educación continua</t>
  </si>
  <si>
    <t xml:space="preserve"> ASIGNACIÓN ACADÉMICA </t>
  </si>
  <si>
    <t>HORAS DE  PREGRADO</t>
  </si>
  <si>
    <t>HORAS ASESORÍA</t>
  </si>
  <si>
    <t>HORAS PMA</t>
  </si>
  <si>
    <t>HORAS INVESTIGACIÓN</t>
  </si>
  <si>
    <t>HORAS DE POSGRADO</t>
  </si>
  <si>
    <t>TOTAL HORAS</t>
  </si>
  <si>
    <t>No. ESTUDIANTES</t>
  </si>
  <si>
    <t>DOC-CDO-F-44</t>
  </si>
  <si>
    <t>V - En prueba</t>
  </si>
  <si>
    <t>PROFESOR HORA CÁTEDRA</t>
  </si>
  <si>
    <t>TIPO DE HORA</t>
  </si>
  <si>
    <t xml:space="preserve">Periodo: </t>
  </si>
  <si>
    <t xml:space="preserve">Calendario: </t>
  </si>
  <si>
    <t>ADICIÓN</t>
  </si>
  <si>
    <t>Aida Luz Ocampo de Becerra</t>
  </si>
  <si>
    <t>S394</t>
  </si>
  <si>
    <t xml:space="preserve">Práctica Pedagógica III   </t>
  </si>
  <si>
    <t>Electiva II: Gerencia estratégica II</t>
  </si>
  <si>
    <t>Facturación en Salud</t>
  </si>
  <si>
    <t>Alexander Aguirre García</t>
  </si>
  <si>
    <t>S2496</t>
  </si>
  <si>
    <t>Administración en Salud I</t>
  </si>
  <si>
    <t>S3495</t>
  </si>
  <si>
    <t>Administración en Salud II</t>
  </si>
  <si>
    <t>S5490</t>
  </si>
  <si>
    <t>Medicina Preventiva</t>
  </si>
  <si>
    <t>Alexander Herrera Villarejo</t>
  </si>
  <si>
    <t>6490B</t>
  </si>
  <si>
    <t>Medicina del Trabajo</t>
  </si>
  <si>
    <t>S6491</t>
  </si>
  <si>
    <t>Alberto Montoya Duque</t>
  </si>
  <si>
    <t>S5491</t>
  </si>
  <si>
    <t>5490B</t>
  </si>
  <si>
    <t>S2491</t>
  </si>
  <si>
    <t>Quimica II</t>
  </si>
  <si>
    <t>Alberto Aragon Muriel</t>
  </si>
  <si>
    <t>Química I</t>
  </si>
  <si>
    <t>SB1491</t>
  </si>
  <si>
    <t>Alexander Urrutia Valdés</t>
  </si>
  <si>
    <t>Economía de la Salud</t>
  </si>
  <si>
    <t>S6495</t>
  </si>
  <si>
    <t>Ciencia Tecnología y Desarrollo</t>
  </si>
  <si>
    <t>B1492</t>
  </si>
  <si>
    <t>Sistemas de gestión en Salud Ocupacional I</t>
  </si>
  <si>
    <t>9490B</t>
  </si>
  <si>
    <t>SB1490</t>
  </si>
  <si>
    <t>Didactica en Salud Ocupacional</t>
  </si>
  <si>
    <t>Auditoria en Salud I</t>
  </si>
  <si>
    <t>Auditoria en Salud II</t>
  </si>
  <si>
    <t>S9495</t>
  </si>
  <si>
    <t>Andrea Bibiana Perez Villescas</t>
  </si>
  <si>
    <t>Anatomia y Fisiologia</t>
  </si>
  <si>
    <t>Ergonomía I</t>
  </si>
  <si>
    <t>Ecología</t>
  </si>
  <si>
    <t>2490B</t>
  </si>
  <si>
    <t>Higiene III (Riesgos Físicos (Ruido, Iluminación  y Vibración)</t>
  </si>
  <si>
    <t>Higiene IV (Riesgos Físicos (Radiación y campos electromagnéticos; Temperaturas extremas)</t>
  </si>
  <si>
    <t>Andres Sanchez Quintero</t>
  </si>
  <si>
    <t>Legislación en Salud Ocupacional I</t>
  </si>
  <si>
    <t>4490B</t>
  </si>
  <si>
    <t>Legislación en Salud Ocupacional II</t>
  </si>
  <si>
    <t>S4490</t>
  </si>
  <si>
    <t>Seminario de Introducción a las Ciencias del Deporte</t>
  </si>
  <si>
    <t>S285B</t>
  </si>
  <si>
    <t>S225</t>
  </si>
  <si>
    <t>Psicomotricidad</t>
  </si>
  <si>
    <t>S385</t>
  </si>
  <si>
    <t>S385B</t>
  </si>
  <si>
    <t>S325</t>
  </si>
  <si>
    <t>S325B</t>
  </si>
  <si>
    <t>Anyela Fanery Mosquera Lozano</t>
  </si>
  <si>
    <t>Evaluación y Gestión de Proyectos de Salud</t>
  </si>
  <si>
    <t>Berna García Varela</t>
  </si>
  <si>
    <t>S794</t>
  </si>
  <si>
    <t>Investigación y Educación</t>
  </si>
  <si>
    <t>S594</t>
  </si>
  <si>
    <t>Práctica Pedagógica I</t>
  </si>
  <si>
    <t>B120</t>
  </si>
  <si>
    <t>Directora Semillero SIPI</t>
  </si>
  <si>
    <t>Reconocimiento al potencial individual</t>
  </si>
  <si>
    <t>S894</t>
  </si>
  <si>
    <t>Evaluación en la Educación Física</t>
  </si>
  <si>
    <t>S525</t>
  </si>
  <si>
    <t>S585</t>
  </si>
  <si>
    <t>Coordinación Semillero SITAC</t>
  </si>
  <si>
    <t>S3722</t>
  </si>
  <si>
    <t>Corrientes Pedagógicas de la Educación Física</t>
  </si>
  <si>
    <t>S285</t>
  </si>
  <si>
    <t>8490B</t>
  </si>
  <si>
    <t>Análisis resultados de muestreo ambiental</t>
  </si>
  <si>
    <t>3490B</t>
  </si>
  <si>
    <t>Presupuesto</t>
  </si>
  <si>
    <t>Claudia Guzmán</t>
  </si>
  <si>
    <t>Fundamentos de Psicología</t>
  </si>
  <si>
    <t xml:space="preserve">Práctica Pedagógica III      </t>
  </si>
  <si>
    <t>Axiología del Educador</t>
  </si>
  <si>
    <t>Claudia Patricia Sánchez Arteaga</t>
  </si>
  <si>
    <t>Administración Clínica y Hospitalaria</t>
  </si>
  <si>
    <t>Constanza Leonor Núñez Mejía</t>
  </si>
  <si>
    <t>Introducción a la Salud Pública</t>
  </si>
  <si>
    <t>Electiva Profesional VI: Evaluación Social de Proyectos en Salud Pública</t>
  </si>
  <si>
    <t>Seminario de introducción a la Educación física</t>
  </si>
  <si>
    <t>SB1722</t>
  </si>
  <si>
    <t>S2722</t>
  </si>
  <si>
    <t>S225B</t>
  </si>
  <si>
    <t>Fundamentos del Entrenamiento Deportivo</t>
  </si>
  <si>
    <t>Actividades de alto Riesgo</t>
  </si>
  <si>
    <t>7490B</t>
  </si>
  <si>
    <t>Higiene I (Valores Limites permisibles)</t>
  </si>
  <si>
    <t>Diego Andrés Chate Melo</t>
  </si>
  <si>
    <t>Epidemiología Aplicada</t>
  </si>
  <si>
    <t>Fundamentos de Epidemiología</t>
  </si>
  <si>
    <t>Bases metodológicas para el entrenamiento de las capacidades condicionales y coordinativas</t>
  </si>
  <si>
    <t>S425</t>
  </si>
  <si>
    <t>S425B</t>
  </si>
  <si>
    <t>Bases metodológicas para el entrenamiento de la técnica y la táctica deportiva</t>
  </si>
  <si>
    <t>Diego Fernando Sierra Grajales</t>
  </si>
  <si>
    <t>Sistemas de gestión en Salud Ocupacional II</t>
  </si>
  <si>
    <t>10490B</t>
  </si>
  <si>
    <t>S485</t>
  </si>
  <si>
    <t>Electiva IV (Fundamentos de Auditoria en Sistemas de Gestión Integral)</t>
  </si>
  <si>
    <t>S7491</t>
  </si>
  <si>
    <t>Eliana Tonanzín Cadavid Rodríguez</t>
  </si>
  <si>
    <t>Aprendizaje y Desarrollo Motor</t>
  </si>
  <si>
    <t>Práctica Pedagógica II</t>
  </si>
  <si>
    <t>Neuro Desarrollo Infantil</t>
  </si>
  <si>
    <t>S4496</t>
  </si>
  <si>
    <t>Costos en Salud</t>
  </si>
  <si>
    <t>Constitución Política e Instituciones</t>
  </si>
  <si>
    <t>Ética</t>
  </si>
  <si>
    <t>Lenguajes Expresivos I</t>
  </si>
  <si>
    <t>Lenguajes Expresivos II</t>
  </si>
  <si>
    <t>S694</t>
  </si>
  <si>
    <t>Biología</t>
  </si>
  <si>
    <t>S2490</t>
  </si>
  <si>
    <t>Genith Molina Almeida</t>
  </si>
  <si>
    <t xml:space="preserve">Práctica Pedagógica V          </t>
  </si>
  <si>
    <t>Investigación de Accidentes de trabajo y enfermedades profesionales, Analisis estadistico, modelo de causalidad</t>
  </si>
  <si>
    <t>S10491</t>
  </si>
  <si>
    <t>S9491</t>
  </si>
  <si>
    <t>S3496</t>
  </si>
  <si>
    <t>German Enrique Gutierrez Manzano</t>
  </si>
  <si>
    <t>Electiva III ( Sistema de Gestión de Salud Ocupacional y Seguridad Indsutrial OHSAS 18001)</t>
  </si>
  <si>
    <t>Fundamentos Biológicos</t>
  </si>
  <si>
    <t>Fisiología del Deporte</t>
  </si>
  <si>
    <t xml:space="preserve">Valoración y análisis de la Condición Física </t>
  </si>
  <si>
    <t>S685</t>
  </si>
  <si>
    <t>S625</t>
  </si>
  <si>
    <t>Gloria García González</t>
  </si>
  <si>
    <t>SB185</t>
  </si>
  <si>
    <t>Práctica pedagógica I</t>
  </si>
  <si>
    <t>Juego lúdica y creatividad</t>
  </si>
  <si>
    <t>Dibujo Técnico e Interpretación Grafica</t>
  </si>
  <si>
    <t>Gustavo Adolfo Ortiz Pazos</t>
  </si>
  <si>
    <t>Socio-Antropologia</t>
  </si>
  <si>
    <t>Epistemología</t>
  </si>
  <si>
    <t>Héctor Fabio Espinosa Velásquez</t>
  </si>
  <si>
    <t>Metodos de identificación y evaluación de riesgos</t>
  </si>
  <si>
    <t>Riesgos de las condiciones de seguridad - Tecnológico</t>
  </si>
  <si>
    <t>Electiva Profesional IV: Planeación Estratégica en la Gestión de la Salud II</t>
  </si>
  <si>
    <t>Henry Alonso Ocampo Marin</t>
  </si>
  <si>
    <t>Seguridad Social y Salud</t>
  </si>
  <si>
    <t>Iniciativa Empresarial</t>
  </si>
  <si>
    <t>Administración del Talento Humano</t>
  </si>
  <si>
    <t>Ética Profesional</t>
  </si>
  <si>
    <t>Práctica Pedagógica IX</t>
  </si>
  <si>
    <t>S994</t>
  </si>
  <si>
    <t>SB124</t>
  </si>
  <si>
    <t>B195</t>
  </si>
  <si>
    <t>Jackeline Grisales Aristizabal</t>
  </si>
  <si>
    <t>Auditoria en salud I</t>
  </si>
  <si>
    <t>Psicología del Trabajo</t>
  </si>
  <si>
    <t>Jairo Antonio Rodríguez Orejuela</t>
  </si>
  <si>
    <t>Jairo Linar Flor Suarez</t>
  </si>
  <si>
    <t xml:space="preserve">Constitución Política y Fundamentos del Sistema de Seguridad Social </t>
  </si>
  <si>
    <t>S3490</t>
  </si>
  <si>
    <t>B1491</t>
  </si>
  <si>
    <t>Jenifer Ramos Ríos</t>
  </si>
  <si>
    <t>Métodos de Optimización Aplicados a la Salud</t>
  </si>
  <si>
    <t>Jennifer Beltrán Camayo</t>
  </si>
  <si>
    <t>Jenny Patricia Tafur Chara</t>
  </si>
  <si>
    <t>Didáctica de la Lectura y la Escritura</t>
  </si>
  <si>
    <t>Jhon Eder Castillo Espinosa</t>
  </si>
  <si>
    <t>Plan de emergencias y manejo crisis</t>
  </si>
  <si>
    <t>S8491</t>
  </si>
  <si>
    <t>S494</t>
  </si>
  <si>
    <t>Didáctica de la Educación Física y el Deporte</t>
  </si>
  <si>
    <t>Didáctica de la Educación Física y el deporte</t>
  </si>
  <si>
    <t>John Vanegas Lujan</t>
  </si>
  <si>
    <t>Legislación Empresarial y Laboral</t>
  </si>
  <si>
    <t>Jorge Perdomo Aguirre</t>
  </si>
  <si>
    <t>Riesgo en la agroindustria</t>
  </si>
  <si>
    <t>Higiene II (Riesgo Químico)</t>
  </si>
  <si>
    <t>Epidemiología Laboral</t>
  </si>
  <si>
    <t>Fundamentos de la Pedagogía</t>
  </si>
  <si>
    <t>SB125B</t>
  </si>
  <si>
    <t>Biomecánica del deporte</t>
  </si>
  <si>
    <t>Justina Caicedo Salcedo</t>
  </si>
  <si>
    <t>Protección y Bienestar Infantil</t>
  </si>
  <si>
    <t>Karla Viviana Andrade Diaz</t>
  </si>
  <si>
    <t>Electiva Profesional V: Marketing en los Servicios de Salud I</t>
  </si>
  <si>
    <t>Electiva Profesional VI: Marketing en los Servicios de Salud II</t>
  </si>
  <si>
    <t>S10495</t>
  </si>
  <si>
    <t>Práctica pedagógica II</t>
  </si>
  <si>
    <t>Leider Torres Martínez</t>
  </si>
  <si>
    <t>Salud y Medio Ambiente</t>
  </si>
  <si>
    <t>S2495</t>
  </si>
  <si>
    <t>Seminario de Actualización en inglés</t>
  </si>
  <si>
    <t>Leidy Viviana Soto Arango</t>
  </si>
  <si>
    <t>10490C</t>
  </si>
  <si>
    <t>Bioquimica</t>
  </si>
  <si>
    <t>Práctica Pedagógica X</t>
  </si>
  <si>
    <t>Lina María Calderón Muñoz</t>
  </si>
  <si>
    <t>Indicadores Hospitalarios</t>
  </si>
  <si>
    <t>Luis David Gallego Mora</t>
  </si>
  <si>
    <t>Disciplinas de Oposición I (Artes marciales)</t>
  </si>
  <si>
    <t>Salud Publica y Saneamiento Ambiental</t>
  </si>
  <si>
    <t>2492B</t>
  </si>
  <si>
    <t>Luis Fernando López</t>
  </si>
  <si>
    <t>Seminario Investigativo II</t>
  </si>
  <si>
    <t>Electiva III: Gerencia Estratégica III</t>
  </si>
  <si>
    <t>S1094</t>
  </si>
  <si>
    <t>Luz Aída Gómez Vélez</t>
  </si>
  <si>
    <t>Gestión Integral en Salud y Ambiente</t>
  </si>
  <si>
    <t>Luz Dary González Restrepo</t>
  </si>
  <si>
    <t>Manuel de Jesus Arcia Herrera</t>
  </si>
  <si>
    <t>Toxicología Ocupacional</t>
  </si>
  <si>
    <t>Fundamentos del entrenamiento deportivo</t>
  </si>
  <si>
    <t>Marchell Cestagalli Galeano</t>
  </si>
  <si>
    <t>Finanzas de la Salud</t>
  </si>
  <si>
    <t>Electiva III: Inclusión y Educación III</t>
  </si>
  <si>
    <t>María Andrea Salamanca Jaramillo</t>
  </si>
  <si>
    <t>Nutrición y Salud infantil</t>
  </si>
  <si>
    <t>Administración y Legislación Educativa</t>
  </si>
  <si>
    <t>María del Pilar Cosme Ambuila</t>
  </si>
  <si>
    <t xml:space="preserve">Práctica Pedagógica VI    </t>
  </si>
  <si>
    <t>Didáctica del Inglés I</t>
  </si>
  <si>
    <t>Maria Fernanda Franco Marin</t>
  </si>
  <si>
    <t>Electiva II ( Sistema de Gestión Ambiental ISO 14001 y Desarrollo Sustentable)</t>
  </si>
  <si>
    <t>Maribel Garzon Mejia</t>
  </si>
  <si>
    <t xml:space="preserve">Psicología Educativa </t>
  </si>
  <si>
    <t>Fundamentos de la pedagogía</t>
  </si>
  <si>
    <t>Seminario Investigativo I</t>
  </si>
  <si>
    <t>Martha Lucia Sánchez Orozco</t>
  </si>
  <si>
    <t>Políticas y Sistemas de Salud</t>
  </si>
  <si>
    <t>Mauren Rengifo Giraldo</t>
  </si>
  <si>
    <t>Mauricio Giraldo Diaz</t>
  </si>
  <si>
    <t>Melisa Osorio García</t>
  </si>
  <si>
    <t>Didáctica de la Literatura Infantil</t>
  </si>
  <si>
    <t>Juego, Lúdica y Creatividad</t>
  </si>
  <si>
    <t>Fundamentos de Salud Ocupacional</t>
  </si>
  <si>
    <t>Mónica González Valderrama</t>
  </si>
  <si>
    <t>S294</t>
  </si>
  <si>
    <t>S224</t>
  </si>
  <si>
    <t>Myriam Vanessa Angulo Bamba</t>
  </si>
  <si>
    <t xml:space="preserve">Práctica Pedagógica IV         </t>
  </si>
  <si>
    <t>Nadia Rizo Fernández</t>
  </si>
  <si>
    <t>Nayibe Eliana Valencia Parada</t>
  </si>
  <si>
    <t>Electiva IV (Formación en Prestación de Servicios de Asesoría)</t>
  </si>
  <si>
    <t>Riesgo en actividades de la minería</t>
  </si>
  <si>
    <t>Oscar Alonso Acosta Barrientos</t>
  </si>
  <si>
    <t>Oscar Marino López Mallama</t>
  </si>
  <si>
    <t>Principios de Farmacoeconomía</t>
  </si>
  <si>
    <t>Pedro Pablo Sierra Gomez</t>
  </si>
  <si>
    <t>Raquel Andrea Gómez Mussenth</t>
  </si>
  <si>
    <t>Didáctica del Inglés II</t>
  </si>
  <si>
    <t>Raquel Leonor Osses Naranjo</t>
  </si>
  <si>
    <t xml:space="preserve">Currículo de la Educación Inicial y Básica </t>
  </si>
  <si>
    <t>Didactica de la Salud Ocupacional</t>
  </si>
  <si>
    <t>Ergonomía II</t>
  </si>
  <si>
    <t>Práctica Pedagógica VIII</t>
  </si>
  <si>
    <t>Sebastián Cristobal Alzate Agudelo</t>
  </si>
  <si>
    <t>Anatomía Funcional</t>
  </si>
  <si>
    <t>Lenguajes Expresivos III</t>
  </si>
  <si>
    <t>Silvio Jair Alegría Fernández</t>
  </si>
  <si>
    <t>Stiven Peláez Erazo</t>
  </si>
  <si>
    <t>Práctica Pedagógica IV</t>
  </si>
  <si>
    <t xml:space="preserve">Epistemología </t>
  </si>
  <si>
    <t>Víctor Alfonso Silva Montealegre</t>
  </si>
  <si>
    <t>Gerencia de Recursos Físicos y Medicamentos</t>
  </si>
  <si>
    <t>Viviana Colonia Manzano</t>
  </si>
  <si>
    <t>Riesgo Biológico</t>
  </si>
  <si>
    <t>Diego Fernando Afanador Restrepo</t>
  </si>
  <si>
    <t>SB125</t>
  </si>
  <si>
    <t>Miguel Angel Afanador Restrepo</t>
  </si>
  <si>
    <t>Electiva I (Sistemas de gestión de calidad ISO 9001)</t>
  </si>
  <si>
    <t>Procesos Industriales y de Servicios</t>
  </si>
  <si>
    <t xml:space="preserve">Riesgos de las condiciones de seguridad - eléctrico y mecánico </t>
  </si>
  <si>
    <t>Metodología y Presentación de Proyectos de Investigación</t>
  </si>
  <si>
    <t xml:space="preserve">Currículo para la Educación Física </t>
  </si>
  <si>
    <t>Socioantropología</t>
  </si>
  <si>
    <t>Didáctica General</t>
  </si>
  <si>
    <t>Corrientes Pedagógicas I</t>
  </si>
  <si>
    <t>Corrientes Pedagógicas II</t>
  </si>
  <si>
    <t xml:space="preserve">Investigación Ciencias del Deporte y la Educación Física </t>
  </si>
  <si>
    <t>Fisiología General</t>
  </si>
  <si>
    <t>Stephania Hermann Agudelo</t>
  </si>
  <si>
    <t xml:space="preserve">Práctica Pedagógica II     </t>
  </si>
  <si>
    <t xml:space="preserve">coinvestigadora Proyecto aprobado Decanato </t>
  </si>
  <si>
    <t>Electiva I ( Sistema de Gestión calidad ISO 9001)</t>
  </si>
  <si>
    <t>Radio Pedagogía al día</t>
  </si>
  <si>
    <t>Aprendizaje y Desarrollo motor</t>
  </si>
  <si>
    <t>Karol Tatiana Cardona Hoyos</t>
  </si>
  <si>
    <t>Yeimy Sofia Meneses Beltrán</t>
  </si>
  <si>
    <t>Química II</t>
  </si>
  <si>
    <t>B1493</t>
  </si>
  <si>
    <t>Práctica formativa</t>
  </si>
  <si>
    <t>Jose Henry Vidal Herrera</t>
  </si>
  <si>
    <t>S7495</t>
  </si>
  <si>
    <t>2495B</t>
  </si>
  <si>
    <t>3495B</t>
  </si>
  <si>
    <t>S2495B</t>
  </si>
  <si>
    <t>S4495</t>
  </si>
  <si>
    <t>Fundamentos de Mercadeo</t>
  </si>
  <si>
    <t>Martha Lucia Hinestroza Filigrana</t>
  </si>
  <si>
    <t>Responsabilidad Social Empresarial</t>
  </si>
  <si>
    <t>S2491B</t>
  </si>
  <si>
    <t>Electiva Profesional II: Farmacoeconomia I</t>
  </si>
  <si>
    <t>2491B</t>
  </si>
  <si>
    <t>S6490</t>
  </si>
  <si>
    <t>3492B</t>
  </si>
  <si>
    <t>7490C</t>
  </si>
  <si>
    <t xml:space="preserve">Práctica Profesional </t>
  </si>
  <si>
    <t>S10490</t>
  </si>
  <si>
    <t>S3491</t>
  </si>
  <si>
    <t xml:space="preserve">Electiva I </t>
  </si>
  <si>
    <t>B1490</t>
  </si>
  <si>
    <t>Trabajo de Grado I</t>
  </si>
  <si>
    <t xml:space="preserve">Psicología del Desarrollo Infantil </t>
  </si>
  <si>
    <t>S324</t>
  </si>
  <si>
    <t xml:space="preserve">Práctica Pedagógica VII         </t>
  </si>
  <si>
    <t>Didáctica de las Ciencias Sociales y Naturales</t>
  </si>
  <si>
    <t>Iniciativa empresarial</t>
  </si>
  <si>
    <t>Seminario investigativo II</t>
  </si>
  <si>
    <t xml:space="preserve">Constitución Política e instituciones </t>
  </si>
  <si>
    <t>Gestión de Proyectos   Educativos</t>
  </si>
  <si>
    <t>Política Pública para el Deporte y la Educación Física</t>
  </si>
  <si>
    <t>S725</t>
  </si>
  <si>
    <t>S785</t>
  </si>
  <si>
    <t>S525B</t>
  </si>
  <si>
    <t>Coordinaciòn laboratorios de Facultad</t>
  </si>
  <si>
    <t>Coordinaciòn Semillero ATAR</t>
  </si>
  <si>
    <t>Sistema de gestión en Salud Ocupacional I</t>
  </si>
  <si>
    <t xml:space="preserve">Métodos de identificación y evaluación de riesgos </t>
  </si>
  <si>
    <t>Riesgo en las actividades de minería</t>
  </si>
  <si>
    <t>Piedad Uribe Villegas</t>
  </si>
  <si>
    <t>Auditoria en salud II</t>
  </si>
  <si>
    <t>Electiva Profesional VI: Marketing en los Servicios de Salud I</t>
  </si>
  <si>
    <t>S685B</t>
  </si>
  <si>
    <t xml:space="preserve">Liderazgo y emprendimiento empresarial </t>
  </si>
  <si>
    <t>Práctica Pedagógica V</t>
  </si>
  <si>
    <t>Disciplinas deportivas individuales I Gimnasia)</t>
  </si>
  <si>
    <t>Disciplinas deportivas individuales I (Gimnasia)</t>
  </si>
  <si>
    <t>Atención Educativa a la Diversidad</t>
  </si>
  <si>
    <t xml:space="preserve">Desarrollo empresarial </t>
  </si>
  <si>
    <t>Filosofía de la Educación</t>
  </si>
  <si>
    <t>Humanidades</t>
  </si>
  <si>
    <t>SB195</t>
  </si>
  <si>
    <t>Comunicación y lenguaje I</t>
  </si>
  <si>
    <t>Sociología del Deporte</t>
  </si>
  <si>
    <t xml:space="preserve">Didáctica General </t>
  </si>
  <si>
    <t>Ética y axiología del educador</t>
  </si>
  <si>
    <t xml:space="preserve">Disciplinas deportivas de cooperación y oposición I </t>
  </si>
  <si>
    <t>Virtualización Política Pública para el Deporte y la Educación Física</t>
  </si>
  <si>
    <t>Virtualización Watherpolo</t>
  </si>
  <si>
    <t xml:space="preserve">Virtualización Disciplinas deportivas de cooperación y oposición I </t>
  </si>
  <si>
    <t>Lun 20/01/2020 2:58 PM</t>
  </si>
  <si>
    <t xml:space="preserve">FACULTAD: INGENIERIAS </t>
  </si>
  <si>
    <t>1-2020</t>
  </si>
  <si>
    <t>A Y B</t>
  </si>
  <si>
    <t>No. 
SEMANAS</t>
  </si>
  <si>
    <t>CALENDARIO</t>
  </si>
  <si>
    <t>FORMULACION Y EVALUACION DE PROYECTOS</t>
  </si>
  <si>
    <t>1001-1102</t>
  </si>
  <si>
    <t>A</t>
  </si>
  <si>
    <t>INGENIERIA ECONOMICA</t>
  </si>
  <si>
    <t>S1042-S841</t>
  </si>
  <si>
    <t>GESTIÓN DE ABASTECIMIENTO II</t>
  </si>
  <si>
    <t>CURSO DIRIGIDO (SE REDUCE POR NÚMERO DE ESTUDIANTES) PERTENECE A FCE</t>
  </si>
  <si>
    <t>COMUNICACIONES DIGITALES</t>
  </si>
  <si>
    <t>MEDIOS DE TRANSMISION</t>
  </si>
  <si>
    <t>S742</t>
  </si>
  <si>
    <t>INTRODUCCION A LAS REDES</t>
  </si>
  <si>
    <t>S642-S541</t>
  </si>
  <si>
    <t>REDES INDUSTRIALES</t>
  </si>
  <si>
    <t>707-709</t>
  </si>
  <si>
    <t>PLC</t>
  </si>
  <si>
    <t>E05</t>
  </si>
  <si>
    <t xml:space="preserve">ELECTIVA PROFESIONAL I SISTEMAS DE GESTION ERP   </t>
  </si>
  <si>
    <t>ELECTRONICA INDUSTRIAL I</t>
  </si>
  <si>
    <t>ELECTRONICA INDUSTRIAL II</t>
  </si>
  <si>
    <t>BERNARDO JIMENEZ ROJAS</t>
  </si>
  <si>
    <t xml:space="preserve">PRODUCCIÓN INDUSTRIAL </t>
  </si>
  <si>
    <t>G372</t>
  </si>
  <si>
    <t>VIAJA A GUACHENE</t>
  </si>
  <si>
    <t>G672</t>
  </si>
  <si>
    <t>INGENIERÍA DE MÉTODOS   REVISAR PARA DARLA EN NORTE UNIDA CON 721</t>
  </si>
  <si>
    <t>S545 / 543</t>
  </si>
  <si>
    <t>Total BERNARDO JIMENEZ ROJAS</t>
  </si>
  <si>
    <t xml:space="preserve">INSTRUMENTACION INDUSTRIAL </t>
  </si>
  <si>
    <t>INSTRUMENTACION I</t>
  </si>
  <si>
    <t>CURSO DIRIGIDO, SE REDUCE DE 72 A 36</t>
  </si>
  <si>
    <t>ENERGIA SOLAR Y EOLICA</t>
  </si>
  <si>
    <t>E01</t>
  </si>
  <si>
    <t>SISTEMAS ENERGETICOS RENOVAB</t>
  </si>
  <si>
    <t>E04</t>
  </si>
  <si>
    <t xml:space="preserve">ELECTIVA  PROFESIONAL II ADMINISTRACION DE LA PRODUCCIÓN ( lean manfacturing) </t>
  </si>
  <si>
    <t>RENOVACION REGISTRO CALIFICADO TPI -II</t>
  </si>
  <si>
    <t>INTRODUCCIÓN A LA INGENIERÍA</t>
  </si>
  <si>
    <t>SB143</t>
  </si>
  <si>
    <t>SE EXTIENDE A CALENDARIO B</t>
  </si>
  <si>
    <t>REQUERIMIENTOS Y PRE-PROCESOS PROD.</t>
  </si>
  <si>
    <t>MODELAMIENTO DE PROCESOS ( PROMODEL)</t>
  </si>
  <si>
    <t>GESTIÓN TECNOLÓGICA</t>
  </si>
  <si>
    <t xml:space="preserve">INTRODUCCIÓN A LA INGENIERÍA </t>
  </si>
  <si>
    <t>B</t>
  </si>
  <si>
    <t>PROGRAMA DE LIDERAZGO Y EMPRENDIMIENTO</t>
  </si>
  <si>
    <t>PLANIFICACION DEL MANTENIMIENTO</t>
  </si>
  <si>
    <t xml:space="preserve">ELECTIVA PROFESIONAL II ADMINISTRACION Y REQUERIMIENTOS EN EL MANTENIMIENTO INDUSTRIAL AGREGAR LO DE TERMODINAMICA </t>
  </si>
  <si>
    <t>QUÍMICA DE LOS MATERIALES</t>
  </si>
  <si>
    <t>B521</t>
  </si>
  <si>
    <t>SE ECTIENDE A CALENDARIO B</t>
  </si>
  <si>
    <t>MEDICIONES Y REGISTRO</t>
  </si>
  <si>
    <t xml:space="preserve">S243 </t>
  </si>
  <si>
    <t xml:space="preserve">MEDICIONES Y REGISTRO </t>
  </si>
  <si>
    <t xml:space="preserve">S245 </t>
  </si>
  <si>
    <t>INICIATIVA EMPRESARIAL   VA UNIDO CON EL  721 EQUIVALENCIA O SE CREA 721 MISMO HORARIO</t>
  </si>
  <si>
    <t>470 / 721</t>
  </si>
  <si>
    <t>ADMINISTRACIÓN DE LA PRODUCCIÓN unir con 6155 de Gestion producción</t>
  </si>
  <si>
    <t>570 / 6155</t>
  </si>
  <si>
    <t>ORGANIZACIONES SUSTENTABLES</t>
  </si>
  <si>
    <t>ORGANIZAC. Y MODELOS GERENCIALES</t>
  </si>
  <si>
    <t>S345</t>
  </si>
  <si>
    <t>HERNANDO SIERRA GARZON</t>
  </si>
  <si>
    <t>CIRCUITOS ELECTRICOS II</t>
  </si>
  <si>
    <t>Total HERNANDO SIERRA GARZON</t>
  </si>
  <si>
    <t>JAIR VILLANUEVA DAVILA</t>
  </si>
  <si>
    <t>ELECTRONICA ANALOGICA I</t>
  </si>
  <si>
    <t>401/407</t>
  </si>
  <si>
    <t>ELECTRÓNICA II</t>
  </si>
  <si>
    <t>B701</t>
  </si>
  <si>
    <t>Total JAIR VILLANUEVA</t>
  </si>
  <si>
    <t>JAMES ALBERTO GARCIA MARULANDA</t>
  </si>
  <si>
    <t xml:space="preserve">ELECTIVA I - MÉTODOS Y TIEMPOS </t>
  </si>
  <si>
    <t>DIBUJO TÉCNICO Y CAD</t>
  </si>
  <si>
    <t>MANTENIMIENTO BÁSICO</t>
  </si>
  <si>
    <t>TEMATICA DE GRADO I</t>
  </si>
  <si>
    <t>Total JAMES ALBERTO  GARCIA MARULANDA</t>
  </si>
  <si>
    <t>SISTEMAS DE CONTROL I</t>
  </si>
  <si>
    <t>SEMICONDUCTORES</t>
  </si>
  <si>
    <t>ELECTRONICA DIGITAL I</t>
  </si>
  <si>
    <t>S542-S641</t>
  </si>
  <si>
    <t>ARQUITECTURA DE COMPUTADORES</t>
  </si>
  <si>
    <t>S741</t>
  </si>
  <si>
    <t>PROGRAMACIOIN II</t>
  </si>
  <si>
    <t>SEMINARIO DE SISTEMAS</t>
  </si>
  <si>
    <t>INGENIERIA DE SOFTWARE II</t>
  </si>
  <si>
    <t>BASES DE DATOS I</t>
  </si>
  <si>
    <t>S541</t>
  </si>
  <si>
    <t>PROCESOS INDUSTRIALES</t>
  </si>
  <si>
    <t>707-607</t>
  </si>
  <si>
    <t>INSTRUMENTACION II</t>
  </si>
  <si>
    <t xml:space="preserve">PROYECTOS DE AUTOMATIZACION </t>
  </si>
  <si>
    <t>ALMACENAMIENTO Y EMBALAJE VA UNIDO CON LOGISTICA INTEGRAL 1121</t>
  </si>
  <si>
    <t>670 / 1121</t>
  </si>
  <si>
    <t>ADMINISTRACIÓN GENERAL</t>
  </si>
  <si>
    <t>VIAJA GUACHENE</t>
  </si>
  <si>
    <t>ALMACENAMIENTO Y EMBALAJE</t>
  </si>
  <si>
    <t>MECATRONICA II</t>
  </si>
  <si>
    <t>ALGORITMIA Y PROGRAMACION</t>
  </si>
  <si>
    <t>1011B</t>
  </si>
  <si>
    <t>SISTEMAS DIGITALES PROGRAMABLES</t>
  </si>
  <si>
    <t>LADY TATIANA ORTIZ GARCIA</t>
  </si>
  <si>
    <t xml:space="preserve">CAD   </t>
  </si>
  <si>
    <t>DIBUJO TÉCNICO  REVISAR SALA SOFTWARE VA CON EL 370</t>
  </si>
  <si>
    <t xml:space="preserve">B521 </t>
  </si>
  <si>
    <t>DIBUJO TÉCNICO</t>
  </si>
  <si>
    <t>S545 / 543 /721</t>
  </si>
  <si>
    <t>Total LADY TATIANA ORTIZ GARCIA</t>
  </si>
  <si>
    <t>SEÑALES Y SISTEMAS</t>
  </si>
  <si>
    <t>FUNDAMENTOS DE METROLOGÍA</t>
  </si>
  <si>
    <t>CIRCUITOS ELECTRICOS I</t>
  </si>
  <si>
    <t>CIRCUITOS DC</t>
  </si>
  <si>
    <t>ELECTRONICA II</t>
  </si>
  <si>
    <t xml:space="preserve">S642 </t>
  </si>
  <si>
    <t>LUIS CARLOS OSPINA TOBON</t>
  </si>
  <si>
    <t>FUNDAMENTOS  WEB</t>
  </si>
  <si>
    <t>S441</t>
  </si>
  <si>
    <t>PROGRAMACION IV</t>
  </si>
  <si>
    <t>INGENIERA DE SOFTWARE II</t>
  </si>
  <si>
    <t>S641</t>
  </si>
  <si>
    <t>INGENIERA DE SOFTWARE I</t>
  </si>
  <si>
    <t xml:space="preserve">INGENIERIA DE SOFTWARE II </t>
  </si>
  <si>
    <t>Total LUIS CARLOS OSPINA</t>
  </si>
  <si>
    <t>370/721</t>
  </si>
  <si>
    <t>B1322</t>
  </si>
  <si>
    <t>MARIBEL LILIANA DIAZ YUNDA</t>
  </si>
  <si>
    <t>LEGISLACION INFORMATICA</t>
  </si>
  <si>
    <t xml:space="preserve">REDES II </t>
  </si>
  <si>
    <t>Total MARIBEL DIAZ YUNDA</t>
  </si>
  <si>
    <t>ELECTIVA PROFESIONAL  IV  INTELIGENCIA DE NEGOCIOS</t>
  </si>
  <si>
    <t>SEMINARIO DE ACTUALIZACION  DATA SCIENCE</t>
  </si>
  <si>
    <t>OSCAR DUQUE</t>
  </si>
  <si>
    <t xml:space="preserve">BASES DE DATOS II  </t>
  </si>
  <si>
    <t xml:space="preserve">ELECT PROF V LINUX PROG SHELL ADMON SISTEMA </t>
  </si>
  <si>
    <t>Total OSCAR DUQUE</t>
  </si>
  <si>
    <t>INFORMÁTICA APLICADA</t>
  </si>
  <si>
    <t>DISTRIBUCIÓN EN PLANTA UNIDO 821</t>
  </si>
  <si>
    <t>670 / 821</t>
  </si>
  <si>
    <t>OSWALDO  MEDAGLIA ZAPATA</t>
  </si>
  <si>
    <t xml:space="preserve">PRODUCCIÓN INDUSTRIAL  UNIDO CON PROCESOS DE PN INDUSTRIAL </t>
  </si>
  <si>
    <t>370  /  721</t>
  </si>
  <si>
    <t>SISTEMAS DE COSTOS   UNIR CON 921 INGENIERIA COSTOS Y LOS GRUPOS DE INGENIERIA SUR</t>
  </si>
  <si>
    <t>670 / 921</t>
  </si>
  <si>
    <t xml:space="preserve">PLANEAC. Y CONTROL DE LA PRODUCCIÓN   </t>
  </si>
  <si>
    <t>DISTRIBUCIÓN EN PLANTA</t>
  </si>
  <si>
    <t xml:space="preserve">PROCESOS DE PRODUCCIÓN INDUSTRIALES </t>
  </si>
  <si>
    <t xml:space="preserve">S545 / 543 </t>
  </si>
  <si>
    <t>Total OSWALDO MEDAGLIA ZAPATA</t>
  </si>
  <si>
    <t>NORMAS DE CALIDAD EN LA PRODUCCIÓN</t>
  </si>
  <si>
    <t xml:space="preserve"> ELECTIVA II- AUDITORÍA DE CALIDAD  UNIR CON INGENIERIA  1221</t>
  </si>
  <si>
    <t>770 / 1221</t>
  </si>
  <si>
    <t>ORGANIZAC. Y MODELOS GERENCIALES  UNIDO A IS</t>
  </si>
  <si>
    <t xml:space="preserve">S343 </t>
  </si>
  <si>
    <t>PROGRAMACION I</t>
  </si>
  <si>
    <t>B801-2302</t>
  </si>
  <si>
    <t>PROGRAMACION II</t>
  </si>
  <si>
    <t>MICROPROCESADORES</t>
  </si>
  <si>
    <t>SEORIENTA DIRIGIDO. DE 72 HORAS SE REDUCE A 36</t>
  </si>
  <si>
    <t>DISEÑO ASISTIDO POR COMPUTADOR</t>
  </si>
  <si>
    <t>RITA PAULINA POSKLINSKI</t>
  </si>
  <si>
    <t>FUNDAMENTOS DE PROGRAMACION</t>
  </si>
  <si>
    <t>FUNDAMENTOS DE TECNOLOGIA DEL COMPUTADOR</t>
  </si>
  <si>
    <t>Total RITA PAULINA POSKLINSKI</t>
  </si>
  <si>
    <t>CONTROLADORES LOGICOS PROGRA</t>
  </si>
  <si>
    <t xml:space="preserve">CONTROLADORES INDUSTRIALES </t>
  </si>
  <si>
    <t>Total WALTER ARREDONDO</t>
  </si>
  <si>
    <t>911B</t>
  </si>
  <si>
    <t>ASEGURAMIENTO DE LA INFORMACIÓN</t>
  </si>
  <si>
    <t>CONTROL DIGITAL</t>
  </si>
  <si>
    <t>CTD</t>
  </si>
  <si>
    <t>JEAN PIERRE DIAZ PAZ</t>
  </si>
  <si>
    <t>ELECTRÓNICA DIGITAL</t>
  </si>
  <si>
    <t>S642</t>
  </si>
  <si>
    <t>Total  JEAN PIERRE DIAZ PAZ</t>
  </si>
  <si>
    <t>B811</t>
  </si>
  <si>
    <t>REQUERIMIENTOS DE LA PRODUCCIÓN</t>
  </si>
  <si>
    <t>F251</t>
  </si>
  <si>
    <t>ADMINISTRACIÓN DE LA PRODUCCIÓN</t>
  </si>
  <si>
    <t>SEGURIDAD INDUSTRIAL Y SALUD OCUPACIONAL</t>
  </si>
  <si>
    <t>GEOMETRÍA Y MEDICIONES APLICADAS</t>
  </si>
  <si>
    <t>ADICIÓN DE 48 HORAS</t>
  </si>
  <si>
    <t>ADICION DE 48 HORAS</t>
  </si>
  <si>
    <t>ADICION DE 24 HORAS</t>
  </si>
  <si>
    <t>PROGRAMACIÓN I</t>
  </si>
  <si>
    <t>ESP</t>
  </si>
  <si>
    <t>ADICIÓN DE 48 HORAS, PROFESOR NUEVO</t>
  </si>
  <si>
    <t>GRUPO PROFESIONALIZACIÓN (HOMOLOGACIÓN) JORNADA NOCTURNA INDUSTRIAL</t>
  </si>
  <si>
    <t>ADICIÓN DE 40 HORAS EN ESPECIALIZACIÓN. PROFESOR CON TÍTULO DE MAESTRÍA</t>
  </si>
  <si>
    <t>SE REALIZA ASIGNACIÓN. ESTABA SIN PROFESOR</t>
  </si>
  <si>
    <t>4322/s443</t>
  </si>
  <si>
    <t>S445</t>
  </si>
  <si>
    <t>INTELIGENCIA DE NEGOCIOS</t>
  </si>
  <si>
    <t xml:space="preserve">ADICIÓN 48 HORAS </t>
  </si>
  <si>
    <t>SE REALIZA LA ASIGNACIÓN. ESTABA SIN PROFESOR</t>
  </si>
  <si>
    <t>ADICIÓN DE 40 HORAS EN ESPECIALIZACIÓN. PROFESORA CON TÍTULO DE MAESTRÍA</t>
  </si>
  <si>
    <t>Total MONICA MARIA ROJAS RINCON</t>
  </si>
  <si>
    <t>ASESORÍA PROPIEDAD INTELECTUAL E INDUSTRIAL</t>
  </si>
  <si>
    <t xml:space="preserve">ADICIÓN DE 12 HORAS VALOR ASESORÍA </t>
  </si>
  <si>
    <t>NUEVO REQUERIMIENTO DEL PLE</t>
  </si>
  <si>
    <t>1021A</t>
  </si>
  <si>
    <t>ADICIÓN 48 HORAS VALOR PREGRADO</t>
  </si>
  <si>
    <t>SE HACE DIVISION DE GRUPOS POR NUMERO DE ESTUDIANTES</t>
  </si>
  <si>
    <t>ASESORIA TRABAJO DE GRADO: DESCRIPCION DE PROCESOS</t>
  </si>
  <si>
    <t>ASESORIA TRABAJO DE GRADO: VENTAJAS COMPETITIVAS</t>
  </si>
  <si>
    <t>ASESORIA TRABAJO DE GRADO: ASPECTOS FINANCIEROS</t>
  </si>
  <si>
    <t>CURSO DE LIDERAZGO Y EMPRENDIMIENTO -TRABAJO EN EQUIPO  GRUPOS 1 Y2</t>
  </si>
  <si>
    <t>ADICION DE 16 HORAS VALOR ASESORIA</t>
  </si>
  <si>
    <t xml:space="preserve">ADICIÓN 8 HORAS </t>
  </si>
  <si>
    <t>LO REPORTA EL PLE</t>
  </si>
  <si>
    <t>JAIR GUTIERREZ ORTIZ</t>
  </si>
  <si>
    <t>Proyecto evaluación para el aprendizaje</t>
  </si>
  <si>
    <t>Diplomado en Docencia Universitaria</t>
  </si>
  <si>
    <t>ADICIÓN 48 HORAS</t>
  </si>
  <si>
    <t>Adición</t>
  </si>
  <si>
    <t>Total JAIR GUTIERREZ ORTIZ</t>
  </si>
  <si>
    <t>dhc</t>
  </si>
  <si>
    <t>INTRUCCION AL ANALISIS Y SOLUCION DE PROBLEMAS</t>
  </si>
  <si>
    <t>PROGRAMACIÓN III</t>
  </si>
  <si>
    <t>ELECTIVA PROFESIONAL IV (PROGRAMACIÓN WEB)</t>
  </si>
  <si>
    <t>ELECTRÓNICA III</t>
  </si>
  <si>
    <t>ELECTRONICA DIGITAL II</t>
  </si>
  <si>
    <t>ELECTRONICA DIGITAL</t>
  </si>
  <si>
    <t>SE ASIGNA GRUPO</t>
  </si>
  <si>
    <t>Contabilidad I</t>
  </si>
  <si>
    <t>S2172</t>
  </si>
  <si>
    <t xml:space="preserve">Electiva LIDERAZGO MOTIVACIONAL </t>
  </si>
  <si>
    <t>FL302</t>
  </si>
  <si>
    <t>FL303</t>
  </si>
  <si>
    <t>Asesoria</t>
  </si>
  <si>
    <t>DESARROLLO EMPRESARIAL</t>
  </si>
  <si>
    <t>REPORTA FEDV</t>
  </si>
  <si>
    <t>MACROECONOMIA</t>
  </si>
  <si>
    <t>4495B</t>
  </si>
  <si>
    <t>MARGARITA ROMERO GARCIA</t>
  </si>
  <si>
    <t>CONTABILIDAD</t>
  </si>
  <si>
    <t>INICIATIVA EMPRESARIAL</t>
  </si>
  <si>
    <t>NANCY ESPERANZA CADAVID GOMEZ</t>
  </si>
  <si>
    <t xml:space="preserve">MICRO ECONOMIA </t>
  </si>
  <si>
    <t>INFORMATICA</t>
  </si>
  <si>
    <t>REPORTA INGENIERIAS</t>
  </si>
  <si>
    <t>ECONOMIA</t>
  </si>
  <si>
    <t>S245A</t>
  </si>
  <si>
    <t>LABORATORIO CONTABLE I</t>
  </si>
  <si>
    <t>Paquetes Aplicacionales III</t>
  </si>
  <si>
    <t>Paquetes Aplicacionales II</t>
  </si>
  <si>
    <t>docente nueva</t>
  </si>
  <si>
    <t>ECONOMIA COLOMBIANA</t>
  </si>
  <si>
    <t>S5172</t>
  </si>
  <si>
    <t xml:space="preserve">CURSO LIDERAZGO Y EMPRENDIMIENTO IDEACION Y DISEÑO </t>
  </si>
  <si>
    <t>PLE</t>
  </si>
  <si>
    <t>REPORTA PLE</t>
  </si>
  <si>
    <t>ASESORIA DE TRABAJO DE GRADO FUENTE DE INGRESOS Y FINANZAS</t>
  </si>
  <si>
    <t xml:space="preserve">ASESORIA DE TRABAJO DE GRADO MODELO DE NEGOCIO PRODUCTO MINIMO VIABLE </t>
  </si>
  <si>
    <t>CURSO LIDERAZGO Y EMPRENDIMIENTO MARKETING PERSONAL GRUPOS 1 Y 2</t>
  </si>
  <si>
    <t xml:space="preserve">ASESORIA DE TRABAJO DE GRADO MARKETING </t>
  </si>
  <si>
    <t>ASESORIA DE TRABAJO DE GRADO ASPECTOS Y ESTRATEGIAS ORGANIZACIONALES</t>
  </si>
  <si>
    <t>ESTUDIO DE MERCADOI,
ESTUDIO DE MERCADO II</t>
  </si>
  <si>
    <t>Mié 22/01/2020 11:32 AM</t>
  </si>
  <si>
    <t>Economía Colombiana</t>
  </si>
  <si>
    <t>5170A</t>
  </si>
  <si>
    <t xml:space="preserve">Economía </t>
  </si>
  <si>
    <t xml:space="preserve">Contabilidad Comercial </t>
  </si>
  <si>
    <t>S2156</t>
  </si>
  <si>
    <t>S3156</t>
  </si>
  <si>
    <t>Laboratorio Contable I</t>
  </si>
  <si>
    <t>8170A</t>
  </si>
  <si>
    <t>Laboratorio Contable II</t>
  </si>
  <si>
    <t>9170A</t>
  </si>
  <si>
    <t>Contabilidad IV</t>
  </si>
  <si>
    <t>Seminario de Tecnologias</t>
  </si>
  <si>
    <t>Paquetes Aplicacionales I</t>
  </si>
  <si>
    <t>Computacion y paquetes</t>
  </si>
  <si>
    <t>Dividido</t>
  </si>
  <si>
    <t>Práctica Empresarial II</t>
  </si>
  <si>
    <t>Práctica Empresarial</t>
  </si>
  <si>
    <t>Servicio al cliente</t>
  </si>
  <si>
    <t>Cadenas Productivas Y Asociatividad</t>
  </si>
  <si>
    <t>Reporta Ingenierias</t>
  </si>
  <si>
    <t>Auditoría Ambiental y Administrativa</t>
  </si>
  <si>
    <t>Auditoria</t>
  </si>
  <si>
    <t xml:space="preserve">Etica Profesional </t>
  </si>
  <si>
    <t>10170A</t>
  </si>
  <si>
    <t>Carolina Peña Valencia</t>
  </si>
  <si>
    <t>Contabilidad</t>
  </si>
  <si>
    <t>Reporta FEDV</t>
  </si>
  <si>
    <t>Total Carolina Peña Valencia</t>
  </si>
  <si>
    <t>Claudia Juliana Davila Garcia</t>
  </si>
  <si>
    <t>Administración V</t>
  </si>
  <si>
    <t>B841</t>
  </si>
  <si>
    <t>Reporta FCSH</t>
  </si>
  <si>
    <t>Total Claudia Juliana Davila Garcia</t>
  </si>
  <si>
    <t>Cristian Ricardo Arroyave Carvajal</t>
  </si>
  <si>
    <t>Planeación Contable y Tributaria</t>
  </si>
  <si>
    <t>7170A</t>
  </si>
  <si>
    <t>Contabilidad III</t>
  </si>
  <si>
    <t>Total Cristian Ricardo Arroyave Carvajal</t>
  </si>
  <si>
    <t>Apoyo Investigación</t>
  </si>
  <si>
    <t>Etica Profesional y Responsabilidad Social</t>
  </si>
  <si>
    <t>Gerencia Estratégica I</t>
  </si>
  <si>
    <t>Administración de Personal</t>
  </si>
  <si>
    <t>B6170</t>
  </si>
  <si>
    <t>Finanzas I</t>
  </si>
  <si>
    <t xml:space="preserve">Finanzas </t>
  </si>
  <si>
    <t>Constitucion Politica</t>
  </si>
  <si>
    <t>249/241</t>
  </si>
  <si>
    <t>Legislación Laboral</t>
  </si>
  <si>
    <t>Seminario Profesional (Gerencia Tributaria)</t>
  </si>
  <si>
    <t>Costos Administrativos</t>
  </si>
  <si>
    <t>Costos I</t>
  </si>
  <si>
    <t>Contabilidad V</t>
  </si>
  <si>
    <t>6170A</t>
  </si>
  <si>
    <t>Desarrollo Organizacional</t>
  </si>
  <si>
    <t xml:space="preserve">Iniciativa Empresarial </t>
  </si>
  <si>
    <t>Administracion General</t>
  </si>
  <si>
    <t>2171A</t>
  </si>
  <si>
    <t>3170A</t>
  </si>
  <si>
    <t>Desarrollo Empresarial 24 HORAS</t>
  </si>
  <si>
    <t>4170A</t>
  </si>
  <si>
    <t>Desarrollo empresarial</t>
  </si>
  <si>
    <t>Contabilidad Pública</t>
  </si>
  <si>
    <t>Legislación Tributaria II</t>
  </si>
  <si>
    <t>Contabilidad I    Incluir Tema De Costos De Fabricacion Unido Ce</t>
  </si>
  <si>
    <t>Mercadeo</t>
  </si>
  <si>
    <t>Enderson Tabares García</t>
  </si>
  <si>
    <t>Contabilidad II</t>
  </si>
  <si>
    <t>Total Enderson Tabares García</t>
  </si>
  <si>
    <t xml:space="preserve">Principios De Economia    </t>
  </si>
  <si>
    <t xml:space="preserve">Total Fernando Gomez Rico </t>
  </si>
  <si>
    <t>Teoría Contable</t>
  </si>
  <si>
    <t>Ciencia, Tecnología Y Desarrollo</t>
  </si>
  <si>
    <t>SB1172</t>
  </si>
  <si>
    <t>Electiva  Liderazgo Motivacional</t>
  </si>
  <si>
    <t>FP301</t>
  </si>
  <si>
    <t xml:space="preserve">Liderazgo Y Emprendimiento  </t>
  </si>
  <si>
    <t>Iniciativa  Empresarial</t>
  </si>
  <si>
    <t>Gerardo Rodríguez Ruiz</t>
  </si>
  <si>
    <t>Total Gerardo Rodríguez Ruiz</t>
  </si>
  <si>
    <t>ADICIÓN/31/01/20</t>
  </si>
  <si>
    <t>B1170A</t>
  </si>
  <si>
    <t xml:space="preserve">Contabilidad  Comercial </t>
  </si>
  <si>
    <t>Evaluación Avanzada de Proyectos</t>
  </si>
  <si>
    <t>Electiva I (Función Financiera y su proceso de presupuestación)</t>
  </si>
  <si>
    <t>8170/8170A</t>
  </si>
  <si>
    <t>7155/341</t>
  </si>
  <si>
    <t>347/7385</t>
  </si>
  <si>
    <t>Desarrollo Empresarial</t>
  </si>
  <si>
    <t>Herman Sanchez Arteaga</t>
  </si>
  <si>
    <t>Finanzas II</t>
  </si>
  <si>
    <t>Administracion Y Diagnostico Financiero</t>
  </si>
  <si>
    <t>Total Herman Sanchez Arteaga</t>
  </si>
  <si>
    <t>Comercio Exterior</t>
  </si>
  <si>
    <t>Hernando Mantilla Mejía</t>
  </si>
  <si>
    <t>Principios de Administración</t>
  </si>
  <si>
    <t>Estrategia y Planeación</t>
  </si>
  <si>
    <t>Total Hernando Mantilla Mejía</t>
  </si>
  <si>
    <t>Adminsitración y Diagnóstico Financiero</t>
  </si>
  <si>
    <t>Presupuestos</t>
  </si>
  <si>
    <t xml:space="preserve">Revisoria Fiscal </t>
  </si>
  <si>
    <t>Contraloria</t>
  </si>
  <si>
    <t>Legislación Tributaria I</t>
  </si>
  <si>
    <t>Banco de electivas - Procesos de comercio exterior</t>
  </si>
  <si>
    <t>Procesos Administrativos</t>
  </si>
  <si>
    <t>B101</t>
  </si>
  <si>
    <t>Formulación y Evaluación de Proyectos</t>
  </si>
  <si>
    <t>Constitucion politica</t>
  </si>
  <si>
    <t>Derecho Comercial</t>
  </si>
  <si>
    <t>Constitución Política</t>
  </si>
  <si>
    <t>S2170</t>
  </si>
  <si>
    <t>Derecho empresarial</t>
  </si>
  <si>
    <t>Mercadeo de Servicios (Electiva I)</t>
  </si>
  <si>
    <t>GRUPO DIVIDIDO</t>
  </si>
  <si>
    <t>Práctica Empresarial I</t>
  </si>
  <si>
    <t>Política De Precios</t>
  </si>
  <si>
    <t>Gerencia Estratégica II</t>
  </si>
  <si>
    <t>Administracion VI</t>
  </si>
  <si>
    <t>Marketing Estrategico Electiva II</t>
  </si>
  <si>
    <t>Electiva I  ( liderazgo )</t>
  </si>
  <si>
    <t>941/8155</t>
  </si>
  <si>
    <t>Administracion IV</t>
  </si>
  <si>
    <t>Computación y paquetes</t>
  </si>
  <si>
    <t xml:space="preserve">Paquetes Aplicacionales II </t>
  </si>
  <si>
    <t>Economia II</t>
  </si>
  <si>
    <t>Microeconomía</t>
  </si>
  <si>
    <t xml:space="preserve">Mercadeo </t>
  </si>
  <si>
    <t>Legislacion laboral</t>
  </si>
  <si>
    <t>Formulacion y Eval de Proyectos</t>
  </si>
  <si>
    <t>Gerencia De Proyectos</t>
  </si>
  <si>
    <t>Administración III</t>
  </si>
  <si>
    <t>Administración General</t>
  </si>
  <si>
    <t>Administracion I</t>
  </si>
  <si>
    <t>2155B</t>
  </si>
  <si>
    <t>S2155</t>
  </si>
  <si>
    <t xml:space="preserve">Sistemas de informacion Gerencial </t>
  </si>
  <si>
    <t>Banco de electivas - Electiva  (PNL)</t>
  </si>
  <si>
    <t>2170A</t>
  </si>
  <si>
    <t>370 / 1211</t>
  </si>
  <si>
    <t>Electiva I  ( logistica )</t>
  </si>
  <si>
    <t>Electiva I (Logistica internacional )</t>
  </si>
  <si>
    <t>538/10155</t>
  </si>
  <si>
    <t>Lady Giovanna Muñoz Montenegro</t>
  </si>
  <si>
    <t>Total Lady Giovanna Muñoz Montenegro</t>
  </si>
  <si>
    <t>Legbar Edye Bonilla Velasco</t>
  </si>
  <si>
    <t>Total Legbar Edye Bonilla Velasco</t>
  </si>
  <si>
    <t>Liliana Milena Sepulveda Meek</t>
  </si>
  <si>
    <t>Administración I</t>
  </si>
  <si>
    <t>Total Liliana Milena Sepulveda Meek</t>
  </si>
  <si>
    <t>Electiva II(Capital De Trabajo )</t>
  </si>
  <si>
    <t>1041/9155</t>
  </si>
  <si>
    <t>Electiva III  (Finanzas Internacionales)</t>
  </si>
  <si>
    <t>Evaluación de Proyectos</t>
  </si>
  <si>
    <t>Legislacion Comercial</t>
  </si>
  <si>
    <t>Ciencia Tecnologia y Desarrollo</t>
  </si>
  <si>
    <t>SB1156</t>
  </si>
  <si>
    <t>Diseño y Administración de Producto</t>
  </si>
  <si>
    <t>Economía II</t>
  </si>
  <si>
    <t>Coyuntura Economica</t>
  </si>
  <si>
    <t>Economía Internacional</t>
  </si>
  <si>
    <t>Economia I</t>
  </si>
  <si>
    <t>447/449</t>
  </si>
  <si>
    <t>Legislación Tributaria</t>
  </si>
  <si>
    <t>241/249</t>
  </si>
  <si>
    <t>Margarita Rosa Duque Cárdenas</t>
  </si>
  <si>
    <t>Investigación de Mercados</t>
  </si>
  <si>
    <t>Total Margarita Rosa Duque Cárdenas</t>
  </si>
  <si>
    <t>Total MARGARITA ROMERO GARCIA</t>
  </si>
  <si>
    <t>B1155</t>
  </si>
  <si>
    <t>Gerencia Estrategica I</t>
  </si>
  <si>
    <t>647/538</t>
  </si>
  <si>
    <t>Gerencia del Talento Humano</t>
  </si>
  <si>
    <t>355/363</t>
  </si>
  <si>
    <t>Economía</t>
  </si>
  <si>
    <t>S245</t>
  </si>
  <si>
    <t xml:space="preserve">Principios De Economia   </t>
  </si>
  <si>
    <t>Mercadeo II</t>
  </si>
  <si>
    <t>Administracion V</t>
  </si>
  <si>
    <t>Seminario De Tecnologías I</t>
  </si>
  <si>
    <t>Electiva III (couchin para directivos)</t>
  </si>
  <si>
    <t>1141/10155</t>
  </si>
  <si>
    <t>Gestión de la Producción</t>
  </si>
  <si>
    <t>Mauricio José Rocha Zapata</t>
  </si>
  <si>
    <t>Total Mauricio José Rocha Zapata</t>
  </si>
  <si>
    <t>Costos Y Presupuestos</t>
  </si>
  <si>
    <t>Laboratorio  Contable (Empres.)</t>
  </si>
  <si>
    <t xml:space="preserve">Innovacion y Creatividad Empresarial </t>
  </si>
  <si>
    <t>Paquetes Aplicacionales IV</t>
  </si>
  <si>
    <t>Seminario De Tecnologías II</t>
  </si>
  <si>
    <t>Electiva II  (Procedimiento Tribut. Y Régimen Sancionatorio)</t>
  </si>
  <si>
    <t>Normas Internacionales</t>
  </si>
  <si>
    <t>Total NANCY ESPERANZA CADAVID GOMEZ</t>
  </si>
  <si>
    <t xml:space="preserve">Olga Lucia Vallejo </t>
  </si>
  <si>
    <t xml:space="preserve">Total Olga Lucia Vallejo </t>
  </si>
  <si>
    <t>Contabilidad Publica</t>
  </si>
  <si>
    <t>Economia Internacional</t>
  </si>
  <si>
    <t>Electiva (Comercio Exterior)</t>
  </si>
  <si>
    <t>Administración Pública</t>
  </si>
  <si>
    <t xml:space="preserve">Total Oscar Fuentes Fernandez </t>
  </si>
  <si>
    <t>Electiva II(Canales De Distribuccion  )</t>
  </si>
  <si>
    <t>Gestión de compras</t>
  </si>
  <si>
    <t>Abastecimiento y gestiòn de proveedores</t>
  </si>
  <si>
    <t>Almacenamiento y stock de mercancìas</t>
  </si>
  <si>
    <t>Operaciones productivas de bienes y servicios</t>
  </si>
  <si>
    <t>Costos administrativos</t>
  </si>
  <si>
    <t>Legislación II</t>
  </si>
  <si>
    <t>Costos II</t>
  </si>
  <si>
    <t>Victoria Eugenia Acevedo Estrada</t>
  </si>
  <si>
    <t>Total Victoria Eugenia Acevedo Estrada</t>
  </si>
  <si>
    <t>Wilson Eduardo Romero Palacios</t>
  </si>
  <si>
    <t>Proyecto de grado II</t>
  </si>
  <si>
    <t>Total Wilson Eduardo Romero Palacios</t>
  </si>
  <si>
    <t>Yeimi Esmeralda Salas Tosne</t>
  </si>
  <si>
    <t>Administración de la Calidad</t>
  </si>
  <si>
    <t>Total Yeimi Esmeralda Salas Tosne</t>
  </si>
  <si>
    <t>Psicologia del Consumidor</t>
  </si>
  <si>
    <t>Total general</t>
  </si>
  <si>
    <t>S241</t>
  </si>
  <si>
    <t>Psicología Educativa</t>
  </si>
  <si>
    <t>Seguridad y Salud en el Trabajo</t>
  </si>
  <si>
    <t>270 /721</t>
  </si>
  <si>
    <t>Electiva Profesional I</t>
  </si>
  <si>
    <t>Electiva Profesional III</t>
  </si>
  <si>
    <t>Seminario de Investigación</t>
  </si>
  <si>
    <t>Elcías Sánchez Orozco</t>
  </si>
  <si>
    <t>Valoración y análisis de la Condición Física</t>
  </si>
  <si>
    <t>Elctiva Profesional II</t>
  </si>
  <si>
    <t>Electiva I (sistemas de gestión de calidad ISO9001)</t>
  </si>
  <si>
    <t>Gilbert Caviedes Quintero</t>
  </si>
  <si>
    <t>Currículo de la Educación Física</t>
  </si>
  <si>
    <t>Deporte e inclusión Social</t>
  </si>
  <si>
    <t>Jaime Alberto Hernández Jimenez</t>
  </si>
  <si>
    <t>Electiva I: Inclusión y Educación I</t>
  </si>
  <si>
    <t>Johan James Romo González</t>
  </si>
  <si>
    <t>Julieth Mejía Giraldo</t>
  </si>
  <si>
    <t>Julio Cesar Ángulo Caicedo</t>
  </si>
  <si>
    <t>Apoyo al Comité PLE</t>
  </si>
  <si>
    <t>Química</t>
  </si>
  <si>
    <t>Responsabilidad Social y ética profesional</t>
  </si>
  <si>
    <t>770/1221</t>
  </si>
  <si>
    <t>Lina Marcela Rojas Reina</t>
  </si>
  <si>
    <t>Psicología del Deporte</t>
  </si>
  <si>
    <t>Investigación en Ciencias del Deporte y la Educación Física</t>
  </si>
  <si>
    <t>Sociología de la Salud</t>
  </si>
  <si>
    <t xml:space="preserve">Comunicación y Lenguaje </t>
  </si>
  <si>
    <t>Deporte e inclusión social</t>
  </si>
  <si>
    <t>Atención Educativa a la diversidad</t>
  </si>
  <si>
    <t>Currículo para la Educación Física</t>
  </si>
  <si>
    <t>PRACTICA EMPRESARIAL</t>
  </si>
  <si>
    <t>570/1111</t>
  </si>
  <si>
    <t>ADICIÓN DE HORAS</t>
  </si>
  <si>
    <t>SE ASIGNA GRUPO DE PRÁCTICA. PROFESORA QUE HACE SEGUIMIENTO AL PROCESO EN LAS EMPRESAS</t>
  </si>
  <si>
    <t>GESTIÓN TECNOLOGICA</t>
  </si>
  <si>
    <t>1021C</t>
  </si>
  <si>
    <t>SE LE ASIGNA GRUPO A DOCENTE POR CANTIDAD DE ESTUDIANTES</t>
  </si>
  <si>
    <t>CIRCUITOS AC</t>
  </si>
  <si>
    <t>S442</t>
  </si>
  <si>
    <t>ADICIÓN 60 HORAS</t>
  </si>
  <si>
    <t xml:space="preserve">SE APERTURA GRUPO </t>
  </si>
  <si>
    <t>SE ASIGNA GRUPO (SE EXTIENDE A CALENDARIO B)</t>
  </si>
  <si>
    <t>JONATAN VELASCO GARCIA</t>
  </si>
  <si>
    <t>2303A</t>
  </si>
  <si>
    <t>PROFESOR NUEVO, SE LE ASIGNA GRUPO</t>
  </si>
  <si>
    <t>PROGRAMACIÓN V</t>
  </si>
  <si>
    <t>911C</t>
  </si>
  <si>
    <t>FISICA I</t>
  </si>
  <si>
    <t>ADICIÓ DE 48 HORAS</t>
  </si>
  <si>
    <t>EL DOCENTE LO REPORTA CIENCIAS BASICAS</t>
  </si>
  <si>
    <t>LABORATORIO DE FISICA II</t>
  </si>
  <si>
    <t>ADICIÓN DE 24 HORAS</t>
  </si>
  <si>
    <t>Categoria</t>
  </si>
  <si>
    <t>Valor Hora</t>
  </si>
  <si>
    <t>Sumatoria horas semestre por valor hora</t>
  </si>
  <si>
    <t>Fecha
Termina</t>
  </si>
  <si>
    <t>No. CUOTAS</t>
  </si>
  <si>
    <t>Auxiliar</t>
  </si>
  <si>
    <t>Asistente</t>
  </si>
  <si>
    <t>Fecha
Inicial</t>
  </si>
  <si>
    <t>Total JONATAN VELASCO GARCIA</t>
  </si>
  <si>
    <t>Jose Alberto Velandia Valencia</t>
  </si>
  <si>
    <t>Asociado</t>
  </si>
  <si>
    <t>INTRODUCCIÓN AL ANÁLISIS Y SOLUCIÓN DE PROBLEMAS</t>
  </si>
  <si>
    <t xml:space="preserve">SISTEMAS OPERATIVOS </t>
  </si>
  <si>
    <t>SE REASIGNA AL PROFESOR</t>
  </si>
  <si>
    <t>Documento</t>
  </si>
  <si>
    <t>Ciudad Documento</t>
  </si>
  <si>
    <t>Consecutivo</t>
  </si>
  <si>
    <t>SE ASIGNA GRUPO QUE ESTABA SIN PROFESOR</t>
  </si>
  <si>
    <t>PROGRAMACIÓN II</t>
  </si>
  <si>
    <t>3303B</t>
  </si>
  <si>
    <t>SE DIVIDE GRUPO POR CANTIDAD DE ESTUDIANTES</t>
  </si>
  <si>
    <t>GESTIÓN DE COMPRAS</t>
  </si>
  <si>
    <t>ADICIÓN DE 32 HORAS</t>
  </si>
  <si>
    <t>LO REPORTA CIENCIAS EMPRESARIALES</t>
  </si>
  <si>
    <t xml:space="preserve">DIBUJO TÉCNICO </t>
  </si>
  <si>
    <t>BASE DE DATOS II</t>
  </si>
  <si>
    <t>SE ASIGNA GRUPO(EL GRUPO ESTABA CON GUSTAVO OVIEDO)</t>
  </si>
  <si>
    <t>ADICIÓN DE 72 HORAS</t>
  </si>
  <si>
    <t>ADMINISTRACIÓN AVANZADA GNU/LINUX</t>
  </si>
  <si>
    <t>ADICIÓN DE 40 HORAS</t>
  </si>
  <si>
    <t>VALOR HORA ESPECIALIZACIÓN PROFESOR CON TÍTULO DE ESPECIALIZACIÓN</t>
  </si>
  <si>
    <t>Ada Luz Navia Suarez</t>
  </si>
  <si>
    <t>Alexander Zurita Garcia</t>
  </si>
  <si>
    <t>Alexandra Bejarano Jimenez</t>
  </si>
  <si>
    <t>Ana Marcela Gil Caicedo</t>
  </si>
  <si>
    <t>Ana Marcela Morales Poveda</t>
  </si>
  <si>
    <t>Andres Felipe Ochoa Florez</t>
  </si>
  <si>
    <t>Angela Maria Garcia Sterling</t>
  </si>
  <si>
    <t>Brenda Catherine Umbarila Forigua</t>
  </si>
  <si>
    <t>Bryan Camilo Hernández Montoya</t>
  </si>
  <si>
    <t>Carlos Arturo Cortes Angulo</t>
  </si>
  <si>
    <t>Carlos Mauricio Niño Vasquez</t>
  </si>
  <si>
    <t>Christiam Gallego Arias</t>
  </si>
  <si>
    <t>David Ernesto Solano Jimenez</t>
  </si>
  <si>
    <t>Diana Zuleima Gutiérrez García</t>
  </si>
  <si>
    <t>Diego Fernando Bravo Solarte</t>
  </si>
  <si>
    <t>Edwing Fernando Hurtado Lorza</t>
  </si>
  <si>
    <t>Elsa Maria Britto Perez</t>
  </si>
  <si>
    <t>Fabián Armando García Trivaldo</t>
  </si>
  <si>
    <t>Fabian Felipe Fernandez Daza</t>
  </si>
  <si>
    <t>Fanny Clemencia Montenegro Maya</t>
  </si>
  <si>
    <t>Gerardo Figueroa Garcia</t>
  </si>
  <si>
    <t>Gloria Cecilia Vega Avila</t>
  </si>
  <si>
    <t>Guillermo Enrique Buitrago Hurtado</t>
  </si>
  <si>
    <t>Héctor Andrés Rojas Guevara</t>
  </si>
  <si>
    <t>Hector Fabio Jara Carvajal</t>
  </si>
  <si>
    <t>Ilka Adriana Rodriguez Rivera</t>
  </si>
  <si>
    <t>Ilse Gissela Gallego Mendoza</t>
  </si>
  <si>
    <t>Jackson Palacios Lozano</t>
  </si>
  <si>
    <t>Jairo Urrutia Rodriguez</t>
  </si>
  <si>
    <t>Jesus Eduardo Yela Caicedo</t>
  </si>
  <si>
    <t>Johan Aydee Martínez Ipuz</t>
  </si>
  <si>
    <t>Johao Obdulio Valencia Gutierrez</t>
  </si>
  <si>
    <t>Jose Gregorio Castrillon Perez</t>
  </si>
  <si>
    <t>Juan Jose Carvajal Sanchez</t>
  </si>
  <si>
    <t>Juanita Alejandra Buenaventura Mancera</t>
  </si>
  <si>
    <t>Julian Andres Escobar Delgado</t>
  </si>
  <si>
    <t>Juliana Montes Rivera</t>
  </si>
  <si>
    <t>Yulieth Rivas Campo</t>
  </si>
  <si>
    <t>Katherine Barona Cardenas</t>
  </si>
  <si>
    <t>Kelly Yulieth Posso Moreno</t>
  </si>
  <si>
    <t>Libardo Giraldo Calderon</t>
  </si>
  <si>
    <t>Lisep Castillo Mejía</t>
  </si>
  <si>
    <t>Lorena Uribe Rodriguez</t>
  </si>
  <si>
    <t>Luis Alberto Correa Espinosa</t>
  </si>
  <si>
    <t>Luis Felipe Ospina Villalobos</t>
  </si>
  <si>
    <t>Marcos Daniel Candelo Dominguez</t>
  </si>
  <si>
    <t>Martha Cecilia Soto Torres</t>
  </si>
  <si>
    <t>Martha Emilia Ortegón Yañez</t>
  </si>
  <si>
    <t>Mery Margarita Iglesias Vargas</t>
  </si>
  <si>
    <t>Miguel Andres Paier Millan</t>
  </si>
  <si>
    <t>Nancy Fabiola Rodriguez Bastidas</t>
  </si>
  <si>
    <t>Nelson Eduardo Rojas Franco</t>
  </si>
  <si>
    <t>Gilma Nory Trujillo Ledezma</t>
  </si>
  <si>
    <t>Omar Vidal Castillo</t>
  </si>
  <si>
    <t>Oscar Andrés Peña Zuleta</t>
  </si>
  <si>
    <t>Oscar Armando Marmolejo Quitián</t>
  </si>
  <si>
    <t>Oscar Fernando Serna Mejia</t>
  </si>
  <si>
    <t>Raul Alberto Cuervo Mulet</t>
  </si>
  <si>
    <t>Sandra Liliana Diaz Aguirre</t>
  </si>
  <si>
    <t>Shellmar Stella Drada Salazar</t>
  </si>
  <si>
    <t>Tito Octavio Usma Garzon</t>
  </si>
  <si>
    <t>Vivian Alderete Caicedo</t>
  </si>
  <si>
    <t>Vladimir Ramirez Diaz</t>
  </si>
  <si>
    <t>William Velásquez Valencia</t>
  </si>
  <si>
    <t>Yamileth Puerta Acevedo</t>
  </si>
  <si>
    <t>Zoraida Margot Pinto Barrero</t>
  </si>
  <si>
    <t>Omar Vivas Rodriguez</t>
  </si>
  <si>
    <t>Cali- Valle</t>
  </si>
  <si>
    <t>Cali-Valle</t>
  </si>
  <si>
    <t>Manizales-Caldas</t>
  </si>
  <si>
    <t>CERRITO VALLE</t>
  </si>
  <si>
    <t>BOGOTA D.C.</t>
  </si>
  <si>
    <t>Palmira-Valle</t>
  </si>
  <si>
    <t>Granada Meta</t>
  </si>
  <si>
    <t>Armenia</t>
  </si>
  <si>
    <t>Buenaventura</t>
  </si>
  <si>
    <t>Bogota D.C</t>
  </si>
  <si>
    <t>Buga</t>
  </si>
  <si>
    <t xml:space="preserve">Popayan </t>
  </si>
  <si>
    <t>Pradera- valle</t>
  </si>
  <si>
    <t>Tuluá-Valle</t>
  </si>
  <si>
    <t>Cartago-Valle</t>
  </si>
  <si>
    <t>Florida-Valle</t>
  </si>
  <si>
    <t>Cajibio-Cauca</t>
  </si>
  <si>
    <t>Cerrito-Valle</t>
  </si>
  <si>
    <t>Palmira- Valle</t>
  </si>
  <si>
    <t>Bogota D.c</t>
  </si>
  <si>
    <t>Cucuta</t>
  </si>
  <si>
    <t>Yumbo-Valle</t>
  </si>
  <si>
    <t>Palmira</t>
  </si>
  <si>
    <t>Maria la Baja</t>
  </si>
  <si>
    <t>Santander de Quilichao</t>
  </si>
  <si>
    <t>Manizales</t>
  </si>
  <si>
    <t>Cumbitara</t>
  </si>
  <si>
    <t>Jamundi</t>
  </si>
  <si>
    <t>Suarez -Cauca</t>
  </si>
  <si>
    <t>Pasto-Nariño</t>
  </si>
  <si>
    <t>Santa Marta</t>
  </si>
  <si>
    <t>ALVARO JOSE HOWARD TAYLOR</t>
  </si>
  <si>
    <t>TotalALVARO JOSE HOWARD TAYLOR</t>
  </si>
  <si>
    <t>ANDRES FELIPE GONZALEZ CORONADO</t>
  </si>
  <si>
    <t>Total ANDRES FELIPE GONZALEZ CORONADO</t>
  </si>
  <si>
    <t>ANDRES FELIPE HURTADO BANGUERO</t>
  </si>
  <si>
    <t>Total ANDRES FELIPE HURTADO BANGUERO</t>
  </si>
  <si>
    <t>ANDRES MAURICIO TRIANA HERNANDEZ</t>
  </si>
  <si>
    <t>Total ANDRES MAURICIO TRIANA HERNANDEZ</t>
  </si>
  <si>
    <t>ANDREY JULIAN RENTERIA SCARPETTA</t>
  </si>
  <si>
    <t>Total ANDREY JULIAN RENTERIA SCARPETTA</t>
  </si>
  <si>
    <t>CARLOS ANDRES URRUTIA ASTAIZA</t>
  </si>
  <si>
    <t>Total CARLOS ANDRES URRUTIA ASTAIZA</t>
  </si>
  <si>
    <t>CARLOS MARIO GIRALDO YEPES</t>
  </si>
  <si>
    <t>TotalCARLOS MARIO GIRALDO YEPES</t>
  </si>
  <si>
    <t>ENIS PAOLA GARCIA GARCIA</t>
  </si>
  <si>
    <t>Total ENIS PAOLA GARCIA GARCIA</t>
  </si>
  <si>
    <t>FREDY ARROYO VALENCIA</t>
  </si>
  <si>
    <t>Total FREDY ARROYO VALENCIA</t>
  </si>
  <si>
    <t>GABRIEL MAURICIO BONILLA CARRILLO</t>
  </si>
  <si>
    <t>Total GABRIEL MAURICIO BONILLA CARRILLO</t>
  </si>
  <si>
    <t>GLORIA AMPARO ZAPATA AGUDELO</t>
  </si>
  <si>
    <t>Total GLORIA AMPARO ZAPATA AGUDELO</t>
  </si>
  <si>
    <t>GONZALO PATIÑO BOLAÑOS</t>
  </si>
  <si>
    <t>Total GONZALO PATIÑO BOLAÑOS</t>
  </si>
  <si>
    <t>JHON JAIRO BUITRAGO MUÑOZ</t>
  </si>
  <si>
    <t>Total JHON JAIRO BUITRAGO MUÑOZ</t>
  </si>
  <si>
    <t>JHON JAIRO ORDOÑEZ TOSSE</t>
  </si>
  <si>
    <t>Total JHON JAIRO ORDOÑEZ TOSSE</t>
  </si>
  <si>
    <t>JHON ROBERT QUINTERO HURTADO</t>
  </si>
  <si>
    <t>Total JHON ROBERT QUINTERO HURTADO</t>
  </si>
  <si>
    <t>JHON HAIDE CANO BELTRAN</t>
  </si>
  <si>
    <t>Total JHON HAIDE CANO BELTRAN</t>
  </si>
  <si>
    <t>JUAN CARLOS PAZMIÑO RAYO</t>
  </si>
  <si>
    <t>Total JUAN CARLOS PAZMIÑO RAYO</t>
  </si>
  <si>
    <t>JUAN GONZALO ALVAREZ DIAZ</t>
  </si>
  <si>
    <t>Total JUAN GONZALO ALVAREZ DIAZ</t>
  </si>
  <si>
    <t>JULIA  VILLAQUIRAN LOZADA</t>
  </si>
  <si>
    <t>Total JULIA  VILLAQUIRAN LOZADA</t>
  </si>
  <si>
    <t>JULIO FABIO DE LA CRUZ GOMEZ</t>
  </si>
  <si>
    <t>Total JULIO FABIO DE LA CRUZ GOMEZ</t>
  </si>
  <si>
    <t>LEIDY JOHANNA CASTAÑEDA PEÑARANDA</t>
  </si>
  <si>
    <t>Total LEIDY JOHANNA CASTAÑEDA PEÑARANDA</t>
  </si>
  <si>
    <t>LEONARDO CALDERON JARAMILLO</t>
  </si>
  <si>
    <t>Total LEONARDO CALDERON JARAMILLO</t>
  </si>
  <si>
    <t>LINA MARCELA RAMIREZ HURTADO</t>
  </si>
  <si>
    <t>Total LINA MARCELA RAMIREZ HURTADO</t>
  </si>
  <si>
    <t>MARIANITA DE JESUS GALARZA CEVALLOS</t>
  </si>
  <si>
    <t>Total MARIANITA DE JESUS GALARZA CEVALLOS</t>
  </si>
  <si>
    <t>MARILUZ MARTINEZ RESTREPO</t>
  </si>
  <si>
    <t>Total MARILUZ MARTINEZ RESTREPO</t>
  </si>
  <si>
    <t>MONICA MARIA ROJAS RINCON</t>
  </si>
  <si>
    <t>OSCAR ALBERTO LOPEZ JARAMILLO</t>
  </si>
  <si>
    <t>Total OSCAR ALBERTO LOPEZ JARAMILLO</t>
  </si>
  <si>
    <t>PAOLA ANDREA GONZALEZ ESCOBAR</t>
  </si>
  <si>
    <t>Total PAOLA ANDREA GONZALEZ ESCOBAR</t>
  </si>
  <si>
    <t>PEDRO ENRIQUE MATTEY CENTENO</t>
  </si>
  <si>
    <t>Total PEDRO ENRIQUE MATTEY CENTENO</t>
  </si>
  <si>
    <t>RICARDO MORALES DOMINGUEZ</t>
  </si>
  <si>
    <t>Total RICARDO MORALES DOMINGUEZ</t>
  </si>
  <si>
    <t>RICARDO JAIME MURILLO OSORIO</t>
  </si>
  <si>
    <t>RICHARD CASTRO GONZALEZ</t>
  </si>
  <si>
    <t>Total RICHARD CASTRO GONZALEZ</t>
  </si>
  <si>
    <t>WALTER ADOLFO ARREDONDO PATERNINA</t>
  </si>
  <si>
    <t>Bogota-DC</t>
  </si>
  <si>
    <t>Santader de Quilichao</t>
  </si>
  <si>
    <t>Buga-Valle</t>
  </si>
  <si>
    <t>Popayana-Cauca</t>
  </si>
  <si>
    <t>Pereira</t>
  </si>
  <si>
    <t>Armenia-Quindio</t>
  </si>
  <si>
    <t>Vijes</t>
  </si>
  <si>
    <t>Manizalez-Caldas</t>
  </si>
  <si>
    <t>Roldanillo-Valle</t>
  </si>
  <si>
    <t>Bogota DC</t>
  </si>
  <si>
    <t>Candelaria-Valle</t>
  </si>
  <si>
    <t>La Cumbre</t>
  </si>
  <si>
    <t>C.E. 367750</t>
  </si>
  <si>
    <t>Para hacer contrato 05/03/2020</t>
  </si>
  <si>
    <t>Total RICHARD RICARDO JAIME MURILLO OSORIO</t>
  </si>
  <si>
    <t>Para Hacer contratos 05/03/2020</t>
  </si>
  <si>
    <t>Adriana Patricia Salazar Potes</t>
  </si>
  <si>
    <t>Total Adriana Patricia Salazar Potes</t>
  </si>
  <si>
    <t>Albanid Mosquera Castro</t>
  </si>
  <si>
    <t>Total Albanid Mosquera Castro</t>
  </si>
  <si>
    <t>Alexander Arrechea Asprilla</t>
  </si>
  <si>
    <t>Total Alexander Arrechea Asprilla</t>
  </si>
  <si>
    <t>Alicy Catalina Mosquera Perea</t>
  </si>
  <si>
    <t>Total Alicy Catalina Mosquera Perea</t>
  </si>
  <si>
    <t>Ana Maria Ocampo Barrera</t>
  </si>
  <si>
    <t xml:space="preserve">Total Ana Maria Ocampo Barrera </t>
  </si>
  <si>
    <t>Ángela María Cubillos Quintero</t>
  </si>
  <si>
    <t>Total Ángela María Cubillos Quimtero</t>
  </si>
  <si>
    <t>Carlos Hidalgo Bolaños</t>
  </si>
  <si>
    <t>Total Carlos Hidalgo Bolaños</t>
  </si>
  <si>
    <t>Daniel Alexander Narvaez Potes</t>
  </si>
  <si>
    <t>Total Daniel Alexander Narvaez Potes</t>
  </si>
  <si>
    <t>Derlyng Bedoya Manrique</t>
  </si>
  <si>
    <t>Total Derlyng Bedoya Manrique</t>
  </si>
  <si>
    <t>Diana Raquel Urrego Rodriguez</t>
  </si>
  <si>
    <t>Total Diana Raquel Urrego Rodriguez</t>
  </si>
  <si>
    <t>Duverly Luis Antonio Castro Mouchet</t>
  </si>
  <si>
    <t>Total Duverly Luis Antonio Castro Mouchet</t>
  </si>
  <si>
    <t>Edgar Hernan Quintero Carvajal</t>
  </si>
  <si>
    <t>Total Edgar Hernan Quintero Carvajal</t>
  </si>
  <si>
    <t>Eibar Adriana Martinez Toro</t>
  </si>
  <si>
    <t>Total Eibar Adriana Martinez Toro</t>
  </si>
  <si>
    <t>Eliana Carolina Burbano Vallejos</t>
  </si>
  <si>
    <t>Total Eliana Carolina Burbano Vallejos</t>
  </si>
  <si>
    <t>Elizabeth Reyes Molano</t>
  </si>
  <si>
    <t>Total Elizabeth Reyes Molano</t>
  </si>
  <si>
    <t>Elkin Alberto Martinez Lopez</t>
  </si>
  <si>
    <t>Total Elkin Alberto Martinez Lopez</t>
  </si>
  <si>
    <t>Elvio Cordoba Angulo</t>
  </si>
  <si>
    <t>Total Elvio Cordoba Angulo</t>
  </si>
  <si>
    <t>Fernando Campos Becerra</t>
  </si>
  <si>
    <t>Total Fernando Campos Becerra</t>
  </si>
  <si>
    <t>Fernando Gomez Rico</t>
  </si>
  <si>
    <t>Fernando Restrepo Martinez</t>
  </si>
  <si>
    <t>Total Fernando Restrepo Martinez</t>
  </si>
  <si>
    <t>Francy Liliana Norato Hernandez</t>
  </si>
  <si>
    <t>Total Francy Liliana Norato Hernandez</t>
  </si>
  <si>
    <t>FRIDA DEISY ZEA BOLAÑOS</t>
  </si>
  <si>
    <t>Total FRIDA DEISY ZEA BOLAÑOS</t>
  </si>
  <si>
    <t>Gloria Liliana Loaiza Londoño</t>
  </si>
  <si>
    <t>Total Gloria Liliana Loaiza Londoño</t>
  </si>
  <si>
    <t>Guiovanny Lasso Marmolejo</t>
  </si>
  <si>
    <t>Total Guiovanny Lasso Marmolejo</t>
  </si>
  <si>
    <t>Gustavo Alfonso Romero Olmedo</t>
  </si>
  <si>
    <t xml:space="preserve">Total Gustavo Alfonso Romero Olmedo </t>
  </si>
  <si>
    <t>Gustavo Chacon Oviedo</t>
  </si>
  <si>
    <t>Total Gustavo Chacon Oviedo</t>
  </si>
  <si>
    <t>Hernan Salazar Jimenez</t>
  </si>
  <si>
    <t>Total Hernan Salazar Jimenez</t>
  </si>
  <si>
    <t>Huber Arturo Loaiza Lopez</t>
  </si>
  <si>
    <t>Total Huber Arturo Loaiza Lopez</t>
  </si>
  <si>
    <t>Jairo Alejandro Rendon Molina</t>
  </si>
  <si>
    <t>Total Jairo Alejandro Rendon Molina</t>
  </si>
  <si>
    <t>James Eider Tapia Bravo</t>
  </si>
  <si>
    <t>Total James Eider Tapia Bravo</t>
  </si>
  <si>
    <t>Jaminson Moreno Rodriguez</t>
  </si>
  <si>
    <t>Total Jaminson Moreno Rodriguez</t>
  </si>
  <si>
    <t>Javier Emilio Guerrero Bassi</t>
  </si>
  <si>
    <t>Total Javier Emilio Guerrero Bassi</t>
  </si>
  <si>
    <t>Jessica Maria Cabal Plata</t>
  </si>
  <si>
    <t>Total Jessica Maria Cabal Plata</t>
  </si>
  <si>
    <t>Jhon Jairo Mosquera Valderrama</t>
  </si>
  <si>
    <t xml:space="preserve">Total Jhon Jairo Mosquera Valderrama </t>
  </si>
  <si>
    <t>John Jairo Pereira Cano</t>
  </si>
  <si>
    <t xml:space="preserve">Total John Jairo Pereira Cano </t>
  </si>
  <si>
    <t>Jorge Edinson Loaiza Castiblanco</t>
  </si>
  <si>
    <t>Total Jorge Edinson Loaiza Castiblanco</t>
  </si>
  <si>
    <t>Jose Luis Duque Ceballos</t>
  </si>
  <si>
    <t>Total Jose Luis Duque Ceballos</t>
  </si>
  <si>
    <t>Jose Jonattan Salas Tosne</t>
  </si>
  <si>
    <t>Total Jose Jonattan Salas Tosne</t>
  </si>
  <si>
    <t>Jose Yesid Martinez Tique</t>
  </si>
  <si>
    <t>Total Jose Yesid Martinez Tique</t>
  </si>
  <si>
    <t>Juan Carlos Ampudia Lozano</t>
  </si>
  <si>
    <t>Total Juan Carlos Ampudia Lozano</t>
  </si>
  <si>
    <t>Juan Carlos Moreno Soto</t>
  </si>
  <si>
    <t>Total Juan Carlos Moreno Soto</t>
  </si>
  <si>
    <t>Juan Carlos Navarro Martinez</t>
  </si>
  <si>
    <t>Total Juan Carlos Navarro Martinez</t>
  </si>
  <si>
    <t>Juan Carlos Puente Altamirano</t>
  </si>
  <si>
    <t>Total Juan Carlos Puente Altamirano</t>
  </si>
  <si>
    <t>Juan David Andrade Cortes</t>
  </si>
  <si>
    <t xml:space="preserve">Total Juan David Andrade Cortes </t>
  </si>
  <si>
    <t>Juan Jose Grisales Sepulveda</t>
  </si>
  <si>
    <t>Total Juan Jose Grisales Sepulveda</t>
  </si>
  <si>
    <t>Juan Martin Ramirez Mahecha</t>
  </si>
  <si>
    <t>Total Juan Martin Ramirez Mahecha</t>
  </si>
  <si>
    <t>Julian Armando Zamorano</t>
  </si>
  <si>
    <t>Total Julian Armando Zamorano</t>
  </si>
  <si>
    <t>Kelly Mildred Rodriguez Campos</t>
  </si>
  <si>
    <t>Total Kelly Mildred Rodriguez Campos</t>
  </si>
  <si>
    <t>Luis Alberto Rivera Rendon</t>
  </si>
  <si>
    <t>Total Luis Alberto Rivera Rendon</t>
  </si>
  <si>
    <t>Luis Guillermo Betancourt Maradiaga</t>
  </si>
  <si>
    <t>Total Luis Guillermo Betancourt Maradiaga</t>
  </si>
  <si>
    <t>Luz Angella Vargas Muñoz</t>
  </si>
  <si>
    <t>Total Luz Angella Vargas Muñoz</t>
  </si>
  <si>
    <t>Luz Dary Escobar Quiñones</t>
  </si>
  <si>
    <t>Total Luz Dary Escobar Quiñones</t>
  </si>
  <si>
    <t>Luz Elena Moreno Murillo</t>
  </si>
  <si>
    <t>Total Luz Elena Moreno Murillo</t>
  </si>
  <si>
    <t>Luz Mery Suaza Cuartas</t>
  </si>
  <si>
    <t>Total Luz Mery Suaza Cuartas</t>
  </si>
  <si>
    <t>Maria Cristina Hurtado Zuñiga</t>
  </si>
  <si>
    <t>Total Maria Cristina Hurtado Zuñiga</t>
  </si>
  <si>
    <t>Maria Del Pilar Jara Vargas</t>
  </si>
  <si>
    <t>Total Maria Del Pilar Jara Vargas</t>
  </si>
  <si>
    <t>Maria Elvira Arboleda Castro</t>
  </si>
  <si>
    <t>Total Maria Elvira Arboleda Castro</t>
  </si>
  <si>
    <t>Maria Felipa Puente Herrera</t>
  </si>
  <si>
    <t>Total Maria Felipa Puente Herrera</t>
  </si>
  <si>
    <t>Mario Alejandro Correa Mendoza</t>
  </si>
  <si>
    <t>Total Mario Alejandro Correa Mendoza</t>
  </si>
  <si>
    <t>Mario Gallego Henao</t>
  </si>
  <si>
    <t>Total Mario Gallego Henao</t>
  </si>
  <si>
    <t>Miguel Angel Piedrahita Hurtado</t>
  </si>
  <si>
    <t>Total Miguel Angel Piedrahita Hurtado</t>
  </si>
  <si>
    <t>Miguel Angel Solis Molina</t>
  </si>
  <si>
    <t>Total Miguel Angel Solis Molina</t>
  </si>
  <si>
    <t>Monica Albornoz Murillo</t>
  </si>
  <si>
    <t>Total Monica Albornoz Murillo</t>
  </si>
  <si>
    <t>Monica Sotelo Aguilar</t>
  </si>
  <si>
    <t>Total Monica Sotelo Aguilar</t>
  </si>
  <si>
    <t>Orlando Amaya Lenis</t>
  </si>
  <si>
    <t>Total Orlando Amaya Lenis</t>
  </si>
  <si>
    <t>Oscar Aldemar Montenegro Montenegro</t>
  </si>
  <si>
    <t xml:space="preserve">Total Oscar Aldemar Montenegro Montenegro </t>
  </si>
  <si>
    <t>Oscar Dario Gomez Quintero</t>
  </si>
  <si>
    <t>Total Oscar Dario Gomez Quintero</t>
  </si>
  <si>
    <t>Oscar Fuentes Fernandez</t>
  </si>
  <si>
    <t>Paulo Cesar Gomez Schouben</t>
  </si>
  <si>
    <t>Total Paulo Cesar Gomez Schouben</t>
  </si>
  <si>
    <t>Paulo Cesar Polo Navarro</t>
  </si>
  <si>
    <t>Total Paulo Cesar Polo Navarro</t>
  </si>
  <si>
    <t>Pedro Francisco Cassetta Vallejo</t>
  </si>
  <si>
    <t>Total Pedro Francisco Cassetta Vallejo</t>
  </si>
  <si>
    <t>Ruben Dario Echeverri Romero</t>
  </si>
  <si>
    <t>Total Ruben Dario Echeverri Romero</t>
  </si>
  <si>
    <t>Silvio Hernando Gutierrez Zamora</t>
  </si>
  <si>
    <t>Total Silvio Hernando Gutierrez Zamora</t>
  </si>
  <si>
    <t>Teresa Del Socorro Sanchez Arteaga</t>
  </si>
  <si>
    <t>Total Teresa Del Socorro Sanchez Arteaga</t>
  </si>
  <si>
    <t>Victor Manuel Mosquera Larrahondo</t>
  </si>
  <si>
    <t>Total Victor Manuel Mosquera Larrahondo</t>
  </si>
  <si>
    <t>Zayra Milena Lozano Lenis</t>
  </si>
  <si>
    <t>Total Zayra Milena Lozano Lenis</t>
  </si>
  <si>
    <t>Buenaventura-Valle</t>
  </si>
  <si>
    <t>Heliconia-Antioquia</t>
  </si>
  <si>
    <t>Patia el Bordo-Cauca</t>
  </si>
  <si>
    <t>Popayan-Cauca</t>
  </si>
  <si>
    <t xml:space="preserve">Armenia </t>
  </si>
  <si>
    <t>Ginebra-Valle</t>
  </si>
  <si>
    <t>Dagua-Valle</t>
  </si>
  <si>
    <t>Barranquilla-Atlantico</t>
  </si>
  <si>
    <t>Cali -Valle</t>
  </si>
  <si>
    <t>Jamundi-Valle</t>
  </si>
  <si>
    <t>Tulua-Valle</t>
  </si>
  <si>
    <t>Pasto-Narino</t>
  </si>
  <si>
    <t>Restrepo-Valle</t>
  </si>
  <si>
    <t xml:space="preserve">Santander de Quilichao </t>
  </si>
  <si>
    <t>C.E345976</t>
  </si>
  <si>
    <t>Carlos Ernesto Acosta Patiño</t>
  </si>
  <si>
    <t>Total Carlos Ernesto Acosta Patiño</t>
  </si>
  <si>
    <t>No. Contrato</t>
  </si>
  <si>
    <t>TIPO-DOCUMENTO</t>
  </si>
  <si>
    <t>DOCENTE</t>
  </si>
  <si>
    <t>ASIGNATURA</t>
  </si>
  <si>
    <t>tipo_2</t>
  </si>
  <si>
    <t>Fecha Inicia</t>
  </si>
  <si>
    <t>Fecha Termina</t>
  </si>
  <si>
    <t>Cédula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</si>
</sst>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164" formatCode="0.0"/>
    <numFmt numFmtId="165" formatCode="_(&quot;$&quot;\ * #,##0_);_(&quot;$&quot;\ * \(#,##0\);_(&quot;$&quot;\ * &quot;-&quot;??_);_(@_)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b/>
      <sz val="9"/>
      <color rgb="FF605E5C"/>
      <name val="Segoe UI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  <charset val="1"/>
    </font>
    <font>
      <b/>
      <sz val="9"/>
      <name val="Segoe UI"/>
      <family val="2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9"/>
      <color rgb="FF2222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44" fontId="9" fillId="0" borderId="0" applyFont="0" applyFill="0" applyBorder="0" applyAlignment="0" applyProtection="0"/>
    <xf numFmtId="0" fontId="1" fillId="0" borderId="0"/>
    <xf numFmtId="41" fontId="9" fillId="0" borderId="0" applyFont="0" applyFill="0" applyBorder="0" applyAlignment="0" applyProtection="0"/>
    <xf numFmtId="0" fontId="32" fillId="0" borderId="0"/>
    <xf numFmtId="0" fontId="9" fillId="0" borderId="0"/>
  </cellStyleXfs>
  <cellXfs count="284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/>
    <xf numFmtId="0" fontId="1" fillId="3" borderId="0" xfId="0" applyFont="1" applyFill="1"/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165" fontId="1" fillId="0" borderId="1" xfId="2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left"/>
    </xf>
    <xf numFmtId="0" fontId="1" fillId="0" borderId="1" xfId="0" applyFont="1" applyBorder="1" applyAlignment="1">
      <alignment vertical="center"/>
    </xf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vertical="top"/>
    </xf>
    <xf numFmtId="0" fontId="13" fillId="4" borderId="1" xfId="0" applyFont="1" applyFill="1" applyBorder="1" applyAlignment="1"/>
    <xf numFmtId="0" fontId="13" fillId="0" borderId="1" xfId="0" applyFont="1" applyBorder="1"/>
    <xf numFmtId="0" fontId="13" fillId="0" borderId="1" xfId="0" applyFont="1" applyFill="1" applyBorder="1"/>
    <xf numFmtId="0" fontId="13" fillId="0" borderId="4" xfId="0" applyFont="1" applyFill="1" applyBorder="1"/>
    <xf numFmtId="0" fontId="12" fillId="3" borderId="1" xfId="0" applyFont="1" applyFill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vertical="top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/>
    <xf numFmtId="0" fontId="10" fillId="4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left" vertical="center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 wrapText="1"/>
    </xf>
    <xf numFmtId="0" fontId="0" fillId="0" borderId="0" xfId="0" applyFill="1"/>
    <xf numFmtId="0" fontId="16" fillId="0" borderId="0" xfId="0" applyFont="1" applyFill="1"/>
    <xf numFmtId="0" fontId="17" fillId="0" borderId="4" xfId="0" applyFont="1" applyFill="1" applyBorder="1"/>
    <xf numFmtId="0" fontId="16" fillId="0" borderId="0" xfId="0" applyFont="1"/>
    <xf numFmtId="0" fontId="0" fillId="0" borderId="0" xfId="0" applyFont="1"/>
    <xf numFmtId="0" fontId="12" fillId="3" borderId="1" xfId="0" applyFont="1" applyFill="1" applyBorder="1"/>
    <xf numFmtId="0" fontId="17" fillId="0" borderId="1" xfId="0" applyFont="1" applyBorder="1"/>
    <xf numFmtId="0" fontId="13" fillId="0" borderId="0" xfId="0" applyFont="1" applyFill="1" applyBorder="1"/>
    <xf numFmtId="0" fontId="14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21" fillId="0" borderId="0" xfId="0" applyFont="1" applyFill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0" xfId="0" applyFont="1"/>
    <xf numFmtId="0" fontId="23" fillId="0" borderId="0" xfId="0" applyFont="1" applyFill="1" applyAlignment="1">
      <alignment horizontal="center" vertical="top"/>
    </xf>
    <xf numFmtId="0" fontId="14" fillId="0" borderId="0" xfId="0" applyFont="1" applyFill="1" applyAlignment="1">
      <alignment vertical="center"/>
    </xf>
    <xf numFmtId="17" fontId="14" fillId="0" borderId="0" xfId="0" quotePrefix="1" applyNumberFormat="1" applyFont="1" applyFill="1" applyAlignment="1">
      <alignment vertical="top"/>
    </xf>
    <xf numFmtId="0" fontId="14" fillId="0" borderId="0" xfId="0" applyFont="1" applyFill="1" applyAlignment="1">
      <alignment horizontal="center" vertical="top"/>
    </xf>
    <xf numFmtId="0" fontId="24" fillId="0" borderId="0" xfId="0" applyFont="1" applyFill="1" applyAlignment="1">
      <alignment horizontal="center" vertical="top"/>
    </xf>
    <xf numFmtId="0" fontId="12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top"/>
    </xf>
    <xf numFmtId="0" fontId="25" fillId="0" borderId="0" xfId="0" applyFont="1" applyFill="1" applyAlignment="1">
      <alignment horizontal="center" vertical="top"/>
    </xf>
    <xf numFmtId="0" fontId="4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20" fillId="3" borderId="1" xfId="0" applyFont="1" applyFill="1" applyBorder="1"/>
    <xf numFmtId="0" fontId="2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0" fillId="0" borderId="1" xfId="0" applyFont="1" applyBorder="1"/>
    <xf numFmtId="0" fontId="1" fillId="7" borderId="1" xfId="0" applyFont="1" applyFill="1" applyBorder="1" applyAlignment="1">
      <alignment horizontal="left" vertical="center" wrapText="1"/>
    </xf>
    <xf numFmtId="0" fontId="1" fillId="3" borderId="1" xfId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vertical="center" wrapText="1"/>
    </xf>
    <xf numFmtId="0" fontId="1" fillId="0" borderId="1" xfId="0" applyFont="1" applyBorder="1" applyAlignment="1"/>
    <xf numFmtId="0" fontId="20" fillId="0" borderId="1" xfId="0" applyFont="1" applyBorder="1" applyAlignment="1">
      <alignment horizontal="center"/>
    </xf>
    <xf numFmtId="0" fontId="20" fillId="3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/>
    <xf numFmtId="0" fontId="1" fillId="0" borderId="1" xfId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/>
    </xf>
    <xf numFmtId="0" fontId="1" fillId="0" borderId="3" xfId="1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9" fillId="0" borderId="0" xfId="0" applyFont="1" applyAlignment="1">
      <alignment horizontal="center"/>
    </xf>
    <xf numFmtId="1" fontId="1" fillId="0" borderId="1" xfId="0" applyNumberFormat="1" applyFont="1" applyFill="1" applyBorder="1" applyAlignment="1">
      <alignment horizontal="right"/>
    </xf>
    <xf numFmtId="41" fontId="0" fillId="0" borderId="0" xfId="4" applyFont="1" applyAlignment="1">
      <alignment horizontal="center"/>
    </xf>
    <xf numFmtId="0" fontId="1" fillId="0" borderId="2" xfId="0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right"/>
    </xf>
    <xf numFmtId="165" fontId="1" fillId="0" borderId="2" xfId="2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left"/>
    </xf>
    <xf numFmtId="1" fontId="10" fillId="5" borderId="6" xfId="0" applyNumberFormat="1" applyFont="1" applyFill="1" applyBorder="1" applyAlignment="1">
      <alignment horizontal="right"/>
    </xf>
    <xf numFmtId="165" fontId="10" fillId="5" borderId="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" fontId="10" fillId="0" borderId="0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0" fillId="0" borderId="0" xfId="0" applyFont="1" applyFill="1" applyAlignment="1"/>
    <xf numFmtId="0" fontId="20" fillId="3" borderId="3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Font="1"/>
    <xf numFmtId="0" fontId="1" fillId="3" borderId="3" xfId="1" applyFont="1" applyFill="1" applyBorder="1" applyAlignment="1">
      <alignment horizontal="left" vertical="center" wrapText="1"/>
    </xf>
    <xf numFmtId="0" fontId="31" fillId="0" borderId="0" xfId="0" applyFont="1" applyFill="1"/>
    <xf numFmtId="0" fontId="1" fillId="0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wrapText="1"/>
    </xf>
    <xf numFmtId="0" fontId="26" fillId="3" borderId="1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6" fillId="0" borderId="1" xfId="1" applyFont="1" applyFill="1" applyBorder="1" applyAlignment="1">
      <alignment vertical="center" wrapText="1"/>
    </xf>
    <xf numFmtId="0" fontId="5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vertical="center" wrapText="1"/>
    </xf>
    <xf numFmtId="0" fontId="33" fillId="0" borderId="0" xfId="0" applyFont="1"/>
    <xf numFmtId="0" fontId="12" fillId="0" borderId="1" xfId="0" applyFont="1" applyBorder="1" applyAlignment="1">
      <alignment vertical="center"/>
    </xf>
    <xf numFmtId="0" fontId="12" fillId="7" borderId="1" xfId="0" applyFont="1" applyFill="1" applyBorder="1" applyAlignment="1">
      <alignment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164" fontId="12" fillId="3" borderId="1" xfId="0" applyNumberFormat="1" applyFont="1" applyFill="1" applyBorder="1" applyAlignment="1">
      <alignment horizontal="left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 wrapText="1"/>
    </xf>
    <xf numFmtId="0" fontId="12" fillId="4" borderId="1" xfId="0" applyFont="1" applyFill="1" applyBorder="1" applyAlignment="1"/>
    <xf numFmtId="0" fontId="34" fillId="0" borderId="0" xfId="0" applyFont="1"/>
    <xf numFmtId="0" fontId="12" fillId="0" borderId="0" xfId="0" applyFont="1" applyFill="1" applyBorder="1"/>
    <xf numFmtId="0" fontId="1" fillId="6" borderId="1" xfId="0" applyFont="1" applyFill="1" applyBorder="1" applyAlignment="1">
      <alignment horizontal="left" vertical="center" wrapText="1"/>
    </xf>
    <xf numFmtId="0" fontId="12" fillId="3" borderId="0" xfId="1" applyFont="1" applyFill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1" xfId="0" applyFont="1" applyBorder="1" applyAlignment="1">
      <alignment vertical="center"/>
    </xf>
    <xf numFmtId="164" fontId="12" fillId="0" borderId="1" xfId="0" applyNumberFormat="1" applyFont="1" applyFill="1" applyBorder="1" applyAlignment="1">
      <alignment horizontal="left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34" fillId="0" borderId="1" xfId="0" applyFont="1" applyBorder="1"/>
    <xf numFmtId="0" fontId="14" fillId="3" borderId="1" xfId="0" applyFont="1" applyFill="1" applyBorder="1" applyAlignment="1">
      <alignment horizontal="left"/>
    </xf>
    <xf numFmtId="0" fontId="12" fillId="0" borderId="1" xfId="0" applyFont="1" applyBorder="1" applyAlignment="1">
      <alignment vertical="center" wrapText="1"/>
    </xf>
    <xf numFmtId="0" fontId="0" fillId="0" borderId="0" xfId="0" applyBorder="1"/>
    <xf numFmtId="0" fontId="12" fillId="0" borderId="0" xfId="0" applyFont="1" applyBorder="1"/>
    <xf numFmtId="0" fontId="1" fillId="3" borderId="2" xfId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/>
    </xf>
    <xf numFmtId="0" fontId="14" fillId="0" borderId="0" xfId="0" applyFont="1" applyFill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1" fillId="11" borderId="1" xfId="1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/>
    <xf numFmtId="0" fontId="1" fillId="11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1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 vertical="center" wrapText="1"/>
    </xf>
    <xf numFmtId="0" fontId="12" fillId="3" borderId="0" xfId="0" applyFont="1" applyFill="1" applyBorder="1"/>
    <xf numFmtId="0" fontId="13" fillId="0" borderId="0" xfId="0" applyFont="1" applyBorder="1"/>
    <xf numFmtId="0" fontId="14" fillId="7" borderId="2" xfId="0" applyFont="1" applyFill="1" applyBorder="1" applyAlignment="1">
      <alignment horizontal="center" vertical="center" wrapText="1"/>
    </xf>
    <xf numFmtId="0" fontId="14" fillId="3" borderId="0" xfId="0" applyFont="1" applyFill="1" applyBorder="1"/>
    <xf numFmtId="14" fontId="0" fillId="0" borderId="0" xfId="0" applyNumberFormat="1"/>
    <xf numFmtId="14" fontId="13" fillId="0" borderId="0" xfId="0" applyNumberFormat="1" applyFont="1" applyBorder="1"/>
    <xf numFmtId="14" fontId="12" fillId="3" borderId="0" xfId="0" applyNumberFormat="1" applyFont="1" applyFill="1" applyBorder="1"/>
    <xf numFmtId="14" fontId="0" fillId="0" borderId="0" xfId="0" applyNumberFormat="1" applyFont="1"/>
    <xf numFmtId="0" fontId="20" fillId="3" borderId="0" xfId="0" applyFont="1" applyFill="1" applyBorder="1"/>
    <xf numFmtId="0" fontId="20" fillId="0" borderId="0" xfId="0" applyFont="1" applyBorder="1"/>
    <xf numFmtId="0" fontId="20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2" fillId="6" borderId="0" xfId="0" applyFont="1" applyFill="1" applyBorder="1"/>
    <xf numFmtId="14" fontId="20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top"/>
    </xf>
    <xf numFmtId="0" fontId="13" fillId="0" borderId="0" xfId="0" applyFont="1" applyFill="1" applyAlignment="1">
      <alignment horizontal="center"/>
    </xf>
    <xf numFmtId="0" fontId="17" fillId="7" borderId="2" xfId="0" applyFont="1" applyFill="1" applyBorder="1" applyAlignment="1">
      <alignment horizontal="center" vertical="center" wrapText="1"/>
    </xf>
    <xf numFmtId="0" fontId="10" fillId="0" borderId="0" xfId="0" applyFont="1" applyBorder="1"/>
    <xf numFmtId="0" fontId="5" fillId="0" borderId="0" xfId="0" applyFont="1" applyFill="1" applyBorder="1" applyAlignment="1">
      <alignment wrapText="1"/>
    </xf>
    <xf numFmtId="0" fontId="26" fillId="0" borderId="1" xfId="0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wrapText="1"/>
    </xf>
    <xf numFmtId="14" fontId="1" fillId="0" borderId="0" xfId="0" applyNumberFormat="1" applyFont="1" applyFill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2" fillId="0" borderId="0" xfId="0" applyFont="1" applyFill="1"/>
    <xf numFmtId="0" fontId="1" fillId="0" borderId="0" xfId="0" applyFont="1" applyFill="1"/>
    <xf numFmtId="14" fontId="16" fillId="0" borderId="0" xfId="0" applyNumberFormat="1" applyFont="1" applyFill="1"/>
    <xf numFmtId="0" fontId="0" fillId="0" borderId="0" xfId="0" applyFont="1" applyFill="1"/>
    <xf numFmtId="14" fontId="0" fillId="0" borderId="0" xfId="0" applyNumberFormat="1" applyFont="1" applyFill="1"/>
    <xf numFmtId="14" fontId="5" fillId="0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/>
    <xf numFmtId="0" fontId="5" fillId="0" borderId="0" xfId="0" applyFont="1" applyBorder="1"/>
    <xf numFmtId="0" fontId="5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34" fillId="0" borderId="0" xfId="0" applyFont="1" applyBorder="1"/>
    <xf numFmtId="0" fontId="12" fillId="7" borderId="0" xfId="0" applyFont="1" applyFill="1" applyBorder="1"/>
    <xf numFmtId="14" fontId="1" fillId="3" borderId="0" xfId="0" applyNumberFormat="1" applyFont="1" applyFill="1"/>
    <xf numFmtId="14" fontId="1" fillId="0" borderId="0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/>
    <xf numFmtId="164" fontId="1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wrapText="1"/>
    </xf>
    <xf numFmtId="164" fontId="1" fillId="3" borderId="9" xfId="0" applyNumberFormat="1" applyFont="1" applyFill="1" applyBorder="1" applyAlignment="1"/>
    <xf numFmtId="0" fontId="5" fillId="0" borderId="1" xfId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36" fillId="0" borderId="0" xfId="0" applyFont="1"/>
    <xf numFmtId="0" fontId="15" fillId="0" borderId="0" xfId="0" applyFont="1" applyFill="1" applyAlignment="1">
      <alignment horizontal="center" vertical="top"/>
    </xf>
    <xf numFmtId="0" fontId="14" fillId="0" borderId="0" xfId="0" applyFont="1" applyFill="1" applyAlignment="1">
      <alignment horizontal="center" vertical="top"/>
    </xf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</cellXfs>
  <cellStyles count="7">
    <cellStyle name="Millares [0]" xfId="4" builtinId="6"/>
    <cellStyle name="Moneda" xfId="2" builtinId="4"/>
    <cellStyle name="Normal" xfId="0" builtinId="0"/>
    <cellStyle name="Normal 2" xfId="1" xr:uid="{00000000-0005-0000-0000-000003000000}"/>
    <cellStyle name="Normal 3 2" xfId="6" xr:uid="{00000000-0005-0000-0000-000004000000}"/>
    <cellStyle name="Normal 6" xfId="3" xr:uid="{00000000-0005-0000-0000-000005000000}"/>
    <cellStyle name="TableStyleLight1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19050</xdr:rowOff>
    </xdr:from>
    <xdr:to>
      <xdr:col>7</xdr:col>
      <xdr:colOff>0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9050"/>
          <a:ext cx="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47625</xdr:rowOff>
    </xdr:from>
    <xdr:to>
      <xdr:col>3</xdr:col>
      <xdr:colOff>68792</xdr:colOff>
      <xdr:row>3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47625"/>
          <a:ext cx="1171575" cy="5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</xdr:rowOff>
    </xdr:from>
    <xdr:to>
      <xdr:col>4</xdr:col>
      <xdr:colOff>0</xdr:colOff>
      <xdr:row>4</xdr:row>
      <xdr:rowOff>190500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9050"/>
          <a:ext cx="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104775</xdr:colOff>
      <xdr:row>0</xdr:row>
      <xdr:rowOff>120651</xdr:rowOff>
    </xdr:from>
    <xdr:to>
      <xdr:col>7</xdr:col>
      <xdr:colOff>958850</xdr:colOff>
      <xdr:row>6</xdr:row>
      <xdr:rowOff>53975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2819400" y="120651"/>
          <a:ext cx="2930525" cy="117157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Letra Arial 12, justificado a la izquierda, no cambiar la numeración y repetir el nombre del profesor en cuantas lineas y asignaturas tenga,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númerar x cada profesor, elegir de la lista desplegable el tipo de hora.   Abrir las lineas que sean necesarias.</a:t>
          </a:r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504825</xdr:colOff>
      <xdr:row>404</xdr:row>
      <xdr:rowOff>95250</xdr:rowOff>
    </xdr:from>
    <xdr:to>
      <xdr:col>12</xdr:col>
      <xdr:colOff>1476375</xdr:colOff>
      <xdr:row>408</xdr:row>
      <xdr:rowOff>114300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6800850" y="102879525"/>
          <a:ext cx="2276475" cy="7810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Se encuentra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formulado,  Para mantener la formula, abra las lineas que sean necesarias insertando filas desde el centro del cuadro (no al final), de lo contrario tendra que ajustar la formula.</a:t>
          </a:r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85725</xdr:colOff>
      <xdr:row>0</xdr:row>
      <xdr:rowOff>47625</xdr:rowOff>
    </xdr:from>
    <xdr:to>
      <xdr:col>2</xdr:col>
      <xdr:colOff>76200</xdr:colOff>
      <xdr:row>4</xdr:row>
      <xdr:rowOff>85725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47625"/>
          <a:ext cx="1171575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5"/>
  <sheetViews>
    <sheetView tabSelected="1" zoomScale="80" zoomScaleNormal="80" workbookViewId="0">
      <selection activeCell="E9" sqref="E9"/>
    </sheetView>
  </sheetViews>
  <sheetFormatPr baseColWidth="10" defaultRowHeight="15" x14ac:dyDescent="0.25"/>
  <cols>
    <col min="1" max="1" width="9.85546875" customWidth="1"/>
    <col min="2" max="2" width="14.140625" customWidth="1"/>
    <col min="3" max="3" width="20" customWidth="1"/>
    <col min="4" max="4" width="38.85546875" customWidth="1"/>
    <col min="5" max="5" width="39.42578125" customWidth="1"/>
    <col min="6" max="6" width="10.5703125" bestFit="1" customWidth="1"/>
    <col min="7" max="7" width="64.28515625" customWidth="1"/>
    <col min="8" max="8" width="9.42578125" customWidth="1"/>
    <col min="9" max="9" width="9.5703125" customWidth="1"/>
    <col min="10" max="10" width="9.7109375" customWidth="1"/>
    <col min="11" max="11" width="7.7109375" customWidth="1"/>
    <col min="12" max="12" width="14.42578125" customWidth="1"/>
    <col min="13" max="13" width="10.5703125" customWidth="1"/>
    <col min="14" max="14" width="11.28515625" customWidth="1"/>
    <col min="15" max="15" width="15.5703125" customWidth="1"/>
    <col min="17" max="17" width="21.7109375" customWidth="1"/>
  </cols>
  <sheetData>
    <row r="1" spans="1:14" x14ac:dyDescent="0.25">
      <c r="A1" t="s">
        <v>1289</v>
      </c>
      <c r="B1" t="s">
        <v>928</v>
      </c>
      <c r="C1" t="s">
        <v>1290</v>
      </c>
      <c r="D1" t="s">
        <v>929</v>
      </c>
      <c r="E1" t="s">
        <v>1291</v>
      </c>
      <c r="F1" t="s">
        <v>914</v>
      </c>
      <c r="G1" t="s">
        <v>1292</v>
      </c>
      <c r="H1" t="s">
        <v>2</v>
      </c>
      <c r="I1" t="s">
        <v>5</v>
      </c>
      <c r="J1" t="s">
        <v>1293</v>
      </c>
      <c r="K1" t="s">
        <v>915</v>
      </c>
      <c r="L1" t="s">
        <v>1294</v>
      </c>
      <c r="M1" t="s">
        <v>1295</v>
      </c>
      <c r="N1" t="s">
        <v>918</v>
      </c>
    </row>
    <row r="2" spans="1:14" x14ac:dyDescent="0.25">
      <c r="A2">
        <v>1</v>
      </c>
      <c r="B2">
        <v>66982062</v>
      </c>
      <c r="C2" t="s">
        <v>1296</v>
      </c>
      <c r="D2" t="s">
        <v>1012</v>
      </c>
      <c r="E2" t="s">
        <v>945</v>
      </c>
      <c r="F2" t="s">
        <v>919</v>
      </c>
      <c r="G2" t="s">
        <v>152</v>
      </c>
      <c r="H2">
        <v>520</v>
      </c>
      <c r="I2">
        <f>48+10</f>
        <v>58</v>
      </c>
      <c r="J2" t="s">
        <v>6</v>
      </c>
      <c r="K2">
        <v>34320</v>
      </c>
      <c r="L2">
        <v>43862</v>
      </c>
      <c r="M2">
        <v>43992</v>
      </c>
      <c r="N2">
        <v>4.25</v>
      </c>
    </row>
    <row r="3" spans="1:14" x14ac:dyDescent="0.25">
      <c r="A3">
        <v>1</v>
      </c>
      <c r="B3">
        <v>66982062</v>
      </c>
      <c r="C3" t="s">
        <v>1296</v>
      </c>
      <c r="D3" t="s">
        <v>1012</v>
      </c>
      <c r="E3" t="s">
        <v>945</v>
      </c>
      <c r="F3" t="s">
        <v>919</v>
      </c>
      <c r="G3" t="s">
        <v>33</v>
      </c>
      <c r="H3">
        <v>920</v>
      </c>
      <c r="I3">
        <v>38</v>
      </c>
      <c r="J3" t="s">
        <v>6</v>
      </c>
      <c r="K3">
        <v>34320</v>
      </c>
      <c r="L3">
        <v>43862</v>
      </c>
      <c r="M3">
        <v>43992</v>
      </c>
      <c r="N3">
        <v>4.25</v>
      </c>
    </row>
    <row r="4" spans="1:14" x14ac:dyDescent="0.25">
      <c r="A4">
        <v>1</v>
      </c>
      <c r="B4">
        <v>66982062</v>
      </c>
      <c r="C4" t="s">
        <v>1296</v>
      </c>
      <c r="D4" t="s">
        <v>1012</v>
      </c>
      <c r="E4" t="s">
        <v>945</v>
      </c>
      <c r="F4" t="s">
        <v>919</v>
      </c>
      <c r="G4" t="s">
        <v>152</v>
      </c>
      <c r="H4" t="s">
        <v>91</v>
      </c>
      <c r="I4">
        <v>58</v>
      </c>
      <c r="J4" t="s">
        <v>6</v>
      </c>
      <c r="K4">
        <v>34320</v>
      </c>
      <c r="L4">
        <v>43862</v>
      </c>
      <c r="M4">
        <v>43992</v>
      </c>
      <c r="N4">
        <v>4.25</v>
      </c>
    </row>
    <row r="5" spans="1:14" x14ac:dyDescent="0.25">
      <c r="A5">
        <v>1</v>
      </c>
      <c r="B5">
        <v>66982062</v>
      </c>
      <c r="C5" t="s">
        <v>1296</v>
      </c>
      <c r="D5" t="s">
        <v>1012</v>
      </c>
      <c r="E5" t="s">
        <v>945</v>
      </c>
      <c r="F5" t="s">
        <v>919</v>
      </c>
      <c r="G5" t="s">
        <v>152</v>
      </c>
      <c r="H5">
        <v>595</v>
      </c>
      <c r="I5">
        <v>58</v>
      </c>
      <c r="J5" t="s">
        <v>6</v>
      </c>
      <c r="K5">
        <v>34320</v>
      </c>
      <c r="L5">
        <v>43862</v>
      </c>
      <c r="M5">
        <v>43992</v>
      </c>
      <c r="N5">
        <v>4.25</v>
      </c>
    </row>
    <row r="6" spans="1:14" x14ac:dyDescent="0.25">
      <c r="A6">
        <v>2</v>
      </c>
      <c r="B6">
        <v>31151195</v>
      </c>
      <c r="C6" t="s">
        <v>1296</v>
      </c>
      <c r="D6" t="s">
        <v>1013</v>
      </c>
      <c r="E6" t="s">
        <v>30</v>
      </c>
      <c r="F6" t="s">
        <v>919</v>
      </c>
      <c r="G6" t="s">
        <v>344</v>
      </c>
      <c r="H6" t="s">
        <v>345</v>
      </c>
      <c r="I6">
        <v>48</v>
      </c>
      <c r="J6" t="s">
        <v>6</v>
      </c>
      <c r="K6">
        <v>34320</v>
      </c>
      <c r="L6">
        <v>43862</v>
      </c>
      <c r="M6">
        <v>43992</v>
      </c>
      <c r="N6">
        <v>4.25</v>
      </c>
    </row>
    <row r="7" spans="1:14" x14ac:dyDescent="0.25">
      <c r="A7">
        <v>2</v>
      </c>
      <c r="B7">
        <v>31151195</v>
      </c>
      <c r="C7" t="s">
        <v>1296</v>
      </c>
      <c r="D7" t="s">
        <v>1013</v>
      </c>
      <c r="E7" t="s">
        <v>30</v>
      </c>
      <c r="F7" t="s">
        <v>919</v>
      </c>
      <c r="G7" t="s">
        <v>32</v>
      </c>
      <c r="H7" t="s">
        <v>31</v>
      </c>
      <c r="I7">
        <v>48</v>
      </c>
      <c r="J7" t="s">
        <v>6</v>
      </c>
      <c r="K7">
        <v>34320</v>
      </c>
      <c r="L7">
        <v>43862</v>
      </c>
      <c r="M7">
        <v>43992</v>
      </c>
      <c r="N7">
        <v>4.25</v>
      </c>
    </row>
    <row r="8" spans="1:14" x14ac:dyDescent="0.25">
      <c r="A8">
        <v>2</v>
      </c>
      <c r="B8">
        <v>31151195</v>
      </c>
      <c r="C8" t="s">
        <v>1296</v>
      </c>
      <c r="D8" t="s">
        <v>1013</v>
      </c>
      <c r="E8" t="s">
        <v>30</v>
      </c>
      <c r="F8" t="s">
        <v>919</v>
      </c>
      <c r="G8" t="s">
        <v>32</v>
      </c>
      <c r="H8">
        <v>395</v>
      </c>
      <c r="I8">
        <v>48</v>
      </c>
      <c r="J8" t="s">
        <v>6</v>
      </c>
      <c r="K8">
        <v>34320</v>
      </c>
      <c r="L8">
        <v>43862</v>
      </c>
      <c r="M8">
        <v>43992</v>
      </c>
      <c r="N8">
        <v>4.25</v>
      </c>
    </row>
    <row r="9" spans="1:14" ht="51" customHeight="1" x14ac:dyDescent="0.25">
      <c r="A9">
        <v>2</v>
      </c>
      <c r="B9">
        <v>31151195</v>
      </c>
      <c r="C9" t="s">
        <v>1296</v>
      </c>
      <c r="D9" t="s">
        <v>1013</v>
      </c>
      <c r="E9" t="s">
        <v>30</v>
      </c>
      <c r="F9" t="s">
        <v>919</v>
      </c>
      <c r="G9" t="s">
        <v>862</v>
      </c>
      <c r="H9">
        <v>520</v>
      </c>
      <c r="I9">
        <v>38</v>
      </c>
      <c r="J9" t="s">
        <v>6</v>
      </c>
      <c r="K9">
        <v>34320</v>
      </c>
      <c r="L9">
        <v>43862</v>
      </c>
      <c r="M9">
        <v>43992</v>
      </c>
      <c r="N9">
        <v>4.25</v>
      </c>
    </row>
    <row r="10" spans="1:14" x14ac:dyDescent="0.25">
      <c r="A10">
        <v>3</v>
      </c>
      <c r="B10">
        <v>1144134723</v>
      </c>
      <c r="C10" t="s">
        <v>1296</v>
      </c>
      <c r="D10" t="s">
        <v>1013</v>
      </c>
      <c r="E10" t="s">
        <v>51</v>
      </c>
      <c r="F10" t="s">
        <v>919</v>
      </c>
      <c r="G10" t="s">
        <v>50</v>
      </c>
      <c r="H10" t="s">
        <v>49</v>
      </c>
      <c r="I10">
        <v>48</v>
      </c>
      <c r="J10" t="s">
        <v>6</v>
      </c>
      <c r="K10">
        <v>34320</v>
      </c>
      <c r="L10">
        <v>43862</v>
      </c>
      <c r="M10">
        <v>44020</v>
      </c>
      <c r="N10">
        <v>5.25</v>
      </c>
    </row>
    <row r="11" spans="1:14" x14ac:dyDescent="0.25">
      <c r="A11">
        <v>3</v>
      </c>
      <c r="B11">
        <v>1144134723</v>
      </c>
      <c r="C11" t="s">
        <v>1296</v>
      </c>
      <c r="D11" t="s">
        <v>1013</v>
      </c>
      <c r="E11" t="s">
        <v>51</v>
      </c>
      <c r="F11" t="s">
        <v>919</v>
      </c>
      <c r="G11" t="s">
        <v>50</v>
      </c>
      <c r="H11" t="s">
        <v>332</v>
      </c>
      <c r="I11">
        <v>48</v>
      </c>
      <c r="J11" t="s">
        <v>6</v>
      </c>
      <c r="K11">
        <v>34320</v>
      </c>
      <c r="L11">
        <v>43862</v>
      </c>
      <c r="M11">
        <v>44020</v>
      </c>
      <c r="N11">
        <v>5.25</v>
      </c>
    </row>
    <row r="12" spans="1:14" x14ac:dyDescent="0.25">
      <c r="A12">
        <v>3</v>
      </c>
      <c r="B12">
        <v>1144134723</v>
      </c>
      <c r="C12" t="s">
        <v>1296</v>
      </c>
      <c r="D12" t="s">
        <v>1013</v>
      </c>
      <c r="E12" t="s">
        <v>51</v>
      </c>
      <c r="F12" t="s">
        <v>919</v>
      </c>
      <c r="G12" t="s">
        <v>52</v>
      </c>
      <c r="H12" t="s">
        <v>53</v>
      </c>
      <c r="I12">
        <v>48</v>
      </c>
      <c r="J12" t="s">
        <v>6</v>
      </c>
      <c r="K12">
        <v>34320</v>
      </c>
      <c r="L12">
        <v>43862</v>
      </c>
      <c r="M12">
        <v>44020</v>
      </c>
      <c r="N12">
        <v>5.25</v>
      </c>
    </row>
    <row r="13" spans="1:14" x14ac:dyDescent="0.25">
      <c r="A13">
        <v>4</v>
      </c>
      <c r="B13">
        <v>10232554</v>
      </c>
      <c r="C13" t="s">
        <v>1296</v>
      </c>
      <c r="D13" t="s">
        <v>1014</v>
      </c>
      <c r="E13" t="s">
        <v>46</v>
      </c>
      <c r="F13" t="s">
        <v>919</v>
      </c>
      <c r="G13" t="s">
        <v>41</v>
      </c>
      <c r="H13" t="s">
        <v>48</v>
      </c>
      <c r="I13">
        <v>48</v>
      </c>
      <c r="J13" t="s">
        <v>6</v>
      </c>
      <c r="K13">
        <v>34320</v>
      </c>
      <c r="L13">
        <v>43862</v>
      </c>
      <c r="M13">
        <v>43992</v>
      </c>
      <c r="N13">
        <v>4.25</v>
      </c>
    </row>
    <row r="14" spans="1:14" x14ac:dyDescent="0.25">
      <c r="A14">
        <v>4</v>
      </c>
      <c r="B14">
        <v>10232554</v>
      </c>
      <c r="C14" t="s">
        <v>1296</v>
      </c>
      <c r="D14" t="s">
        <v>1014</v>
      </c>
      <c r="E14" t="s">
        <v>46</v>
      </c>
      <c r="F14" t="s">
        <v>919</v>
      </c>
      <c r="G14" t="s">
        <v>44</v>
      </c>
      <c r="H14">
        <v>6490</v>
      </c>
      <c r="I14">
        <v>48</v>
      </c>
      <c r="J14" t="s">
        <v>6</v>
      </c>
      <c r="K14">
        <v>34320</v>
      </c>
      <c r="L14">
        <v>43862</v>
      </c>
      <c r="M14">
        <v>43992</v>
      </c>
      <c r="N14">
        <v>4.25</v>
      </c>
    </row>
    <row r="15" spans="1:14" x14ac:dyDescent="0.25">
      <c r="A15">
        <v>4</v>
      </c>
      <c r="B15">
        <v>10232554</v>
      </c>
      <c r="C15" t="s">
        <v>1296</v>
      </c>
      <c r="D15" t="s">
        <v>1014</v>
      </c>
      <c r="E15" t="s">
        <v>46</v>
      </c>
      <c r="F15" t="s">
        <v>919</v>
      </c>
      <c r="G15" t="s">
        <v>41</v>
      </c>
      <c r="H15" t="s">
        <v>47</v>
      </c>
      <c r="I15">
        <v>48</v>
      </c>
      <c r="J15" t="s">
        <v>6</v>
      </c>
      <c r="K15">
        <v>34320</v>
      </c>
      <c r="L15">
        <v>43862</v>
      </c>
      <c r="M15">
        <v>43992</v>
      </c>
      <c r="N15">
        <v>4.25</v>
      </c>
    </row>
    <row r="16" spans="1:14" x14ac:dyDescent="0.25">
      <c r="A16">
        <v>4</v>
      </c>
      <c r="B16">
        <v>10232554</v>
      </c>
      <c r="C16" t="s">
        <v>1296</v>
      </c>
      <c r="D16" t="s">
        <v>1014</v>
      </c>
      <c r="E16" t="s">
        <v>46</v>
      </c>
      <c r="F16" t="s">
        <v>919</v>
      </c>
      <c r="G16" t="s">
        <v>44</v>
      </c>
      <c r="H16" t="s">
        <v>45</v>
      </c>
      <c r="I16">
        <v>48</v>
      </c>
      <c r="J16" t="s">
        <v>6</v>
      </c>
      <c r="K16">
        <v>34320</v>
      </c>
      <c r="L16">
        <v>43862</v>
      </c>
      <c r="M16">
        <v>43992</v>
      </c>
      <c r="N16">
        <v>4.25</v>
      </c>
    </row>
    <row r="17" spans="1:14" x14ac:dyDescent="0.25">
      <c r="A17">
        <v>5</v>
      </c>
      <c r="B17">
        <v>16863207</v>
      </c>
      <c r="C17" t="s">
        <v>1296</v>
      </c>
      <c r="D17" t="s">
        <v>1015</v>
      </c>
      <c r="E17" t="s">
        <v>35</v>
      </c>
      <c r="F17" t="s">
        <v>919</v>
      </c>
      <c r="G17" t="s">
        <v>34</v>
      </c>
      <c r="H17">
        <v>6496</v>
      </c>
      <c r="I17">
        <v>48</v>
      </c>
      <c r="J17" t="s">
        <v>6</v>
      </c>
      <c r="K17">
        <v>34320</v>
      </c>
      <c r="L17">
        <v>43862</v>
      </c>
      <c r="M17">
        <v>43992</v>
      </c>
      <c r="N17">
        <v>4.25</v>
      </c>
    </row>
    <row r="18" spans="1:14" x14ac:dyDescent="0.25">
      <c r="A18">
        <v>5</v>
      </c>
      <c r="B18">
        <v>16863207</v>
      </c>
      <c r="C18" t="s">
        <v>1296</v>
      </c>
      <c r="D18" t="s">
        <v>1015</v>
      </c>
      <c r="E18" t="s">
        <v>35</v>
      </c>
      <c r="F18" t="s">
        <v>919</v>
      </c>
      <c r="G18" t="s">
        <v>37</v>
      </c>
      <c r="H18" t="s">
        <v>36</v>
      </c>
      <c r="I18">
        <v>48</v>
      </c>
      <c r="J18" t="s">
        <v>6</v>
      </c>
      <c r="K18">
        <v>34320</v>
      </c>
      <c r="L18">
        <v>43862</v>
      </c>
      <c r="M18">
        <v>43992</v>
      </c>
      <c r="N18">
        <v>4.25</v>
      </c>
    </row>
    <row r="19" spans="1:14" x14ac:dyDescent="0.25">
      <c r="A19">
        <v>6</v>
      </c>
      <c r="B19">
        <v>16716602</v>
      </c>
      <c r="C19" t="s">
        <v>1296</v>
      </c>
      <c r="D19" t="s">
        <v>1013</v>
      </c>
      <c r="E19" t="s">
        <v>42</v>
      </c>
      <c r="F19" t="s">
        <v>919</v>
      </c>
      <c r="G19" t="s">
        <v>44</v>
      </c>
      <c r="H19" t="s">
        <v>43</v>
      </c>
      <c r="I19">
        <v>48</v>
      </c>
      <c r="J19" t="s">
        <v>6</v>
      </c>
      <c r="K19">
        <v>34320</v>
      </c>
      <c r="L19">
        <v>43862</v>
      </c>
      <c r="M19">
        <v>43992</v>
      </c>
      <c r="N19">
        <v>4.25</v>
      </c>
    </row>
    <row r="20" spans="1:14" x14ac:dyDescent="0.25">
      <c r="A20">
        <v>6</v>
      </c>
      <c r="B20">
        <v>16716602</v>
      </c>
      <c r="C20" t="s">
        <v>1296</v>
      </c>
      <c r="D20" t="s">
        <v>1013</v>
      </c>
      <c r="E20" t="s">
        <v>42</v>
      </c>
      <c r="F20" t="s">
        <v>919</v>
      </c>
      <c r="G20" t="s">
        <v>41</v>
      </c>
      <c r="H20" t="s">
        <v>40</v>
      </c>
      <c r="I20">
        <v>48</v>
      </c>
      <c r="J20" t="s">
        <v>6</v>
      </c>
      <c r="K20">
        <v>34320</v>
      </c>
      <c r="L20">
        <v>43862</v>
      </c>
      <c r="M20">
        <v>43992</v>
      </c>
      <c r="N20">
        <v>4.25</v>
      </c>
    </row>
    <row r="21" spans="1:14" x14ac:dyDescent="0.25">
      <c r="A21">
        <v>7</v>
      </c>
      <c r="B21">
        <v>16375984</v>
      </c>
      <c r="C21" t="s">
        <v>1296</v>
      </c>
      <c r="D21" t="s">
        <v>1013</v>
      </c>
      <c r="E21" t="s">
        <v>54</v>
      </c>
      <c r="F21" t="s">
        <v>919</v>
      </c>
      <c r="G21" t="s">
        <v>55</v>
      </c>
      <c r="H21">
        <v>5495</v>
      </c>
      <c r="I21">
        <v>48</v>
      </c>
      <c r="J21" t="s">
        <v>6</v>
      </c>
      <c r="K21">
        <v>34320</v>
      </c>
      <c r="L21">
        <v>43862</v>
      </c>
      <c r="M21">
        <v>43992</v>
      </c>
      <c r="N21">
        <v>4.25</v>
      </c>
    </row>
    <row r="22" spans="1:14" x14ac:dyDescent="0.25">
      <c r="A22">
        <v>7</v>
      </c>
      <c r="B22">
        <v>16375984</v>
      </c>
      <c r="C22" t="s">
        <v>1296</v>
      </c>
      <c r="D22" t="s">
        <v>1013</v>
      </c>
      <c r="E22" t="s">
        <v>54</v>
      </c>
      <c r="F22" t="s">
        <v>919</v>
      </c>
      <c r="G22" t="s">
        <v>55</v>
      </c>
      <c r="H22">
        <v>5496</v>
      </c>
      <c r="I22">
        <v>48</v>
      </c>
      <c r="J22" t="s">
        <v>6</v>
      </c>
      <c r="K22">
        <v>34320</v>
      </c>
      <c r="L22">
        <v>43862</v>
      </c>
      <c r="M22">
        <v>43992</v>
      </c>
      <c r="N22">
        <v>4.25</v>
      </c>
    </row>
    <row r="23" spans="1:14" x14ac:dyDescent="0.25">
      <c r="A23">
        <v>7</v>
      </c>
      <c r="B23">
        <v>16375984</v>
      </c>
      <c r="C23" t="s">
        <v>1296</v>
      </c>
      <c r="D23" t="s">
        <v>1013</v>
      </c>
      <c r="E23" t="s">
        <v>54</v>
      </c>
      <c r="F23" t="s">
        <v>919</v>
      </c>
      <c r="G23" t="s">
        <v>278</v>
      </c>
      <c r="H23">
        <v>6495</v>
      </c>
      <c r="I23">
        <v>48</v>
      </c>
      <c r="J23" t="s">
        <v>6</v>
      </c>
      <c r="K23">
        <v>34320</v>
      </c>
      <c r="L23">
        <v>43862</v>
      </c>
      <c r="M23">
        <v>43992</v>
      </c>
      <c r="N23">
        <v>4.25</v>
      </c>
    </row>
    <row r="24" spans="1:14" x14ac:dyDescent="0.25">
      <c r="A24">
        <v>7</v>
      </c>
      <c r="B24">
        <v>16375984</v>
      </c>
      <c r="C24" t="s">
        <v>1296</v>
      </c>
      <c r="D24" t="s">
        <v>1013</v>
      </c>
      <c r="E24" t="s">
        <v>54</v>
      </c>
      <c r="F24" t="s">
        <v>919</v>
      </c>
      <c r="G24" t="s">
        <v>278</v>
      </c>
      <c r="H24">
        <v>6496</v>
      </c>
      <c r="I24">
        <v>48</v>
      </c>
      <c r="J24" t="s">
        <v>6</v>
      </c>
      <c r="K24">
        <v>34320</v>
      </c>
      <c r="L24">
        <v>43862</v>
      </c>
      <c r="M24">
        <v>43992</v>
      </c>
      <c r="N24">
        <v>4.25</v>
      </c>
    </row>
    <row r="25" spans="1:14" x14ac:dyDescent="0.25">
      <c r="A25">
        <v>8</v>
      </c>
      <c r="B25">
        <v>14590257</v>
      </c>
      <c r="C25" t="s">
        <v>1296</v>
      </c>
      <c r="D25" t="s">
        <v>1013</v>
      </c>
      <c r="E25" t="s">
        <v>946</v>
      </c>
      <c r="F25" t="s">
        <v>919</v>
      </c>
      <c r="G25" t="s">
        <v>41</v>
      </c>
      <c r="H25">
        <v>5491</v>
      </c>
      <c r="I25">
        <v>48</v>
      </c>
      <c r="J25" t="s">
        <v>6</v>
      </c>
      <c r="K25">
        <v>34320</v>
      </c>
      <c r="L25">
        <v>43864</v>
      </c>
      <c r="M25">
        <v>43992</v>
      </c>
      <c r="N25">
        <v>4.25</v>
      </c>
    </row>
    <row r="26" spans="1:14" x14ac:dyDescent="0.25">
      <c r="A26">
        <v>8</v>
      </c>
      <c r="B26">
        <v>14590257</v>
      </c>
      <c r="C26" t="s">
        <v>1296</v>
      </c>
      <c r="D26" t="s">
        <v>1013</v>
      </c>
      <c r="E26" t="s">
        <v>946</v>
      </c>
      <c r="F26" t="s">
        <v>919</v>
      </c>
      <c r="G26" t="s">
        <v>44</v>
      </c>
      <c r="H26">
        <v>6491</v>
      </c>
      <c r="I26">
        <v>48</v>
      </c>
      <c r="J26" t="s">
        <v>6</v>
      </c>
      <c r="K26">
        <v>34320</v>
      </c>
      <c r="L26">
        <v>43864</v>
      </c>
      <c r="M26">
        <v>43992</v>
      </c>
      <c r="N26">
        <v>4.25</v>
      </c>
    </row>
    <row r="27" spans="1:14" x14ac:dyDescent="0.25">
      <c r="A27">
        <v>8</v>
      </c>
      <c r="B27">
        <v>14590257</v>
      </c>
      <c r="C27" t="s">
        <v>1296</v>
      </c>
      <c r="D27" t="s">
        <v>1013</v>
      </c>
      <c r="E27" t="s">
        <v>946</v>
      </c>
      <c r="F27" t="s">
        <v>919</v>
      </c>
      <c r="G27" t="s">
        <v>41</v>
      </c>
      <c r="H27">
        <v>5490</v>
      </c>
      <c r="I27">
        <v>48</v>
      </c>
      <c r="J27" t="s">
        <v>6</v>
      </c>
      <c r="K27">
        <v>34320</v>
      </c>
      <c r="L27">
        <v>43864</v>
      </c>
      <c r="M27">
        <v>43992</v>
      </c>
      <c r="N27">
        <v>4.25</v>
      </c>
    </row>
    <row r="28" spans="1:14" x14ac:dyDescent="0.25">
      <c r="A28">
        <v>9</v>
      </c>
      <c r="B28">
        <v>31710502</v>
      </c>
      <c r="C28" t="s">
        <v>1296</v>
      </c>
      <c r="D28" t="s">
        <v>1013</v>
      </c>
      <c r="E28" t="s">
        <v>947</v>
      </c>
      <c r="F28" t="s">
        <v>919</v>
      </c>
      <c r="G28" t="s">
        <v>57</v>
      </c>
      <c r="H28" t="s">
        <v>192</v>
      </c>
      <c r="I28">
        <v>38</v>
      </c>
      <c r="J28" t="s">
        <v>6</v>
      </c>
      <c r="K28">
        <v>34320</v>
      </c>
      <c r="L28">
        <v>43862</v>
      </c>
      <c r="M28">
        <v>44020</v>
      </c>
      <c r="N28">
        <v>5.25</v>
      </c>
    </row>
    <row r="29" spans="1:14" x14ac:dyDescent="0.25">
      <c r="A29">
        <v>9</v>
      </c>
      <c r="B29">
        <v>31710502</v>
      </c>
      <c r="C29" t="s">
        <v>1296</v>
      </c>
      <c r="D29" t="s">
        <v>1013</v>
      </c>
      <c r="E29" t="s">
        <v>947</v>
      </c>
      <c r="F29" t="s">
        <v>919</v>
      </c>
      <c r="G29" t="s">
        <v>59</v>
      </c>
      <c r="H29">
        <v>9490</v>
      </c>
      <c r="I29">
        <v>48</v>
      </c>
      <c r="J29" t="s">
        <v>6</v>
      </c>
      <c r="K29">
        <v>34320</v>
      </c>
      <c r="L29">
        <v>43862</v>
      </c>
      <c r="M29">
        <v>44020</v>
      </c>
      <c r="N29">
        <v>5.25</v>
      </c>
    </row>
    <row r="30" spans="1:14" x14ac:dyDescent="0.25">
      <c r="A30">
        <v>9</v>
      </c>
      <c r="B30">
        <v>31710502</v>
      </c>
      <c r="C30" t="s">
        <v>1296</v>
      </c>
      <c r="D30" t="s">
        <v>1013</v>
      </c>
      <c r="E30" t="s">
        <v>947</v>
      </c>
      <c r="F30" t="s">
        <v>919</v>
      </c>
      <c r="G30" t="s">
        <v>338</v>
      </c>
      <c r="H30">
        <v>10490</v>
      </c>
      <c r="I30">
        <v>48</v>
      </c>
      <c r="J30" t="s">
        <v>6</v>
      </c>
      <c r="K30">
        <v>34320</v>
      </c>
      <c r="L30">
        <v>43862</v>
      </c>
      <c r="M30">
        <v>44020</v>
      </c>
      <c r="N30">
        <v>5.25</v>
      </c>
    </row>
    <row r="31" spans="1:14" x14ac:dyDescent="0.25">
      <c r="A31">
        <v>9</v>
      </c>
      <c r="B31">
        <v>31710502</v>
      </c>
      <c r="C31" t="s">
        <v>1296</v>
      </c>
      <c r="D31" t="s">
        <v>1013</v>
      </c>
      <c r="E31" t="s">
        <v>947</v>
      </c>
      <c r="F31" t="s">
        <v>919</v>
      </c>
      <c r="G31" t="s">
        <v>338</v>
      </c>
      <c r="H31" t="s">
        <v>339</v>
      </c>
      <c r="I31">
        <v>48</v>
      </c>
      <c r="J31" t="s">
        <v>6</v>
      </c>
      <c r="K31">
        <v>34320</v>
      </c>
      <c r="L31">
        <v>43862</v>
      </c>
      <c r="M31">
        <v>44020</v>
      </c>
      <c r="N31">
        <v>5.25</v>
      </c>
    </row>
    <row r="32" spans="1:14" x14ac:dyDescent="0.25">
      <c r="A32">
        <v>9</v>
      </c>
      <c r="B32">
        <v>31710502</v>
      </c>
      <c r="C32" t="s">
        <v>1296</v>
      </c>
      <c r="D32" t="s">
        <v>1013</v>
      </c>
      <c r="E32" t="s">
        <v>947</v>
      </c>
      <c r="F32" t="s">
        <v>919</v>
      </c>
      <c r="G32" t="s">
        <v>863</v>
      </c>
      <c r="H32" t="s">
        <v>864</v>
      </c>
      <c r="I32">
        <v>48</v>
      </c>
      <c r="J32" t="s">
        <v>6</v>
      </c>
      <c r="K32">
        <v>34320</v>
      </c>
      <c r="L32">
        <v>43862</v>
      </c>
      <c r="M32">
        <v>44020</v>
      </c>
      <c r="N32">
        <v>5.25</v>
      </c>
    </row>
    <row r="33" spans="1:14" x14ac:dyDescent="0.25">
      <c r="A33">
        <v>10</v>
      </c>
      <c r="B33">
        <v>29116441</v>
      </c>
      <c r="C33" t="s">
        <v>1296</v>
      </c>
      <c r="D33" t="s">
        <v>1013</v>
      </c>
      <c r="E33" t="s">
        <v>948</v>
      </c>
      <c r="F33" t="s">
        <v>919</v>
      </c>
      <c r="G33" t="s">
        <v>62</v>
      </c>
      <c r="H33">
        <v>6490</v>
      </c>
      <c r="I33">
        <v>38</v>
      </c>
      <c r="J33" t="s">
        <v>6</v>
      </c>
      <c r="K33">
        <v>34320</v>
      </c>
      <c r="L33">
        <v>43862</v>
      </c>
      <c r="M33">
        <v>43992</v>
      </c>
      <c r="N33">
        <v>4.25</v>
      </c>
    </row>
    <row r="34" spans="1:14" x14ac:dyDescent="0.25">
      <c r="A34">
        <v>10</v>
      </c>
      <c r="B34">
        <v>29116441</v>
      </c>
      <c r="C34" t="s">
        <v>1296</v>
      </c>
      <c r="D34" t="s">
        <v>1013</v>
      </c>
      <c r="E34" t="s">
        <v>948</v>
      </c>
      <c r="F34" t="s">
        <v>919</v>
      </c>
      <c r="G34" t="s">
        <v>62</v>
      </c>
      <c r="H34" t="s">
        <v>43</v>
      </c>
      <c r="I34">
        <v>38</v>
      </c>
      <c r="J34" t="s">
        <v>6</v>
      </c>
      <c r="K34">
        <v>34320</v>
      </c>
      <c r="L34">
        <v>43862</v>
      </c>
      <c r="M34">
        <v>43992</v>
      </c>
      <c r="N34">
        <v>4.25</v>
      </c>
    </row>
    <row r="35" spans="1:14" x14ac:dyDescent="0.25">
      <c r="A35">
        <v>10</v>
      </c>
      <c r="B35">
        <v>29116441</v>
      </c>
      <c r="C35" t="s">
        <v>1296</v>
      </c>
      <c r="D35" t="s">
        <v>1013</v>
      </c>
      <c r="E35" t="s">
        <v>948</v>
      </c>
      <c r="F35" t="s">
        <v>919</v>
      </c>
      <c r="G35" t="s">
        <v>62</v>
      </c>
      <c r="H35" t="s">
        <v>335</v>
      </c>
      <c r="I35">
        <v>38</v>
      </c>
      <c r="J35" t="s">
        <v>6</v>
      </c>
      <c r="K35">
        <v>34320</v>
      </c>
      <c r="L35">
        <v>43862</v>
      </c>
      <c r="M35">
        <v>43992</v>
      </c>
      <c r="N35">
        <v>4.25</v>
      </c>
    </row>
    <row r="36" spans="1:14" x14ac:dyDescent="0.25">
      <c r="A36">
        <v>11</v>
      </c>
      <c r="B36">
        <v>66840835</v>
      </c>
      <c r="C36" t="s">
        <v>1296</v>
      </c>
      <c r="D36" t="s">
        <v>1012</v>
      </c>
      <c r="E36" t="s">
        <v>949</v>
      </c>
      <c r="F36" t="s">
        <v>919</v>
      </c>
      <c r="G36" t="s">
        <v>50</v>
      </c>
      <c r="H36" t="s">
        <v>233</v>
      </c>
      <c r="I36">
        <v>48</v>
      </c>
      <c r="J36" t="s">
        <v>6</v>
      </c>
      <c r="K36">
        <v>34320</v>
      </c>
      <c r="L36">
        <v>43862</v>
      </c>
      <c r="M36">
        <v>44020</v>
      </c>
      <c r="N36">
        <v>5.25</v>
      </c>
    </row>
    <row r="37" spans="1:14" x14ac:dyDescent="0.25">
      <c r="A37">
        <v>11</v>
      </c>
      <c r="B37">
        <v>66840835</v>
      </c>
      <c r="C37" t="s">
        <v>1296</v>
      </c>
      <c r="D37" t="s">
        <v>1012</v>
      </c>
      <c r="E37" t="s">
        <v>949</v>
      </c>
      <c r="F37" t="s">
        <v>919</v>
      </c>
      <c r="G37" t="s">
        <v>50</v>
      </c>
      <c r="H37">
        <v>2491</v>
      </c>
      <c r="I37">
        <v>48</v>
      </c>
      <c r="J37" t="s">
        <v>6</v>
      </c>
      <c r="K37">
        <v>34320</v>
      </c>
      <c r="L37">
        <v>43862</v>
      </c>
      <c r="M37">
        <v>44020</v>
      </c>
      <c r="N37">
        <v>5.25</v>
      </c>
    </row>
    <row r="38" spans="1:14" x14ac:dyDescent="0.25">
      <c r="A38">
        <v>11</v>
      </c>
      <c r="B38">
        <v>66840835</v>
      </c>
      <c r="C38" t="s">
        <v>1296</v>
      </c>
      <c r="D38" t="s">
        <v>1012</v>
      </c>
      <c r="E38" t="s">
        <v>949</v>
      </c>
      <c r="F38" t="s">
        <v>919</v>
      </c>
      <c r="G38" t="s">
        <v>50</v>
      </c>
      <c r="H38" t="s">
        <v>334</v>
      </c>
      <c r="I38">
        <v>48</v>
      </c>
      <c r="J38" t="s">
        <v>6</v>
      </c>
      <c r="K38">
        <v>34320</v>
      </c>
      <c r="L38">
        <v>43862</v>
      </c>
      <c r="M38">
        <v>44020</v>
      </c>
      <c r="N38">
        <v>5.25</v>
      </c>
    </row>
    <row r="39" spans="1:14" x14ac:dyDescent="0.25">
      <c r="A39">
        <v>11</v>
      </c>
      <c r="B39">
        <v>66840835</v>
      </c>
      <c r="C39" t="s">
        <v>1296</v>
      </c>
      <c r="D39" t="s">
        <v>1012</v>
      </c>
      <c r="E39" t="s">
        <v>949</v>
      </c>
      <c r="F39" t="s">
        <v>919</v>
      </c>
      <c r="G39" t="s">
        <v>52</v>
      </c>
      <c r="H39" t="s">
        <v>61</v>
      </c>
      <c r="I39">
        <v>48</v>
      </c>
      <c r="J39" t="s">
        <v>6</v>
      </c>
      <c r="K39">
        <v>34320</v>
      </c>
      <c r="L39">
        <v>43862</v>
      </c>
      <c r="M39">
        <v>44020</v>
      </c>
      <c r="N39">
        <v>5.25</v>
      </c>
    </row>
    <row r="40" spans="1:14" x14ac:dyDescent="0.25">
      <c r="A40">
        <v>11</v>
      </c>
      <c r="B40">
        <v>66840835</v>
      </c>
      <c r="C40" t="s">
        <v>1296</v>
      </c>
      <c r="D40" t="s">
        <v>1012</v>
      </c>
      <c r="E40" t="s">
        <v>949</v>
      </c>
      <c r="F40" t="s">
        <v>919</v>
      </c>
      <c r="G40" t="s">
        <v>356</v>
      </c>
      <c r="I40">
        <v>120</v>
      </c>
      <c r="J40" t="s">
        <v>10</v>
      </c>
      <c r="K40">
        <v>23100</v>
      </c>
      <c r="L40">
        <v>43862</v>
      </c>
      <c r="M40">
        <v>44020</v>
      </c>
      <c r="N40">
        <v>5.25</v>
      </c>
    </row>
    <row r="41" spans="1:14" x14ac:dyDescent="0.25">
      <c r="A41">
        <v>12</v>
      </c>
      <c r="B41">
        <v>52435588</v>
      </c>
      <c r="C41" t="s">
        <v>1296</v>
      </c>
      <c r="D41" t="s">
        <v>1016</v>
      </c>
      <c r="E41" t="s">
        <v>66</v>
      </c>
      <c r="F41" t="s">
        <v>919</v>
      </c>
      <c r="G41" t="s">
        <v>67</v>
      </c>
      <c r="H41">
        <v>3491</v>
      </c>
      <c r="I41">
        <v>48</v>
      </c>
      <c r="J41" t="s">
        <v>6</v>
      </c>
      <c r="K41">
        <v>34320</v>
      </c>
      <c r="L41">
        <v>43862</v>
      </c>
      <c r="M41">
        <v>43992</v>
      </c>
      <c r="N41">
        <v>4.25</v>
      </c>
    </row>
    <row r="42" spans="1:14" x14ac:dyDescent="0.25">
      <c r="A42">
        <v>12</v>
      </c>
      <c r="B42">
        <v>52435588</v>
      </c>
      <c r="C42" t="s">
        <v>1296</v>
      </c>
      <c r="D42" t="s">
        <v>1016</v>
      </c>
      <c r="E42" t="s">
        <v>66</v>
      </c>
      <c r="F42" t="s">
        <v>919</v>
      </c>
      <c r="G42" t="s">
        <v>68</v>
      </c>
      <c r="H42">
        <v>7491</v>
      </c>
      <c r="I42">
        <v>48</v>
      </c>
      <c r="J42" t="s">
        <v>6</v>
      </c>
      <c r="K42">
        <v>34320</v>
      </c>
      <c r="L42">
        <v>43862</v>
      </c>
      <c r="M42">
        <v>43992</v>
      </c>
      <c r="N42">
        <v>4.25</v>
      </c>
    </row>
    <row r="43" spans="1:14" x14ac:dyDescent="0.25">
      <c r="A43">
        <v>12</v>
      </c>
      <c r="B43">
        <v>52435588</v>
      </c>
      <c r="C43" t="s">
        <v>1296</v>
      </c>
      <c r="D43" t="s">
        <v>1016</v>
      </c>
      <c r="E43" t="s">
        <v>66</v>
      </c>
      <c r="F43" t="s">
        <v>919</v>
      </c>
      <c r="G43" t="s">
        <v>68</v>
      </c>
      <c r="H43" t="s">
        <v>123</v>
      </c>
      <c r="I43">
        <v>48</v>
      </c>
      <c r="J43" t="s">
        <v>6</v>
      </c>
      <c r="K43">
        <v>34320</v>
      </c>
      <c r="L43">
        <v>43862</v>
      </c>
      <c r="M43">
        <v>43992</v>
      </c>
      <c r="N43">
        <v>4.25</v>
      </c>
    </row>
    <row r="44" spans="1:14" x14ac:dyDescent="0.25">
      <c r="A44">
        <v>13</v>
      </c>
      <c r="B44">
        <v>6646342</v>
      </c>
      <c r="C44" t="s">
        <v>1296</v>
      </c>
      <c r="D44" t="s">
        <v>1017</v>
      </c>
      <c r="E44" t="s">
        <v>950</v>
      </c>
      <c r="F44" t="s">
        <v>919</v>
      </c>
      <c r="G44" t="s">
        <v>71</v>
      </c>
      <c r="H44">
        <v>7491</v>
      </c>
      <c r="I44">
        <v>38</v>
      </c>
      <c r="J44" t="s">
        <v>6</v>
      </c>
      <c r="K44">
        <v>34320</v>
      </c>
      <c r="L44">
        <v>43862</v>
      </c>
      <c r="M44">
        <v>43992</v>
      </c>
      <c r="N44">
        <v>4.25</v>
      </c>
    </row>
    <row r="45" spans="1:14" x14ac:dyDescent="0.25">
      <c r="A45">
        <v>13</v>
      </c>
      <c r="B45">
        <v>6646342</v>
      </c>
      <c r="C45" t="s">
        <v>1296</v>
      </c>
      <c r="D45" t="s">
        <v>1017</v>
      </c>
      <c r="E45" t="s">
        <v>950</v>
      </c>
      <c r="F45" t="s">
        <v>919</v>
      </c>
      <c r="G45" t="s">
        <v>72</v>
      </c>
      <c r="H45">
        <v>8491</v>
      </c>
      <c r="I45">
        <v>38</v>
      </c>
      <c r="J45" t="s">
        <v>6</v>
      </c>
      <c r="K45">
        <v>34320</v>
      </c>
      <c r="L45">
        <v>43862</v>
      </c>
      <c r="M45">
        <v>43992</v>
      </c>
      <c r="N45">
        <v>4.25</v>
      </c>
    </row>
    <row r="46" spans="1:14" x14ac:dyDescent="0.25">
      <c r="A46">
        <v>13</v>
      </c>
      <c r="B46">
        <v>6646342</v>
      </c>
      <c r="C46" t="s">
        <v>1296</v>
      </c>
      <c r="D46" t="s">
        <v>1017</v>
      </c>
      <c r="E46" t="s">
        <v>950</v>
      </c>
      <c r="F46" t="s">
        <v>919</v>
      </c>
      <c r="G46" t="s">
        <v>69</v>
      </c>
      <c r="H46">
        <v>2490</v>
      </c>
      <c r="I46">
        <v>38</v>
      </c>
      <c r="J46" t="s">
        <v>6</v>
      </c>
      <c r="K46">
        <v>34320</v>
      </c>
      <c r="L46">
        <v>43862</v>
      </c>
      <c r="M46">
        <v>43992</v>
      </c>
      <c r="N46">
        <v>4.25</v>
      </c>
    </row>
    <row r="47" spans="1:14" x14ac:dyDescent="0.25">
      <c r="A47">
        <v>13</v>
      </c>
      <c r="B47">
        <v>6646342</v>
      </c>
      <c r="C47" t="s">
        <v>1296</v>
      </c>
      <c r="D47" t="s">
        <v>1017</v>
      </c>
      <c r="E47" t="s">
        <v>950</v>
      </c>
      <c r="F47" t="s">
        <v>919</v>
      </c>
      <c r="G47" t="s">
        <v>69</v>
      </c>
      <c r="H47" t="s">
        <v>70</v>
      </c>
      <c r="I47">
        <v>38</v>
      </c>
      <c r="J47" t="s">
        <v>6</v>
      </c>
      <c r="K47">
        <v>34320</v>
      </c>
      <c r="L47">
        <v>43862</v>
      </c>
      <c r="M47">
        <v>43992</v>
      </c>
      <c r="N47">
        <v>4.25</v>
      </c>
    </row>
    <row r="48" spans="1:14" x14ac:dyDescent="0.25">
      <c r="A48">
        <v>14</v>
      </c>
      <c r="B48">
        <v>93397777</v>
      </c>
      <c r="C48" t="s">
        <v>1296</v>
      </c>
      <c r="D48" t="s">
        <v>1013</v>
      </c>
      <c r="E48" t="s">
        <v>73</v>
      </c>
      <c r="F48" t="s">
        <v>919</v>
      </c>
      <c r="G48" t="s">
        <v>74</v>
      </c>
      <c r="H48">
        <v>4490</v>
      </c>
      <c r="I48">
        <v>38</v>
      </c>
      <c r="J48" t="s">
        <v>6</v>
      </c>
      <c r="K48">
        <v>34320</v>
      </c>
      <c r="L48">
        <v>43862</v>
      </c>
      <c r="M48">
        <v>43992</v>
      </c>
      <c r="N48">
        <v>4.25</v>
      </c>
    </row>
    <row r="49" spans="1:14" x14ac:dyDescent="0.25">
      <c r="A49">
        <v>14</v>
      </c>
      <c r="B49">
        <v>93397777</v>
      </c>
      <c r="C49" t="s">
        <v>1296</v>
      </c>
      <c r="D49" t="s">
        <v>1013</v>
      </c>
      <c r="E49" t="s">
        <v>73</v>
      </c>
      <c r="F49" t="s">
        <v>919</v>
      </c>
      <c r="G49" t="s">
        <v>74</v>
      </c>
      <c r="H49" t="s">
        <v>77</v>
      </c>
      <c r="I49">
        <v>38</v>
      </c>
      <c r="J49" t="s">
        <v>6</v>
      </c>
      <c r="K49">
        <v>34320</v>
      </c>
      <c r="L49">
        <v>43862</v>
      </c>
      <c r="M49">
        <v>43992</v>
      </c>
      <c r="N49">
        <v>4.25</v>
      </c>
    </row>
    <row r="50" spans="1:14" x14ac:dyDescent="0.25">
      <c r="A50">
        <v>14</v>
      </c>
      <c r="B50">
        <v>93397777</v>
      </c>
      <c r="C50" t="s">
        <v>1296</v>
      </c>
      <c r="D50" t="s">
        <v>1013</v>
      </c>
      <c r="E50" t="s">
        <v>73</v>
      </c>
      <c r="F50" t="s">
        <v>919</v>
      </c>
      <c r="G50" t="s">
        <v>74</v>
      </c>
      <c r="H50">
        <v>4491</v>
      </c>
      <c r="I50">
        <v>38</v>
      </c>
      <c r="J50" t="s">
        <v>6</v>
      </c>
      <c r="K50">
        <v>34320</v>
      </c>
      <c r="L50">
        <v>43862</v>
      </c>
      <c r="M50">
        <v>43992</v>
      </c>
      <c r="N50">
        <v>4.25</v>
      </c>
    </row>
    <row r="51" spans="1:14" x14ac:dyDescent="0.25">
      <c r="A51">
        <v>14</v>
      </c>
      <c r="B51">
        <v>93397777</v>
      </c>
      <c r="C51" t="s">
        <v>1296</v>
      </c>
      <c r="D51" t="s">
        <v>1013</v>
      </c>
      <c r="E51" t="s">
        <v>73</v>
      </c>
      <c r="F51" t="s">
        <v>919</v>
      </c>
      <c r="G51" t="s">
        <v>76</v>
      </c>
      <c r="H51">
        <v>5490</v>
      </c>
      <c r="I51">
        <v>38</v>
      </c>
      <c r="J51" t="s">
        <v>6</v>
      </c>
      <c r="K51">
        <v>34320</v>
      </c>
      <c r="L51">
        <v>43862</v>
      </c>
      <c r="M51">
        <v>43992</v>
      </c>
      <c r="N51">
        <v>4.25</v>
      </c>
    </row>
    <row r="52" spans="1:14" x14ac:dyDescent="0.25">
      <c r="A52">
        <v>14</v>
      </c>
      <c r="B52">
        <v>93397777</v>
      </c>
      <c r="C52" t="s">
        <v>1296</v>
      </c>
      <c r="D52" t="s">
        <v>1013</v>
      </c>
      <c r="E52" t="s">
        <v>73</v>
      </c>
      <c r="F52" t="s">
        <v>919</v>
      </c>
      <c r="G52" t="s">
        <v>76</v>
      </c>
      <c r="H52" t="s">
        <v>48</v>
      </c>
      <c r="I52">
        <v>38</v>
      </c>
      <c r="J52" t="s">
        <v>6</v>
      </c>
      <c r="K52">
        <v>34320</v>
      </c>
      <c r="L52">
        <v>43862</v>
      </c>
      <c r="M52">
        <v>43992</v>
      </c>
      <c r="N52">
        <v>4.25</v>
      </c>
    </row>
    <row r="53" spans="1:14" x14ac:dyDescent="0.25">
      <c r="A53">
        <v>15</v>
      </c>
      <c r="B53">
        <v>1120360880</v>
      </c>
      <c r="C53" t="s">
        <v>1296</v>
      </c>
      <c r="D53" t="s">
        <v>1018</v>
      </c>
      <c r="E53" t="s">
        <v>951</v>
      </c>
      <c r="F53" t="s">
        <v>919</v>
      </c>
      <c r="G53" t="s">
        <v>78</v>
      </c>
      <c r="H53" t="s">
        <v>120</v>
      </c>
      <c r="I53">
        <v>38</v>
      </c>
      <c r="J53" t="s">
        <v>6</v>
      </c>
      <c r="K53">
        <v>34320</v>
      </c>
      <c r="L53">
        <v>43862</v>
      </c>
      <c r="M53">
        <v>43992</v>
      </c>
      <c r="N53">
        <v>4.25</v>
      </c>
    </row>
    <row r="54" spans="1:14" x14ac:dyDescent="0.25">
      <c r="A54">
        <v>15</v>
      </c>
      <c r="B54">
        <v>1120360880</v>
      </c>
      <c r="C54" t="s">
        <v>1296</v>
      </c>
      <c r="D54" t="s">
        <v>1018</v>
      </c>
      <c r="E54" t="s">
        <v>951</v>
      </c>
      <c r="F54" t="s">
        <v>919</v>
      </c>
      <c r="G54" t="s">
        <v>352</v>
      </c>
      <c r="H54" t="s">
        <v>353</v>
      </c>
      <c r="I54">
        <v>48</v>
      </c>
      <c r="J54" t="s">
        <v>6</v>
      </c>
      <c r="K54">
        <v>34320</v>
      </c>
      <c r="L54">
        <v>43862</v>
      </c>
      <c r="M54">
        <v>43992</v>
      </c>
      <c r="N54">
        <v>4.25</v>
      </c>
    </row>
    <row r="55" spans="1:14" x14ac:dyDescent="0.25">
      <c r="A55">
        <v>15</v>
      </c>
      <c r="B55">
        <v>1120360880</v>
      </c>
      <c r="C55" t="s">
        <v>1296</v>
      </c>
      <c r="D55" t="s">
        <v>1018</v>
      </c>
      <c r="E55" t="s">
        <v>951</v>
      </c>
      <c r="F55" t="s">
        <v>919</v>
      </c>
      <c r="G55" t="s">
        <v>78</v>
      </c>
      <c r="H55" t="s">
        <v>79</v>
      </c>
      <c r="I55">
        <v>38</v>
      </c>
      <c r="J55" t="s">
        <v>6</v>
      </c>
      <c r="K55">
        <v>34320</v>
      </c>
      <c r="L55">
        <v>43862</v>
      </c>
      <c r="M55">
        <v>43992</v>
      </c>
      <c r="N55">
        <v>4.25</v>
      </c>
    </row>
    <row r="56" spans="1:14" x14ac:dyDescent="0.25">
      <c r="A56">
        <v>15</v>
      </c>
      <c r="B56">
        <v>1120360880</v>
      </c>
      <c r="C56" t="s">
        <v>1296</v>
      </c>
      <c r="D56" t="s">
        <v>1018</v>
      </c>
      <c r="E56" t="s">
        <v>951</v>
      </c>
      <c r="F56" t="s">
        <v>919</v>
      </c>
      <c r="G56" t="s">
        <v>81</v>
      </c>
      <c r="H56" t="s">
        <v>82</v>
      </c>
      <c r="I56">
        <v>38</v>
      </c>
      <c r="J56" t="s">
        <v>6</v>
      </c>
      <c r="K56">
        <v>34320</v>
      </c>
      <c r="L56">
        <v>43862</v>
      </c>
      <c r="M56">
        <v>43992</v>
      </c>
      <c r="N56">
        <v>4.25</v>
      </c>
    </row>
    <row r="57" spans="1:14" x14ac:dyDescent="0.25">
      <c r="A57">
        <v>15</v>
      </c>
      <c r="B57">
        <v>1120360880</v>
      </c>
      <c r="C57" t="s">
        <v>1296</v>
      </c>
      <c r="D57" t="s">
        <v>1018</v>
      </c>
      <c r="E57" t="s">
        <v>951</v>
      </c>
      <c r="F57" t="s">
        <v>919</v>
      </c>
      <c r="G57" t="s">
        <v>81</v>
      </c>
      <c r="H57" t="s">
        <v>83</v>
      </c>
      <c r="I57">
        <v>38</v>
      </c>
      <c r="J57" t="s">
        <v>6</v>
      </c>
      <c r="K57">
        <v>34320</v>
      </c>
      <c r="L57">
        <v>43862</v>
      </c>
      <c r="M57">
        <v>43992</v>
      </c>
      <c r="N57">
        <v>4.25</v>
      </c>
    </row>
    <row r="58" spans="1:14" x14ac:dyDescent="0.25">
      <c r="A58">
        <v>15</v>
      </c>
      <c r="B58">
        <v>1120360880</v>
      </c>
      <c r="C58" t="s">
        <v>1296</v>
      </c>
      <c r="D58" t="s">
        <v>1018</v>
      </c>
      <c r="E58" t="s">
        <v>951</v>
      </c>
      <c r="F58" t="s">
        <v>919</v>
      </c>
      <c r="G58" t="s">
        <v>352</v>
      </c>
      <c r="H58" t="s">
        <v>354</v>
      </c>
      <c r="I58">
        <v>48</v>
      </c>
      <c r="J58" t="s">
        <v>6</v>
      </c>
      <c r="K58">
        <v>34320</v>
      </c>
      <c r="L58">
        <v>43862</v>
      </c>
      <c r="M58">
        <v>43992</v>
      </c>
      <c r="N58">
        <v>4.25</v>
      </c>
    </row>
    <row r="59" spans="1:14" x14ac:dyDescent="0.25">
      <c r="A59">
        <v>15</v>
      </c>
      <c r="B59">
        <v>1120360880</v>
      </c>
      <c r="C59" t="s">
        <v>1296</v>
      </c>
      <c r="D59" t="s">
        <v>1018</v>
      </c>
      <c r="E59" t="s">
        <v>951</v>
      </c>
      <c r="F59" t="s">
        <v>919</v>
      </c>
      <c r="G59" t="s">
        <v>379</v>
      </c>
      <c r="I59">
        <v>40</v>
      </c>
      <c r="J59" t="s">
        <v>10</v>
      </c>
      <c r="K59">
        <v>23100</v>
      </c>
      <c r="L59">
        <v>43862</v>
      </c>
      <c r="M59">
        <v>43992</v>
      </c>
      <c r="N59">
        <v>4.25</v>
      </c>
    </row>
    <row r="60" spans="1:14" x14ac:dyDescent="0.25">
      <c r="A60">
        <v>16</v>
      </c>
      <c r="B60">
        <v>66839756</v>
      </c>
      <c r="C60" t="s">
        <v>1296</v>
      </c>
      <c r="D60" t="s">
        <v>1013</v>
      </c>
      <c r="E60" t="s">
        <v>86</v>
      </c>
      <c r="F60" t="s">
        <v>919</v>
      </c>
      <c r="G60" t="s">
        <v>87</v>
      </c>
      <c r="H60">
        <v>7496</v>
      </c>
      <c r="I60">
        <v>48</v>
      </c>
      <c r="J60" t="s">
        <v>6</v>
      </c>
      <c r="K60">
        <v>34320</v>
      </c>
      <c r="L60">
        <v>43862</v>
      </c>
      <c r="M60">
        <v>43992</v>
      </c>
      <c r="N60">
        <v>4.25</v>
      </c>
    </row>
    <row r="61" spans="1:14" x14ac:dyDescent="0.25">
      <c r="A61">
        <v>16</v>
      </c>
      <c r="B61">
        <v>66839756</v>
      </c>
      <c r="C61" t="s">
        <v>1296</v>
      </c>
      <c r="D61" t="s">
        <v>1013</v>
      </c>
      <c r="E61" t="s">
        <v>86</v>
      </c>
      <c r="F61" t="s">
        <v>919</v>
      </c>
      <c r="G61" t="s">
        <v>87</v>
      </c>
      <c r="H61" t="s">
        <v>324</v>
      </c>
      <c r="I61">
        <v>48</v>
      </c>
      <c r="J61" t="s">
        <v>6</v>
      </c>
      <c r="K61">
        <v>34320</v>
      </c>
      <c r="L61">
        <v>43862</v>
      </c>
      <c r="M61">
        <v>43992</v>
      </c>
      <c r="N61">
        <v>4.25</v>
      </c>
    </row>
    <row r="62" spans="1:14" x14ac:dyDescent="0.25">
      <c r="A62">
        <v>17</v>
      </c>
      <c r="B62">
        <v>41933214</v>
      </c>
      <c r="C62" t="s">
        <v>1296</v>
      </c>
      <c r="D62" t="s">
        <v>1019</v>
      </c>
      <c r="E62" t="s">
        <v>88</v>
      </c>
      <c r="F62" t="s">
        <v>919</v>
      </c>
      <c r="G62" t="s">
        <v>286</v>
      </c>
      <c r="H62">
        <v>820</v>
      </c>
      <c r="I62">
        <v>58</v>
      </c>
      <c r="J62" t="s">
        <v>6</v>
      </c>
      <c r="K62">
        <v>34320</v>
      </c>
      <c r="L62">
        <v>43862</v>
      </c>
      <c r="M62">
        <v>44020</v>
      </c>
      <c r="N62">
        <v>5.25</v>
      </c>
    </row>
    <row r="63" spans="1:14" x14ac:dyDescent="0.25">
      <c r="A63">
        <v>17</v>
      </c>
      <c r="B63">
        <v>41933214</v>
      </c>
      <c r="C63" t="s">
        <v>1296</v>
      </c>
      <c r="D63" t="s">
        <v>1019</v>
      </c>
      <c r="E63" t="s">
        <v>88</v>
      </c>
      <c r="F63" t="s">
        <v>919</v>
      </c>
      <c r="G63" t="s">
        <v>346</v>
      </c>
      <c r="H63">
        <v>795</v>
      </c>
      <c r="I63">
        <v>58</v>
      </c>
      <c r="J63" t="s">
        <v>6</v>
      </c>
      <c r="K63">
        <v>34320</v>
      </c>
      <c r="L63">
        <v>43862</v>
      </c>
      <c r="M63">
        <v>44020</v>
      </c>
      <c r="N63">
        <v>5.25</v>
      </c>
    </row>
    <row r="64" spans="1:14" x14ac:dyDescent="0.25">
      <c r="A64">
        <v>17</v>
      </c>
      <c r="B64">
        <v>41933214</v>
      </c>
      <c r="C64" t="s">
        <v>1296</v>
      </c>
      <c r="D64" t="s">
        <v>1019</v>
      </c>
      <c r="E64" t="s">
        <v>88</v>
      </c>
      <c r="F64" t="s">
        <v>919</v>
      </c>
      <c r="G64" t="s">
        <v>90</v>
      </c>
      <c r="H64" t="s">
        <v>91</v>
      </c>
      <c r="I64">
        <v>48</v>
      </c>
      <c r="J64" t="s">
        <v>6</v>
      </c>
      <c r="K64">
        <v>34320</v>
      </c>
      <c r="L64">
        <v>43862</v>
      </c>
      <c r="M64">
        <v>44020</v>
      </c>
      <c r="N64">
        <v>5.25</v>
      </c>
    </row>
    <row r="65" spans="1:14" x14ac:dyDescent="0.25">
      <c r="A65">
        <v>17</v>
      </c>
      <c r="B65">
        <v>41933214</v>
      </c>
      <c r="C65" t="s">
        <v>1296</v>
      </c>
      <c r="D65" t="s">
        <v>1019</v>
      </c>
      <c r="E65" t="s">
        <v>88</v>
      </c>
      <c r="F65" t="s">
        <v>919</v>
      </c>
      <c r="G65" t="s">
        <v>346</v>
      </c>
      <c r="H65" t="s">
        <v>89</v>
      </c>
      <c r="I65">
        <v>58</v>
      </c>
      <c r="J65" t="s">
        <v>6</v>
      </c>
      <c r="K65">
        <v>34320</v>
      </c>
      <c r="L65">
        <v>43862</v>
      </c>
      <c r="M65">
        <v>44020</v>
      </c>
      <c r="N65">
        <v>5.25</v>
      </c>
    </row>
    <row r="66" spans="1:14" x14ac:dyDescent="0.25">
      <c r="A66">
        <v>17</v>
      </c>
      <c r="B66">
        <v>41933214</v>
      </c>
      <c r="C66" t="s">
        <v>1296</v>
      </c>
      <c r="D66" t="s">
        <v>1019</v>
      </c>
      <c r="E66" t="s">
        <v>88</v>
      </c>
      <c r="F66" t="s">
        <v>919</v>
      </c>
      <c r="G66" t="s">
        <v>314</v>
      </c>
      <c r="I66">
        <v>42</v>
      </c>
      <c r="J66" t="s">
        <v>12</v>
      </c>
      <c r="K66">
        <v>17160</v>
      </c>
      <c r="L66">
        <v>43862</v>
      </c>
      <c r="M66">
        <v>44020</v>
      </c>
      <c r="N66">
        <v>5.25</v>
      </c>
    </row>
    <row r="67" spans="1:14" x14ac:dyDescent="0.25">
      <c r="A67">
        <v>17</v>
      </c>
      <c r="B67">
        <v>41933214</v>
      </c>
      <c r="C67" t="s">
        <v>1296</v>
      </c>
      <c r="D67" t="s">
        <v>1019</v>
      </c>
      <c r="E67" t="s">
        <v>88</v>
      </c>
      <c r="F67" t="s">
        <v>919</v>
      </c>
      <c r="G67" t="s">
        <v>94</v>
      </c>
      <c r="I67">
        <v>48</v>
      </c>
      <c r="J67" t="s">
        <v>10</v>
      </c>
      <c r="K67">
        <v>23100</v>
      </c>
      <c r="L67">
        <v>43862</v>
      </c>
      <c r="M67">
        <v>44020</v>
      </c>
      <c r="N67">
        <v>5.25</v>
      </c>
    </row>
    <row r="68" spans="1:14" x14ac:dyDescent="0.25">
      <c r="A68">
        <v>18</v>
      </c>
      <c r="B68">
        <v>67004950</v>
      </c>
      <c r="C68" t="s">
        <v>1296</v>
      </c>
      <c r="D68" t="s">
        <v>1013</v>
      </c>
      <c r="E68" t="s">
        <v>952</v>
      </c>
      <c r="F68" t="s">
        <v>919</v>
      </c>
      <c r="G68" t="s">
        <v>109</v>
      </c>
      <c r="H68">
        <v>295</v>
      </c>
      <c r="I68">
        <v>48</v>
      </c>
      <c r="J68" t="s">
        <v>6</v>
      </c>
      <c r="K68">
        <v>34320</v>
      </c>
      <c r="L68">
        <v>43862</v>
      </c>
      <c r="M68">
        <v>43992</v>
      </c>
      <c r="N68">
        <v>4.25</v>
      </c>
    </row>
    <row r="69" spans="1:14" x14ac:dyDescent="0.25">
      <c r="A69">
        <v>18</v>
      </c>
      <c r="B69">
        <v>67004950</v>
      </c>
      <c r="C69" t="s">
        <v>1296</v>
      </c>
      <c r="D69" t="s">
        <v>1013</v>
      </c>
      <c r="E69" t="s">
        <v>952</v>
      </c>
      <c r="F69" t="s">
        <v>919</v>
      </c>
      <c r="G69" t="s">
        <v>344</v>
      </c>
      <c r="H69">
        <v>320</v>
      </c>
      <c r="I69">
        <v>48</v>
      </c>
      <c r="J69" t="s">
        <v>6</v>
      </c>
      <c r="K69">
        <v>34320</v>
      </c>
      <c r="L69">
        <v>43862</v>
      </c>
      <c r="M69">
        <v>43992</v>
      </c>
      <c r="N69">
        <v>4.25</v>
      </c>
    </row>
    <row r="70" spans="1:14" x14ac:dyDescent="0.25">
      <c r="A70">
        <v>19</v>
      </c>
      <c r="B70">
        <v>1130633052</v>
      </c>
      <c r="C70" t="s">
        <v>1296</v>
      </c>
      <c r="D70" t="s">
        <v>1013</v>
      </c>
      <c r="E70" t="s">
        <v>953</v>
      </c>
      <c r="F70" t="s">
        <v>919</v>
      </c>
      <c r="G70" t="s">
        <v>95</v>
      </c>
      <c r="H70">
        <v>895</v>
      </c>
      <c r="I70">
        <v>48</v>
      </c>
      <c r="J70" t="s">
        <v>6</v>
      </c>
      <c r="K70">
        <v>34320</v>
      </c>
      <c r="L70">
        <v>43862</v>
      </c>
      <c r="M70">
        <v>44020</v>
      </c>
      <c r="N70">
        <v>5.25</v>
      </c>
    </row>
    <row r="71" spans="1:14" x14ac:dyDescent="0.25">
      <c r="A71">
        <v>19</v>
      </c>
      <c r="B71">
        <v>1130633052</v>
      </c>
      <c r="C71" t="s">
        <v>1296</v>
      </c>
      <c r="D71" t="s">
        <v>1013</v>
      </c>
      <c r="E71" t="s">
        <v>953</v>
      </c>
      <c r="F71" t="s">
        <v>919</v>
      </c>
      <c r="G71" t="s">
        <v>95</v>
      </c>
      <c r="H71" t="s">
        <v>96</v>
      </c>
      <c r="I71">
        <v>48</v>
      </c>
      <c r="J71" t="s">
        <v>6</v>
      </c>
      <c r="K71">
        <v>34320</v>
      </c>
      <c r="L71">
        <v>43862</v>
      </c>
      <c r="M71">
        <v>44020</v>
      </c>
      <c r="N71">
        <v>5.25</v>
      </c>
    </row>
    <row r="72" spans="1:14" x14ac:dyDescent="0.25">
      <c r="A72">
        <v>19</v>
      </c>
      <c r="B72">
        <v>1130633052</v>
      </c>
      <c r="C72" t="s">
        <v>1296</v>
      </c>
      <c r="D72" t="s">
        <v>1013</v>
      </c>
      <c r="E72" t="s">
        <v>953</v>
      </c>
      <c r="F72" t="s">
        <v>919</v>
      </c>
      <c r="G72" t="s">
        <v>95</v>
      </c>
      <c r="H72">
        <v>820</v>
      </c>
      <c r="I72">
        <v>48</v>
      </c>
      <c r="J72" t="s">
        <v>6</v>
      </c>
      <c r="K72">
        <v>34320</v>
      </c>
      <c r="L72">
        <v>43862</v>
      </c>
      <c r="M72">
        <v>44020</v>
      </c>
      <c r="N72">
        <v>5.25</v>
      </c>
    </row>
    <row r="73" spans="1:14" x14ac:dyDescent="0.25">
      <c r="A73">
        <v>19</v>
      </c>
      <c r="B73">
        <v>1130633052</v>
      </c>
      <c r="C73" t="s">
        <v>1296</v>
      </c>
      <c r="D73" t="s">
        <v>1013</v>
      </c>
      <c r="E73" t="s">
        <v>953</v>
      </c>
      <c r="F73" t="s">
        <v>919</v>
      </c>
      <c r="G73" t="s">
        <v>100</v>
      </c>
      <c r="I73">
        <v>48</v>
      </c>
      <c r="J73" t="s">
        <v>10</v>
      </c>
      <c r="K73">
        <v>23100</v>
      </c>
      <c r="L73">
        <v>43862</v>
      </c>
      <c r="M73">
        <v>44020</v>
      </c>
      <c r="N73">
        <v>5.25</v>
      </c>
    </row>
    <row r="74" spans="1:14" x14ac:dyDescent="0.25">
      <c r="A74">
        <v>19</v>
      </c>
      <c r="B74">
        <v>1130633052</v>
      </c>
      <c r="C74" t="s">
        <v>1296</v>
      </c>
      <c r="D74" t="s">
        <v>1013</v>
      </c>
      <c r="E74" t="s">
        <v>953</v>
      </c>
      <c r="F74" t="s">
        <v>919</v>
      </c>
      <c r="G74" t="s">
        <v>97</v>
      </c>
      <c r="H74" t="s">
        <v>98</v>
      </c>
      <c r="I74">
        <v>48</v>
      </c>
      <c r="J74" t="s">
        <v>6</v>
      </c>
      <c r="K74">
        <v>34320</v>
      </c>
      <c r="L74">
        <v>43862</v>
      </c>
      <c r="M74">
        <v>44020</v>
      </c>
      <c r="N74">
        <v>5.25</v>
      </c>
    </row>
    <row r="75" spans="1:14" x14ac:dyDescent="0.25">
      <c r="A75">
        <v>19</v>
      </c>
      <c r="B75">
        <v>1130633052</v>
      </c>
      <c r="C75" t="s">
        <v>1296</v>
      </c>
      <c r="D75" t="s">
        <v>1013</v>
      </c>
      <c r="E75" t="s">
        <v>953</v>
      </c>
      <c r="F75" t="s">
        <v>919</v>
      </c>
      <c r="G75" t="s">
        <v>97</v>
      </c>
      <c r="H75" t="s">
        <v>355</v>
      </c>
      <c r="I75">
        <v>48</v>
      </c>
      <c r="J75" t="s">
        <v>6</v>
      </c>
      <c r="K75">
        <v>34320</v>
      </c>
      <c r="L75">
        <v>43862</v>
      </c>
      <c r="M75">
        <v>44020</v>
      </c>
      <c r="N75">
        <v>5.25</v>
      </c>
    </row>
    <row r="76" spans="1:14" x14ac:dyDescent="0.25">
      <c r="A76">
        <v>19</v>
      </c>
      <c r="B76">
        <v>1130633052</v>
      </c>
      <c r="C76" t="s">
        <v>1296</v>
      </c>
      <c r="D76" t="s">
        <v>1013</v>
      </c>
      <c r="E76" t="s">
        <v>953</v>
      </c>
      <c r="F76" t="s">
        <v>919</v>
      </c>
      <c r="G76" t="s">
        <v>97</v>
      </c>
      <c r="H76" t="s">
        <v>99</v>
      </c>
      <c r="I76">
        <v>48</v>
      </c>
      <c r="J76" t="s">
        <v>6</v>
      </c>
      <c r="K76">
        <v>34320</v>
      </c>
      <c r="L76">
        <v>43862</v>
      </c>
      <c r="M76">
        <v>44020</v>
      </c>
      <c r="N76">
        <v>5.25</v>
      </c>
    </row>
    <row r="77" spans="1:14" x14ac:dyDescent="0.25">
      <c r="A77">
        <v>20</v>
      </c>
      <c r="B77">
        <v>14473594</v>
      </c>
      <c r="C77" t="s">
        <v>1296</v>
      </c>
      <c r="D77" t="s">
        <v>1020</v>
      </c>
      <c r="E77" t="s">
        <v>954</v>
      </c>
      <c r="F77" t="s">
        <v>919</v>
      </c>
      <c r="G77" t="s">
        <v>202</v>
      </c>
      <c r="H77">
        <v>795</v>
      </c>
      <c r="I77">
        <v>48</v>
      </c>
      <c r="J77" t="s">
        <v>6</v>
      </c>
      <c r="K77">
        <v>34320</v>
      </c>
      <c r="L77">
        <v>43862</v>
      </c>
      <c r="M77">
        <v>43992</v>
      </c>
      <c r="N77">
        <v>4.25</v>
      </c>
    </row>
    <row r="78" spans="1:14" x14ac:dyDescent="0.25">
      <c r="A78">
        <v>20</v>
      </c>
      <c r="B78">
        <v>14473594</v>
      </c>
      <c r="C78" t="s">
        <v>1296</v>
      </c>
      <c r="D78" t="s">
        <v>1020</v>
      </c>
      <c r="E78" t="s">
        <v>954</v>
      </c>
      <c r="F78" t="s">
        <v>919</v>
      </c>
      <c r="G78" t="s">
        <v>81</v>
      </c>
      <c r="H78" t="s">
        <v>101</v>
      </c>
      <c r="I78">
        <v>48</v>
      </c>
      <c r="J78" t="s">
        <v>6</v>
      </c>
      <c r="K78">
        <v>34320</v>
      </c>
      <c r="L78">
        <v>43862</v>
      </c>
      <c r="M78">
        <v>43992</v>
      </c>
      <c r="N78">
        <v>4.25</v>
      </c>
    </row>
    <row r="79" spans="1:14" x14ac:dyDescent="0.25">
      <c r="A79">
        <v>20</v>
      </c>
      <c r="B79">
        <v>14473594</v>
      </c>
      <c r="C79" t="s">
        <v>1296</v>
      </c>
      <c r="D79" t="s">
        <v>1020</v>
      </c>
      <c r="E79" t="s">
        <v>954</v>
      </c>
      <c r="F79" t="s">
        <v>919</v>
      </c>
      <c r="G79" t="s">
        <v>102</v>
      </c>
      <c r="H79" t="s">
        <v>103</v>
      </c>
      <c r="I79">
        <v>48</v>
      </c>
      <c r="J79" t="s">
        <v>6</v>
      </c>
      <c r="K79">
        <v>34320</v>
      </c>
      <c r="L79">
        <v>43862</v>
      </c>
      <c r="M79">
        <v>43992</v>
      </c>
      <c r="N79">
        <v>4.25</v>
      </c>
    </row>
    <row r="80" spans="1:14" x14ac:dyDescent="0.25">
      <c r="A80">
        <v>20</v>
      </c>
      <c r="B80">
        <v>14473594</v>
      </c>
      <c r="C80" t="s">
        <v>1296</v>
      </c>
      <c r="D80" t="s">
        <v>1020</v>
      </c>
      <c r="E80" t="s">
        <v>954</v>
      </c>
      <c r="F80" t="s">
        <v>919</v>
      </c>
      <c r="G80" t="s">
        <v>121</v>
      </c>
      <c r="H80" t="s">
        <v>83</v>
      </c>
      <c r="I80">
        <v>48</v>
      </c>
      <c r="J80" t="s">
        <v>6</v>
      </c>
      <c r="K80">
        <v>34320</v>
      </c>
      <c r="L80">
        <v>43862</v>
      </c>
      <c r="M80">
        <v>43992</v>
      </c>
      <c r="N80">
        <v>4.25</v>
      </c>
    </row>
    <row r="81" spans="1:14" x14ac:dyDescent="0.25">
      <c r="A81">
        <v>21</v>
      </c>
      <c r="B81">
        <v>79276741</v>
      </c>
      <c r="C81" t="s">
        <v>1296</v>
      </c>
      <c r="D81" t="s">
        <v>1021</v>
      </c>
      <c r="E81" t="s">
        <v>955</v>
      </c>
      <c r="F81" t="s">
        <v>919</v>
      </c>
      <c r="G81" t="s">
        <v>72</v>
      </c>
      <c r="H81">
        <v>8490</v>
      </c>
      <c r="I81">
        <v>38</v>
      </c>
      <c r="J81" t="s">
        <v>6</v>
      </c>
      <c r="K81">
        <v>34320</v>
      </c>
      <c r="L81">
        <v>43862</v>
      </c>
      <c r="M81">
        <v>43992</v>
      </c>
      <c r="N81">
        <v>4.25</v>
      </c>
    </row>
    <row r="82" spans="1:14" x14ac:dyDescent="0.25">
      <c r="A82">
        <v>21</v>
      </c>
      <c r="B82">
        <v>79276741</v>
      </c>
      <c r="C82" t="s">
        <v>1296</v>
      </c>
      <c r="D82" t="s">
        <v>1021</v>
      </c>
      <c r="E82" t="s">
        <v>955</v>
      </c>
      <c r="F82" t="s">
        <v>919</v>
      </c>
      <c r="G82" t="s">
        <v>72</v>
      </c>
      <c r="H82" t="s">
        <v>104</v>
      </c>
      <c r="I82">
        <v>38</v>
      </c>
      <c r="J82" t="s">
        <v>6</v>
      </c>
      <c r="K82">
        <v>34320</v>
      </c>
      <c r="L82">
        <v>43862</v>
      </c>
      <c r="M82">
        <v>43992</v>
      </c>
      <c r="N82">
        <v>4.25</v>
      </c>
    </row>
    <row r="83" spans="1:14" x14ac:dyDescent="0.25">
      <c r="A83">
        <v>21</v>
      </c>
      <c r="B83">
        <v>79276741</v>
      </c>
      <c r="C83" t="s">
        <v>1296</v>
      </c>
      <c r="D83" t="s">
        <v>1021</v>
      </c>
      <c r="E83" t="s">
        <v>955</v>
      </c>
      <c r="F83" t="s">
        <v>919</v>
      </c>
      <c r="G83" t="s">
        <v>105</v>
      </c>
      <c r="H83">
        <v>9490</v>
      </c>
      <c r="I83">
        <v>48</v>
      </c>
      <c r="J83" t="s">
        <v>6</v>
      </c>
      <c r="K83">
        <v>34320</v>
      </c>
      <c r="L83">
        <v>43862</v>
      </c>
      <c r="M83">
        <v>43992</v>
      </c>
      <c r="N83">
        <v>4.25</v>
      </c>
    </row>
    <row r="84" spans="1:14" x14ac:dyDescent="0.25">
      <c r="A84">
        <v>22</v>
      </c>
      <c r="B84">
        <v>31969431</v>
      </c>
      <c r="C84" t="s">
        <v>1296</v>
      </c>
      <c r="D84" t="s">
        <v>1013</v>
      </c>
      <c r="E84" t="s">
        <v>108</v>
      </c>
      <c r="F84" t="s">
        <v>919</v>
      </c>
      <c r="G84" t="s">
        <v>109</v>
      </c>
      <c r="H84">
        <v>220</v>
      </c>
      <c r="I84">
        <v>48</v>
      </c>
      <c r="J84" t="s">
        <v>6</v>
      </c>
      <c r="K84">
        <v>34320</v>
      </c>
      <c r="L84">
        <v>43862</v>
      </c>
      <c r="M84">
        <v>43992</v>
      </c>
      <c r="N84">
        <v>4.25</v>
      </c>
    </row>
    <row r="85" spans="1:14" x14ac:dyDescent="0.25">
      <c r="A85">
        <v>22</v>
      </c>
      <c r="B85">
        <v>31969431</v>
      </c>
      <c r="C85" t="s">
        <v>1296</v>
      </c>
      <c r="D85" t="s">
        <v>1013</v>
      </c>
      <c r="E85" t="s">
        <v>108</v>
      </c>
      <c r="F85" t="s">
        <v>919</v>
      </c>
      <c r="G85" t="s">
        <v>110</v>
      </c>
      <c r="H85">
        <v>320</v>
      </c>
      <c r="I85">
        <v>48</v>
      </c>
      <c r="J85" t="s">
        <v>6</v>
      </c>
      <c r="K85">
        <v>34320</v>
      </c>
      <c r="L85">
        <v>43862</v>
      </c>
      <c r="M85">
        <v>43992</v>
      </c>
      <c r="N85">
        <v>4.25</v>
      </c>
    </row>
    <row r="86" spans="1:14" x14ac:dyDescent="0.25">
      <c r="A86">
        <v>22</v>
      </c>
      <c r="B86">
        <v>31969431</v>
      </c>
      <c r="C86" t="s">
        <v>1296</v>
      </c>
      <c r="D86" t="s">
        <v>1013</v>
      </c>
      <c r="E86" t="s">
        <v>108</v>
      </c>
      <c r="F86" t="s">
        <v>919</v>
      </c>
      <c r="G86" t="s">
        <v>111</v>
      </c>
      <c r="H86">
        <v>820</v>
      </c>
      <c r="I86">
        <v>38</v>
      </c>
      <c r="J86" t="s">
        <v>6</v>
      </c>
      <c r="K86">
        <v>34320</v>
      </c>
      <c r="L86">
        <v>43862</v>
      </c>
      <c r="M86">
        <v>43992</v>
      </c>
      <c r="N86">
        <v>4.25</v>
      </c>
    </row>
    <row r="87" spans="1:14" x14ac:dyDescent="0.25">
      <c r="A87">
        <v>22</v>
      </c>
      <c r="B87">
        <v>31969431</v>
      </c>
      <c r="C87" t="s">
        <v>1296</v>
      </c>
      <c r="D87" t="s">
        <v>1013</v>
      </c>
      <c r="E87" t="s">
        <v>108</v>
      </c>
      <c r="F87" t="s">
        <v>919</v>
      </c>
      <c r="G87" t="s">
        <v>110</v>
      </c>
      <c r="H87" t="s">
        <v>345</v>
      </c>
      <c r="I87">
        <v>48</v>
      </c>
      <c r="J87" t="s">
        <v>6</v>
      </c>
      <c r="K87">
        <v>34320</v>
      </c>
      <c r="L87">
        <v>43862</v>
      </c>
      <c r="M87">
        <v>43992</v>
      </c>
      <c r="N87">
        <v>4.25</v>
      </c>
    </row>
    <row r="88" spans="1:14" x14ac:dyDescent="0.25">
      <c r="A88">
        <v>23</v>
      </c>
      <c r="B88">
        <v>67006070</v>
      </c>
      <c r="C88" t="s">
        <v>1296</v>
      </c>
      <c r="D88" t="s">
        <v>1013</v>
      </c>
      <c r="E88" t="s">
        <v>112</v>
      </c>
      <c r="F88" t="s">
        <v>919</v>
      </c>
      <c r="G88" t="s">
        <v>178</v>
      </c>
      <c r="H88">
        <v>2494</v>
      </c>
      <c r="I88">
        <v>38</v>
      </c>
      <c r="J88" t="s">
        <v>6</v>
      </c>
      <c r="K88">
        <v>34320</v>
      </c>
      <c r="L88">
        <v>43862</v>
      </c>
      <c r="M88">
        <v>43992</v>
      </c>
      <c r="N88">
        <v>4.25</v>
      </c>
    </row>
    <row r="89" spans="1:14" x14ac:dyDescent="0.25">
      <c r="A89">
        <v>23</v>
      </c>
      <c r="B89">
        <v>67006070</v>
      </c>
      <c r="C89" t="s">
        <v>1296</v>
      </c>
      <c r="D89" t="s">
        <v>1013</v>
      </c>
      <c r="E89" t="s">
        <v>112</v>
      </c>
      <c r="F89" t="s">
        <v>919</v>
      </c>
      <c r="G89" t="s">
        <v>113</v>
      </c>
      <c r="H89">
        <v>6495</v>
      </c>
      <c r="I89">
        <v>48</v>
      </c>
      <c r="J89" t="s">
        <v>6</v>
      </c>
      <c r="K89">
        <v>34320</v>
      </c>
      <c r="L89">
        <v>43862</v>
      </c>
      <c r="M89">
        <v>43992</v>
      </c>
      <c r="N89">
        <v>4.25</v>
      </c>
    </row>
    <row r="90" spans="1:14" x14ac:dyDescent="0.25">
      <c r="A90">
        <v>23</v>
      </c>
      <c r="B90">
        <v>67006070</v>
      </c>
      <c r="C90" t="s">
        <v>1296</v>
      </c>
      <c r="D90" t="s">
        <v>1013</v>
      </c>
      <c r="E90" t="s">
        <v>112</v>
      </c>
      <c r="F90" t="s">
        <v>919</v>
      </c>
      <c r="G90" t="s">
        <v>865</v>
      </c>
      <c r="H90">
        <v>6496</v>
      </c>
      <c r="I90">
        <v>48</v>
      </c>
      <c r="J90" t="s">
        <v>6</v>
      </c>
      <c r="K90">
        <v>34320</v>
      </c>
      <c r="L90">
        <v>43862</v>
      </c>
      <c r="M90">
        <v>43992</v>
      </c>
      <c r="N90">
        <v>4.25</v>
      </c>
    </row>
    <row r="91" spans="1:14" x14ac:dyDescent="0.25">
      <c r="A91">
        <v>23</v>
      </c>
      <c r="B91">
        <v>67006070</v>
      </c>
      <c r="C91" t="s">
        <v>1296</v>
      </c>
      <c r="D91" t="s">
        <v>1013</v>
      </c>
      <c r="E91" t="s">
        <v>112</v>
      </c>
      <c r="F91" t="s">
        <v>919</v>
      </c>
      <c r="G91" t="s">
        <v>866</v>
      </c>
      <c r="H91">
        <v>8496</v>
      </c>
      <c r="I91">
        <v>48</v>
      </c>
      <c r="J91" t="s">
        <v>6</v>
      </c>
      <c r="K91">
        <v>34320</v>
      </c>
      <c r="L91">
        <v>43862</v>
      </c>
      <c r="M91">
        <v>43992</v>
      </c>
      <c r="N91">
        <v>4.25</v>
      </c>
    </row>
    <row r="92" spans="1:14" x14ac:dyDescent="0.25">
      <c r="A92">
        <v>24</v>
      </c>
      <c r="B92">
        <v>31179045</v>
      </c>
      <c r="C92" t="s">
        <v>1296</v>
      </c>
      <c r="D92" t="s">
        <v>1017</v>
      </c>
      <c r="E92" t="s">
        <v>114</v>
      </c>
      <c r="F92" t="s">
        <v>920</v>
      </c>
      <c r="G92" t="s">
        <v>221</v>
      </c>
      <c r="H92" t="s">
        <v>325</v>
      </c>
      <c r="I92">
        <v>48</v>
      </c>
      <c r="J92" t="s">
        <v>6</v>
      </c>
      <c r="K92">
        <v>38480</v>
      </c>
      <c r="L92">
        <v>43862</v>
      </c>
      <c r="M92">
        <v>43992</v>
      </c>
      <c r="N92">
        <v>4.25</v>
      </c>
    </row>
    <row r="93" spans="1:14" x14ac:dyDescent="0.25">
      <c r="A93">
        <v>24</v>
      </c>
      <c r="B93">
        <v>31179045</v>
      </c>
      <c r="C93" t="s">
        <v>1296</v>
      </c>
      <c r="D93" t="s">
        <v>1017</v>
      </c>
      <c r="E93" t="s">
        <v>114</v>
      </c>
      <c r="F93" t="s">
        <v>920</v>
      </c>
      <c r="G93" t="s">
        <v>221</v>
      </c>
      <c r="H93">
        <v>2495</v>
      </c>
      <c r="I93">
        <v>48</v>
      </c>
      <c r="J93" t="s">
        <v>6</v>
      </c>
      <c r="K93">
        <v>38480</v>
      </c>
      <c r="L93">
        <v>43862</v>
      </c>
      <c r="M93">
        <v>43992</v>
      </c>
      <c r="N93">
        <v>4.25</v>
      </c>
    </row>
    <row r="94" spans="1:14" x14ac:dyDescent="0.25">
      <c r="A94">
        <v>24</v>
      </c>
      <c r="B94">
        <v>31179045</v>
      </c>
      <c r="C94" t="s">
        <v>1296</v>
      </c>
      <c r="D94" t="s">
        <v>1017</v>
      </c>
      <c r="E94" t="s">
        <v>114</v>
      </c>
      <c r="F94" t="s">
        <v>920</v>
      </c>
      <c r="G94" t="s">
        <v>177</v>
      </c>
      <c r="H94">
        <v>4495</v>
      </c>
      <c r="I94">
        <v>38</v>
      </c>
      <c r="J94" t="s">
        <v>6</v>
      </c>
      <c r="K94">
        <v>38480</v>
      </c>
      <c r="L94">
        <v>43862</v>
      </c>
      <c r="M94">
        <v>43992</v>
      </c>
      <c r="N94">
        <v>4.25</v>
      </c>
    </row>
    <row r="95" spans="1:14" x14ac:dyDescent="0.25">
      <c r="A95">
        <v>25</v>
      </c>
      <c r="B95">
        <v>94477453</v>
      </c>
      <c r="C95" t="s">
        <v>1296</v>
      </c>
      <c r="D95" t="s">
        <v>1022</v>
      </c>
      <c r="E95" t="s">
        <v>956</v>
      </c>
      <c r="F95" t="s">
        <v>919</v>
      </c>
      <c r="G95" t="s">
        <v>202</v>
      </c>
      <c r="H95" t="s">
        <v>84</v>
      </c>
      <c r="I95">
        <v>48</v>
      </c>
      <c r="J95" t="s">
        <v>6</v>
      </c>
      <c r="K95">
        <v>34320</v>
      </c>
      <c r="L95">
        <v>43862</v>
      </c>
      <c r="M95">
        <v>44020</v>
      </c>
      <c r="N95">
        <v>5.25</v>
      </c>
    </row>
    <row r="96" spans="1:14" x14ac:dyDescent="0.25">
      <c r="A96">
        <v>25</v>
      </c>
      <c r="B96">
        <v>94477453</v>
      </c>
      <c r="C96" t="s">
        <v>1296</v>
      </c>
      <c r="D96" t="s">
        <v>1022</v>
      </c>
      <c r="E96" t="s">
        <v>956</v>
      </c>
      <c r="F96" t="s">
        <v>919</v>
      </c>
      <c r="G96" t="s">
        <v>202</v>
      </c>
      <c r="H96" t="s">
        <v>85</v>
      </c>
      <c r="I96">
        <v>48</v>
      </c>
      <c r="J96" t="s">
        <v>6</v>
      </c>
      <c r="K96">
        <v>34320</v>
      </c>
      <c r="L96">
        <v>43862</v>
      </c>
      <c r="M96">
        <v>44020</v>
      </c>
      <c r="N96">
        <v>5.25</v>
      </c>
    </row>
    <row r="97" spans="1:14" x14ac:dyDescent="0.25">
      <c r="A97">
        <v>25</v>
      </c>
      <c r="B97">
        <v>94477453</v>
      </c>
      <c r="C97" t="s">
        <v>1296</v>
      </c>
      <c r="D97" t="s">
        <v>1022</v>
      </c>
      <c r="E97" t="s">
        <v>956</v>
      </c>
      <c r="F97" t="s">
        <v>919</v>
      </c>
      <c r="G97" t="s">
        <v>131</v>
      </c>
      <c r="H97" t="s">
        <v>98</v>
      </c>
      <c r="I97">
        <v>48</v>
      </c>
      <c r="J97" t="s">
        <v>6</v>
      </c>
      <c r="K97">
        <v>34320</v>
      </c>
      <c r="L97">
        <v>43862</v>
      </c>
      <c r="M97">
        <v>44020</v>
      </c>
      <c r="N97">
        <v>5.25</v>
      </c>
    </row>
    <row r="98" spans="1:14" x14ac:dyDescent="0.25">
      <c r="A98">
        <v>25</v>
      </c>
      <c r="B98">
        <v>94477453</v>
      </c>
      <c r="C98" t="s">
        <v>1296</v>
      </c>
      <c r="D98" t="s">
        <v>1022</v>
      </c>
      <c r="E98" t="s">
        <v>956</v>
      </c>
      <c r="F98" t="s">
        <v>919</v>
      </c>
      <c r="G98" t="s">
        <v>131</v>
      </c>
      <c r="H98" t="s">
        <v>355</v>
      </c>
      <c r="I98">
        <v>48</v>
      </c>
      <c r="J98" t="s">
        <v>6</v>
      </c>
      <c r="K98">
        <v>34320</v>
      </c>
      <c r="L98">
        <v>43862</v>
      </c>
      <c r="M98">
        <v>44020</v>
      </c>
      <c r="N98">
        <v>5.25</v>
      </c>
    </row>
    <row r="99" spans="1:14" x14ac:dyDescent="0.25">
      <c r="A99">
        <v>25</v>
      </c>
      <c r="B99">
        <v>94477453</v>
      </c>
      <c r="C99" t="s">
        <v>1296</v>
      </c>
      <c r="D99" t="s">
        <v>1022</v>
      </c>
      <c r="E99" t="s">
        <v>956</v>
      </c>
      <c r="F99" t="s">
        <v>919</v>
      </c>
      <c r="G99" t="s">
        <v>78</v>
      </c>
      <c r="H99" t="s">
        <v>103</v>
      </c>
      <c r="I99">
        <v>38</v>
      </c>
      <c r="J99" t="s">
        <v>6</v>
      </c>
      <c r="K99">
        <v>34320</v>
      </c>
      <c r="L99">
        <v>43862</v>
      </c>
      <c r="M99">
        <v>44020</v>
      </c>
      <c r="N99">
        <v>5.25</v>
      </c>
    </row>
    <row r="100" spans="1:14" x14ac:dyDescent="0.25">
      <c r="A100">
        <v>25</v>
      </c>
      <c r="B100">
        <v>94477453</v>
      </c>
      <c r="C100" t="s">
        <v>1296</v>
      </c>
      <c r="D100" t="s">
        <v>1022</v>
      </c>
      <c r="E100" t="s">
        <v>956</v>
      </c>
      <c r="F100" t="s">
        <v>919</v>
      </c>
      <c r="G100" t="s">
        <v>305</v>
      </c>
      <c r="H100" t="s">
        <v>82</v>
      </c>
      <c r="I100">
        <v>48</v>
      </c>
      <c r="J100" t="s">
        <v>6</v>
      </c>
      <c r="K100">
        <v>34320</v>
      </c>
      <c r="L100">
        <v>43862</v>
      </c>
      <c r="M100">
        <v>44020</v>
      </c>
      <c r="N100">
        <v>5.25</v>
      </c>
    </row>
    <row r="101" spans="1:14" x14ac:dyDescent="0.25">
      <c r="A101">
        <v>26</v>
      </c>
      <c r="B101">
        <v>79909091</v>
      </c>
      <c r="C101" t="s">
        <v>1296</v>
      </c>
      <c r="D101" t="s">
        <v>1021</v>
      </c>
      <c r="E101" t="s">
        <v>957</v>
      </c>
      <c r="F101" t="s">
        <v>919</v>
      </c>
      <c r="G101" t="s">
        <v>122</v>
      </c>
      <c r="H101">
        <v>7490</v>
      </c>
      <c r="I101">
        <v>48</v>
      </c>
      <c r="J101" t="s">
        <v>6</v>
      </c>
      <c r="K101">
        <v>34320</v>
      </c>
      <c r="L101">
        <v>43862</v>
      </c>
      <c r="M101">
        <v>43992</v>
      </c>
      <c r="N101">
        <v>4.25</v>
      </c>
    </row>
    <row r="102" spans="1:14" x14ac:dyDescent="0.25">
      <c r="A102">
        <v>26</v>
      </c>
      <c r="B102">
        <v>79909091</v>
      </c>
      <c r="C102" t="s">
        <v>1296</v>
      </c>
      <c r="D102" t="s">
        <v>1021</v>
      </c>
      <c r="E102" t="s">
        <v>957</v>
      </c>
      <c r="F102" t="s">
        <v>919</v>
      </c>
      <c r="G102" t="s">
        <v>122</v>
      </c>
      <c r="H102" t="s">
        <v>123</v>
      </c>
      <c r="I102">
        <v>48</v>
      </c>
      <c r="J102" t="s">
        <v>6</v>
      </c>
      <c r="K102">
        <v>34320</v>
      </c>
      <c r="L102">
        <v>43862</v>
      </c>
      <c r="M102">
        <v>43992</v>
      </c>
      <c r="N102">
        <v>4.25</v>
      </c>
    </row>
    <row r="103" spans="1:14" x14ac:dyDescent="0.25">
      <c r="A103">
        <v>26</v>
      </c>
      <c r="B103">
        <v>79909091</v>
      </c>
      <c r="C103" t="s">
        <v>1296</v>
      </c>
      <c r="D103" t="s">
        <v>1021</v>
      </c>
      <c r="E103" t="s">
        <v>957</v>
      </c>
      <c r="F103" t="s">
        <v>919</v>
      </c>
      <c r="G103" t="s">
        <v>122</v>
      </c>
      <c r="H103" t="s">
        <v>337</v>
      </c>
      <c r="I103">
        <v>48</v>
      </c>
      <c r="J103" t="s">
        <v>6</v>
      </c>
      <c r="K103">
        <v>34320</v>
      </c>
      <c r="L103">
        <v>43862</v>
      </c>
      <c r="M103">
        <v>43992</v>
      </c>
      <c r="N103">
        <v>4.25</v>
      </c>
    </row>
    <row r="104" spans="1:14" x14ac:dyDescent="0.25">
      <c r="A104">
        <v>26</v>
      </c>
      <c r="B104">
        <v>79909091</v>
      </c>
      <c r="C104" t="s">
        <v>1296</v>
      </c>
      <c r="D104" t="s">
        <v>1021</v>
      </c>
      <c r="E104" t="s">
        <v>957</v>
      </c>
      <c r="F104" t="s">
        <v>919</v>
      </c>
      <c r="G104" t="s">
        <v>357</v>
      </c>
      <c r="I104">
        <v>48</v>
      </c>
      <c r="J104" t="s">
        <v>10</v>
      </c>
      <c r="K104">
        <v>23100</v>
      </c>
      <c r="L104">
        <v>43862</v>
      </c>
      <c r="M104">
        <v>43992</v>
      </c>
      <c r="N104">
        <v>4.25</v>
      </c>
    </row>
    <row r="105" spans="1:14" x14ac:dyDescent="0.25">
      <c r="A105">
        <v>27</v>
      </c>
      <c r="B105">
        <v>67039923</v>
      </c>
      <c r="C105" t="s">
        <v>1296</v>
      </c>
      <c r="D105" t="s">
        <v>1013</v>
      </c>
      <c r="E105" t="s">
        <v>958</v>
      </c>
      <c r="F105" t="s">
        <v>919</v>
      </c>
      <c r="G105" t="s">
        <v>64</v>
      </c>
      <c r="H105">
        <v>9496</v>
      </c>
      <c r="I105">
        <v>48</v>
      </c>
      <c r="J105" t="s">
        <v>6</v>
      </c>
      <c r="K105">
        <v>34320</v>
      </c>
      <c r="L105">
        <v>43862</v>
      </c>
      <c r="M105">
        <v>43992</v>
      </c>
      <c r="N105">
        <v>4.25</v>
      </c>
    </row>
    <row r="106" spans="1:14" x14ac:dyDescent="0.25">
      <c r="A106">
        <v>27</v>
      </c>
      <c r="B106">
        <v>67039923</v>
      </c>
      <c r="C106" t="s">
        <v>1296</v>
      </c>
      <c r="D106" t="s">
        <v>1013</v>
      </c>
      <c r="E106" t="s">
        <v>958</v>
      </c>
      <c r="F106" t="s">
        <v>919</v>
      </c>
      <c r="G106" t="s">
        <v>63</v>
      </c>
      <c r="H106">
        <v>8495</v>
      </c>
      <c r="I106">
        <v>48</v>
      </c>
      <c r="J106" t="s">
        <v>6</v>
      </c>
      <c r="K106">
        <v>34320</v>
      </c>
      <c r="L106">
        <v>43862</v>
      </c>
      <c r="M106">
        <v>43992</v>
      </c>
      <c r="N106">
        <v>4.25</v>
      </c>
    </row>
    <row r="107" spans="1:14" x14ac:dyDescent="0.25">
      <c r="A107">
        <v>28</v>
      </c>
      <c r="B107">
        <v>6405753</v>
      </c>
      <c r="C107" t="s">
        <v>1296</v>
      </c>
      <c r="D107" t="s">
        <v>1013</v>
      </c>
      <c r="E107" t="s">
        <v>125</v>
      </c>
      <c r="F107" t="s">
        <v>919</v>
      </c>
      <c r="G107" t="s">
        <v>126</v>
      </c>
      <c r="H107">
        <v>5496</v>
      </c>
      <c r="I107">
        <v>48</v>
      </c>
      <c r="J107" t="s">
        <v>6</v>
      </c>
      <c r="K107">
        <v>34320</v>
      </c>
      <c r="L107">
        <v>43862</v>
      </c>
      <c r="M107">
        <v>43992</v>
      </c>
      <c r="N107">
        <v>4.25</v>
      </c>
    </row>
    <row r="108" spans="1:14" x14ac:dyDescent="0.25">
      <c r="A108">
        <v>28</v>
      </c>
      <c r="B108">
        <v>6405753</v>
      </c>
      <c r="C108" t="s">
        <v>1296</v>
      </c>
      <c r="D108" t="s">
        <v>1013</v>
      </c>
      <c r="E108" t="s">
        <v>125</v>
      </c>
      <c r="F108" t="s">
        <v>919</v>
      </c>
      <c r="G108" t="s">
        <v>127</v>
      </c>
      <c r="H108">
        <v>3495</v>
      </c>
      <c r="I108">
        <v>48</v>
      </c>
      <c r="J108" t="s">
        <v>6</v>
      </c>
      <c r="K108">
        <v>34320</v>
      </c>
      <c r="L108">
        <v>43862</v>
      </c>
      <c r="M108">
        <v>43992</v>
      </c>
      <c r="N108">
        <v>4.25</v>
      </c>
    </row>
    <row r="109" spans="1:14" x14ac:dyDescent="0.25">
      <c r="A109">
        <v>28</v>
      </c>
      <c r="B109">
        <v>6405753</v>
      </c>
      <c r="C109" t="s">
        <v>1296</v>
      </c>
      <c r="D109" t="s">
        <v>1013</v>
      </c>
      <c r="E109" t="s">
        <v>125</v>
      </c>
      <c r="F109" t="s">
        <v>919</v>
      </c>
      <c r="G109" t="s">
        <v>126</v>
      </c>
      <c r="H109">
        <v>5495</v>
      </c>
      <c r="I109">
        <v>48</v>
      </c>
      <c r="J109" t="s">
        <v>6</v>
      </c>
      <c r="K109">
        <v>34320</v>
      </c>
      <c r="L109">
        <v>43862</v>
      </c>
      <c r="M109">
        <v>43992</v>
      </c>
      <c r="N109">
        <v>4.25</v>
      </c>
    </row>
    <row r="110" spans="1:14" x14ac:dyDescent="0.25">
      <c r="A110">
        <v>28</v>
      </c>
      <c r="B110">
        <v>6405753</v>
      </c>
      <c r="C110" t="s">
        <v>1296</v>
      </c>
      <c r="D110" t="s">
        <v>1013</v>
      </c>
      <c r="E110" t="s">
        <v>125</v>
      </c>
      <c r="F110" t="s">
        <v>919</v>
      </c>
      <c r="G110" t="s">
        <v>867</v>
      </c>
      <c r="H110">
        <v>647</v>
      </c>
      <c r="I110">
        <v>48</v>
      </c>
      <c r="J110" t="s">
        <v>6</v>
      </c>
      <c r="K110">
        <v>34320</v>
      </c>
      <c r="L110">
        <v>43862</v>
      </c>
      <c r="M110">
        <v>43992</v>
      </c>
      <c r="N110">
        <v>4.25</v>
      </c>
    </row>
    <row r="111" spans="1:14" x14ac:dyDescent="0.25">
      <c r="A111">
        <v>29</v>
      </c>
      <c r="B111">
        <v>1061800125</v>
      </c>
      <c r="C111" t="s">
        <v>1296</v>
      </c>
      <c r="D111" t="s">
        <v>1023</v>
      </c>
      <c r="E111" t="s">
        <v>298</v>
      </c>
      <c r="F111" t="s">
        <v>919</v>
      </c>
      <c r="G111" t="s">
        <v>159</v>
      </c>
      <c r="H111" t="s">
        <v>118</v>
      </c>
      <c r="I111">
        <v>48</v>
      </c>
      <c r="J111" t="s">
        <v>6</v>
      </c>
      <c r="K111">
        <v>34320</v>
      </c>
      <c r="L111">
        <v>43862</v>
      </c>
      <c r="M111">
        <v>44020</v>
      </c>
      <c r="N111">
        <v>5.25</v>
      </c>
    </row>
    <row r="112" spans="1:14" x14ac:dyDescent="0.25">
      <c r="A112">
        <v>29</v>
      </c>
      <c r="B112">
        <v>1061800125</v>
      </c>
      <c r="C112" t="s">
        <v>1296</v>
      </c>
      <c r="D112" t="s">
        <v>1023</v>
      </c>
      <c r="E112" t="s">
        <v>298</v>
      </c>
      <c r="F112" t="s">
        <v>919</v>
      </c>
      <c r="G112" t="s">
        <v>159</v>
      </c>
      <c r="H112" t="s">
        <v>299</v>
      </c>
      <c r="I112">
        <v>48</v>
      </c>
      <c r="J112" t="s">
        <v>6</v>
      </c>
      <c r="K112">
        <v>34320</v>
      </c>
      <c r="L112">
        <v>43862</v>
      </c>
      <c r="M112">
        <v>44020</v>
      </c>
      <c r="N112">
        <v>5.25</v>
      </c>
    </row>
    <row r="113" spans="1:14" x14ac:dyDescent="0.25">
      <c r="A113">
        <v>29</v>
      </c>
      <c r="B113">
        <v>1061800125</v>
      </c>
      <c r="C113" t="s">
        <v>1296</v>
      </c>
      <c r="D113" t="s">
        <v>1023</v>
      </c>
      <c r="E113" t="s">
        <v>298</v>
      </c>
      <c r="F113" t="s">
        <v>919</v>
      </c>
      <c r="G113" t="s">
        <v>317</v>
      </c>
      <c r="H113" t="s">
        <v>80</v>
      </c>
      <c r="I113">
        <v>38</v>
      </c>
      <c r="J113" t="s">
        <v>6</v>
      </c>
      <c r="K113">
        <v>34320</v>
      </c>
      <c r="L113">
        <v>43862</v>
      </c>
      <c r="M113">
        <v>44020</v>
      </c>
      <c r="N113">
        <v>5.25</v>
      </c>
    </row>
    <row r="114" spans="1:14" x14ac:dyDescent="0.25">
      <c r="A114">
        <v>29</v>
      </c>
      <c r="B114">
        <v>1061800125</v>
      </c>
      <c r="C114" t="s">
        <v>1296</v>
      </c>
      <c r="D114" t="s">
        <v>1023</v>
      </c>
      <c r="E114" t="s">
        <v>298</v>
      </c>
      <c r="F114" t="s">
        <v>919</v>
      </c>
      <c r="G114" t="s">
        <v>317</v>
      </c>
      <c r="H114" t="s">
        <v>120</v>
      </c>
      <c r="I114">
        <v>38</v>
      </c>
      <c r="J114" t="s">
        <v>6</v>
      </c>
      <c r="K114">
        <v>34320</v>
      </c>
      <c r="L114">
        <v>43862</v>
      </c>
      <c r="M114">
        <v>44020</v>
      </c>
      <c r="N114">
        <v>5.25</v>
      </c>
    </row>
    <row r="115" spans="1:14" x14ac:dyDescent="0.25">
      <c r="A115">
        <v>29</v>
      </c>
      <c r="B115">
        <v>1061800125</v>
      </c>
      <c r="C115" t="s">
        <v>1296</v>
      </c>
      <c r="D115" t="s">
        <v>1023</v>
      </c>
      <c r="E115" t="s">
        <v>298</v>
      </c>
      <c r="F115" t="s">
        <v>919</v>
      </c>
      <c r="G115" t="s">
        <v>288</v>
      </c>
      <c r="H115" t="s">
        <v>119</v>
      </c>
      <c r="I115">
        <v>48</v>
      </c>
      <c r="J115" t="s">
        <v>6</v>
      </c>
      <c r="K115">
        <v>34320</v>
      </c>
      <c r="L115">
        <v>43862</v>
      </c>
      <c r="M115">
        <v>44020</v>
      </c>
      <c r="N115">
        <v>5.25</v>
      </c>
    </row>
    <row r="116" spans="1:14" x14ac:dyDescent="0.25">
      <c r="A116">
        <v>30</v>
      </c>
      <c r="B116">
        <v>94301663</v>
      </c>
      <c r="C116" t="s">
        <v>1296</v>
      </c>
      <c r="D116" t="s">
        <v>1024</v>
      </c>
      <c r="E116" t="s">
        <v>959</v>
      </c>
      <c r="F116" t="s">
        <v>919</v>
      </c>
      <c r="G116" t="s">
        <v>128</v>
      </c>
      <c r="H116" t="s">
        <v>129</v>
      </c>
      <c r="I116">
        <v>48</v>
      </c>
      <c r="J116" t="s">
        <v>6</v>
      </c>
      <c r="K116">
        <v>34320</v>
      </c>
      <c r="L116">
        <v>43862</v>
      </c>
      <c r="M116">
        <v>43992</v>
      </c>
      <c r="N116">
        <v>4.25</v>
      </c>
    </row>
    <row r="117" spans="1:14" x14ac:dyDescent="0.25">
      <c r="A117">
        <v>30</v>
      </c>
      <c r="B117">
        <v>94301663</v>
      </c>
      <c r="C117" t="s">
        <v>1296</v>
      </c>
      <c r="D117" t="s">
        <v>1024</v>
      </c>
      <c r="E117" t="s">
        <v>959</v>
      </c>
      <c r="F117" t="s">
        <v>919</v>
      </c>
      <c r="G117" t="s">
        <v>128</v>
      </c>
      <c r="H117" t="s">
        <v>130</v>
      </c>
      <c r="I117">
        <v>48</v>
      </c>
      <c r="J117" t="s">
        <v>6</v>
      </c>
      <c r="K117">
        <v>34320</v>
      </c>
      <c r="L117">
        <v>43862</v>
      </c>
      <c r="M117">
        <v>43992</v>
      </c>
      <c r="N117">
        <v>4.25</v>
      </c>
    </row>
    <row r="118" spans="1:14" x14ac:dyDescent="0.25">
      <c r="A118">
        <v>30</v>
      </c>
      <c r="B118">
        <v>94301663</v>
      </c>
      <c r="C118" t="s">
        <v>1296</v>
      </c>
      <c r="D118" t="s">
        <v>1024</v>
      </c>
      <c r="E118" t="s">
        <v>959</v>
      </c>
      <c r="F118" t="s">
        <v>919</v>
      </c>
      <c r="G118" t="s">
        <v>310</v>
      </c>
      <c r="H118" t="s">
        <v>163</v>
      </c>
      <c r="I118">
        <v>48</v>
      </c>
      <c r="J118" t="s">
        <v>6</v>
      </c>
      <c r="K118">
        <v>34320</v>
      </c>
      <c r="L118">
        <v>43862</v>
      </c>
      <c r="M118">
        <v>43992</v>
      </c>
      <c r="N118">
        <v>4.25</v>
      </c>
    </row>
    <row r="119" spans="1:14" x14ac:dyDescent="0.25">
      <c r="A119">
        <v>30</v>
      </c>
      <c r="B119">
        <v>94301663</v>
      </c>
      <c r="C119" t="s">
        <v>1296</v>
      </c>
      <c r="D119" t="s">
        <v>1024</v>
      </c>
      <c r="E119" t="s">
        <v>959</v>
      </c>
      <c r="F119" t="s">
        <v>919</v>
      </c>
      <c r="G119" t="s">
        <v>121</v>
      </c>
      <c r="H119" t="s">
        <v>82</v>
      </c>
      <c r="I119">
        <v>48</v>
      </c>
      <c r="J119" t="s">
        <v>6</v>
      </c>
      <c r="K119">
        <v>34320</v>
      </c>
      <c r="L119">
        <v>43862</v>
      </c>
      <c r="M119">
        <v>43992</v>
      </c>
      <c r="N119">
        <v>4.25</v>
      </c>
    </row>
    <row r="120" spans="1:14" x14ac:dyDescent="0.25">
      <c r="A120">
        <v>30</v>
      </c>
      <c r="B120">
        <v>94301663</v>
      </c>
      <c r="C120" t="s">
        <v>1296</v>
      </c>
      <c r="D120" t="s">
        <v>1024</v>
      </c>
      <c r="E120" t="s">
        <v>959</v>
      </c>
      <c r="F120" t="s">
        <v>919</v>
      </c>
      <c r="G120" t="s">
        <v>310</v>
      </c>
      <c r="H120" t="s">
        <v>364</v>
      </c>
      <c r="I120">
        <v>48</v>
      </c>
      <c r="J120" t="s">
        <v>6</v>
      </c>
      <c r="K120">
        <v>34320</v>
      </c>
      <c r="L120">
        <v>43862</v>
      </c>
      <c r="M120">
        <v>43992</v>
      </c>
      <c r="N120">
        <v>4.25</v>
      </c>
    </row>
    <row r="121" spans="1:14" x14ac:dyDescent="0.25">
      <c r="A121">
        <v>31</v>
      </c>
      <c r="B121">
        <v>94150641</v>
      </c>
      <c r="C121" t="s">
        <v>1296</v>
      </c>
      <c r="D121" t="s">
        <v>1025</v>
      </c>
      <c r="E121" t="s">
        <v>132</v>
      </c>
      <c r="F121" t="s">
        <v>919</v>
      </c>
      <c r="G121" t="s">
        <v>133</v>
      </c>
      <c r="H121">
        <v>10490</v>
      </c>
      <c r="I121">
        <v>48</v>
      </c>
      <c r="J121" t="s">
        <v>6</v>
      </c>
      <c r="K121">
        <v>34320</v>
      </c>
      <c r="L121">
        <v>43862</v>
      </c>
      <c r="M121">
        <v>43992</v>
      </c>
      <c r="N121">
        <v>4.25</v>
      </c>
    </row>
    <row r="122" spans="1:14" x14ac:dyDescent="0.25">
      <c r="A122">
        <v>31</v>
      </c>
      <c r="B122">
        <v>94150641</v>
      </c>
      <c r="C122" t="s">
        <v>1296</v>
      </c>
      <c r="D122" t="s">
        <v>1025</v>
      </c>
      <c r="E122" t="s">
        <v>132</v>
      </c>
      <c r="F122" t="s">
        <v>919</v>
      </c>
      <c r="G122" t="s">
        <v>133</v>
      </c>
      <c r="H122" t="s">
        <v>134</v>
      </c>
      <c r="I122">
        <v>48</v>
      </c>
      <c r="J122" t="s">
        <v>6</v>
      </c>
      <c r="K122">
        <v>34320</v>
      </c>
      <c r="L122">
        <v>43862</v>
      </c>
      <c r="M122">
        <v>43992</v>
      </c>
      <c r="N122">
        <v>4.25</v>
      </c>
    </row>
    <row r="123" spans="1:14" x14ac:dyDescent="0.25">
      <c r="A123">
        <v>32</v>
      </c>
      <c r="B123">
        <v>16785494</v>
      </c>
      <c r="C123" t="s">
        <v>1296</v>
      </c>
      <c r="D123" t="s">
        <v>1013</v>
      </c>
      <c r="E123" t="s">
        <v>960</v>
      </c>
      <c r="F123" t="s">
        <v>919</v>
      </c>
      <c r="G123" t="s">
        <v>107</v>
      </c>
      <c r="H123" t="s">
        <v>77</v>
      </c>
      <c r="I123">
        <v>48</v>
      </c>
      <c r="J123" t="s">
        <v>6</v>
      </c>
      <c r="K123">
        <v>34320</v>
      </c>
      <c r="L123">
        <v>43862</v>
      </c>
      <c r="M123">
        <v>44020</v>
      </c>
      <c r="N123">
        <v>5.25</v>
      </c>
    </row>
    <row r="124" spans="1:14" x14ac:dyDescent="0.25">
      <c r="A124">
        <v>32</v>
      </c>
      <c r="B124">
        <v>16785494</v>
      </c>
      <c r="C124" t="s">
        <v>1296</v>
      </c>
      <c r="D124" t="s">
        <v>1013</v>
      </c>
      <c r="E124" t="s">
        <v>960</v>
      </c>
      <c r="F124" t="s">
        <v>919</v>
      </c>
      <c r="G124" t="s">
        <v>107</v>
      </c>
      <c r="H124" t="s">
        <v>75</v>
      </c>
      <c r="I124">
        <v>48</v>
      </c>
      <c r="J124" t="s">
        <v>6</v>
      </c>
      <c r="K124">
        <v>34320</v>
      </c>
      <c r="L124">
        <v>43862</v>
      </c>
      <c r="M124">
        <v>44020</v>
      </c>
      <c r="N124">
        <v>5.25</v>
      </c>
    </row>
    <row r="125" spans="1:14" x14ac:dyDescent="0.25">
      <c r="A125">
        <v>32</v>
      </c>
      <c r="B125">
        <v>16785494</v>
      </c>
      <c r="C125" t="s">
        <v>1296</v>
      </c>
      <c r="D125" t="s">
        <v>1013</v>
      </c>
      <c r="E125" t="s">
        <v>960</v>
      </c>
      <c r="F125" t="s">
        <v>919</v>
      </c>
      <c r="G125" t="s">
        <v>301</v>
      </c>
      <c r="H125" t="s">
        <v>47</v>
      </c>
      <c r="I125">
        <v>38</v>
      </c>
      <c r="J125" t="s">
        <v>6</v>
      </c>
      <c r="K125">
        <v>34320</v>
      </c>
      <c r="L125">
        <v>43862</v>
      </c>
      <c r="M125">
        <v>44020</v>
      </c>
      <c r="N125">
        <v>5.25</v>
      </c>
    </row>
    <row r="126" spans="1:14" x14ac:dyDescent="0.25">
      <c r="A126">
        <v>32</v>
      </c>
      <c r="B126">
        <v>16785494</v>
      </c>
      <c r="C126" t="s">
        <v>1296</v>
      </c>
      <c r="D126" t="s">
        <v>1013</v>
      </c>
      <c r="E126" t="s">
        <v>960</v>
      </c>
      <c r="F126" t="s">
        <v>919</v>
      </c>
      <c r="G126" t="s">
        <v>57</v>
      </c>
      <c r="H126" t="s">
        <v>53</v>
      </c>
      <c r="I126">
        <v>38</v>
      </c>
      <c r="J126" t="s">
        <v>6</v>
      </c>
      <c r="K126">
        <v>34320</v>
      </c>
      <c r="L126">
        <v>43862</v>
      </c>
      <c r="M126">
        <v>44020</v>
      </c>
      <c r="N126">
        <v>5.25</v>
      </c>
    </row>
    <row r="127" spans="1:14" x14ac:dyDescent="0.25">
      <c r="A127">
        <v>32</v>
      </c>
      <c r="B127">
        <v>16785494</v>
      </c>
      <c r="C127" t="s">
        <v>1296</v>
      </c>
      <c r="D127" t="s">
        <v>1013</v>
      </c>
      <c r="E127" t="s">
        <v>960</v>
      </c>
      <c r="F127" t="s">
        <v>919</v>
      </c>
      <c r="G127" t="s">
        <v>107</v>
      </c>
      <c r="H127">
        <v>4491</v>
      </c>
      <c r="I127">
        <v>48</v>
      </c>
      <c r="J127" t="s">
        <v>6</v>
      </c>
      <c r="K127">
        <v>34320</v>
      </c>
      <c r="L127">
        <v>43862</v>
      </c>
      <c r="M127">
        <v>44020</v>
      </c>
      <c r="N127">
        <v>5.25</v>
      </c>
    </row>
    <row r="128" spans="1:14" x14ac:dyDescent="0.25">
      <c r="A128">
        <v>33</v>
      </c>
      <c r="B128">
        <v>10355235</v>
      </c>
      <c r="C128" t="s">
        <v>1296</v>
      </c>
      <c r="D128" t="s">
        <v>1040</v>
      </c>
      <c r="E128" t="s">
        <v>868</v>
      </c>
      <c r="F128" t="s">
        <v>919</v>
      </c>
      <c r="G128" t="s">
        <v>869</v>
      </c>
      <c r="H128" t="s">
        <v>163</v>
      </c>
      <c r="I128">
        <v>48</v>
      </c>
      <c r="J128" t="s">
        <v>6</v>
      </c>
      <c r="K128">
        <v>34320</v>
      </c>
      <c r="L128">
        <v>43862</v>
      </c>
      <c r="M128">
        <v>43992</v>
      </c>
      <c r="N128">
        <v>4.25</v>
      </c>
    </row>
    <row r="129" spans="1:14" x14ac:dyDescent="0.25">
      <c r="A129">
        <v>33</v>
      </c>
      <c r="B129">
        <v>10355235</v>
      </c>
      <c r="C129" t="s">
        <v>1296</v>
      </c>
      <c r="D129" t="s">
        <v>1040</v>
      </c>
      <c r="E129" t="s">
        <v>868</v>
      </c>
      <c r="F129" t="s">
        <v>919</v>
      </c>
      <c r="G129" t="s">
        <v>160</v>
      </c>
      <c r="H129" t="s">
        <v>135</v>
      </c>
      <c r="I129">
        <v>48</v>
      </c>
      <c r="J129" t="s">
        <v>6</v>
      </c>
      <c r="K129">
        <v>34320</v>
      </c>
      <c r="L129">
        <v>43862</v>
      </c>
      <c r="M129">
        <v>43992</v>
      </c>
      <c r="N129">
        <v>4.25</v>
      </c>
    </row>
    <row r="130" spans="1:14" x14ac:dyDescent="0.25">
      <c r="A130">
        <v>34</v>
      </c>
      <c r="B130">
        <v>1130623014</v>
      </c>
      <c r="C130" t="s">
        <v>1296</v>
      </c>
      <c r="D130" t="s">
        <v>1012</v>
      </c>
      <c r="E130" t="s">
        <v>138</v>
      </c>
      <c r="F130" t="s">
        <v>919</v>
      </c>
      <c r="G130" t="s">
        <v>81</v>
      </c>
      <c r="H130" t="s">
        <v>85</v>
      </c>
      <c r="I130">
        <v>38</v>
      </c>
      <c r="J130" t="s">
        <v>6</v>
      </c>
      <c r="K130">
        <v>34320</v>
      </c>
      <c r="L130">
        <v>43862</v>
      </c>
      <c r="M130">
        <v>44020</v>
      </c>
      <c r="N130">
        <v>5.25</v>
      </c>
    </row>
    <row r="131" spans="1:14" x14ac:dyDescent="0.25">
      <c r="A131">
        <v>34</v>
      </c>
      <c r="B131">
        <v>1130623014</v>
      </c>
      <c r="C131" t="s">
        <v>1296</v>
      </c>
      <c r="D131" t="s">
        <v>1012</v>
      </c>
      <c r="E131" t="s">
        <v>138</v>
      </c>
      <c r="F131" t="s">
        <v>919</v>
      </c>
      <c r="G131" t="s">
        <v>140</v>
      </c>
      <c r="H131" t="s">
        <v>129</v>
      </c>
      <c r="I131">
        <v>58</v>
      </c>
      <c r="J131" t="s">
        <v>6</v>
      </c>
      <c r="K131">
        <v>34320</v>
      </c>
      <c r="L131">
        <v>43862</v>
      </c>
      <c r="M131">
        <v>44020</v>
      </c>
      <c r="N131">
        <v>5.25</v>
      </c>
    </row>
    <row r="132" spans="1:14" x14ac:dyDescent="0.25">
      <c r="A132">
        <v>34</v>
      </c>
      <c r="B132">
        <v>1130623014</v>
      </c>
      <c r="C132" t="s">
        <v>1296</v>
      </c>
      <c r="D132" t="s">
        <v>1012</v>
      </c>
      <c r="E132" t="s">
        <v>138</v>
      </c>
      <c r="F132" t="s">
        <v>919</v>
      </c>
      <c r="G132" t="s">
        <v>140</v>
      </c>
      <c r="H132" t="s">
        <v>130</v>
      </c>
      <c r="I132">
        <v>58</v>
      </c>
      <c r="J132" t="s">
        <v>6</v>
      </c>
      <c r="K132">
        <v>34320</v>
      </c>
      <c r="L132">
        <v>43862</v>
      </c>
      <c r="M132">
        <v>44020</v>
      </c>
      <c r="N132">
        <v>5.25</v>
      </c>
    </row>
    <row r="133" spans="1:14" x14ac:dyDescent="0.25">
      <c r="A133">
        <v>34</v>
      </c>
      <c r="B133">
        <v>1130623014</v>
      </c>
      <c r="C133" t="s">
        <v>1296</v>
      </c>
      <c r="D133" t="s">
        <v>1012</v>
      </c>
      <c r="E133" t="s">
        <v>138</v>
      </c>
      <c r="F133" t="s">
        <v>919</v>
      </c>
      <c r="G133" t="s">
        <v>139</v>
      </c>
      <c r="H133" t="s">
        <v>103</v>
      </c>
      <c r="I133">
        <v>38</v>
      </c>
      <c r="J133" t="s">
        <v>6</v>
      </c>
      <c r="K133">
        <v>34320</v>
      </c>
      <c r="L133">
        <v>43862</v>
      </c>
      <c r="M133">
        <v>44020</v>
      </c>
      <c r="N133">
        <v>5.25</v>
      </c>
    </row>
    <row r="134" spans="1:14" x14ac:dyDescent="0.25">
      <c r="A134">
        <v>34</v>
      </c>
      <c r="B134">
        <v>1130623014</v>
      </c>
      <c r="C134" t="s">
        <v>1296</v>
      </c>
      <c r="D134" t="s">
        <v>1012</v>
      </c>
      <c r="E134" t="s">
        <v>138</v>
      </c>
      <c r="F134" t="s">
        <v>919</v>
      </c>
      <c r="G134" t="s">
        <v>380</v>
      </c>
      <c r="I134">
        <v>40</v>
      </c>
      <c r="J134" t="s">
        <v>10</v>
      </c>
      <c r="K134">
        <v>23100</v>
      </c>
      <c r="L134">
        <v>43862</v>
      </c>
      <c r="M134">
        <v>44020</v>
      </c>
      <c r="N134">
        <v>5.25</v>
      </c>
    </row>
    <row r="135" spans="1:14" x14ac:dyDescent="0.25">
      <c r="A135">
        <v>34</v>
      </c>
      <c r="B135">
        <v>1130623014</v>
      </c>
      <c r="C135" t="s">
        <v>1296</v>
      </c>
      <c r="D135" t="s">
        <v>1012</v>
      </c>
      <c r="E135" t="s">
        <v>138</v>
      </c>
      <c r="F135" t="s">
        <v>919</v>
      </c>
      <c r="G135" t="s">
        <v>81</v>
      </c>
      <c r="H135" t="s">
        <v>84</v>
      </c>
      <c r="I135">
        <v>38</v>
      </c>
      <c r="J135" t="s">
        <v>6</v>
      </c>
      <c r="K135">
        <v>34320</v>
      </c>
      <c r="L135">
        <v>43862</v>
      </c>
      <c r="M135">
        <v>44020</v>
      </c>
      <c r="N135">
        <v>5.25</v>
      </c>
    </row>
    <row r="136" spans="1:14" x14ac:dyDescent="0.25">
      <c r="A136">
        <v>34</v>
      </c>
      <c r="B136">
        <v>1130623014</v>
      </c>
      <c r="C136" t="s">
        <v>1296</v>
      </c>
      <c r="D136" t="s">
        <v>1012</v>
      </c>
      <c r="E136" t="s">
        <v>138</v>
      </c>
      <c r="F136" t="s">
        <v>919</v>
      </c>
      <c r="G136" t="s">
        <v>141</v>
      </c>
      <c r="H136" t="s">
        <v>201</v>
      </c>
      <c r="I136">
        <v>48</v>
      </c>
      <c r="J136" t="s">
        <v>6</v>
      </c>
      <c r="K136">
        <v>34320</v>
      </c>
      <c r="L136">
        <v>43862</v>
      </c>
      <c r="M136">
        <v>44020</v>
      </c>
      <c r="N136">
        <v>5.25</v>
      </c>
    </row>
    <row r="137" spans="1:14" x14ac:dyDescent="0.25">
      <c r="A137">
        <v>35</v>
      </c>
      <c r="B137">
        <v>66924057</v>
      </c>
      <c r="C137" t="s">
        <v>1296</v>
      </c>
      <c r="D137" t="s">
        <v>1012</v>
      </c>
      <c r="E137" t="s">
        <v>961</v>
      </c>
      <c r="F137" t="s">
        <v>919</v>
      </c>
      <c r="G137" t="s">
        <v>37</v>
      </c>
      <c r="H137" t="s">
        <v>327</v>
      </c>
      <c r="I137">
        <v>48</v>
      </c>
      <c r="J137" t="s">
        <v>6</v>
      </c>
      <c r="K137">
        <v>34320</v>
      </c>
      <c r="L137">
        <v>43862</v>
      </c>
      <c r="M137">
        <v>43992</v>
      </c>
      <c r="N137">
        <v>4.25</v>
      </c>
    </row>
    <row r="138" spans="1:14" x14ac:dyDescent="0.25">
      <c r="A138">
        <v>35</v>
      </c>
      <c r="B138">
        <v>66924057</v>
      </c>
      <c r="C138" t="s">
        <v>1296</v>
      </c>
      <c r="D138" t="s">
        <v>1012</v>
      </c>
      <c r="E138" t="s">
        <v>961</v>
      </c>
      <c r="F138" t="s">
        <v>919</v>
      </c>
      <c r="G138" t="s">
        <v>175</v>
      </c>
      <c r="H138" t="s">
        <v>142</v>
      </c>
      <c r="I138">
        <v>48</v>
      </c>
      <c r="J138" t="s">
        <v>6</v>
      </c>
      <c r="K138">
        <v>34320</v>
      </c>
      <c r="L138">
        <v>43862</v>
      </c>
      <c r="M138">
        <v>43992</v>
      </c>
      <c r="N138">
        <v>4.25</v>
      </c>
    </row>
    <row r="139" spans="1:14" x14ac:dyDescent="0.25">
      <c r="A139">
        <v>35</v>
      </c>
      <c r="B139">
        <v>66924057</v>
      </c>
      <c r="C139" t="s">
        <v>1296</v>
      </c>
      <c r="D139" t="s">
        <v>1012</v>
      </c>
      <c r="E139" t="s">
        <v>961</v>
      </c>
      <c r="F139" t="s">
        <v>919</v>
      </c>
      <c r="G139" t="s">
        <v>39</v>
      </c>
      <c r="H139" t="s">
        <v>156</v>
      </c>
      <c r="I139">
        <v>48</v>
      </c>
      <c r="J139" t="s">
        <v>6</v>
      </c>
      <c r="K139">
        <v>34320</v>
      </c>
      <c r="L139">
        <v>43862</v>
      </c>
      <c r="M139">
        <v>43992</v>
      </c>
      <c r="N139">
        <v>4.25</v>
      </c>
    </row>
    <row r="140" spans="1:14" ht="49.5" customHeight="1" x14ac:dyDescent="0.25">
      <c r="A140">
        <v>35</v>
      </c>
      <c r="B140">
        <v>66924057</v>
      </c>
      <c r="C140" t="s">
        <v>1296</v>
      </c>
      <c r="D140" t="s">
        <v>1012</v>
      </c>
      <c r="E140" t="s">
        <v>961</v>
      </c>
      <c r="F140" t="s">
        <v>919</v>
      </c>
      <c r="G140" t="s">
        <v>865</v>
      </c>
      <c r="H140" t="s">
        <v>56</v>
      </c>
      <c r="I140">
        <v>48</v>
      </c>
      <c r="J140" t="s">
        <v>6</v>
      </c>
      <c r="K140">
        <v>34320</v>
      </c>
      <c r="L140">
        <v>43862</v>
      </c>
      <c r="M140">
        <v>43992</v>
      </c>
      <c r="N140">
        <v>4.25</v>
      </c>
    </row>
    <row r="141" spans="1:14" ht="57.75" customHeight="1" x14ac:dyDescent="0.25">
      <c r="A141">
        <v>35</v>
      </c>
      <c r="B141">
        <v>66924057</v>
      </c>
      <c r="C141" t="s">
        <v>1296</v>
      </c>
      <c r="D141" t="s">
        <v>1012</v>
      </c>
      <c r="E141" t="s">
        <v>961</v>
      </c>
      <c r="F141" t="s">
        <v>919</v>
      </c>
      <c r="G141" t="s">
        <v>870</v>
      </c>
      <c r="H141">
        <v>7495</v>
      </c>
      <c r="I141">
        <v>48</v>
      </c>
      <c r="J141" t="s">
        <v>6</v>
      </c>
      <c r="K141">
        <v>34320</v>
      </c>
      <c r="L141">
        <v>43862</v>
      </c>
      <c r="M141">
        <v>43992</v>
      </c>
      <c r="N141">
        <v>4.25</v>
      </c>
    </row>
    <row r="142" spans="1:14" x14ac:dyDescent="0.25">
      <c r="A142">
        <v>36</v>
      </c>
      <c r="B142">
        <v>94072579</v>
      </c>
      <c r="C142" t="s">
        <v>1296</v>
      </c>
      <c r="D142" t="s">
        <v>1013</v>
      </c>
      <c r="E142" t="s">
        <v>962</v>
      </c>
      <c r="F142" t="s">
        <v>919</v>
      </c>
      <c r="G142" t="s">
        <v>146</v>
      </c>
      <c r="H142">
        <v>595</v>
      </c>
      <c r="I142">
        <v>48</v>
      </c>
      <c r="J142" t="s">
        <v>6</v>
      </c>
      <c r="K142">
        <v>34320</v>
      </c>
      <c r="L142">
        <v>43862</v>
      </c>
      <c r="M142">
        <v>43992</v>
      </c>
      <c r="N142">
        <v>4.25</v>
      </c>
    </row>
    <row r="143" spans="1:14" x14ac:dyDescent="0.25">
      <c r="A143">
        <v>36</v>
      </c>
      <c r="B143">
        <v>94072579</v>
      </c>
      <c r="C143" t="s">
        <v>1296</v>
      </c>
      <c r="D143" t="s">
        <v>1013</v>
      </c>
      <c r="E143" t="s">
        <v>962</v>
      </c>
      <c r="F143" t="s">
        <v>919</v>
      </c>
      <c r="G143" t="s">
        <v>147</v>
      </c>
      <c r="H143">
        <v>695</v>
      </c>
      <c r="I143">
        <v>48</v>
      </c>
      <c r="J143" t="s">
        <v>6</v>
      </c>
      <c r="K143">
        <v>34320</v>
      </c>
      <c r="L143">
        <v>43862</v>
      </c>
      <c r="M143">
        <v>43992</v>
      </c>
      <c r="N143">
        <v>4.25</v>
      </c>
    </row>
    <row r="144" spans="1:14" x14ac:dyDescent="0.25">
      <c r="A144">
        <v>36</v>
      </c>
      <c r="B144">
        <v>94072579</v>
      </c>
      <c r="C144" t="s">
        <v>1296</v>
      </c>
      <c r="D144" t="s">
        <v>1013</v>
      </c>
      <c r="E144" t="s">
        <v>962</v>
      </c>
      <c r="F144" t="s">
        <v>919</v>
      </c>
      <c r="G144" t="s">
        <v>146</v>
      </c>
      <c r="H144" t="s">
        <v>91</v>
      </c>
      <c r="I144">
        <v>48</v>
      </c>
      <c r="J144" t="s">
        <v>6</v>
      </c>
      <c r="K144">
        <v>34320</v>
      </c>
      <c r="L144">
        <v>43862</v>
      </c>
      <c r="M144">
        <v>43992</v>
      </c>
      <c r="N144">
        <v>4.25</v>
      </c>
    </row>
    <row r="145" spans="1:14" x14ac:dyDescent="0.25">
      <c r="A145">
        <v>36</v>
      </c>
      <c r="B145">
        <v>94072579</v>
      </c>
      <c r="C145" t="s">
        <v>1296</v>
      </c>
      <c r="D145" t="s">
        <v>1013</v>
      </c>
      <c r="E145" t="s">
        <v>962</v>
      </c>
      <c r="F145" t="s">
        <v>919</v>
      </c>
      <c r="G145" t="s">
        <v>147</v>
      </c>
      <c r="H145" t="s">
        <v>148</v>
      </c>
      <c r="I145">
        <v>48</v>
      </c>
      <c r="J145" t="s">
        <v>6</v>
      </c>
      <c r="K145">
        <v>34320</v>
      </c>
      <c r="L145">
        <v>43862</v>
      </c>
      <c r="M145">
        <v>43992</v>
      </c>
      <c r="N145">
        <v>4.25</v>
      </c>
    </row>
    <row r="146" spans="1:14" x14ac:dyDescent="0.25">
      <c r="A146">
        <v>36</v>
      </c>
      <c r="B146">
        <v>94072579</v>
      </c>
      <c r="C146" t="s">
        <v>1296</v>
      </c>
      <c r="D146" t="s">
        <v>1013</v>
      </c>
      <c r="E146" t="s">
        <v>962</v>
      </c>
      <c r="F146" t="s">
        <v>919</v>
      </c>
      <c r="G146" t="s">
        <v>146</v>
      </c>
      <c r="H146">
        <v>520</v>
      </c>
      <c r="I146">
        <v>48</v>
      </c>
      <c r="J146" t="s">
        <v>6</v>
      </c>
      <c r="K146">
        <v>34320</v>
      </c>
      <c r="L146">
        <v>43862</v>
      </c>
      <c r="M146">
        <v>43992</v>
      </c>
      <c r="N146">
        <v>4.25</v>
      </c>
    </row>
    <row r="147" spans="1:14" x14ac:dyDescent="0.25">
      <c r="A147">
        <v>37</v>
      </c>
      <c r="B147">
        <v>16849986</v>
      </c>
      <c r="C147" t="s">
        <v>1296</v>
      </c>
      <c r="D147" t="s">
        <v>1013</v>
      </c>
      <c r="E147" t="s">
        <v>963</v>
      </c>
      <c r="F147" t="s">
        <v>919</v>
      </c>
      <c r="G147" t="s">
        <v>69</v>
      </c>
      <c r="H147" t="s">
        <v>150</v>
      </c>
      <c r="I147">
        <v>38</v>
      </c>
      <c r="J147" t="s">
        <v>6</v>
      </c>
      <c r="K147">
        <v>34320</v>
      </c>
      <c r="L147">
        <v>43862</v>
      </c>
      <c r="M147">
        <v>43992</v>
      </c>
      <c r="N147">
        <v>4.25</v>
      </c>
    </row>
    <row r="148" spans="1:14" x14ac:dyDescent="0.25">
      <c r="A148">
        <v>37</v>
      </c>
      <c r="B148">
        <v>16849986</v>
      </c>
      <c r="C148" t="s">
        <v>1296</v>
      </c>
      <c r="D148" t="s">
        <v>1013</v>
      </c>
      <c r="E148" t="s">
        <v>963</v>
      </c>
      <c r="F148" t="s">
        <v>919</v>
      </c>
      <c r="G148" t="s">
        <v>69</v>
      </c>
      <c r="H148" t="s">
        <v>49</v>
      </c>
      <c r="I148">
        <v>38</v>
      </c>
      <c r="J148" t="s">
        <v>6</v>
      </c>
      <c r="K148">
        <v>34320</v>
      </c>
      <c r="L148">
        <v>43862</v>
      </c>
      <c r="M148">
        <v>43992</v>
      </c>
      <c r="N148">
        <v>4.25</v>
      </c>
    </row>
    <row r="149" spans="1:14" x14ac:dyDescent="0.25">
      <c r="A149">
        <v>37</v>
      </c>
      <c r="B149">
        <v>16849986</v>
      </c>
      <c r="C149" t="s">
        <v>1296</v>
      </c>
      <c r="D149" t="s">
        <v>1013</v>
      </c>
      <c r="E149" t="s">
        <v>963</v>
      </c>
      <c r="F149" t="s">
        <v>919</v>
      </c>
      <c r="G149" t="s">
        <v>69</v>
      </c>
      <c r="H149" t="s">
        <v>332</v>
      </c>
      <c r="I149">
        <v>38</v>
      </c>
      <c r="J149" t="s">
        <v>6</v>
      </c>
      <c r="K149">
        <v>34320</v>
      </c>
      <c r="L149">
        <v>43862</v>
      </c>
      <c r="M149">
        <v>43992</v>
      </c>
      <c r="N149">
        <v>4.25</v>
      </c>
    </row>
    <row r="150" spans="1:14" x14ac:dyDescent="0.25">
      <c r="A150">
        <v>38</v>
      </c>
      <c r="B150">
        <v>67002157</v>
      </c>
      <c r="C150" t="s">
        <v>1296</v>
      </c>
      <c r="D150" t="s">
        <v>1013</v>
      </c>
      <c r="E150" t="s">
        <v>964</v>
      </c>
      <c r="F150" t="s">
        <v>919</v>
      </c>
      <c r="G150" t="s">
        <v>76</v>
      </c>
      <c r="H150" t="s">
        <v>40</v>
      </c>
      <c r="I150">
        <v>38</v>
      </c>
      <c r="J150" t="s">
        <v>6</v>
      </c>
      <c r="K150">
        <v>34320</v>
      </c>
      <c r="L150">
        <v>43862</v>
      </c>
      <c r="M150">
        <v>43992</v>
      </c>
      <c r="N150">
        <v>4.25</v>
      </c>
    </row>
    <row r="151" spans="1:14" x14ac:dyDescent="0.25">
      <c r="A151">
        <v>38</v>
      </c>
      <c r="B151">
        <v>67002157</v>
      </c>
      <c r="C151" t="s">
        <v>1296</v>
      </c>
      <c r="D151" t="s">
        <v>1013</v>
      </c>
      <c r="E151" t="s">
        <v>964</v>
      </c>
      <c r="F151" t="s">
        <v>919</v>
      </c>
      <c r="G151" t="s">
        <v>74</v>
      </c>
      <c r="H151" t="s">
        <v>75</v>
      </c>
      <c r="I151">
        <v>38</v>
      </c>
      <c r="J151" t="s">
        <v>6</v>
      </c>
      <c r="K151">
        <v>34320</v>
      </c>
      <c r="L151">
        <v>43862</v>
      </c>
      <c r="M151">
        <v>43992</v>
      </c>
      <c r="N151">
        <v>4.25</v>
      </c>
    </row>
    <row r="152" spans="1:14" x14ac:dyDescent="0.25">
      <c r="A152">
        <v>38</v>
      </c>
      <c r="B152">
        <v>67002157</v>
      </c>
      <c r="C152" t="s">
        <v>1296</v>
      </c>
      <c r="D152" t="s">
        <v>1013</v>
      </c>
      <c r="E152" t="s">
        <v>964</v>
      </c>
      <c r="F152" t="s">
        <v>919</v>
      </c>
      <c r="G152" t="s">
        <v>76</v>
      </c>
      <c r="H152" t="s">
        <v>47</v>
      </c>
      <c r="I152">
        <v>38</v>
      </c>
      <c r="J152" t="s">
        <v>6</v>
      </c>
      <c r="K152">
        <v>34320</v>
      </c>
      <c r="L152">
        <v>43862</v>
      </c>
      <c r="M152">
        <v>43992</v>
      </c>
      <c r="N152">
        <v>4.25</v>
      </c>
    </row>
    <row r="153" spans="1:14" x14ac:dyDescent="0.25">
      <c r="A153">
        <v>39</v>
      </c>
      <c r="B153">
        <v>66926938</v>
      </c>
      <c r="C153" t="s">
        <v>1296</v>
      </c>
      <c r="D153" t="s">
        <v>1013</v>
      </c>
      <c r="E153" t="s">
        <v>151</v>
      </c>
      <c r="F153" t="s">
        <v>919</v>
      </c>
      <c r="G153" t="s">
        <v>309</v>
      </c>
      <c r="H153">
        <v>395</v>
      </c>
      <c r="I153">
        <v>48</v>
      </c>
      <c r="J153" t="s">
        <v>6</v>
      </c>
      <c r="K153">
        <v>34320</v>
      </c>
      <c r="L153">
        <v>43862</v>
      </c>
      <c r="M153">
        <v>43992</v>
      </c>
      <c r="N153">
        <v>4.25</v>
      </c>
    </row>
    <row r="154" spans="1:14" x14ac:dyDescent="0.25">
      <c r="A154">
        <v>39</v>
      </c>
      <c r="B154">
        <v>66926938</v>
      </c>
      <c r="C154" t="s">
        <v>1296</v>
      </c>
      <c r="D154" t="s">
        <v>1013</v>
      </c>
      <c r="E154" t="s">
        <v>151</v>
      </c>
      <c r="F154" t="s">
        <v>919</v>
      </c>
      <c r="G154" t="s">
        <v>309</v>
      </c>
      <c r="H154" t="s">
        <v>31</v>
      </c>
      <c r="I154">
        <v>48</v>
      </c>
      <c r="J154" t="s">
        <v>6</v>
      </c>
      <c r="K154">
        <v>34320</v>
      </c>
      <c r="L154">
        <v>43862</v>
      </c>
      <c r="M154">
        <v>43992</v>
      </c>
      <c r="N154">
        <v>4.25</v>
      </c>
    </row>
    <row r="155" spans="1:14" x14ac:dyDescent="0.25">
      <c r="A155">
        <v>40</v>
      </c>
      <c r="B155">
        <v>94509470</v>
      </c>
      <c r="C155" t="s">
        <v>1296</v>
      </c>
      <c r="D155" t="s">
        <v>1013</v>
      </c>
      <c r="E155" t="s">
        <v>965</v>
      </c>
      <c r="F155" t="s">
        <v>919</v>
      </c>
      <c r="G155" t="s">
        <v>359</v>
      </c>
      <c r="H155">
        <v>4490</v>
      </c>
      <c r="I155">
        <v>48</v>
      </c>
      <c r="J155" t="s">
        <v>6</v>
      </c>
      <c r="K155">
        <v>34320</v>
      </c>
      <c r="L155">
        <v>43864</v>
      </c>
      <c r="M155">
        <v>43992</v>
      </c>
      <c r="N155">
        <v>4.25</v>
      </c>
    </row>
    <row r="156" spans="1:14" x14ac:dyDescent="0.25">
      <c r="A156">
        <v>40</v>
      </c>
      <c r="B156">
        <v>94509470</v>
      </c>
      <c r="C156" t="s">
        <v>1296</v>
      </c>
      <c r="D156" t="s">
        <v>1013</v>
      </c>
      <c r="E156" t="s">
        <v>965</v>
      </c>
      <c r="F156" t="s">
        <v>919</v>
      </c>
      <c r="G156" t="s">
        <v>153</v>
      </c>
      <c r="H156" t="s">
        <v>123</v>
      </c>
      <c r="I156">
        <v>48</v>
      </c>
      <c r="J156" t="s">
        <v>6</v>
      </c>
      <c r="K156">
        <v>34320</v>
      </c>
      <c r="L156">
        <v>43864</v>
      </c>
      <c r="M156">
        <v>43992</v>
      </c>
      <c r="N156">
        <v>4.25</v>
      </c>
    </row>
    <row r="157" spans="1:14" x14ac:dyDescent="0.25">
      <c r="A157">
        <v>40</v>
      </c>
      <c r="B157">
        <v>94509470</v>
      </c>
      <c r="C157" t="s">
        <v>1296</v>
      </c>
      <c r="D157" t="s">
        <v>1013</v>
      </c>
      <c r="E157" t="s">
        <v>965</v>
      </c>
      <c r="F157" t="s">
        <v>919</v>
      </c>
      <c r="G157" t="s">
        <v>133</v>
      </c>
      <c r="H157">
        <v>10491</v>
      </c>
      <c r="I157">
        <v>48</v>
      </c>
      <c r="J157" t="s">
        <v>6</v>
      </c>
      <c r="K157">
        <v>34320</v>
      </c>
      <c r="L157">
        <v>43864</v>
      </c>
      <c r="M157">
        <v>43992</v>
      </c>
      <c r="N157">
        <v>4.25</v>
      </c>
    </row>
    <row r="158" spans="1:14" x14ac:dyDescent="0.25">
      <c r="A158">
        <v>41</v>
      </c>
      <c r="B158">
        <v>16776225</v>
      </c>
      <c r="C158" t="s">
        <v>1296</v>
      </c>
      <c r="D158" t="s">
        <v>1013</v>
      </c>
      <c r="E158" t="s">
        <v>157</v>
      </c>
      <c r="F158" t="s">
        <v>919</v>
      </c>
      <c r="G158" t="s">
        <v>158</v>
      </c>
      <c r="H158">
        <v>7490</v>
      </c>
      <c r="I158">
        <v>48</v>
      </c>
      <c r="J158" t="s">
        <v>6</v>
      </c>
      <c r="K158">
        <v>34320</v>
      </c>
      <c r="L158">
        <v>43862</v>
      </c>
      <c r="M158">
        <v>43992</v>
      </c>
      <c r="N158">
        <v>4.25</v>
      </c>
    </row>
    <row r="159" spans="1:14" x14ac:dyDescent="0.25">
      <c r="A159">
        <v>41</v>
      </c>
      <c r="B159">
        <v>16776225</v>
      </c>
      <c r="C159" t="s">
        <v>1296</v>
      </c>
      <c r="D159" t="s">
        <v>1013</v>
      </c>
      <c r="E159" t="s">
        <v>157</v>
      </c>
      <c r="F159" t="s">
        <v>919</v>
      </c>
      <c r="G159" t="s">
        <v>871</v>
      </c>
      <c r="H159" t="s">
        <v>47</v>
      </c>
      <c r="I159">
        <v>38</v>
      </c>
      <c r="J159" t="s">
        <v>6</v>
      </c>
      <c r="K159">
        <v>34320</v>
      </c>
      <c r="L159">
        <v>43862</v>
      </c>
      <c r="M159">
        <v>43992</v>
      </c>
      <c r="N159">
        <v>4.25</v>
      </c>
    </row>
    <row r="160" spans="1:14" x14ac:dyDescent="0.25">
      <c r="A160">
        <v>41</v>
      </c>
      <c r="B160">
        <v>16776225</v>
      </c>
      <c r="C160" t="s">
        <v>1296</v>
      </c>
      <c r="D160" t="s">
        <v>1013</v>
      </c>
      <c r="E160" t="s">
        <v>157</v>
      </c>
      <c r="F160" t="s">
        <v>919</v>
      </c>
      <c r="G160" t="s">
        <v>133</v>
      </c>
      <c r="H160" t="s">
        <v>154</v>
      </c>
      <c r="I160">
        <v>48</v>
      </c>
      <c r="J160" t="s">
        <v>6</v>
      </c>
      <c r="K160">
        <v>34320</v>
      </c>
      <c r="L160">
        <v>43862</v>
      </c>
      <c r="M160">
        <v>43992</v>
      </c>
      <c r="N160">
        <v>4.25</v>
      </c>
    </row>
    <row r="161" spans="1:14" x14ac:dyDescent="0.25">
      <c r="A161">
        <v>42</v>
      </c>
      <c r="B161">
        <v>16645625</v>
      </c>
      <c r="C161" t="s">
        <v>1296</v>
      </c>
      <c r="D161" t="s">
        <v>1012</v>
      </c>
      <c r="E161" t="s">
        <v>872</v>
      </c>
      <c r="F161" t="s">
        <v>919</v>
      </c>
      <c r="G161" t="s">
        <v>873</v>
      </c>
      <c r="H161" t="s">
        <v>85</v>
      </c>
      <c r="I161">
        <v>48</v>
      </c>
      <c r="J161" t="s">
        <v>6</v>
      </c>
      <c r="K161">
        <v>34320</v>
      </c>
      <c r="L161">
        <v>43862</v>
      </c>
      <c r="M161">
        <v>43992</v>
      </c>
      <c r="N161">
        <v>4.25</v>
      </c>
    </row>
    <row r="162" spans="1:14" x14ac:dyDescent="0.25">
      <c r="A162">
        <v>42</v>
      </c>
      <c r="B162">
        <v>16645625</v>
      </c>
      <c r="C162" t="s">
        <v>1296</v>
      </c>
      <c r="D162" t="s">
        <v>1012</v>
      </c>
      <c r="E162" t="s">
        <v>872</v>
      </c>
      <c r="F162" t="s">
        <v>919</v>
      </c>
      <c r="G162" t="s">
        <v>873</v>
      </c>
      <c r="H162" t="s">
        <v>83</v>
      </c>
      <c r="I162">
        <v>48</v>
      </c>
      <c r="J162" t="s">
        <v>6</v>
      </c>
      <c r="K162">
        <v>34320</v>
      </c>
      <c r="L162">
        <v>43862</v>
      </c>
      <c r="M162">
        <v>43992</v>
      </c>
      <c r="N162">
        <v>4.25</v>
      </c>
    </row>
    <row r="163" spans="1:14" x14ac:dyDescent="0.25">
      <c r="A163">
        <v>43</v>
      </c>
      <c r="B163">
        <v>1130666005</v>
      </c>
      <c r="C163" t="s">
        <v>1296</v>
      </c>
      <c r="D163" t="s">
        <v>1013</v>
      </c>
      <c r="E163" t="s">
        <v>966</v>
      </c>
      <c r="F163" t="s">
        <v>919</v>
      </c>
      <c r="G163" t="s">
        <v>258</v>
      </c>
      <c r="H163" t="s">
        <v>353</v>
      </c>
      <c r="I163">
        <v>48</v>
      </c>
      <c r="J163" t="s">
        <v>6</v>
      </c>
      <c r="K163">
        <v>34320</v>
      </c>
      <c r="L163">
        <v>43862</v>
      </c>
      <c r="M163">
        <v>44020</v>
      </c>
      <c r="N163">
        <v>5.25</v>
      </c>
    </row>
    <row r="164" spans="1:14" x14ac:dyDescent="0.25">
      <c r="A164">
        <v>43</v>
      </c>
      <c r="B164">
        <v>1130666005</v>
      </c>
      <c r="C164" t="s">
        <v>1296</v>
      </c>
      <c r="D164" t="s">
        <v>1013</v>
      </c>
      <c r="E164" t="s">
        <v>966</v>
      </c>
      <c r="F164" t="s">
        <v>919</v>
      </c>
      <c r="G164" t="s">
        <v>160</v>
      </c>
      <c r="H164" t="s">
        <v>129</v>
      </c>
      <c r="I164">
        <v>48</v>
      </c>
      <c r="J164" t="s">
        <v>6</v>
      </c>
      <c r="K164">
        <v>34320</v>
      </c>
      <c r="L164">
        <v>43862</v>
      </c>
      <c r="M164">
        <v>44020</v>
      </c>
      <c r="N164">
        <v>5.25</v>
      </c>
    </row>
    <row r="165" spans="1:14" x14ac:dyDescent="0.25">
      <c r="A165">
        <v>43</v>
      </c>
      <c r="B165">
        <v>1130666005</v>
      </c>
      <c r="C165" t="s">
        <v>1296</v>
      </c>
      <c r="D165" t="s">
        <v>1013</v>
      </c>
      <c r="E165" t="s">
        <v>966</v>
      </c>
      <c r="F165" t="s">
        <v>919</v>
      </c>
      <c r="G165" t="s">
        <v>160</v>
      </c>
      <c r="H165" t="s">
        <v>130</v>
      </c>
      <c r="I165">
        <v>48</v>
      </c>
      <c r="J165" t="s">
        <v>6</v>
      </c>
      <c r="K165">
        <v>34320</v>
      </c>
      <c r="L165">
        <v>43862</v>
      </c>
      <c r="M165">
        <v>44020</v>
      </c>
      <c r="N165">
        <v>5.25</v>
      </c>
    </row>
    <row r="166" spans="1:14" x14ac:dyDescent="0.25">
      <c r="A166">
        <v>43</v>
      </c>
      <c r="B166">
        <v>1130666005</v>
      </c>
      <c r="C166" t="s">
        <v>1296</v>
      </c>
      <c r="D166" t="s">
        <v>1013</v>
      </c>
      <c r="E166" t="s">
        <v>966</v>
      </c>
      <c r="F166" t="s">
        <v>919</v>
      </c>
      <c r="G166" t="s">
        <v>161</v>
      </c>
      <c r="H166" t="s">
        <v>162</v>
      </c>
      <c r="I166">
        <v>48</v>
      </c>
      <c r="J166" t="s">
        <v>6</v>
      </c>
      <c r="K166">
        <v>34320</v>
      </c>
      <c r="L166">
        <v>43862</v>
      </c>
      <c r="M166">
        <v>44020</v>
      </c>
      <c r="N166">
        <v>5.25</v>
      </c>
    </row>
    <row r="167" spans="1:14" x14ac:dyDescent="0.25">
      <c r="A167">
        <v>43</v>
      </c>
      <c r="B167">
        <v>1130666005</v>
      </c>
      <c r="C167" t="s">
        <v>1296</v>
      </c>
      <c r="D167" t="s">
        <v>1013</v>
      </c>
      <c r="E167" t="s">
        <v>966</v>
      </c>
      <c r="F167" t="s">
        <v>919</v>
      </c>
      <c r="G167" t="s">
        <v>161</v>
      </c>
      <c r="H167" t="s">
        <v>163</v>
      </c>
      <c r="I167">
        <v>48</v>
      </c>
      <c r="J167" t="s">
        <v>6</v>
      </c>
      <c r="K167">
        <v>34320</v>
      </c>
      <c r="L167">
        <v>43862</v>
      </c>
      <c r="M167">
        <v>44020</v>
      </c>
      <c r="N167">
        <v>5.25</v>
      </c>
    </row>
    <row r="168" spans="1:14" x14ac:dyDescent="0.25">
      <c r="A168">
        <v>43</v>
      </c>
      <c r="B168">
        <v>1130666005</v>
      </c>
      <c r="C168" t="s">
        <v>1296</v>
      </c>
      <c r="D168" t="s">
        <v>1013</v>
      </c>
      <c r="E168" t="s">
        <v>966</v>
      </c>
      <c r="F168" t="s">
        <v>919</v>
      </c>
      <c r="G168" t="s">
        <v>78</v>
      </c>
      <c r="H168" t="s">
        <v>119</v>
      </c>
      <c r="I168">
        <v>38</v>
      </c>
      <c r="J168" t="s">
        <v>6</v>
      </c>
      <c r="K168">
        <v>34320</v>
      </c>
      <c r="L168">
        <v>43862</v>
      </c>
      <c r="M168">
        <v>44020</v>
      </c>
      <c r="N168">
        <v>5.25</v>
      </c>
    </row>
    <row r="169" spans="1:14" x14ac:dyDescent="0.25">
      <c r="A169">
        <v>44</v>
      </c>
      <c r="B169">
        <v>1130624675</v>
      </c>
      <c r="C169" t="s">
        <v>1296</v>
      </c>
      <c r="D169" t="s">
        <v>1013</v>
      </c>
      <c r="E169" t="s">
        <v>164</v>
      </c>
      <c r="F169" t="s">
        <v>919</v>
      </c>
      <c r="G169" t="s">
        <v>117</v>
      </c>
      <c r="H169" t="s">
        <v>165</v>
      </c>
      <c r="I169">
        <v>38</v>
      </c>
      <c r="J169" t="s">
        <v>6</v>
      </c>
      <c r="K169">
        <v>34320</v>
      </c>
      <c r="L169">
        <v>43862</v>
      </c>
      <c r="M169">
        <v>44020</v>
      </c>
      <c r="N169">
        <v>5.25</v>
      </c>
    </row>
    <row r="170" spans="1:14" x14ac:dyDescent="0.25">
      <c r="A170">
        <v>44</v>
      </c>
      <c r="B170">
        <v>1130624675</v>
      </c>
      <c r="C170" t="s">
        <v>1296</v>
      </c>
      <c r="D170" t="s">
        <v>1013</v>
      </c>
      <c r="E170" t="s">
        <v>164</v>
      </c>
      <c r="F170" t="s">
        <v>919</v>
      </c>
      <c r="G170" t="s">
        <v>152</v>
      </c>
      <c r="H170" t="s">
        <v>353</v>
      </c>
      <c r="I170">
        <v>58</v>
      </c>
      <c r="J170" t="s">
        <v>6</v>
      </c>
      <c r="K170">
        <v>34320</v>
      </c>
      <c r="L170">
        <v>43862</v>
      </c>
      <c r="M170">
        <v>44020</v>
      </c>
      <c r="N170">
        <v>5.25</v>
      </c>
    </row>
    <row r="171" spans="1:14" x14ac:dyDescent="0.25">
      <c r="A171">
        <v>44</v>
      </c>
      <c r="B171">
        <v>1130624675</v>
      </c>
      <c r="C171" t="s">
        <v>1296</v>
      </c>
      <c r="D171" t="s">
        <v>1013</v>
      </c>
      <c r="E171" t="s">
        <v>164</v>
      </c>
      <c r="F171" t="s">
        <v>919</v>
      </c>
      <c r="G171" t="s">
        <v>166</v>
      </c>
      <c r="H171" t="s">
        <v>82</v>
      </c>
      <c r="I171">
        <v>58</v>
      </c>
      <c r="J171" t="s">
        <v>6</v>
      </c>
      <c r="K171">
        <v>34320</v>
      </c>
      <c r="L171">
        <v>43862</v>
      </c>
      <c r="M171">
        <v>44020</v>
      </c>
      <c r="N171">
        <v>5.25</v>
      </c>
    </row>
    <row r="172" spans="1:14" x14ac:dyDescent="0.25">
      <c r="A172">
        <v>44</v>
      </c>
      <c r="B172">
        <v>1130624675</v>
      </c>
      <c r="C172" t="s">
        <v>1296</v>
      </c>
      <c r="D172" t="s">
        <v>1013</v>
      </c>
      <c r="E172" t="s">
        <v>164</v>
      </c>
      <c r="F172" t="s">
        <v>919</v>
      </c>
      <c r="G172" t="s">
        <v>874</v>
      </c>
      <c r="H172" t="s">
        <v>163</v>
      </c>
      <c r="I172">
        <v>48</v>
      </c>
      <c r="J172" t="s">
        <v>6</v>
      </c>
      <c r="K172">
        <v>34320</v>
      </c>
      <c r="L172">
        <v>43862</v>
      </c>
      <c r="M172">
        <v>44020</v>
      </c>
      <c r="N172">
        <v>5.25</v>
      </c>
    </row>
    <row r="173" spans="1:14" x14ac:dyDescent="0.25">
      <c r="A173">
        <v>44</v>
      </c>
      <c r="B173">
        <v>1130624675</v>
      </c>
      <c r="C173" t="s">
        <v>1296</v>
      </c>
      <c r="D173" t="s">
        <v>1013</v>
      </c>
      <c r="E173" t="s">
        <v>164</v>
      </c>
      <c r="F173" t="s">
        <v>919</v>
      </c>
      <c r="G173" t="s">
        <v>874</v>
      </c>
      <c r="H173" t="s">
        <v>162</v>
      </c>
      <c r="I173">
        <v>48</v>
      </c>
      <c r="J173" t="s">
        <v>6</v>
      </c>
      <c r="K173">
        <v>34320</v>
      </c>
      <c r="L173">
        <v>43862</v>
      </c>
      <c r="M173">
        <v>44020</v>
      </c>
      <c r="N173">
        <v>5.25</v>
      </c>
    </row>
    <row r="174" spans="1:14" x14ac:dyDescent="0.25">
      <c r="A174">
        <v>45</v>
      </c>
      <c r="B174">
        <v>16794274</v>
      </c>
      <c r="C174" t="s">
        <v>1296</v>
      </c>
      <c r="D174" t="s">
        <v>1013</v>
      </c>
      <c r="E174" t="s">
        <v>967</v>
      </c>
      <c r="F174" t="s">
        <v>919</v>
      </c>
      <c r="G174" t="s">
        <v>168</v>
      </c>
      <c r="H174" t="s">
        <v>150</v>
      </c>
      <c r="I174">
        <v>48</v>
      </c>
      <c r="J174" t="s">
        <v>6</v>
      </c>
      <c r="K174">
        <v>34320</v>
      </c>
      <c r="L174">
        <v>43864</v>
      </c>
      <c r="M174">
        <v>43992</v>
      </c>
      <c r="N174">
        <v>4.25</v>
      </c>
    </row>
    <row r="175" spans="1:14" x14ac:dyDescent="0.25">
      <c r="A175">
        <v>45</v>
      </c>
      <c r="B175">
        <v>16794274</v>
      </c>
      <c r="C175" t="s">
        <v>1296</v>
      </c>
      <c r="D175" t="s">
        <v>1013</v>
      </c>
      <c r="E175" t="s">
        <v>967</v>
      </c>
      <c r="F175" t="s">
        <v>919</v>
      </c>
      <c r="G175" t="s">
        <v>168</v>
      </c>
      <c r="H175" t="s">
        <v>49</v>
      </c>
      <c r="I175">
        <v>48</v>
      </c>
      <c r="J175" t="s">
        <v>6</v>
      </c>
      <c r="K175">
        <v>34320</v>
      </c>
      <c r="L175">
        <v>43864</v>
      </c>
      <c r="M175">
        <v>43992</v>
      </c>
      <c r="N175">
        <v>4.25</v>
      </c>
    </row>
    <row r="176" spans="1:14" x14ac:dyDescent="0.25">
      <c r="A176">
        <v>45</v>
      </c>
      <c r="B176">
        <v>16794274</v>
      </c>
      <c r="C176" t="s">
        <v>1296</v>
      </c>
      <c r="D176" t="s">
        <v>1013</v>
      </c>
      <c r="E176" t="s">
        <v>967</v>
      </c>
      <c r="F176" t="s">
        <v>919</v>
      </c>
      <c r="G176" t="s">
        <v>168</v>
      </c>
      <c r="H176" t="s">
        <v>332</v>
      </c>
      <c r="I176">
        <v>48</v>
      </c>
      <c r="J176" t="s">
        <v>6</v>
      </c>
      <c r="K176">
        <v>34320</v>
      </c>
      <c r="L176">
        <v>43864</v>
      </c>
      <c r="M176">
        <v>43992</v>
      </c>
      <c r="N176">
        <v>4.25</v>
      </c>
    </row>
    <row r="177" spans="1:14" x14ac:dyDescent="0.25">
      <c r="A177">
        <v>45</v>
      </c>
      <c r="B177">
        <v>16794274</v>
      </c>
      <c r="C177" t="s">
        <v>1296</v>
      </c>
      <c r="D177" t="s">
        <v>1013</v>
      </c>
      <c r="E177" t="s">
        <v>967</v>
      </c>
      <c r="F177" t="s">
        <v>919</v>
      </c>
      <c r="G177" t="s">
        <v>168</v>
      </c>
      <c r="H177">
        <v>2491</v>
      </c>
      <c r="I177">
        <v>48</v>
      </c>
      <c r="J177" t="s">
        <v>6</v>
      </c>
      <c r="K177">
        <v>34320</v>
      </c>
      <c r="L177">
        <v>43864</v>
      </c>
      <c r="M177">
        <v>43992</v>
      </c>
      <c r="N177">
        <v>4.25</v>
      </c>
    </row>
    <row r="178" spans="1:14" x14ac:dyDescent="0.25">
      <c r="A178">
        <v>45</v>
      </c>
      <c r="B178">
        <v>16794274</v>
      </c>
      <c r="C178" t="s">
        <v>1296</v>
      </c>
      <c r="D178" t="s">
        <v>1013</v>
      </c>
      <c r="E178" t="s">
        <v>967</v>
      </c>
      <c r="F178" t="s">
        <v>919</v>
      </c>
      <c r="G178" t="s">
        <v>168</v>
      </c>
      <c r="H178" t="s">
        <v>334</v>
      </c>
      <c r="I178">
        <v>48</v>
      </c>
      <c r="J178" t="s">
        <v>6</v>
      </c>
      <c r="K178">
        <v>34320</v>
      </c>
      <c r="L178">
        <v>43864</v>
      </c>
      <c r="M178">
        <v>43992</v>
      </c>
      <c r="N178">
        <v>4.25</v>
      </c>
    </row>
    <row r="179" spans="1:14" x14ac:dyDescent="0.25">
      <c r="A179">
        <v>46</v>
      </c>
      <c r="B179">
        <v>16773844</v>
      </c>
      <c r="C179" t="s">
        <v>1296</v>
      </c>
      <c r="D179" t="s">
        <v>1013</v>
      </c>
      <c r="E179" t="s">
        <v>169</v>
      </c>
      <c r="F179" t="s">
        <v>919</v>
      </c>
      <c r="G179" t="s">
        <v>372</v>
      </c>
      <c r="H179" t="s">
        <v>373</v>
      </c>
      <c r="I179">
        <v>38</v>
      </c>
      <c r="J179" t="s">
        <v>6</v>
      </c>
      <c r="K179">
        <v>34320</v>
      </c>
      <c r="L179">
        <v>43862</v>
      </c>
      <c r="M179">
        <v>44020</v>
      </c>
      <c r="N179">
        <v>5.25</v>
      </c>
    </row>
    <row r="180" spans="1:14" x14ac:dyDescent="0.25">
      <c r="A180">
        <v>46</v>
      </c>
      <c r="B180">
        <v>16773844</v>
      </c>
      <c r="C180" t="s">
        <v>1296</v>
      </c>
      <c r="D180" t="s">
        <v>1013</v>
      </c>
      <c r="E180" t="s">
        <v>169</v>
      </c>
      <c r="F180" t="s">
        <v>919</v>
      </c>
      <c r="G180" t="s">
        <v>170</v>
      </c>
      <c r="H180" t="s">
        <v>332</v>
      </c>
      <c r="I180">
        <v>38</v>
      </c>
      <c r="J180" t="s">
        <v>6</v>
      </c>
      <c r="K180">
        <v>34320</v>
      </c>
      <c r="L180">
        <v>43862</v>
      </c>
      <c r="M180">
        <v>44020</v>
      </c>
      <c r="N180">
        <v>5.25</v>
      </c>
    </row>
    <row r="181" spans="1:14" x14ac:dyDescent="0.25">
      <c r="A181">
        <v>46</v>
      </c>
      <c r="B181">
        <v>16773844</v>
      </c>
      <c r="C181" t="s">
        <v>1296</v>
      </c>
      <c r="D181" t="s">
        <v>1013</v>
      </c>
      <c r="E181" t="s">
        <v>169</v>
      </c>
      <c r="F181" t="s">
        <v>919</v>
      </c>
      <c r="G181" t="s">
        <v>347</v>
      </c>
      <c r="H181" t="s">
        <v>148</v>
      </c>
      <c r="I181">
        <v>48</v>
      </c>
      <c r="J181" t="s">
        <v>6</v>
      </c>
      <c r="K181">
        <v>34320</v>
      </c>
      <c r="L181">
        <v>43862</v>
      </c>
      <c r="M181">
        <v>44020</v>
      </c>
      <c r="N181">
        <v>5.25</v>
      </c>
    </row>
    <row r="182" spans="1:14" x14ac:dyDescent="0.25">
      <c r="A182">
        <v>46</v>
      </c>
      <c r="B182">
        <v>16773844</v>
      </c>
      <c r="C182" t="s">
        <v>1296</v>
      </c>
      <c r="D182" t="s">
        <v>1013</v>
      </c>
      <c r="E182" t="s">
        <v>169</v>
      </c>
      <c r="F182" t="s">
        <v>919</v>
      </c>
      <c r="G182" t="s">
        <v>306</v>
      </c>
      <c r="H182" t="s">
        <v>118</v>
      </c>
      <c r="I182">
        <v>38</v>
      </c>
      <c r="J182" t="s">
        <v>6</v>
      </c>
      <c r="K182">
        <v>34320</v>
      </c>
      <c r="L182">
        <v>43862</v>
      </c>
      <c r="M182">
        <v>44020</v>
      </c>
      <c r="N182">
        <v>5.25</v>
      </c>
    </row>
    <row r="183" spans="1:14" x14ac:dyDescent="0.25">
      <c r="A183">
        <v>46</v>
      </c>
      <c r="B183">
        <v>16773844</v>
      </c>
      <c r="C183" t="s">
        <v>1296</v>
      </c>
      <c r="D183" t="s">
        <v>1013</v>
      </c>
      <c r="E183" t="s">
        <v>169</v>
      </c>
      <c r="F183" t="s">
        <v>919</v>
      </c>
      <c r="G183" t="s">
        <v>171</v>
      </c>
      <c r="H183" t="s">
        <v>56</v>
      </c>
      <c r="I183">
        <v>48</v>
      </c>
      <c r="J183" t="s">
        <v>6</v>
      </c>
      <c r="K183">
        <v>34320</v>
      </c>
      <c r="L183">
        <v>43862</v>
      </c>
      <c r="M183">
        <v>44020</v>
      </c>
      <c r="N183">
        <v>5.25</v>
      </c>
    </row>
    <row r="184" spans="1:14" x14ac:dyDescent="0.25">
      <c r="A184">
        <v>47</v>
      </c>
      <c r="B184">
        <v>94517814</v>
      </c>
      <c r="C184" t="s">
        <v>1296</v>
      </c>
      <c r="D184" t="s">
        <v>1013</v>
      </c>
      <c r="E184" t="s">
        <v>968</v>
      </c>
      <c r="F184" t="s">
        <v>919</v>
      </c>
      <c r="G184" t="s">
        <v>121</v>
      </c>
      <c r="H184" t="s">
        <v>101</v>
      </c>
      <c r="I184">
        <v>48</v>
      </c>
      <c r="J184" t="s">
        <v>6</v>
      </c>
      <c r="K184">
        <v>34320</v>
      </c>
      <c r="L184">
        <v>43862</v>
      </c>
      <c r="M184">
        <v>43992</v>
      </c>
      <c r="N184">
        <v>4.25</v>
      </c>
    </row>
    <row r="185" spans="1:14" x14ac:dyDescent="0.25">
      <c r="A185">
        <v>47</v>
      </c>
      <c r="B185">
        <v>94517814</v>
      </c>
      <c r="C185" t="s">
        <v>1296</v>
      </c>
      <c r="D185" t="s">
        <v>1013</v>
      </c>
      <c r="E185" t="s">
        <v>968</v>
      </c>
      <c r="F185" t="s">
        <v>919</v>
      </c>
      <c r="G185" t="s">
        <v>128</v>
      </c>
      <c r="H185" t="s">
        <v>135</v>
      </c>
      <c r="I185">
        <v>48</v>
      </c>
      <c r="J185" t="s">
        <v>6</v>
      </c>
      <c r="K185">
        <v>34320</v>
      </c>
      <c r="L185">
        <v>43862</v>
      </c>
      <c r="M185">
        <v>43992</v>
      </c>
      <c r="N185">
        <v>4.25</v>
      </c>
    </row>
    <row r="186" spans="1:14" x14ac:dyDescent="0.25">
      <c r="A186">
        <v>47</v>
      </c>
      <c r="B186">
        <v>94517814</v>
      </c>
      <c r="C186" t="s">
        <v>1296</v>
      </c>
      <c r="D186" t="s">
        <v>1013</v>
      </c>
      <c r="E186" t="s">
        <v>968</v>
      </c>
      <c r="F186" t="s">
        <v>919</v>
      </c>
      <c r="G186" t="s">
        <v>131</v>
      </c>
      <c r="H186" t="s">
        <v>99</v>
      </c>
      <c r="I186">
        <v>48</v>
      </c>
      <c r="J186" t="s">
        <v>6</v>
      </c>
      <c r="K186">
        <v>34320</v>
      </c>
      <c r="L186">
        <v>43862</v>
      </c>
      <c r="M186">
        <v>43992</v>
      </c>
      <c r="N186">
        <v>4.25</v>
      </c>
    </row>
    <row r="187" spans="1:14" x14ac:dyDescent="0.25">
      <c r="A187">
        <v>47</v>
      </c>
      <c r="B187">
        <v>94517814</v>
      </c>
      <c r="C187" t="s">
        <v>1296</v>
      </c>
      <c r="D187" t="s">
        <v>1013</v>
      </c>
      <c r="E187" t="s">
        <v>968</v>
      </c>
      <c r="F187" t="s">
        <v>919</v>
      </c>
      <c r="G187" t="s">
        <v>292</v>
      </c>
      <c r="H187" t="s">
        <v>162</v>
      </c>
      <c r="I187">
        <v>58</v>
      </c>
      <c r="J187" t="s">
        <v>6</v>
      </c>
      <c r="K187">
        <v>34320</v>
      </c>
      <c r="L187">
        <v>43862</v>
      </c>
      <c r="M187">
        <v>43992</v>
      </c>
      <c r="N187">
        <v>4.25</v>
      </c>
    </row>
    <row r="188" spans="1:14" x14ac:dyDescent="0.25">
      <c r="A188">
        <v>48</v>
      </c>
      <c r="B188">
        <v>94509572</v>
      </c>
      <c r="C188" t="s">
        <v>1296</v>
      </c>
      <c r="D188" t="s">
        <v>1013</v>
      </c>
      <c r="E188" t="s">
        <v>172</v>
      </c>
      <c r="F188" t="s">
        <v>919</v>
      </c>
      <c r="G188" t="s">
        <v>143</v>
      </c>
      <c r="H188">
        <v>4495</v>
      </c>
      <c r="I188">
        <v>48</v>
      </c>
      <c r="J188" t="s">
        <v>6</v>
      </c>
      <c r="K188">
        <v>34320</v>
      </c>
      <c r="L188">
        <v>43862</v>
      </c>
      <c r="M188">
        <v>43992</v>
      </c>
      <c r="N188">
        <v>4.25</v>
      </c>
    </row>
    <row r="189" spans="1:14" x14ac:dyDescent="0.25">
      <c r="A189">
        <v>48</v>
      </c>
      <c r="B189">
        <v>94509572</v>
      </c>
      <c r="C189" t="s">
        <v>1296</v>
      </c>
      <c r="D189" t="s">
        <v>1013</v>
      </c>
      <c r="E189" t="s">
        <v>172</v>
      </c>
      <c r="F189" t="s">
        <v>919</v>
      </c>
      <c r="G189" t="s">
        <v>34</v>
      </c>
      <c r="H189">
        <v>6495</v>
      </c>
      <c r="I189">
        <v>48</v>
      </c>
      <c r="J189" t="s">
        <v>6</v>
      </c>
      <c r="K189">
        <v>34320</v>
      </c>
      <c r="L189">
        <v>43862</v>
      </c>
      <c r="M189">
        <v>43992</v>
      </c>
      <c r="N189">
        <v>4.25</v>
      </c>
    </row>
    <row r="190" spans="1:14" x14ac:dyDescent="0.25">
      <c r="A190">
        <v>48</v>
      </c>
      <c r="B190">
        <v>94509572</v>
      </c>
      <c r="C190" t="s">
        <v>1296</v>
      </c>
      <c r="D190" t="s">
        <v>1013</v>
      </c>
      <c r="E190" t="s">
        <v>172</v>
      </c>
      <c r="F190" t="s">
        <v>919</v>
      </c>
      <c r="G190" t="s">
        <v>143</v>
      </c>
      <c r="H190" t="s">
        <v>142</v>
      </c>
      <c r="I190">
        <v>48</v>
      </c>
      <c r="J190" t="s">
        <v>6</v>
      </c>
      <c r="K190">
        <v>34320</v>
      </c>
      <c r="L190">
        <v>43862</v>
      </c>
      <c r="M190">
        <v>43992</v>
      </c>
      <c r="N190">
        <v>4.25</v>
      </c>
    </row>
    <row r="191" spans="1:14" x14ac:dyDescent="0.25">
      <c r="A191">
        <v>49</v>
      </c>
      <c r="B191">
        <v>94460588</v>
      </c>
      <c r="C191" t="s">
        <v>1296</v>
      </c>
      <c r="D191" t="s">
        <v>1012</v>
      </c>
      <c r="E191" t="s">
        <v>969</v>
      </c>
      <c r="F191" t="s">
        <v>919</v>
      </c>
      <c r="G191" t="s">
        <v>303</v>
      </c>
      <c r="H191" t="s">
        <v>47</v>
      </c>
      <c r="I191">
        <v>38</v>
      </c>
      <c r="J191" t="s">
        <v>6</v>
      </c>
      <c r="K191">
        <v>34320</v>
      </c>
      <c r="L191">
        <v>43862</v>
      </c>
      <c r="M191">
        <v>43992</v>
      </c>
      <c r="N191">
        <v>4.25</v>
      </c>
    </row>
    <row r="192" spans="1:14" x14ac:dyDescent="0.25">
      <c r="A192">
        <v>49</v>
      </c>
      <c r="B192">
        <v>94460588</v>
      </c>
      <c r="C192" t="s">
        <v>1296</v>
      </c>
      <c r="D192" t="s">
        <v>1012</v>
      </c>
      <c r="E192" t="s">
        <v>969</v>
      </c>
      <c r="F192" t="s">
        <v>919</v>
      </c>
      <c r="G192" t="s">
        <v>302</v>
      </c>
      <c r="H192">
        <v>4492</v>
      </c>
      <c r="I192">
        <v>38</v>
      </c>
      <c r="J192" t="s">
        <v>6</v>
      </c>
      <c r="K192">
        <v>34320</v>
      </c>
      <c r="L192">
        <v>43862</v>
      </c>
      <c r="M192">
        <v>43992</v>
      </c>
      <c r="N192">
        <v>4.25</v>
      </c>
    </row>
    <row r="193" spans="1:14" x14ac:dyDescent="0.25">
      <c r="A193">
        <v>49</v>
      </c>
      <c r="B193">
        <v>94460588</v>
      </c>
      <c r="C193" t="s">
        <v>1296</v>
      </c>
      <c r="D193" t="s">
        <v>1012</v>
      </c>
      <c r="E193" t="s">
        <v>969</v>
      </c>
      <c r="F193" t="s">
        <v>919</v>
      </c>
      <c r="G193" t="s">
        <v>174</v>
      </c>
      <c r="H193">
        <v>8490</v>
      </c>
      <c r="I193">
        <v>48</v>
      </c>
      <c r="J193" t="s">
        <v>6</v>
      </c>
      <c r="K193">
        <v>34320</v>
      </c>
      <c r="L193">
        <v>43862</v>
      </c>
      <c r="M193">
        <v>43992</v>
      </c>
      <c r="N193">
        <v>4.25</v>
      </c>
    </row>
    <row r="194" spans="1:14" x14ac:dyDescent="0.25">
      <c r="A194">
        <v>49</v>
      </c>
      <c r="B194">
        <v>94460588</v>
      </c>
      <c r="C194" t="s">
        <v>1296</v>
      </c>
      <c r="D194" t="s">
        <v>1012</v>
      </c>
      <c r="E194" t="s">
        <v>969</v>
      </c>
      <c r="F194" t="s">
        <v>919</v>
      </c>
      <c r="G194" t="s">
        <v>303</v>
      </c>
      <c r="H194" t="s">
        <v>40</v>
      </c>
      <c r="I194">
        <v>38</v>
      </c>
      <c r="J194" t="s">
        <v>6</v>
      </c>
      <c r="K194">
        <v>34320</v>
      </c>
      <c r="L194">
        <v>43862</v>
      </c>
      <c r="M194">
        <v>43992</v>
      </c>
      <c r="N194">
        <v>4.25</v>
      </c>
    </row>
    <row r="195" spans="1:14" x14ac:dyDescent="0.25">
      <c r="A195">
        <v>49</v>
      </c>
      <c r="B195">
        <v>94460588</v>
      </c>
      <c r="C195" t="s">
        <v>1296</v>
      </c>
      <c r="D195" t="s">
        <v>1012</v>
      </c>
      <c r="E195" t="s">
        <v>969</v>
      </c>
      <c r="F195" t="s">
        <v>919</v>
      </c>
      <c r="G195" t="s">
        <v>338</v>
      </c>
      <c r="H195">
        <v>10491</v>
      </c>
      <c r="I195">
        <v>48</v>
      </c>
      <c r="J195" t="s">
        <v>6</v>
      </c>
      <c r="K195">
        <v>34320</v>
      </c>
      <c r="L195">
        <v>43862</v>
      </c>
      <c r="M195">
        <v>43992</v>
      </c>
      <c r="N195">
        <v>4.25</v>
      </c>
    </row>
    <row r="196" spans="1:14" x14ac:dyDescent="0.25">
      <c r="A196">
        <v>50</v>
      </c>
      <c r="B196">
        <v>1006315893</v>
      </c>
      <c r="C196" t="s">
        <v>1296</v>
      </c>
      <c r="D196" t="s">
        <v>1026</v>
      </c>
      <c r="E196" t="s">
        <v>176</v>
      </c>
      <c r="F196" t="s">
        <v>919</v>
      </c>
      <c r="G196" t="s">
        <v>177</v>
      </c>
      <c r="H196" t="s">
        <v>142</v>
      </c>
      <c r="I196">
        <v>38</v>
      </c>
      <c r="J196" t="s">
        <v>6</v>
      </c>
      <c r="K196">
        <v>34320</v>
      </c>
      <c r="L196">
        <v>43862</v>
      </c>
      <c r="M196">
        <v>43992</v>
      </c>
      <c r="N196">
        <v>4.25</v>
      </c>
    </row>
    <row r="197" spans="1:14" x14ac:dyDescent="0.25">
      <c r="A197">
        <v>50</v>
      </c>
      <c r="B197">
        <v>1006315893</v>
      </c>
      <c r="C197" t="s">
        <v>1296</v>
      </c>
      <c r="D197" t="s">
        <v>1026</v>
      </c>
      <c r="E197" t="s">
        <v>176</v>
      </c>
      <c r="F197" t="s">
        <v>919</v>
      </c>
      <c r="G197" t="s">
        <v>177</v>
      </c>
      <c r="H197" t="s">
        <v>328</v>
      </c>
      <c r="I197">
        <v>38</v>
      </c>
      <c r="J197" t="s">
        <v>6</v>
      </c>
      <c r="K197">
        <v>34320</v>
      </c>
      <c r="L197">
        <v>43862</v>
      </c>
      <c r="M197">
        <v>43992</v>
      </c>
      <c r="N197">
        <v>4.25</v>
      </c>
    </row>
    <row r="198" spans="1:14" x14ac:dyDescent="0.25">
      <c r="A198">
        <v>50</v>
      </c>
      <c r="B198">
        <v>1006315893</v>
      </c>
      <c r="C198" t="s">
        <v>1296</v>
      </c>
      <c r="D198" t="s">
        <v>1026</v>
      </c>
      <c r="E198" t="s">
        <v>176</v>
      </c>
      <c r="F198" t="s">
        <v>919</v>
      </c>
      <c r="G198" t="s">
        <v>37</v>
      </c>
      <c r="H198" t="s">
        <v>325</v>
      </c>
      <c r="I198">
        <v>48</v>
      </c>
      <c r="J198" t="s">
        <v>6</v>
      </c>
      <c r="K198">
        <v>34320</v>
      </c>
      <c r="L198">
        <v>43862</v>
      </c>
      <c r="M198">
        <v>43992</v>
      </c>
      <c r="N198">
        <v>4.25</v>
      </c>
    </row>
    <row r="199" spans="1:14" x14ac:dyDescent="0.25">
      <c r="A199">
        <v>51</v>
      </c>
      <c r="B199">
        <v>66854465</v>
      </c>
      <c r="C199" t="s">
        <v>1296</v>
      </c>
      <c r="D199" t="s">
        <v>1013</v>
      </c>
      <c r="E199" t="s">
        <v>970</v>
      </c>
      <c r="F199" t="s">
        <v>919</v>
      </c>
      <c r="G199" t="s">
        <v>170</v>
      </c>
      <c r="H199" t="s">
        <v>150</v>
      </c>
      <c r="I199">
        <v>38</v>
      </c>
      <c r="J199" t="s">
        <v>6</v>
      </c>
      <c r="K199">
        <v>34320</v>
      </c>
      <c r="L199">
        <v>43862</v>
      </c>
      <c r="M199">
        <v>43992</v>
      </c>
      <c r="N199">
        <v>4.25</v>
      </c>
    </row>
    <row r="200" spans="1:14" x14ac:dyDescent="0.25">
      <c r="A200">
        <v>51</v>
      </c>
      <c r="B200">
        <v>66854465</v>
      </c>
      <c r="C200" t="s">
        <v>1296</v>
      </c>
      <c r="D200" t="s">
        <v>1013</v>
      </c>
      <c r="E200" t="s">
        <v>970</v>
      </c>
      <c r="F200" t="s">
        <v>919</v>
      </c>
      <c r="G200" t="s">
        <v>286</v>
      </c>
      <c r="H200" t="s">
        <v>96</v>
      </c>
      <c r="I200">
        <v>58</v>
      </c>
      <c r="J200" t="s">
        <v>6</v>
      </c>
      <c r="K200">
        <v>34320</v>
      </c>
      <c r="L200">
        <v>43862</v>
      </c>
      <c r="M200">
        <v>43992</v>
      </c>
      <c r="N200">
        <v>4.25</v>
      </c>
    </row>
    <row r="201" spans="1:14" x14ac:dyDescent="0.25">
      <c r="A201">
        <v>51</v>
      </c>
      <c r="B201">
        <v>66854465</v>
      </c>
      <c r="C201" t="s">
        <v>1296</v>
      </c>
      <c r="D201" t="s">
        <v>1013</v>
      </c>
      <c r="E201" t="s">
        <v>970</v>
      </c>
      <c r="F201" t="s">
        <v>919</v>
      </c>
      <c r="G201" t="s">
        <v>227</v>
      </c>
      <c r="H201" t="s">
        <v>237</v>
      </c>
      <c r="I201">
        <v>58</v>
      </c>
      <c r="J201" t="s">
        <v>6</v>
      </c>
      <c r="K201">
        <v>34320</v>
      </c>
      <c r="L201">
        <v>43862</v>
      </c>
      <c r="M201">
        <v>43992</v>
      </c>
      <c r="N201">
        <v>4.25</v>
      </c>
    </row>
    <row r="202" spans="1:14" x14ac:dyDescent="0.25">
      <c r="A202">
        <v>51</v>
      </c>
      <c r="B202">
        <v>66854465</v>
      </c>
      <c r="C202" t="s">
        <v>1296</v>
      </c>
      <c r="D202" t="s">
        <v>1013</v>
      </c>
      <c r="E202" t="s">
        <v>970</v>
      </c>
      <c r="F202" t="s">
        <v>919</v>
      </c>
      <c r="G202" t="s">
        <v>227</v>
      </c>
      <c r="H202">
        <v>1020</v>
      </c>
      <c r="I202">
        <v>58</v>
      </c>
      <c r="J202" t="s">
        <v>6</v>
      </c>
      <c r="K202">
        <v>34320</v>
      </c>
      <c r="L202">
        <v>43862</v>
      </c>
      <c r="M202">
        <v>43992</v>
      </c>
      <c r="N202">
        <v>4.25</v>
      </c>
    </row>
    <row r="203" spans="1:14" x14ac:dyDescent="0.25">
      <c r="A203">
        <v>51</v>
      </c>
      <c r="B203">
        <v>66854465</v>
      </c>
      <c r="C203" t="s">
        <v>1296</v>
      </c>
      <c r="D203" t="s">
        <v>1013</v>
      </c>
      <c r="E203" t="s">
        <v>970</v>
      </c>
      <c r="F203" t="s">
        <v>919</v>
      </c>
      <c r="G203" t="s">
        <v>286</v>
      </c>
      <c r="H203">
        <v>895</v>
      </c>
      <c r="I203">
        <v>58</v>
      </c>
      <c r="J203" t="s">
        <v>6</v>
      </c>
      <c r="K203">
        <v>34320</v>
      </c>
      <c r="L203">
        <v>43862</v>
      </c>
      <c r="M203">
        <v>43992</v>
      </c>
      <c r="N203">
        <v>4.25</v>
      </c>
    </row>
    <row r="204" spans="1:14" ht="49.5" customHeight="1" x14ac:dyDescent="0.25">
      <c r="A204">
        <v>52</v>
      </c>
      <c r="B204">
        <v>29363575</v>
      </c>
      <c r="C204" t="s">
        <v>1296</v>
      </c>
      <c r="D204" t="s">
        <v>1012</v>
      </c>
      <c r="E204" t="s">
        <v>971</v>
      </c>
      <c r="F204" t="s">
        <v>919</v>
      </c>
      <c r="G204" t="s">
        <v>285</v>
      </c>
      <c r="H204">
        <v>8490</v>
      </c>
      <c r="I204">
        <v>48</v>
      </c>
      <c r="J204" t="s">
        <v>6</v>
      </c>
      <c r="K204">
        <v>34320</v>
      </c>
      <c r="L204">
        <v>43862</v>
      </c>
      <c r="M204">
        <v>43992</v>
      </c>
      <c r="N204">
        <v>4.25</v>
      </c>
    </row>
    <row r="205" spans="1:14" ht="60" customHeight="1" x14ac:dyDescent="0.25">
      <c r="A205">
        <v>52</v>
      </c>
      <c r="B205">
        <v>29363575</v>
      </c>
      <c r="C205" t="s">
        <v>1296</v>
      </c>
      <c r="D205" t="s">
        <v>1012</v>
      </c>
      <c r="E205" t="s">
        <v>971</v>
      </c>
      <c r="F205" t="s">
        <v>919</v>
      </c>
      <c r="G205" t="s">
        <v>68</v>
      </c>
      <c r="H205" t="s">
        <v>137</v>
      </c>
      <c r="I205">
        <v>48</v>
      </c>
      <c r="J205" t="s">
        <v>6</v>
      </c>
      <c r="K205">
        <v>34320</v>
      </c>
      <c r="L205">
        <v>43862</v>
      </c>
      <c r="M205">
        <v>44020</v>
      </c>
      <c r="N205">
        <v>5.25</v>
      </c>
    </row>
    <row r="206" spans="1:14" x14ac:dyDescent="0.25">
      <c r="A206">
        <v>53</v>
      </c>
      <c r="B206">
        <v>67045288</v>
      </c>
      <c r="C206" t="s">
        <v>1296</v>
      </c>
      <c r="D206" t="s">
        <v>1013</v>
      </c>
      <c r="E206" t="s">
        <v>185</v>
      </c>
      <c r="F206" t="s">
        <v>919</v>
      </c>
      <c r="G206" t="s">
        <v>115</v>
      </c>
      <c r="H206" t="s">
        <v>321</v>
      </c>
      <c r="I206">
        <v>48</v>
      </c>
      <c r="J206" t="s">
        <v>6</v>
      </c>
      <c r="K206">
        <v>34320</v>
      </c>
      <c r="L206">
        <v>43862</v>
      </c>
      <c r="M206">
        <v>44020</v>
      </c>
      <c r="N206">
        <v>5.25</v>
      </c>
    </row>
    <row r="207" spans="1:14" x14ac:dyDescent="0.25">
      <c r="A207">
        <v>53</v>
      </c>
      <c r="B207">
        <v>67045288</v>
      </c>
      <c r="C207" t="s">
        <v>1296</v>
      </c>
      <c r="D207" t="s">
        <v>1013</v>
      </c>
      <c r="E207" t="s">
        <v>185</v>
      </c>
      <c r="F207" t="s">
        <v>919</v>
      </c>
      <c r="G207" t="s">
        <v>186</v>
      </c>
      <c r="H207">
        <v>8496</v>
      </c>
      <c r="I207">
        <v>48</v>
      </c>
      <c r="J207" t="s">
        <v>6</v>
      </c>
      <c r="K207">
        <v>34320</v>
      </c>
      <c r="L207">
        <v>43862</v>
      </c>
      <c r="M207">
        <v>44020</v>
      </c>
      <c r="N207">
        <v>5.25</v>
      </c>
    </row>
    <row r="208" spans="1:14" x14ac:dyDescent="0.25">
      <c r="A208">
        <v>53</v>
      </c>
      <c r="B208">
        <v>67045288</v>
      </c>
      <c r="C208" t="s">
        <v>1296</v>
      </c>
      <c r="D208" t="s">
        <v>1013</v>
      </c>
      <c r="E208" t="s">
        <v>185</v>
      </c>
      <c r="F208" t="s">
        <v>919</v>
      </c>
      <c r="G208" t="s">
        <v>362</v>
      </c>
      <c r="H208" t="s">
        <v>65</v>
      </c>
      <c r="I208">
        <v>48</v>
      </c>
      <c r="J208" t="s">
        <v>6</v>
      </c>
      <c r="K208">
        <v>34320</v>
      </c>
      <c r="L208">
        <v>43862</v>
      </c>
      <c r="M208">
        <v>44020</v>
      </c>
      <c r="N208">
        <v>5.25</v>
      </c>
    </row>
    <row r="209" spans="1:14" x14ac:dyDescent="0.25">
      <c r="A209">
        <v>54</v>
      </c>
      <c r="B209">
        <v>94458874</v>
      </c>
      <c r="C209" t="s">
        <v>1296</v>
      </c>
      <c r="D209" t="s">
        <v>1013</v>
      </c>
      <c r="E209" t="s">
        <v>972</v>
      </c>
      <c r="F209" t="s">
        <v>919</v>
      </c>
      <c r="G209" t="s">
        <v>180</v>
      </c>
      <c r="H209" t="s">
        <v>40</v>
      </c>
      <c r="I209">
        <v>48</v>
      </c>
      <c r="J209" t="s">
        <v>6</v>
      </c>
      <c r="K209">
        <v>34320</v>
      </c>
      <c r="L209">
        <v>43862</v>
      </c>
      <c r="M209">
        <v>43992</v>
      </c>
      <c r="N209">
        <v>4.25</v>
      </c>
    </row>
    <row r="210" spans="1:14" x14ac:dyDescent="0.25">
      <c r="A210">
        <v>54</v>
      </c>
      <c r="B210">
        <v>94458874</v>
      </c>
      <c r="C210" t="s">
        <v>1296</v>
      </c>
      <c r="D210" t="s">
        <v>1013</v>
      </c>
      <c r="E210" t="s">
        <v>972</v>
      </c>
      <c r="F210" t="s">
        <v>919</v>
      </c>
      <c r="G210" t="s">
        <v>180</v>
      </c>
      <c r="H210" t="s">
        <v>47</v>
      </c>
      <c r="I210">
        <v>48</v>
      </c>
      <c r="J210" t="s">
        <v>6</v>
      </c>
      <c r="K210">
        <v>34320</v>
      </c>
      <c r="L210">
        <v>43862</v>
      </c>
      <c r="M210">
        <v>43992</v>
      </c>
      <c r="N210">
        <v>4.25</v>
      </c>
    </row>
    <row r="211" spans="1:14" ht="64.5" customHeight="1" x14ac:dyDescent="0.25">
      <c r="A211">
        <v>55</v>
      </c>
      <c r="B211">
        <v>94517155</v>
      </c>
      <c r="C211" t="s">
        <v>1296</v>
      </c>
      <c r="D211" t="s">
        <v>1012</v>
      </c>
      <c r="E211" t="s">
        <v>875</v>
      </c>
      <c r="F211" t="s">
        <v>919</v>
      </c>
      <c r="G211" t="s">
        <v>105</v>
      </c>
      <c r="H211">
        <v>9491</v>
      </c>
      <c r="I211">
        <v>48</v>
      </c>
      <c r="J211" t="s">
        <v>6</v>
      </c>
      <c r="K211">
        <v>34320</v>
      </c>
      <c r="L211">
        <v>43862</v>
      </c>
      <c r="M211">
        <v>43992</v>
      </c>
      <c r="N211">
        <v>4.25</v>
      </c>
    </row>
    <row r="212" spans="1:14" ht="81" customHeight="1" x14ac:dyDescent="0.25">
      <c r="A212">
        <v>55</v>
      </c>
      <c r="B212">
        <v>94517155</v>
      </c>
      <c r="C212" t="s">
        <v>1296</v>
      </c>
      <c r="D212" t="s">
        <v>1012</v>
      </c>
      <c r="E212" t="s">
        <v>875</v>
      </c>
      <c r="F212" t="s">
        <v>919</v>
      </c>
      <c r="G212" t="s">
        <v>105</v>
      </c>
      <c r="H212" t="s">
        <v>60</v>
      </c>
      <c r="I212">
        <v>48</v>
      </c>
      <c r="J212" t="s">
        <v>6</v>
      </c>
      <c r="K212">
        <v>34320</v>
      </c>
      <c r="L212">
        <v>43862</v>
      </c>
      <c r="M212">
        <v>43992</v>
      </c>
      <c r="N212">
        <v>4.25</v>
      </c>
    </row>
    <row r="213" spans="1:14" x14ac:dyDescent="0.25">
      <c r="A213">
        <v>56</v>
      </c>
      <c r="B213">
        <v>94453954</v>
      </c>
      <c r="C213" t="s">
        <v>1296</v>
      </c>
      <c r="D213" t="s">
        <v>1012</v>
      </c>
      <c r="E213" t="s">
        <v>188</v>
      </c>
      <c r="F213" t="s">
        <v>919</v>
      </c>
      <c r="G213" t="s">
        <v>329</v>
      </c>
      <c r="H213">
        <v>7495</v>
      </c>
      <c r="I213">
        <v>48</v>
      </c>
      <c r="J213" t="s">
        <v>6</v>
      </c>
      <c r="K213">
        <v>34320</v>
      </c>
      <c r="L213">
        <v>43862</v>
      </c>
      <c r="M213">
        <v>43992</v>
      </c>
      <c r="N213">
        <v>4.25</v>
      </c>
    </row>
    <row r="214" spans="1:14" x14ac:dyDescent="0.25">
      <c r="A214">
        <v>56</v>
      </c>
      <c r="B214">
        <v>94453954</v>
      </c>
      <c r="C214" t="s">
        <v>1296</v>
      </c>
      <c r="D214" t="s">
        <v>1012</v>
      </c>
      <c r="E214" t="s">
        <v>188</v>
      </c>
      <c r="F214" t="s">
        <v>919</v>
      </c>
      <c r="G214" t="s">
        <v>329</v>
      </c>
      <c r="H214" t="s">
        <v>324</v>
      </c>
      <c r="I214">
        <v>48</v>
      </c>
      <c r="J214" t="s">
        <v>6</v>
      </c>
      <c r="K214">
        <v>34320</v>
      </c>
      <c r="L214">
        <v>43862</v>
      </c>
      <c r="M214">
        <v>43992</v>
      </c>
      <c r="N214">
        <v>4.25</v>
      </c>
    </row>
    <row r="215" spans="1:14" x14ac:dyDescent="0.25">
      <c r="A215">
        <v>57</v>
      </c>
      <c r="B215">
        <v>94378690</v>
      </c>
      <c r="C215" t="s">
        <v>1296</v>
      </c>
      <c r="D215" t="s">
        <v>1013</v>
      </c>
      <c r="E215" t="s">
        <v>189</v>
      </c>
      <c r="F215" t="s">
        <v>919</v>
      </c>
      <c r="G215" t="s">
        <v>190</v>
      </c>
      <c r="H215" t="s">
        <v>191</v>
      </c>
      <c r="I215">
        <v>48</v>
      </c>
      <c r="J215" t="s">
        <v>6</v>
      </c>
      <c r="K215">
        <v>34320</v>
      </c>
      <c r="L215">
        <v>43862</v>
      </c>
      <c r="M215">
        <v>43992</v>
      </c>
      <c r="N215">
        <v>4.25</v>
      </c>
    </row>
    <row r="216" spans="1:14" x14ac:dyDescent="0.25">
      <c r="A216">
        <v>57</v>
      </c>
      <c r="B216">
        <v>94378690</v>
      </c>
      <c r="C216" t="s">
        <v>1296</v>
      </c>
      <c r="D216" t="s">
        <v>1013</v>
      </c>
      <c r="E216" t="s">
        <v>189</v>
      </c>
      <c r="F216" t="s">
        <v>919</v>
      </c>
      <c r="G216" t="s">
        <v>190</v>
      </c>
      <c r="H216">
        <v>3491</v>
      </c>
      <c r="I216">
        <v>48</v>
      </c>
      <c r="J216" t="s">
        <v>6</v>
      </c>
      <c r="K216">
        <v>34320</v>
      </c>
      <c r="L216">
        <v>43862</v>
      </c>
      <c r="M216">
        <v>43992</v>
      </c>
      <c r="N216">
        <v>4.25</v>
      </c>
    </row>
    <row r="217" spans="1:14" x14ac:dyDescent="0.25">
      <c r="A217">
        <v>57</v>
      </c>
      <c r="B217">
        <v>94378690</v>
      </c>
      <c r="C217" t="s">
        <v>1296</v>
      </c>
      <c r="D217" t="s">
        <v>1013</v>
      </c>
      <c r="E217" t="s">
        <v>189</v>
      </c>
      <c r="F217" t="s">
        <v>919</v>
      </c>
      <c r="G217" t="s">
        <v>190</v>
      </c>
      <c r="H217">
        <v>3490</v>
      </c>
      <c r="I217">
        <v>48</v>
      </c>
      <c r="J217" t="s">
        <v>6</v>
      </c>
      <c r="K217">
        <v>34320</v>
      </c>
      <c r="L217">
        <v>43862</v>
      </c>
      <c r="M217">
        <v>43992</v>
      </c>
      <c r="N217">
        <v>4.25</v>
      </c>
    </row>
    <row r="218" spans="1:14" x14ac:dyDescent="0.25">
      <c r="A218">
        <v>57</v>
      </c>
      <c r="B218">
        <v>94378690</v>
      </c>
      <c r="C218" t="s">
        <v>1296</v>
      </c>
      <c r="D218" t="s">
        <v>1013</v>
      </c>
      <c r="E218" t="s">
        <v>189</v>
      </c>
      <c r="F218" t="s">
        <v>919</v>
      </c>
      <c r="G218" t="s">
        <v>190</v>
      </c>
      <c r="H218" t="s">
        <v>340</v>
      </c>
      <c r="I218">
        <v>48</v>
      </c>
      <c r="J218" t="s">
        <v>6</v>
      </c>
      <c r="K218">
        <v>34320</v>
      </c>
      <c r="L218">
        <v>43862</v>
      </c>
      <c r="M218">
        <v>43992</v>
      </c>
      <c r="N218">
        <v>4.25</v>
      </c>
    </row>
    <row r="219" spans="1:14" x14ac:dyDescent="0.25">
      <c r="A219">
        <v>58</v>
      </c>
      <c r="B219">
        <v>16693879</v>
      </c>
      <c r="C219" t="s">
        <v>1296</v>
      </c>
      <c r="D219" t="s">
        <v>1013</v>
      </c>
      <c r="E219" t="s">
        <v>973</v>
      </c>
      <c r="F219" t="s">
        <v>919</v>
      </c>
      <c r="G219" t="s">
        <v>52</v>
      </c>
      <c r="H219" t="s">
        <v>58</v>
      </c>
      <c r="I219">
        <v>48</v>
      </c>
      <c r="J219" t="s">
        <v>6</v>
      </c>
      <c r="K219">
        <v>34320</v>
      </c>
      <c r="L219">
        <v>43862</v>
      </c>
      <c r="M219">
        <v>44020</v>
      </c>
      <c r="N219">
        <v>5.25</v>
      </c>
    </row>
    <row r="220" spans="1:14" x14ac:dyDescent="0.25">
      <c r="A220">
        <v>58</v>
      </c>
      <c r="B220">
        <v>16693879</v>
      </c>
      <c r="C220" t="s">
        <v>1296</v>
      </c>
      <c r="D220" t="s">
        <v>1013</v>
      </c>
      <c r="E220" t="s">
        <v>973</v>
      </c>
      <c r="F220" t="s">
        <v>919</v>
      </c>
      <c r="G220" t="s">
        <v>320</v>
      </c>
      <c r="H220">
        <v>2492</v>
      </c>
      <c r="I220">
        <v>48</v>
      </c>
      <c r="J220" t="s">
        <v>6</v>
      </c>
      <c r="K220">
        <v>34320</v>
      </c>
      <c r="L220">
        <v>43862</v>
      </c>
      <c r="M220">
        <v>44020</v>
      </c>
      <c r="N220">
        <v>5.25</v>
      </c>
    </row>
    <row r="221" spans="1:14" x14ac:dyDescent="0.25">
      <c r="A221">
        <v>58</v>
      </c>
      <c r="B221">
        <v>16693879</v>
      </c>
      <c r="C221" t="s">
        <v>1296</v>
      </c>
      <c r="D221" t="s">
        <v>1013</v>
      </c>
      <c r="E221" t="s">
        <v>973</v>
      </c>
      <c r="F221" t="s">
        <v>919</v>
      </c>
      <c r="G221" t="s">
        <v>320</v>
      </c>
      <c r="H221" t="s">
        <v>70</v>
      </c>
      <c r="I221">
        <v>48</v>
      </c>
      <c r="J221" t="s">
        <v>6</v>
      </c>
      <c r="K221">
        <v>34320</v>
      </c>
      <c r="L221">
        <v>43862</v>
      </c>
      <c r="M221">
        <v>44020</v>
      </c>
      <c r="N221">
        <v>5.25</v>
      </c>
    </row>
    <row r="222" spans="1:14" x14ac:dyDescent="0.25">
      <c r="A222">
        <v>59</v>
      </c>
      <c r="B222">
        <v>1130653071</v>
      </c>
      <c r="C222" t="s">
        <v>1296</v>
      </c>
      <c r="D222" t="s">
        <v>1013</v>
      </c>
      <c r="E222" t="s">
        <v>193</v>
      </c>
      <c r="F222" t="s">
        <v>919</v>
      </c>
      <c r="G222" t="s">
        <v>194</v>
      </c>
      <c r="H222">
        <v>5495</v>
      </c>
      <c r="I222">
        <v>48</v>
      </c>
      <c r="J222" t="s">
        <v>6</v>
      </c>
      <c r="K222">
        <v>34320</v>
      </c>
      <c r="L222">
        <v>43862</v>
      </c>
      <c r="M222">
        <v>43992</v>
      </c>
      <c r="N222">
        <v>4.25</v>
      </c>
    </row>
    <row r="223" spans="1:14" x14ac:dyDescent="0.25">
      <c r="A223">
        <v>59</v>
      </c>
      <c r="B223">
        <v>1130653071</v>
      </c>
      <c r="C223" t="s">
        <v>1296</v>
      </c>
      <c r="D223" t="s">
        <v>1013</v>
      </c>
      <c r="E223" t="s">
        <v>193</v>
      </c>
      <c r="F223" t="s">
        <v>919</v>
      </c>
      <c r="G223" t="s">
        <v>87</v>
      </c>
      <c r="H223">
        <v>7495</v>
      </c>
      <c r="I223">
        <v>48</v>
      </c>
      <c r="J223" t="s">
        <v>6</v>
      </c>
      <c r="K223">
        <v>34320</v>
      </c>
      <c r="L223">
        <v>43862</v>
      </c>
      <c r="M223">
        <v>43992</v>
      </c>
      <c r="N223">
        <v>4.25</v>
      </c>
    </row>
    <row r="224" spans="1:14" x14ac:dyDescent="0.25">
      <c r="A224">
        <v>60</v>
      </c>
      <c r="B224">
        <v>1118284773</v>
      </c>
      <c r="C224" t="s">
        <v>1296</v>
      </c>
      <c r="D224" t="s">
        <v>1013</v>
      </c>
      <c r="E224" t="s">
        <v>195</v>
      </c>
      <c r="F224" t="s">
        <v>919</v>
      </c>
      <c r="G224" t="s">
        <v>37</v>
      </c>
      <c r="H224">
        <v>2496</v>
      </c>
      <c r="I224">
        <v>48</v>
      </c>
      <c r="J224" t="s">
        <v>6</v>
      </c>
      <c r="K224">
        <v>34320</v>
      </c>
      <c r="L224">
        <v>43862</v>
      </c>
      <c r="M224">
        <v>44020</v>
      </c>
      <c r="N224">
        <v>5.25</v>
      </c>
    </row>
    <row r="225" spans="1:14" x14ac:dyDescent="0.25">
      <c r="A225">
        <v>60</v>
      </c>
      <c r="B225">
        <v>1118284773</v>
      </c>
      <c r="C225" t="s">
        <v>1296</v>
      </c>
      <c r="D225" t="s">
        <v>1013</v>
      </c>
      <c r="E225" t="s">
        <v>195</v>
      </c>
      <c r="F225" t="s">
        <v>919</v>
      </c>
      <c r="G225" t="s">
        <v>37</v>
      </c>
      <c r="H225">
        <v>2495</v>
      </c>
      <c r="I225">
        <v>48</v>
      </c>
      <c r="J225" t="s">
        <v>6</v>
      </c>
      <c r="K225">
        <v>34320</v>
      </c>
      <c r="L225">
        <v>43862</v>
      </c>
      <c r="M225">
        <v>44020</v>
      </c>
      <c r="N225">
        <v>5.25</v>
      </c>
    </row>
    <row r="226" spans="1:14" x14ac:dyDescent="0.25">
      <c r="A226">
        <v>60</v>
      </c>
      <c r="B226">
        <v>1118284773</v>
      </c>
      <c r="C226" t="s">
        <v>1296</v>
      </c>
      <c r="D226" t="s">
        <v>1013</v>
      </c>
      <c r="E226" t="s">
        <v>195</v>
      </c>
      <c r="F226" t="s">
        <v>919</v>
      </c>
      <c r="G226" t="s">
        <v>37</v>
      </c>
      <c r="H226">
        <v>2494</v>
      </c>
      <c r="I226">
        <v>48</v>
      </c>
      <c r="J226" t="s">
        <v>6</v>
      </c>
      <c r="K226">
        <v>34320</v>
      </c>
      <c r="L226">
        <v>43862</v>
      </c>
      <c r="M226">
        <v>44020</v>
      </c>
      <c r="N226">
        <v>5.25</v>
      </c>
    </row>
    <row r="227" spans="1:14" x14ac:dyDescent="0.25">
      <c r="A227">
        <v>60</v>
      </c>
      <c r="B227">
        <v>1118284773</v>
      </c>
      <c r="C227" t="s">
        <v>1296</v>
      </c>
      <c r="D227" t="s">
        <v>1013</v>
      </c>
      <c r="E227" t="s">
        <v>195</v>
      </c>
      <c r="F227" t="s">
        <v>919</v>
      </c>
      <c r="G227" t="s">
        <v>57</v>
      </c>
      <c r="H227" t="s">
        <v>321</v>
      </c>
      <c r="I227">
        <v>38</v>
      </c>
      <c r="J227" t="s">
        <v>6</v>
      </c>
      <c r="K227">
        <v>34320</v>
      </c>
      <c r="L227">
        <v>43862</v>
      </c>
      <c r="M227">
        <v>44020</v>
      </c>
      <c r="N227">
        <v>5.25</v>
      </c>
    </row>
    <row r="228" spans="1:14" x14ac:dyDescent="0.25">
      <c r="A228">
        <v>60</v>
      </c>
      <c r="B228">
        <v>1118284773</v>
      </c>
      <c r="C228" t="s">
        <v>1296</v>
      </c>
      <c r="D228" t="s">
        <v>1013</v>
      </c>
      <c r="E228" t="s">
        <v>195</v>
      </c>
      <c r="F228" t="s">
        <v>919</v>
      </c>
      <c r="G228" t="s">
        <v>370</v>
      </c>
      <c r="H228">
        <v>794</v>
      </c>
      <c r="I228">
        <v>38</v>
      </c>
      <c r="J228" t="s">
        <v>6</v>
      </c>
      <c r="K228">
        <v>34320</v>
      </c>
      <c r="L228">
        <v>43862</v>
      </c>
      <c r="M228">
        <v>44020</v>
      </c>
      <c r="N228">
        <v>5.25</v>
      </c>
    </row>
    <row r="229" spans="1:14" x14ac:dyDescent="0.25">
      <c r="A229">
        <v>60</v>
      </c>
      <c r="B229">
        <v>1118284773</v>
      </c>
      <c r="C229" t="s">
        <v>1296</v>
      </c>
      <c r="D229" t="s">
        <v>1013</v>
      </c>
      <c r="E229" t="s">
        <v>195</v>
      </c>
      <c r="F229" t="s">
        <v>919</v>
      </c>
      <c r="G229" t="s">
        <v>370</v>
      </c>
      <c r="H229">
        <v>795</v>
      </c>
      <c r="I229">
        <v>38</v>
      </c>
      <c r="J229" t="s">
        <v>6</v>
      </c>
      <c r="K229">
        <v>34320</v>
      </c>
      <c r="L229">
        <v>43862</v>
      </c>
      <c r="M229">
        <v>44020</v>
      </c>
      <c r="N229">
        <v>5.25</v>
      </c>
    </row>
    <row r="230" spans="1:14" x14ac:dyDescent="0.25">
      <c r="A230">
        <v>60</v>
      </c>
      <c r="B230">
        <v>1118284773</v>
      </c>
      <c r="C230" t="s">
        <v>1296</v>
      </c>
      <c r="D230" t="s">
        <v>1013</v>
      </c>
      <c r="E230" t="s">
        <v>195</v>
      </c>
      <c r="F230" t="s">
        <v>919</v>
      </c>
      <c r="G230" t="s">
        <v>348</v>
      </c>
      <c r="H230">
        <v>2490</v>
      </c>
      <c r="I230">
        <v>38</v>
      </c>
      <c r="J230" t="s">
        <v>6</v>
      </c>
      <c r="K230">
        <v>34320</v>
      </c>
      <c r="L230">
        <v>43862</v>
      </c>
      <c r="M230">
        <v>44020</v>
      </c>
      <c r="N230">
        <v>5.25</v>
      </c>
    </row>
    <row r="231" spans="1:14" x14ac:dyDescent="0.25">
      <c r="A231">
        <v>60</v>
      </c>
      <c r="B231">
        <v>1118284773</v>
      </c>
      <c r="C231" t="s">
        <v>1296</v>
      </c>
      <c r="D231" t="s">
        <v>1013</v>
      </c>
      <c r="E231" t="s">
        <v>195</v>
      </c>
      <c r="F231" t="s">
        <v>919</v>
      </c>
      <c r="G231" t="s">
        <v>370</v>
      </c>
      <c r="H231">
        <v>720</v>
      </c>
      <c r="I231">
        <v>38</v>
      </c>
      <c r="J231" t="s">
        <v>6</v>
      </c>
      <c r="K231">
        <v>34320</v>
      </c>
      <c r="L231">
        <v>43862</v>
      </c>
      <c r="M231">
        <v>44020</v>
      </c>
      <c r="N231">
        <v>5.25</v>
      </c>
    </row>
    <row r="232" spans="1:14" x14ac:dyDescent="0.25">
      <c r="A232">
        <v>61</v>
      </c>
      <c r="B232">
        <v>31569490</v>
      </c>
      <c r="C232" t="s">
        <v>1296</v>
      </c>
      <c r="D232" t="s">
        <v>1013</v>
      </c>
      <c r="E232" t="s">
        <v>196</v>
      </c>
      <c r="F232" t="s">
        <v>919</v>
      </c>
      <c r="G232" t="s">
        <v>197</v>
      </c>
      <c r="H232">
        <v>420</v>
      </c>
      <c r="I232">
        <v>48</v>
      </c>
      <c r="J232" t="s">
        <v>6</v>
      </c>
      <c r="K232">
        <v>34320</v>
      </c>
      <c r="L232">
        <v>43862</v>
      </c>
      <c r="M232">
        <v>43992</v>
      </c>
      <c r="N232">
        <v>4.25</v>
      </c>
    </row>
    <row r="233" spans="1:14" x14ac:dyDescent="0.25">
      <c r="A233">
        <v>61</v>
      </c>
      <c r="B233">
        <v>31569490</v>
      </c>
      <c r="C233" t="s">
        <v>1296</v>
      </c>
      <c r="D233" t="s">
        <v>1013</v>
      </c>
      <c r="E233" t="s">
        <v>196</v>
      </c>
      <c r="F233" t="s">
        <v>919</v>
      </c>
      <c r="G233" t="s">
        <v>346</v>
      </c>
      <c r="H233">
        <v>720</v>
      </c>
      <c r="I233">
        <v>58</v>
      </c>
      <c r="J233" t="s">
        <v>6</v>
      </c>
      <c r="K233">
        <v>34320</v>
      </c>
      <c r="L233">
        <v>43862</v>
      </c>
      <c r="M233">
        <v>43992</v>
      </c>
      <c r="N233">
        <v>4.25</v>
      </c>
    </row>
    <row r="234" spans="1:14" x14ac:dyDescent="0.25">
      <c r="A234">
        <v>62</v>
      </c>
      <c r="B234">
        <v>16890326</v>
      </c>
      <c r="C234" t="s">
        <v>1296</v>
      </c>
      <c r="D234" t="s">
        <v>1027</v>
      </c>
      <c r="E234" t="s">
        <v>974</v>
      </c>
      <c r="F234" t="s">
        <v>919</v>
      </c>
      <c r="G234" t="s">
        <v>153</v>
      </c>
      <c r="H234">
        <v>7490</v>
      </c>
      <c r="I234">
        <v>48</v>
      </c>
      <c r="J234" t="s">
        <v>6</v>
      </c>
      <c r="K234">
        <v>34320</v>
      </c>
      <c r="L234">
        <v>43862</v>
      </c>
      <c r="M234">
        <v>43992</v>
      </c>
      <c r="N234">
        <v>4.25</v>
      </c>
    </row>
    <row r="235" spans="1:14" x14ac:dyDescent="0.25">
      <c r="A235">
        <v>62</v>
      </c>
      <c r="B235">
        <v>16890326</v>
      </c>
      <c r="C235" t="s">
        <v>1296</v>
      </c>
      <c r="D235" t="s">
        <v>1027</v>
      </c>
      <c r="E235" t="s">
        <v>974</v>
      </c>
      <c r="F235" t="s">
        <v>919</v>
      </c>
      <c r="G235" t="s">
        <v>153</v>
      </c>
      <c r="H235" t="s">
        <v>337</v>
      </c>
      <c r="I235">
        <v>48</v>
      </c>
      <c r="J235" t="s">
        <v>6</v>
      </c>
      <c r="K235">
        <v>34320</v>
      </c>
      <c r="L235">
        <v>43862</v>
      </c>
      <c r="M235">
        <v>43992</v>
      </c>
      <c r="N235">
        <v>4.25</v>
      </c>
    </row>
    <row r="236" spans="1:14" x14ac:dyDescent="0.25">
      <c r="A236">
        <v>62</v>
      </c>
      <c r="B236">
        <v>16890326</v>
      </c>
      <c r="C236" t="s">
        <v>1296</v>
      </c>
      <c r="D236" t="s">
        <v>1027</v>
      </c>
      <c r="E236" t="s">
        <v>974</v>
      </c>
      <c r="F236" t="s">
        <v>919</v>
      </c>
      <c r="G236" t="s">
        <v>153</v>
      </c>
      <c r="H236" t="s">
        <v>137</v>
      </c>
      <c r="I236">
        <v>48</v>
      </c>
      <c r="J236" t="s">
        <v>6</v>
      </c>
      <c r="K236">
        <v>34320</v>
      </c>
      <c r="L236">
        <v>43862</v>
      </c>
      <c r="M236">
        <v>43992</v>
      </c>
      <c r="N236">
        <v>4.25</v>
      </c>
    </row>
    <row r="237" spans="1:14" x14ac:dyDescent="0.25">
      <c r="A237">
        <v>63</v>
      </c>
      <c r="B237">
        <v>1061695947</v>
      </c>
      <c r="C237" t="s">
        <v>1296</v>
      </c>
      <c r="D237" t="s">
        <v>1023</v>
      </c>
      <c r="E237" t="s">
        <v>198</v>
      </c>
      <c r="F237" t="s">
        <v>919</v>
      </c>
      <c r="G237" t="s">
        <v>199</v>
      </c>
      <c r="H237">
        <v>8491</v>
      </c>
      <c r="I237">
        <v>48</v>
      </c>
      <c r="J237" t="s">
        <v>6</v>
      </c>
      <c r="K237">
        <v>34320</v>
      </c>
      <c r="L237">
        <v>43862</v>
      </c>
      <c r="M237">
        <v>43992</v>
      </c>
      <c r="N237">
        <v>4.25</v>
      </c>
    </row>
    <row r="238" spans="1:14" x14ac:dyDescent="0.25">
      <c r="A238">
        <v>63</v>
      </c>
      <c r="B238">
        <v>1061695947</v>
      </c>
      <c r="C238" t="s">
        <v>1296</v>
      </c>
      <c r="D238" t="s">
        <v>1023</v>
      </c>
      <c r="E238" t="s">
        <v>198</v>
      </c>
      <c r="F238" t="s">
        <v>919</v>
      </c>
      <c r="G238" t="s">
        <v>199</v>
      </c>
      <c r="H238" t="s">
        <v>200</v>
      </c>
      <c r="I238">
        <v>48</v>
      </c>
      <c r="J238" t="s">
        <v>6</v>
      </c>
      <c r="K238">
        <v>34320</v>
      </c>
      <c r="L238">
        <v>43862</v>
      </c>
      <c r="M238">
        <v>43992</v>
      </c>
      <c r="N238">
        <v>4.25</v>
      </c>
    </row>
    <row r="239" spans="1:14" x14ac:dyDescent="0.25">
      <c r="A239">
        <v>63</v>
      </c>
      <c r="B239">
        <v>1061695947</v>
      </c>
      <c r="C239" t="s">
        <v>1296</v>
      </c>
      <c r="D239" t="s">
        <v>1023</v>
      </c>
      <c r="E239" t="s">
        <v>198</v>
      </c>
      <c r="F239" t="s">
        <v>919</v>
      </c>
      <c r="G239" t="s">
        <v>199</v>
      </c>
      <c r="H239">
        <v>8490</v>
      </c>
      <c r="I239">
        <v>48</v>
      </c>
      <c r="J239" t="s">
        <v>6</v>
      </c>
      <c r="K239">
        <v>34320</v>
      </c>
      <c r="L239">
        <v>43862</v>
      </c>
      <c r="M239">
        <v>43992</v>
      </c>
      <c r="N239">
        <v>4.25</v>
      </c>
    </row>
    <row r="240" spans="1:14" x14ac:dyDescent="0.25">
      <c r="A240">
        <v>63</v>
      </c>
      <c r="B240">
        <v>1061695947</v>
      </c>
      <c r="C240" t="s">
        <v>1296</v>
      </c>
      <c r="D240" t="s">
        <v>1023</v>
      </c>
      <c r="E240" t="s">
        <v>198</v>
      </c>
      <c r="F240" t="s">
        <v>919</v>
      </c>
      <c r="G240" t="s">
        <v>199</v>
      </c>
      <c r="H240" t="s">
        <v>104</v>
      </c>
      <c r="I240">
        <v>48</v>
      </c>
      <c r="J240" t="s">
        <v>6</v>
      </c>
      <c r="K240">
        <v>34320</v>
      </c>
      <c r="L240">
        <v>43862</v>
      </c>
      <c r="M240">
        <v>43992</v>
      </c>
      <c r="N240">
        <v>4.25</v>
      </c>
    </row>
    <row r="241" spans="1:14" x14ac:dyDescent="0.25">
      <c r="A241">
        <v>64</v>
      </c>
      <c r="B241">
        <v>1130587484</v>
      </c>
      <c r="C241" t="s">
        <v>1296</v>
      </c>
      <c r="D241" t="s">
        <v>1013</v>
      </c>
      <c r="E241" t="s">
        <v>975</v>
      </c>
      <c r="F241" t="s">
        <v>919</v>
      </c>
      <c r="G241" t="s">
        <v>369</v>
      </c>
      <c r="H241" t="s">
        <v>129</v>
      </c>
      <c r="I241">
        <v>48</v>
      </c>
      <c r="J241" t="s">
        <v>6</v>
      </c>
      <c r="K241">
        <v>34320</v>
      </c>
      <c r="L241">
        <v>43862</v>
      </c>
      <c r="M241">
        <v>43992</v>
      </c>
      <c r="N241">
        <v>4.25</v>
      </c>
    </row>
    <row r="242" spans="1:14" x14ac:dyDescent="0.25">
      <c r="A242">
        <v>64</v>
      </c>
      <c r="B242">
        <v>1130587484</v>
      </c>
      <c r="C242" t="s">
        <v>1296</v>
      </c>
      <c r="D242" t="s">
        <v>1013</v>
      </c>
      <c r="E242" t="s">
        <v>975</v>
      </c>
      <c r="F242" t="s">
        <v>919</v>
      </c>
      <c r="G242" t="s">
        <v>246</v>
      </c>
      <c r="H242" t="s">
        <v>237</v>
      </c>
      <c r="I242">
        <v>38</v>
      </c>
      <c r="J242" t="s">
        <v>6</v>
      </c>
      <c r="K242">
        <v>34320</v>
      </c>
      <c r="L242">
        <v>43862</v>
      </c>
      <c r="M242">
        <v>43992</v>
      </c>
      <c r="N242">
        <v>4.25</v>
      </c>
    </row>
    <row r="243" spans="1:14" x14ac:dyDescent="0.25">
      <c r="A243">
        <v>64</v>
      </c>
      <c r="B243">
        <v>1130587484</v>
      </c>
      <c r="C243" t="s">
        <v>1296</v>
      </c>
      <c r="D243" t="s">
        <v>1013</v>
      </c>
      <c r="E243" t="s">
        <v>975</v>
      </c>
      <c r="F243" t="s">
        <v>919</v>
      </c>
      <c r="G243" t="s">
        <v>876</v>
      </c>
      <c r="H243">
        <v>820</v>
      </c>
      <c r="I243">
        <v>38</v>
      </c>
      <c r="J243" t="s">
        <v>6</v>
      </c>
      <c r="K243">
        <v>34320</v>
      </c>
      <c r="L243">
        <v>43862</v>
      </c>
      <c r="M243">
        <v>43992</v>
      </c>
      <c r="N243">
        <v>4.25</v>
      </c>
    </row>
    <row r="244" spans="1:14" x14ac:dyDescent="0.25">
      <c r="A244">
        <v>64</v>
      </c>
      <c r="B244">
        <v>1130587484</v>
      </c>
      <c r="C244" t="s">
        <v>1296</v>
      </c>
      <c r="D244" t="s">
        <v>1013</v>
      </c>
      <c r="E244" t="s">
        <v>975</v>
      </c>
      <c r="F244" t="s">
        <v>919</v>
      </c>
      <c r="G244" t="s">
        <v>141</v>
      </c>
      <c r="H244">
        <v>420</v>
      </c>
      <c r="I244">
        <v>48</v>
      </c>
      <c r="J244" t="s">
        <v>6</v>
      </c>
      <c r="K244">
        <v>34320</v>
      </c>
      <c r="L244">
        <v>43862</v>
      </c>
      <c r="M244">
        <v>43992</v>
      </c>
      <c r="N244">
        <v>4.25</v>
      </c>
    </row>
    <row r="245" spans="1:14" x14ac:dyDescent="0.25">
      <c r="A245">
        <v>65</v>
      </c>
      <c r="B245">
        <v>1085244033</v>
      </c>
      <c r="C245" t="s">
        <v>1296</v>
      </c>
      <c r="D245" t="s">
        <v>1041</v>
      </c>
      <c r="E245" t="s">
        <v>877</v>
      </c>
      <c r="F245" t="s">
        <v>919</v>
      </c>
      <c r="G245" t="s">
        <v>78</v>
      </c>
      <c r="H245" t="s">
        <v>80</v>
      </c>
      <c r="I245">
        <v>38</v>
      </c>
      <c r="J245" t="s">
        <v>6</v>
      </c>
      <c r="K245">
        <v>34320</v>
      </c>
      <c r="L245">
        <v>43872</v>
      </c>
      <c r="M245">
        <v>44020</v>
      </c>
      <c r="N245">
        <v>5.25</v>
      </c>
    </row>
    <row r="246" spans="1:14" x14ac:dyDescent="0.25">
      <c r="A246">
        <v>65</v>
      </c>
      <c r="B246">
        <v>1085244033</v>
      </c>
      <c r="C246" t="s">
        <v>1296</v>
      </c>
      <c r="D246" t="s">
        <v>1041</v>
      </c>
      <c r="E246" t="s">
        <v>877</v>
      </c>
      <c r="F246" t="s">
        <v>919</v>
      </c>
      <c r="G246" t="s">
        <v>117</v>
      </c>
      <c r="H246" t="s">
        <v>299</v>
      </c>
      <c r="I246">
        <v>38</v>
      </c>
      <c r="J246" t="s">
        <v>6</v>
      </c>
      <c r="K246">
        <v>34320</v>
      </c>
      <c r="L246">
        <v>43872</v>
      </c>
      <c r="M246">
        <v>44020</v>
      </c>
      <c r="N246">
        <v>5.25</v>
      </c>
    </row>
    <row r="247" spans="1:14" x14ac:dyDescent="0.25">
      <c r="A247">
        <v>65</v>
      </c>
      <c r="B247">
        <v>1085244033</v>
      </c>
      <c r="C247" t="s">
        <v>1296</v>
      </c>
      <c r="D247" t="s">
        <v>1041</v>
      </c>
      <c r="E247" t="s">
        <v>877</v>
      </c>
      <c r="F247" t="s">
        <v>919</v>
      </c>
      <c r="G247" t="s">
        <v>117</v>
      </c>
      <c r="H247" t="s">
        <v>118</v>
      </c>
      <c r="I247">
        <v>38</v>
      </c>
      <c r="J247" t="s">
        <v>6</v>
      </c>
      <c r="K247">
        <v>34320</v>
      </c>
      <c r="L247">
        <v>43872</v>
      </c>
      <c r="M247">
        <v>44020</v>
      </c>
      <c r="N247">
        <v>5.25</v>
      </c>
    </row>
    <row r="248" spans="1:14" x14ac:dyDescent="0.25">
      <c r="A248">
        <v>66</v>
      </c>
      <c r="B248">
        <v>76350645</v>
      </c>
      <c r="C248" t="s">
        <v>1296</v>
      </c>
      <c r="D248" t="s">
        <v>1028</v>
      </c>
      <c r="E248" t="s">
        <v>976</v>
      </c>
      <c r="F248" t="s">
        <v>919</v>
      </c>
      <c r="G248" t="s">
        <v>202</v>
      </c>
      <c r="H248" t="s">
        <v>82</v>
      </c>
      <c r="I248">
        <v>48</v>
      </c>
      <c r="J248" t="s">
        <v>6</v>
      </c>
      <c r="K248">
        <v>34320</v>
      </c>
      <c r="L248">
        <v>43862</v>
      </c>
      <c r="M248">
        <v>43992</v>
      </c>
      <c r="N248">
        <v>4.25</v>
      </c>
    </row>
    <row r="249" spans="1:14" x14ac:dyDescent="0.25">
      <c r="A249">
        <v>66</v>
      </c>
      <c r="B249">
        <v>76350645</v>
      </c>
      <c r="C249" t="s">
        <v>1296</v>
      </c>
      <c r="D249" t="s">
        <v>1028</v>
      </c>
      <c r="E249" t="s">
        <v>976</v>
      </c>
      <c r="F249" t="s">
        <v>919</v>
      </c>
      <c r="G249" t="s">
        <v>202</v>
      </c>
      <c r="H249" t="s">
        <v>83</v>
      </c>
      <c r="I249">
        <v>48</v>
      </c>
      <c r="J249" t="s">
        <v>6</v>
      </c>
      <c r="K249">
        <v>34320</v>
      </c>
      <c r="L249">
        <v>43862</v>
      </c>
      <c r="M249">
        <v>43992</v>
      </c>
      <c r="N249">
        <v>4.25</v>
      </c>
    </row>
    <row r="250" spans="1:14" x14ac:dyDescent="0.25">
      <c r="A250">
        <v>66</v>
      </c>
      <c r="B250">
        <v>76350645</v>
      </c>
      <c r="C250" t="s">
        <v>1296</v>
      </c>
      <c r="D250" t="s">
        <v>1028</v>
      </c>
      <c r="E250" t="s">
        <v>976</v>
      </c>
      <c r="F250" t="s">
        <v>919</v>
      </c>
      <c r="G250" t="s">
        <v>202</v>
      </c>
      <c r="H250" t="s">
        <v>89</v>
      </c>
      <c r="I250">
        <v>48</v>
      </c>
      <c r="J250" t="s">
        <v>6</v>
      </c>
      <c r="K250">
        <v>34320</v>
      </c>
      <c r="L250">
        <v>43862</v>
      </c>
      <c r="M250">
        <v>43992</v>
      </c>
      <c r="N250">
        <v>4.25</v>
      </c>
    </row>
    <row r="251" spans="1:14" x14ac:dyDescent="0.25">
      <c r="A251">
        <v>66</v>
      </c>
      <c r="B251">
        <v>76350645</v>
      </c>
      <c r="C251" t="s">
        <v>1296</v>
      </c>
      <c r="D251" t="s">
        <v>1028</v>
      </c>
      <c r="E251" t="s">
        <v>976</v>
      </c>
      <c r="F251" t="s">
        <v>919</v>
      </c>
      <c r="G251" t="s">
        <v>102</v>
      </c>
      <c r="H251" t="s">
        <v>119</v>
      </c>
      <c r="I251">
        <v>48</v>
      </c>
      <c r="J251" t="s">
        <v>6</v>
      </c>
      <c r="K251">
        <v>34320</v>
      </c>
      <c r="L251">
        <v>43862</v>
      </c>
      <c r="M251">
        <v>43992</v>
      </c>
      <c r="N251">
        <v>4.25</v>
      </c>
    </row>
    <row r="252" spans="1:14" x14ac:dyDescent="0.25">
      <c r="A252">
        <v>66</v>
      </c>
      <c r="B252">
        <v>76350645</v>
      </c>
      <c r="C252" t="s">
        <v>1296</v>
      </c>
      <c r="D252" t="s">
        <v>1028</v>
      </c>
      <c r="E252" t="s">
        <v>976</v>
      </c>
      <c r="F252" t="s">
        <v>919</v>
      </c>
      <c r="G252" t="s">
        <v>102</v>
      </c>
      <c r="H252" t="s">
        <v>79</v>
      </c>
      <c r="I252">
        <v>48</v>
      </c>
      <c r="J252" t="s">
        <v>6</v>
      </c>
      <c r="K252">
        <v>34320</v>
      </c>
      <c r="L252">
        <v>43862</v>
      </c>
      <c r="M252">
        <v>43992</v>
      </c>
      <c r="N252">
        <v>4.25</v>
      </c>
    </row>
    <row r="253" spans="1:14" x14ac:dyDescent="0.25">
      <c r="A253">
        <v>67</v>
      </c>
      <c r="B253">
        <v>16706003</v>
      </c>
      <c r="C253" t="s">
        <v>1296</v>
      </c>
      <c r="D253" t="s">
        <v>1013</v>
      </c>
      <c r="E253" t="s">
        <v>204</v>
      </c>
      <c r="F253" t="s">
        <v>919</v>
      </c>
      <c r="G253" t="s">
        <v>205</v>
      </c>
      <c r="H253" t="s">
        <v>326</v>
      </c>
      <c r="I253">
        <v>38</v>
      </c>
      <c r="J253" t="s">
        <v>6</v>
      </c>
      <c r="K253">
        <v>34320</v>
      </c>
      <c r="L253">
        <v>43862</v>
      </c>
      <c r="M253">
        <v>43992</v>
      </c>
      <c r="N253">
        <v>4.25</v>
      </c>
    </row>
    <row r="254" spans="1:14" x14ac:dyDescent="0.25">
      <c r="A254">
        <v>67</v>
      </c>
      <c r="B254">
        <v>16706003</v>
      </c>
      <c r="C254" t="s">
        <v>1296</v>
      </c>
      <c r="D254" t="s">
        <v>1013</v>
      </c>
      <c r="E254" t="s">
        <v>204</v>
      </c>
      <c r="F254" t="s">
        <v>919</v>
      </c>
      <c r="G254" t="s">
        <v>144</v>
      </c>
      <c r="H254">
        <v>2496</v>
      </c>
      <c r="I254">
        <v>38</v>
      </c>
      <c r="J254" t="s">
        <v>6</v>
      </c>
      <c r="K254">
        <v>34320</v>
      </c>
      <c r="L254">
        <v>43862</v>
      </c>
      <c r="M254">
        <v>43992</v>
      </c>
      <c r="N254">
        <v>4.25</v>
      </c>
    </row>
    <row r="255" spans="1:14" x14ac:dyDescent="0.25">
      <c r="A255">
        <v>67</v>
      </c>
      <c r="B255">
        <v>16706003</v>
      </c>
      <c r="C255" t="s">
        <v>1296</v>
      </c>
      <c r="D255" t="s">
        <v>1013</v>
      </c>
      <c r="E255" t="s">
        <v>204</v>
      </c>
      <c r="F255" t="s">
        <v>919</v>
      </c>
      <c r="G255" t="s">
        <v>205</v>
      </c>
      <c r="H255" t="s">
        <v>38</v>
      </c>
      <c r="I255">
        <v>38</v>
      </c>
      <c r="J255" t="s">
        <v>6</v>
      </c>
      <c r="K255">
        <v>34320</v>
      </c>
      <c r="L255">
        <v>43862</v>
      </c>
      <c r="M255">
        <v>43992</v>
      </c>
      <c r="N255">
        <v>4.25</v>
      </c>
    </row>
    <row r="256" spans="1:14" x14ac:dyDescent="0.25">
      <c r="A256">
        <v>67</v>
      </c>
      <c r="B256">
        <v>16706003</v>
      </c>
      <c r="C256" t="s">
        <v>1296</v>
      </c>
      <c r="D256" t="s">
        <v>1013</v>
      </c>
      <c r="E256" t="s">
        <v>204</v>
      </c>
      <c r="F256" t="s">
        <v>919</v>
      </c>
      <c r="G256" t="s">
        <v>144</v>
      </c>
      <c r="H256">
        <v>2494</v>
      </c>
      <c r="I256">
        <v>38</v>
      </c>
      <c r="J256" t="s">
        <v>6</v>
      </c>
      <c r="K256">
        <v>34320</v>
      </c>
      <c r="L256">
        <v>43862</v>
      </c>
      <c r="M256">
        <v>43992</v>
      </c>
      <c r="N256">
        <v>4.25</v>
      </c>
    </row>
    <row r="257" spans="1:14" x14ac:dyDescent="0.25">
      <c r="A257">
        <v>68</v>
      </c>
      <c r="B257">
        <v>94491415</v>
      </c>
      <c r="C257" t="s">
        <v>1296</v>
      </c>
      <c r="D257" t="s">
        <v>1013</v>
      </c>
      <c r="E257" t="s">
        <v>206</v>
      </c>
      <c r="F257" t="s">
        <v>919</v>
      </c>
      <c r="G257" t="s">
        <v>254</v>
      </c>
      <c r="H257" t="s">
        <v>45</v>
      </c>
      <c r="I257">
        <v>48</v>
      </c>
      <c r="J257" t="s">
        <v>6</v>
      </c>
      <c r="K257">
        <v>34320</v>
      </c>
      <c r="L257">
        <v>43862</v>
      </c>
      <c r="M257">
        <v>43992</v>
      </c>
      <c r="N257">
        <v>4.25</v>
      </c>
    </row>
    <row r="258" spans="1:14" x14ac:dyDescent="0.25">
      <c r="A258">
        <v>68</v>
      </c>
      <c r="B258">
        <v>94491415</v>
      </c>
      <c r="C258" t="s">
        <v>1296</v>
      </c>
      <c r="D258" t="s">
        <v>1013</v>
      </c>
      <c r="E258" t="s">
        <v>206</v>
      </c>
      <c r="F258" t="s">
        <v>919</v>
      </c>
      <c r="G258" t="s">
        <v>274</v>
      </c>
      <c r="H258" t="s">
        <v>154</v>
      </c>
      <c r="I258">
        <v>48</v>
      </c>
      <c r="J258" t="s">
        <v>6</v>
      </c>
      <c r="K258">
        <v>34320</v>
      </c>
      <c r="L258">
        <v>43862</v>
      </c>
      <c r="M258">
        <v>43992</v>
      </c>
      <c r="N258">
        <v>4.25</v>
      </c>
    </row>
    <row r="259" spans="1:14" x14ac:dyDescent="0.25">
      <c r="A259">
        <v>69</v>
      </c>
      <c r="B259">
        <v>16861758</v>
      </c>
      <c r="C259" t="s">
        <v>1296</v>
      </c>
      <c r="D259" t="s">
        <v>1029</v>
      </c>
      <c r="E259" t="s">
        <v>977</v>
      </c>
      <c r="F259" t="s">
        <v>919</v>
      </c>
      <c r="G259" t="s">
        <v>207</v>
      </c>
      <c r="H259">
        <v>9490</v>
      </c>
      <c r="I259">
        <v>38</v>
      </c>
      <c r="J259" t="s">
        <v>6</v>
      </c>
      <c r="K259">
        <v>34320</v>
      </c>
      <c r="L259">
        <v>43862</v>
      </c>
      <c r="M259">
        <v>43992</v>
      </c>
      <c r="N259">
        <v>4.25</v>
      </c>
    </row>
    <row r="260" spans="1:14" x14ac:dyDescent="0.25">
      <c r="A260">
        <v>69</v>
      </c>
      <c r="B260">
        <v>16861758</v>
      </c>
      <c r="C260" t="s">
        <v>1296</v>
      </c>
      <c r="D260" t="s">
        <v>1029</v>
      </c>
      <c r="E260" t="s">
        <v>977</v>
      </c>
      <c r="F260" t="s">
        <v>919</v>
      </c>
      <c r="G260" t="s">
        <v>207</v>
      </c>
      <c r="H260" t="s">
        <v>60</v>
      </c>
      <c r="I260">
        <v>38</v>
      </c>
      <c r="J260" t="s">
        <v>6</v>
      </c>
      <c r="K260">
        <v>34320</v>
      </c>
      <c r="L260">
        <v>43862</v>
      </c>
      <c r="M260">
        <v>43992</v>
      </c>
      <c r="N260">
        <v>4.25</v>
      </c>
    </row>
    <row r="261" spans="1:14" x14ac:dyDescent="0.25">
      <c r="A261">
        <v>69</v>
      </c>
      <c r="B261">
        <v>16861758</v>
      </c>
      <c r="C261" t="s">
        <v>1296</v>
      </c>
      <c r="D261" t="s">
        <v>1029</v>
      </c>
      <c r="E261" t="s">
        <v>977</v>
      </c>
      <c r="F261" t="s">
        <v>919</v>
      </c>
      <c r="G261" t="s">
        <v>207</v>
      </c>
      <c r="H261">
        <v>9491</v>
      </c>
      <c r="I261">
        <v>38</v>
      </c>
      <c r="J261" t="s">
        <v>6</v>
      </c>
      <c r="K261">
        <v>34320</v>
      </c>
      <c r="L261">
        <v>43862</v>
      </c>
      <c r="M261">
        <v>43992</v>
      </c>
      <c r="N261">
        <v>4.25</v>
      </c>
    </row>
    <row r="262" spans="1:14" x14ac:dyDescent="0.25">
      <c r="A262">
        <v>70</v>
      </c>
      <c r="B262">
        <v>14839118</v>
      </c>
      <c r="C262" t="s">
        <v>1296</v>
      </c>
      <c r="D262" t="s">
        <v>1013</v>
      </c>
      <c r="E262" t="s">
        <v>323</v>
      </c>
      <c r="F262" t="s">
        <v>919</v>
      </c>
      <c r="G262" t="s">
        <v>34</v>
      </c>
      <c r="H262" t="s">
        <v>56</v>
      </c>
      <c r="I262">
        <v>48</v>
      </c>
      <c r="J262" t="s">
        <v>6</v>
      </c>
      <c r="K262">
        <v>34320</v>
      </c>
      <c r="L262">
        <v>43862</v>
      </c>
      <c r="M262">
        <v>43992</v>
      </c>
      <c r="N262">
        <v>4.25</v>
      </c>
    </row>
    <row r="263" spans="1:14" x14ac:dyDescent="0.25">
      <c r="A263">
        <v>70</v>
      </c>
      <c r="B263">
        <v>14839118</v>
      </c>
      <c r="C263" t="s">
        <v>1296</v>
      </c>
      <c r="D263" t="s">
        <v>1013</v>
      </c>
      <c r="E263" t="s">
        <v>323</v>
      </c>
      <c r="F263" t="s">
        <v>919</v>
      </c>
      <c r="G263" t="s">
        <v>216</v>
      </c>
      <c r="H263">
        <v>9495</v>
      </c>
      <c r="I263">
        <v>48</v>
      </c>
      <c r="J263" t="s">
        <v>6</v>
      </c>
      <c r="K263">
        <v>34320</v>
      </c>
      <c r="L263">
        <v>43862</v>
      </c>
      <c r="M263">
        <v>43992</v>
      </c>
      <c r="N263">
        <v>4.25</v>
      </c>
    </row>
    <row r="264" spans="1:14" x14ac:dyDescent="0.25">
      <c r="A264">
        <v>70</v>
      </c>
      <c r="B264">
        <v>14839118</v>
      </c>
      <c r="C264" t="s">
        <v>1296</v>
      </c>
      <c r="D264" t="s">
        <v>1013</v>
      </c>
      <c r="E264" t="s">
        <v>323</v>
      </c>
      <c r="F264" t="s">
        <v>919</v>
      </c>
      <c r="G264" t="s">
        <v>143</v>
      </c>
      <c r="H264">
        <v>4496</v>
      </c>
      <c r="I264">
        <v>48</v>
      </c>
      <c r="J264" t="s">
        <v>6</v>
      </c>
      <c r="K264">
        <v>34320</v>
      </c>
      <c r="L264">
        <v>43862</v>
      </c>
      <c r="M264">
        <v>43992</v>
      </c>
      <c r="N264">
        <v>4.25</v>
      </c>
    </row>
    <row r="265" spans="1:14" x14ac:dyDescent="0.25">
      <c r="A265">
        <v>70</v>
      </c>
      <c r="B265">
        <v>14839118</v>
      </c>
      <c r="C265" t="s">
        <v>1296</v>
      </c>
      <c r="D265" t="s">
        <v>1013</v>
      </c>
      <c r="E265" t="s">
        <v>323</v>
      </c>
      <c r="F265" t="s">
        <v>919</v>
      </c>
      <c r="G265" t="s">
        <v>865</v>
      </c>
      <c r="H265">
        <v>6495</v>
      </c>
      <c r="I265">
        <v>48</v>
      </c>
      <c r="J265" t="s">
        <v>6</v>
      </c>
      <c r="K265">
        <v>34320</v>
      </c>
      <c r="L265">
        <v>43862</v>
      </c>
      <c r="M265">
        <v>43992</v>
      </c>
      <c r="N265">
        <v>4.25</v>
      </c>
    </row>
    <row r="266" spans="1:14" x14ac:dyDescent="0.25">
      <c r="A266">
        <v>71</v>
      </c>
      <c r="B266">
        <v>14605457</v>
      </c>
      <c r="C266" t="s">
        <v>1296</v>
      </c>
      <c r="D266" t="s">
        <v>1013</v>
      </c>
      <c r="E266" t="s">
        <v>923</v>
      </c>
      <c r="F266" t="s">
        <v>919</v>
      </c>
      <c r="G266" t="s">
        <v>124</v>
      </c>
      <c r="H266" t="s">
        <v>48</v>
      </c>
      <c r="I266">
        <v>38</v>
      </c>
      <c r="J266" t="s">
        <v>6</v>
      </c>
      <c r="K266">
        <v>34320</v>
      </c>
      <c r="L266">
        <v>43862</v>
      </c>
      <c r="M266">
        <v>43992</v>
      </c>
      <c r="N266">
        <v>4.25</v>
      </c>
    </row>
    <row r="267" spans="1:14" x14ac:dyDescent="0.25">
      <c r="A267">
        <v>71</v>
      </c>
      <c r="B267">
        <v>14605457</v>
      </c>
      <c r="C267" t="s">
        <v>1296</v>
      </c>
      <c r="D267" t="s">
        <v>1013</v>
      </c>
      <c r="E267" t="s">
        <v>923</v>
      </c>
      <c r="F267" t="s">
        <v>919</v>
      </c>
      <c r="G267" t="s">
        <v>71</v>
      </c>
      <c r="H267" t="s">
        <v>123</v>
      </c>
      <c r="I267">
        <v>38</v>
      </c>
      <c r="J267" t="s">
        <v>6</v>
      </c>
      <c r="K267">
        <v>34320</v>
      </c>
      <c r="L267">
        <v>43862</v>
      </c>
      <c r="M267">
        <v>43992</v>
      </c>
      <c r="N267">
        <v>4.25</v>
      </c>
    </row>
    <row r="268" spans="1:14" x14ac:dyDescent="0.25">
      <c r="A268">
        <v>71</v>
      </c>
      <c r="B268">
        <v>14605457</v>
      </c>
      <c r="C268" t="s">
        <v>1296</v>
      </c>
      <c r="D268" t="s">
        <v>1013</v>
      </c>
      <c r="E268" t="s">
        <v>923</v>
      </c>
      <c r="F268" t="s">
        <v>919</v>
      </c>
      <c r="G268" t="s">
        <v>124</v>
      </c>
      <c r="H268" t="s">
        <v>47</v>
      </c>
      <c r="I268">
        <v>38</v>
      </c>
      <c r="J268" t="s">
        <v>6</v>
      </c>
      <c r="K268">
        <v>34320</v>
      </c>
      <c r="L268">
        <v>43862</v>
      </c>
      <c r="M268">
        <v>43992</v>
      </c>
      <c r="N268">
        <v>4.25</v>
      </c>
    </row>
    <row r="269" spans="1:14" x14ac:dyDescent="0.25">
      <c r="A269">
        <v>71</v>
      </c>
      <c r="B269">
        <v>14605457</v>
      </c>
      <c r="C269" t="s">
        <v>1296</v>
      </c>
      <c r="D269" t="s">
        <v>1013</v>
      </c>
      <c r="E269" t="s">
        <v>923</v>
      </c>
      <c r="F269" t="s">
        <v>919</v>
      </c>
      <c r="G269" t="s">
        <v>105</v>
      </c>
      <c r="H269" t="s">
        <v>155</v>
      </c>
      <c r="I269">
        <v>48</v>
      </c>
      <c r="J269" t="s">
        <v>6</v>
      </c>
      <c r="K269">
        <v>34320</v>
      </c>
      <c r="L269">
        <v>43862</v>
      </c>
      <c r="M269">
        <v>43992</v>
      </c>
      <c r="N269">
        <v>4.25</v>
      </c>
    </row>
    <row r="270" spans="1:14" x14ac:dyDescent="0.25">
      <c r="A270">
        <v>72</v>
      </c>
      <c r="B270">
        <v>6391758</v>
      </c>
      <c r="C270" t="s">
        <v>1296</v>
      </c>
      <c r="D270" t="s">
        <v>1030</v>
      </c>
      <c r="E270" t="s">
        <v>978</v>
      </c>
      <c r="F270" t="s">
        <v>919</v>
      </c>
      <c r="G270" t="s">
        <v>187</v>
      </c>
      <c r="H270">
        <v>7490</v>
      </c>
      <c r="I270">
        <v>38</v>
      </c>
      <c r="J270" t="s">
        <v>6</v>
      </c>
      <c r="K270">
        <v>34320</v>
      </c>
      <c r="L270">
        <v>43862</v>
      </c>
      <c r="M270">
        <v>43992</v>
      </c>
      <c r="N270">
        <v>4.25</v>
      </c>
    </row>
    <row r="271" spans="1:14" x14ac:dyDescent="0.25">
      <c r="A271">
        <v>72</v>
      </c>
      <c r="B271">
        <v>6391758</v>
      </c>
      <c r="C271" t="s">
        <v>1296</v>
      </c>
      <c r="D271" t="s">
        <v>1030</v>
      </c>
      <c r="E271" t="s">
        <v>978</v>
      </c>
      <c r="F271" t="s">
        <v>919</v>
      </c>
      <c r="G271" t="s">
        <v>187</v>
      </c>
      <c r="H271" t="s">
        <v>123</v>
      </c>
      <c r="I271">
        <v>38</v>
      </c>
      <c r="J271" t="s">
        <v>6</v>
      </c>
      <c r="K271">
        <v>34320</v>
      </c>
      <c r="L271">
        <v>43862</v>
      </c>
      <c r="M271">
        <v>43992</v>
      </c>
      <c r="N271">
        <v>4.25</v>
      </c>
    </row>
    <row r="272" spans="1:14" x14ac:dyDescent="0.25">
      <c r="A272">
        <v>72</v>
      </c>
      <c r="B272">
        <v>6391758</v>
      </c>
      <c r="C272" t="s">
        <v>1296</v>
      </c>
      <c r="D272" t="s">
        <v>1030</v>
      </c>
      <c r="E272" t="s">
        <v>978</v>
      </c>
      <c r="F272" t="s">
        <v>919</v>
      </c>
      <c r="G272" t="s">
        <v>180</v>
      </c>
      <c r="H272">
        <v>5491</v>
      </c>
      <c r="I272">
        <v>48</v>
      </c>
      <c r="J272" t="s">
        <v>6</v>
      </c>
      <c r="K272">
        <v>34320</v>
      </c>
      <c r="L272">
        <v>43862</v>
      </c>
      <c r="M272">
        <v>43992</v>
      </c>
      <c r="N272">
        <v>4.25</v>
      </c>
    </row>
    <row r="273" spans="1:14" x14ac:dyDescent="0.25">
      <c r="A273">
        <v>72</v>
      </c>
      <c r="B273">
        <v>6391758</v>
      </c>
      <c r="C273" t="s">
        <v>1296</v>
      </c>
      <c r="D273" t="s">
        <v>1030</v>
      </c>
      <c r="E273" t="s">
        <v>978</v>
      </c>
      <c r="F273" t="s">
        <v>919</v>
      </c>
      <c r="G273" t="s">
        <v>187</v>
      </c>
      <c r="H273">
        <v>7491</v>
      </c>
      <c r="I273">
        <v>38</v>
      </c>
      <c r="J273" t="s">
        <v>6</v>
      </c>
      <c r="K273">
        <v>34320</v>
      </c>
      <c r="L273">
        <v>43862</v>
      </c>
      <c r="M273">
        <v>43992</v>
      </c>
      <c r="N273">
        <v>4.25</v>
      </c>
    </row>
    <row r="274" spans="1:14" x14ac:dyDescent="0.25">
      <c r="A274">
        <v>73</v>
      </c>
      <c r="B274">
        <v>53141209</v>
      </c>
      <c r="C274" t="s">
        <v>1296</v>
      </c>
      <c r="D274" t="s">
        <v>1031</v>
      </c>
      <c r="E274" t="s">
        <v>979</v>
      </c>
      <c r="F274" t="s">
        <v>919</v>
      </c>
      <c r="G274" t="s">
        <v>124</v>
      </c>
      <c r="H274" t="s">
        <v>40</v>
      </c>
      <c r="I274">
        <v>38</v>
      </c>
      <c r="J274" t="s">
        <v>6</v>
      </c>
      <c r="K274">
        <v>34320</v>
      </c>
      <c r="L274">
        <v>43862</v>
      </c>
      <c r="M274">
        <v>43992</v>
      </c>
      <c r="N274">
        <v>4.25</v>
      </c>
    </row>
    <row r="275" spans="1:14" x14ac:dyDescent="0.25">
      <c r="A275">
        <v>73</v>
      </c>
      <c r="B275">
        <v>53141209</v>
      </c>
      <c r="C275" t="s">
        <v>1296</v>
      </c>
      <c r="D275" t="s">
        <v>1031</v>
      </c>
      <c r="E275" t="s">
        <v>979</v>
      </c>
      <c r="F275" t="s">
        <v>919</v>
      </c>
      <c r="G275" t="s">
        <v>208</v>
      </c>
      <c r="H275" t="s">
        <v>335</v>
      </c>
      <c r="I275">
        <v>38</v>
      </c>
      <c r="J275" t="s">
        <v>6</v>
      </c>
      <c r="K275">
        <v>34320</v>
      </c>
      <c r="L275">
        <v>43862</v>
      </c>
      <c r="M275">
        <v>43992</v>
      </c>
      <c r="N275">
        <v>4.25</v>
      </c>
    </row>
    <row r="276" spans="1:14" x14ac:dyDescent="0.25">
      <c r="A276">
        <v>73</v>
      </c>
      <c r="B276">
        <v>53141209</v>
      </c>
      <c r="C276" t="s">
        <v>1296</v>
      </c>
      <c r="D276" t="s">
        <v>1031</v>
      </c>
      <c r="E276" t="s">
        <v>979</v>
      </c>
      <c r="F276" t="s">
        <v>919</v>
      </c>
      <c r="G276" t="s">
        <v>208</v>
      </c>
      <c r="H276" t="s">
        <v>45</v>
      </c>
      <c r="I276">
        <v>38</v>
      </c>
      <c r="J276" t="s">
        <v>6</v>
      </c>
      <c r="K276">
        <v>34320</v>
      </c>
      <c r="L276">
        <v>43862</v>
      </c>
      <c r="M276">
        <v>43992</v>
      </c>
      <c r="N276">
        <v>4.25</v>
      </c>
    </row>
    <row r="277" spans="1:14" x14ac:dyDescent="0.25">
      <c r="A277">
        <v>73</v>
      </c>
      <c r="B277">
        <v>53141209</v>
      </c>
      <c r="C277" t="s">
        <v>1296</v>
      </c>
      <c r="D277" t="s">
        <v>1031</v>
      </c>
      <c r="E277" t="s">
        <v>979</v>
      </c>
      <c r="F277" t="s">
        <v>919</v>
      </c>
      <c r="G277" t="s">
        <v>71</v>
      </c>
      <c r="H277" t="s">
        <v>137</v>
      </c>
      <c r="I277">
        <v>38</v>
      </c>
      <c r="J277" t="s">
        <v>6</v>
      </c>
      <c r="K277">
        <v>34320</v>
      </c>
      <c r="L277">
        <v>43862</v>
      </c>
      <c r="M277">
        <v>43992</v>
      </c>
      <c r="N277">
        <v>4.25</v>
      </c>
    </row>
    <row r="278" spans="1:14" x14ac:dyDescent="0.25">
      <c r="A278">
        <v>73</v>
      </c>
      <c r="B278">
        <v>53141209</v>
      </c>
      <c r="C278" t="s">
        <v>1296</v>
      </c>
      <c r="D278" t="s">
        <v>1031</v>
      </c>
      <c r="E278" t="s">
        <v>979</v>
      </c>
      <c r="F278" t="s">
        <v>919</v>
      </c>
      <c r="G278" t="s">
        <v>72</v>
      </c>
      <c r="H278" t="s">
        <v>200</v>
      </c>
      <c r="I278">
        <v>38</v>
      </c>
      <c r="J278" t="s">
        <v>6</v>
      </c>
      <c r="K278">
        <v>34320</v>
      </c>
      <c r="L278">
        <v>43862</v>
      </c>
      <c r="M278">
        <v>43992</v>
      </c>
      <c r="N278">
        <v>4.25</v>
      </c>
    </row>
    <row r="279" spans="1:14" x14ac:dyDescent="0.25">
      <c r="A279">
        <v>74</v>
      </c>
      <c r="B279">
        <v>1107047142</v>
      </c>
      <c r="C279" t="s">
        <v>1296</v>
      </c>
      <c r="D279" t="s">
        <v>1025</v>
      </c>
      <c r="E279" t="s">
        <v>878</v>
      </c>
      <c r="F279" t="s">
        <v>919</v>
      </c>
      <c r="G279" t="s">
        <v>308</v>
      </c>
      <c r="H279">
        <v>295</v>
      </c>
      <c r="I279">
        <v>48</v>
      </c>
      <c r="J279" t="s">
        <v>6</v>
      </c>
      <c r="K279">
        <v>34320</v>
      </c>
      <c r="L279">
        <v>43862</v>
      </c>
      <c r="M279">
        <v>43992</v>
      </c>
      <c r="N279">
        <v>4.25</v>
      </c>
    </row>
    <row r="280" spans="1:14" x14ac:dyDescent="0.25">
      <c r="A280">
        <v>74</v>
      </c>
      <c r="B280">
        <v>1107047142</v>
      </c>
      <c r="C280" t="s">
        <v>1296</v>
      </c>
      <c r="D280" t="s">
        <v>1025</v>
      </c>
      <c r="E280" t="s">
        <v>878</v>
      </c>
      <c r="F280" t="s">
        <v>919</v>
      </c>
      <c r="G280" t="s">
        <v>214</v>
      </c>
      <c r="H280">
        <v>920</v>
      </c>
      <c r="I280">
        <v>48</v>
      </c>
      <c r="J280" t="s">
        <v>6</v>
      </c>
      <c r="K280">
        <v>34320</v>
      </c>
      <c r="L280">
        <v>43862</v>
      </c>
      <c r="M280">
        <v>43992</v>
      </c>
      <c r="N280">
        <v>4.25</v>
      </c>
    </row>
    <row r="281" spans="1:14" x14ac:dyDescent="0.25">
      <c r="A281">
        <v>75</v>
      </c>
      <c r="B281">
        <v>16840366</v>
      </c>
      <c r="C281" t="s">
        <v>1296</v>
      </c>
      <c r="D281" t="s">
        <v>1013</v>
      </c>
      <c r="E281" t="s">
        <v>980</v>
      </c>
      <c r="F281" t="s">
        <v>919</v>
      </c>
      <c r="G281" t="s">
        <v>67</v>
      </c>
      <c r="H281">
        <v>3490</v>
      </c>
      <c r="I281">
        <v>48</v>
      </c>
      <c r="J281" t="s">
        <v>6</v>
      </c>
      <c r="K281">
        <v>34320</v>
      </c>
      <c r="L281">
        <v>43862</v>
      </c>
      <c r="M281">
        <v>43992</v>
      </c>
      <c r="N281">
        <v>4.25</v>
      </c>
    </row>
    <row r="282" spans="1:14" x14ac:dyDescent="0.25">
      <c r="A282">
        <v>75</v>
      </c>
      <c r="B282">
        <v>16840366</v>
      </c>
      <c r="C282" t="s">
        <v>1296</v>
      </c>
      <c r="D282" t="s">
        <v>1013</v>
      </c>
      <c r="E282" t="s">
        <v>980</v>
      </c>
      <c r="F282" t="s">
        <v>919</v>
      </c>
      <c r="G282" t="s">
        <v>67</v>
      </c>
      <c r="H282" t="s">
        <v>106</v>
      </c>
      <c r="I282">
        <v>48</v>
      </c>
      <c r="J282" t="s">
        <v>6</v>
      </c>
      <c r="K282">
        <v>34320</v>
      </c>
      <c r="L282">
        <v>43862</v>
      </c>
      <c r="M282">
        <v>43992</v>
      </c>
      <c r="N282">
        <v>4.25</v>
      </c>
    </row>
    <row r="283" spans="1:14" x14ac:dyDescent="0.25">
      <c r="A283">
        <v>76</v>
      </c>
      <c r="B283">
        <v>31583127</v>
      </c>
      <c r="C283" t="s">
        <v>1296</v>
      </c>
      <c r="D283" t="s">
        <v>1013</v>
      </c>
      <c r="E283" t="s">
        <v>981</v>
      </c>
      <c r="F283" t="s">
        <v>919</v>
      </c>
      <c r="G283" t="s">
        <v>209</v>
      </c>
      <c r="H283">
        <v>8491</v>
      </c>
      <c r="I283">
        <v>48</v>
      </c>
      <c r="J283" t="s">
        <v>6</v>
      </c>
      <c r="K283">
        <v>34320</v>
      </c>
      <c r="L283">
        <v>43862</v>
      </c>
      <c r="M283">
        <v>43992</v>
      </c>
      <c r="N283">
        <v>4.25</v>
      </c>
    </row>
    <row r="284" spans="1:14" x14ac:dyDescent="0.25">
      <c r="A284">
        <v>76</v>
      </c>
      <c r="B284">
        <v>31583127</v>
      </c>
      <c r="C284" t="s">
        <v>1296</v>
      </c>
      <c r="D284" t="s">
        <v>1013</v>
      </c>
      <c r="E284" t="s">
        <v>981</v>
      </c>
      <c r="F284" t="s">
        <v>919</v>
      </c>
      <c r="G284" t="s">
        <v>209</v>
      </c>
      <c r="H284" t="s">
        <v>104</v>
      </c>
      <c r="I284">
        <v>48</v>
      </c>
      <c r="J284" t="s">
        <v>6</v>
      </c>
      <c r="K284">
        <v>34320</v>
      </c>
      <c r="L284">
        <v>43862</v>
      </c>
      <c r="M284">
        <v>43992</v>
      </c>
      <c r="N284">
        <v>4.25</v>
      </c>
    </row>
    <row r="285" spans="1:14" x14ac:dyDescent="0.25">
      <c r="A285">
        <v>77</v>
      </c>
      <c r="B285">
        <v>1130619596</v>
      </c>
      <c r="C285" t="s">
        <v>1296</v>
      </c>
      <c r="D285" t="s">
        <v>1013</v>
      </c>
      <c r="E285" t="s">
        <v>982</v>
      </c>
      <c r="F285" t="s">
        <v>919</v>
      </c>
      <c r="G285" t="s">
        <v>311</v>
      </c>
      <c r="H285" t="s">
        <v>85</v>
      </c>
      <c r="I285">
        <v>48</v>
      </c>
      <c r="J285" t="s">
        <v>6</v>
      </c>
      <c r="K285">
        <v>34320</v>
      </c>
      <c r="L285">
        <v>43862</v>
      </c>
      <c r="M285">
        <v>44020</v>
      </c>
      <c r="N285">
        <v>5.25</v>
      </c>
    </row>
    <row r="286" spans="1:14" x14ac:dyDescent="0.25">
      <c r="A286">
        <v>77</v>
      </c>
      <c r="B286">
        <v>1130619596</v>
      </c>
      <c r="C286" t="s">
        <v>1296</v>
      </c>
      <c r="D286" t="s">
        <v>1013</v>
      </c>
      <c r="E286" t="s">
        <v>982</v>
      </c>
      <c r="F286" t="s">
        <v>919</v>
      </c>
      <c r="G286" t="s">
        <v>212</v>
      </c>
      <c r="H286" t="s">
        <v>98</v>
      </c>
      <c r="I286">
        <v>48</v>
      </c>
      <c r="J286" t="s">
        <v>6</v>
      </c>
      <c r="K286">
        <v>34320</v>
      </c>
      <c r="L286">
        <v>43862</v>
      </c>
      <c r="M286">
        <v>44020</v>
      </c>
      <c r="N286">
        <v>5.25</v>
      </c>
    </row>
    <row r="287" spans="1:14" x14ac:dyDescent="0.25">
      <c r="A287">
        <v>77</v>
      </c>
      <c r="B287">
        <v>1130619596</v>
      </c>
      <c r="C287" t="s">
        <v>1296</v>
      </c>
      <c r="D287" t="s">
        <v>1013</v>
      </c>
      <c r="E287" t="s">
        <v>982</v>
      </c>
      <c r="F287" t="s">
        <v>919</v>
      </c>
      <c r="G287" t="s">
        <v>212</v>
      </c>
      <c r="H287" t="s">
        <v>355</v>
      </c>
      <c r="I287">
        <v>48</v>
      </c>
      <c r="J287" t="s">
        <v>6</v>
      </c>
      <c r="K287">
        <v>34320</v>
      </c>
      <c r="L287">
        <v>43862</v>
      </c>
      <c r="M287">
        <v>44020</v>
      </c>
      <c r="N287">
        <v>5.25</v>
      </c>
    </row>
    <row r="288" spans="1:14" x14ac:dyDescent="0.25">
      <c r="A288">
        <v>77</v>
      </c>
      <c r="B288">
        <v>1130619596</v>
      </c>
      <c r="C288" t="s">
        <v>1296</v>
      </c>
      <c r="D288" t="s">
        <v>1013</v>
      </c>
      <c r="E288" t="s">
        <v>982</v>
      </c>
      <c r="F288" t="s">
        <v>919</v>
      </c>
      <c r="G288" t="s">
        <v>159</v>
      </c>
      <c r="H288" t="s">
        <v>165</v>
      </c>
      <c r="I288">
        <v>48</v>
      </c>
      <c r="J288" t="s">
        <v>6</v>
      </c>
      <c r="K288">
        <v>34320</v>
      </c>
      <c r="L288">
        <v>43862</v>
      </c>
      <c r="M288">
        <v>44020</v>
      </c>
      <c r="N288">
        <v>5.25</v>
      </c>
    </row>
    <row r="289" spans="1:14" x14ac:dyDescent="0.25">
      <c r="A289">
        <v>77</v>
      </c>
      <c r="B289">
        <v>1130619596</v>
      </c>
      <c r="C289" t="s">
        <v>1296</v>
      </c>
      <c r="D289" t="s">
        <v>1013</v>
      </c>
      <c r="E289" t="s">
        <v>982</v>
      </c>
      <c r="F289" t="s">
        <v>919</v>
      </c>
      <c r="G289" t="s">
        <v>212</v>
      </c>
      <c r="H289" t="s">
        <v>99</v>
      </c>
      <c r="I289">
        <v>48</v>
      </c>
      <c r="J289" t="s">
        <v>6</v>
      </c>
      <c r="K289">
        <v>34320</v>
      </c>
      <c r="L289">
        <v>43862</v>
      </c>
      <c r="M289">
        <v>44020</v>
      </c>
      <c r="N289">
        <v>5.25</v>
      </c>
    </row>
    <row r="290" spans="1:14" ht="60" customHeight="1" x14ac:dyDescent="0.25">
      <c r="A290">
        <v>78</v>
      </c>
      <c r="B290">
        <v>1144160809</v>
      </c>
      <c r="C290" t="s">
        <v>1296</v>
      </c>
      <c r="D290" t="s">
        <v>1012</v>
      </c>
      <c r="E290" t="s">
        <v>879</v>
      </c>
      <c r="F290" t="s">
        <v>919</v>
      </c>
      <c r="G290" t="s">
        <v>39</v>
      </c>
      <c r="H290">
        <v>3495</v>
      </c>
      <c r="I290">
        <v>48</v>
      </c>
      <c r="J290" t="s">
        <v>6</v>
      </c>
      <c r="K290">
        <v>34320</v>
      </c>
      <c r="L290">
        <v>43862</v>
      </c>
      <c r="M290">
        <v>43992</v>
      </c>
      <c r="N290">
        <v>4.25</v>
      </c>
    </row>
    <row r="291" spans="1:14" ht="49.5" customHeight="1" x14ac:dyDescent="0.25">
      <c r="A291">
        <v>78</v>
      </c>
      <c r="B291">
        <v>1144160809</v>
      </c>
      <c r="C291" t="s">
        <v>1296</v>
      </c>
      <c r="D291" t="s">
        <v>1012</v>
      </c>
      <c r="E291" t="s">
        <v>879</v>
      </c>
      <c r="F291" t="s">
        <v>919</v>
      </c>
      <c r="G291" t="s">
        <v>39</v>
      </c>
      <c r="H291" t="s">
        <v>326</v>
      </c>
      <c r="I291">
        <v>48</v>
      </c>
      <c r="J291" t="s">
        <v>6</v>
      </c>
      <c r="K291">
        <v>34320</v>
      </c>
      <c r="L291">
        <v>43862</v>
      </c>
      <c r="M291">
        <v>43992</v>
      </c>
      <c r="N291">
        <v>4.25</v>
      </c>
    </row>
    <row r="292" spans="1:14" ht="56.25" customHeight="1" x14ac:dyDescent="0.25">
      <c r="A292">
        <v>78</v>
      </c>
      <c r="B292">
        <v>1144160809</v>
      </c>
      <c r="C292" t="s">
        <v>1296</v>
      </c>
      <c r="D292" t="s">
        <v>1012</v>
      </c>
      <c r="E292" t="s">
        <v>879</v>
      </c>
      <c r="F292" t="s">
        <v>919</v>
      </c>
      <c r="G292" t="s">
        <v>866</v>
      </c>
      <c r="H292">
        <v>8495</v>
      </c>
      <c r="I292">
        <v>48</v>
      </c>
      <c r="J292" t="s">
        <v>6</v>
      </c>
      <c r="K292">
        <v>34320</v>
      </c>
      <c r="L292">
        <v>43862</v>
      </c>
      <c r="M292">
        <v>43992</v>
      </c>
      <c r="N292">
        <v>4.25</v>
      </c>
    </row>
    <row r="293" spans="1:14" x14ac:dyDescent="0.25">
      <c r="A293">
        <v>79</v>
      </c>
      <c r="B293">
        <v>31893266</v>
      </c>
      <c r="C293" t="s">
        <v>1296</v>
      </c>
      <c r="D293" t="s">
        <v>1013</v>
      </c>
      <c r="E293" t="s">
        <v>213</v>
      </c>
      <c r="F293" t="s">
        <v>919</v>
      </c>
      <c r="G293" t="s">
        <v>307</v>
      </c>
      <c r="H293">
        <v>295</v>
      </c>
      <c r="I293">
        <v>48</v>
      </c>
      <c r="J293" t="s">
        <v>6</v>
      </c>
      <c r="K293">
        <v>34320</v>
      </c>
      <c r="L293">
        <v>43862</v>
      </c>
      <c r="M293">
        <v>44020</v>
      </c>
      <c r="N293">
        <v>5.25</v>
      </c>
    </row>
    <row r="294" spans="1:14" x14ac:dyDescent="0.25">
      <c r="A294">
        <v>79</v>
      </c>
      <c r="B294">
        <v>31893266</v>
      </c>
      <c r="C294" t="s">
        <v>1296</v>
      </c>
      <c r="D294" t="s">
        <v>1013</v>
      </c>
      <c r="E294" t="s">
        <v>213</v>
      </c>
      <c r="F294" t="s">
        <v>919</v>
      </c>
      <c r="G294" t="s">
        <v>214</v>
      </c>
      <c r="H294" t="s">
        <v>182</v>
      </c>
      <c r="I294">
        <v>48</v>
      </c>
      <c r="J294" t="s">
        <v>6</v>
      </c>
      <c r="K294">
        <v>34320</v>
      </c>
      <c r="L294">
        <v>43862</v>
      </c>
      <c r="M294">
        <v>44020</v>
      </c>
      <c r="N294">
        <v>5.25</v>
      </c>
    </row>
    <row r="295" spans="1:14" x14ac:dyDescent="0.25">
      <c r="A295">
        <v>79</v>
      </c>
      <c r="B295">
        <v>31893266</v>
      </c>
      <c r="C295" t="s">
        <v>1296</v>
      </c>
      <c r="D295" t="s">
        <v>1013</v>
      </c>
      <c r="E295" t="s">
        <v>213</v>
      </c>
      <c r="F295" t="s">
        <v>919</v>
      </c>
      <c r="G295" t="s">
        <v>90</v>
      </c>
      <c r="H295">
        <v>520</v>
      </c>
      <c r="I295">
        <v>48</v>
      </c>
      <c r="J295" t="s">
        <v>6</v>
      </c>
      <c r="K295">
        <v>34320</v>
      </c>
      <c r="L295">
        <v>43862</v>
      </c>
      <c r="M295">
        <v>44020</v>
      </c>
      <c r="N295">
        <v>5.25</v>
      </c>
    </row>
    <row r="296" spans="1:14" x14ac:dyDescent="0.25">
      <c r="A296">
        <v>79</v>
      </c>
      <c r="B296">
        <v>31893266</v>
      </c>
      <c r="C296" t="s">
        <v>1296</v>
      </c>
      <c r="D296" t="s">
        <v>1013</v>
      </c>
      <c r="E296" t="s">
        <v>213</v>
      </c>
      <c r="F296" t="s">
        <v>919</v>
      </c>
      <c r="G296" t="s">
        <v>257</v>
      </c>
      <c r="H296" t="s">
        <v>118</v>
      </c>
      <c r="I296">
        <v>48</v>
      </c>
      <c r="J296" t="s">
        <v>6</v>
      </c>
      <c r="K296">
        <v>34320</v>
      </c>
      <c r="L296">
        <v>43862</v>
      </c>
      <c r="M296">
        <v>44020</v>
      </c>
      <c r="N296">
        <v>5.25</v>
      </c>
    </row>
    <row r="297" spans="1:14" x14ac:dyDescent="0.25">
      <c r="A297">
        <v>80</v>
      </c>
      <c r="B297">
        <v>27601299</v>
      </c>
      <c r="C297" t="s">
        <v>1296</v>
      </c>
      <c r="D297" t="s">
        <v>1032</v>
      </c>
      <c r="E297" t="s">
        <v>215</v>
      </c>
      <c r="F297" t="s">
        <v>919</v>
      </c>
      <c r="G297" t="s">
        <v>178</v>
      </c>
      <c r="H297" t="s">
        <v>332</v>
      </c>
      <c r="I297">
        <v>38</v>
      </c>
      <c r="J297" t="s">
        <v>6</v>
      </c>
      <c r="K297">
        <v>34320</v>
      </c>
      <c r="L297">
        <v>43862</v>
      </c>
      <c r="M297">
        <v>43992</v>
      </c>
      <c r="N297">
        <v>4.25</v>
      </c>
    </row>
    <row r="298" spans="1:14" x14ac:dyDescent="0.25">
      <c r="A298">
        <v>80</v>
      </c>
      <c r="B298">
        <v>27601299</v>
      </c>
      <c r="C298" t="s">
        <v>1296</v>
      </c>
      <c r="D298" t="s">
        <v>1032</v>
      </c>
      <c r="E298" t="s">
        <v>215</v>
      </c>
      <c r="F298" t="s">
        <v>919</v>
      </c>
      <c r="G298" t="s">
        <v>216</v>
      </c>
      <c r="H298" t="s">
        <v>65</v>
      </c>
      <c r="I298">
        <v>48</v>
      </c>
      <c r="J298" t="s">
        <v>6</v>
      </c>
      <c r="K298">
        <v>34320</v>
      </c>
      <c r="L298">
        <v>43862</v>
      </c>
      <c r="M298">
        <v>43992</v>
      </c>
      <c r="N298">
        <v>4.25</v>
      </c>
    </row>
    <row r="299" spans="1:14" x14ac:dyDescent="0.25">
      <c r="A299">
        <v>80</v>
      </c>
      <c r="B299">
        <v>27601299</v>
      </c>
      <c r="C299" t="s">
        <v>1296</v>
      </c>
      <c r="D299" t="s">
        <v>1032</v>
      </c>
      <c r="E299" t="s">
        <v>215</v>
      </c>
      <c r="F299" t="s">
        <v>919</v>
      </c>
      <c r="G299" t="s">
        <v>217</v>
      </c>
      <c r="H299" t="s">
        <v>218</v>
      </c>
      <c r="I299">
        <v>48</v>
      </c>
      <c r="J299" t="s">
        <v>6</v>
      </c>
      <c r="K299">
        <v>34320</v>
      </c>
      <c r="L299">
        <v>43862</v>
      </c>
      <c r="M299">
        <v>43992</v>
      </c>
      <c r="N299">
        <v>4.25</v>
      </c>
    </row>
    <row r="300" spans="1:14" x14ac:dyDescent="0.25">
      <c r="A300">
        <v>80</v>
      </c>
      <c r="B300">
        <v>27601299</v>
      </c>
      <c r="C300" t="s">
        <v>1296</v>
      </c>
      <c r="D300" t="s">
        <v>1032</v>
      </c>
      <c r="E300" t="s">
        <v>215</v>
      </c>
      <c r="F300" t="s">
        <v>919</v>
      </c>
      <c r="G300" t="s">
        <v>216</v>
      </c>
      <c r="H300">
        <v>9496</v>
      </c>
      <c r="I300">
        <v>48</v>
      </c>
      <c r="J300" t="s">
        <v>6</v>
      </c>
      <c r="K300">
        <v>34320</v>
      </c>
      <c r="L300">
        <v>43862</v>
      </c>
      <c r="M300">
        <v>43992</v>
      </c>
      <c r="N300">
        <v>4.25</v>
      </c>
    </row>
    <row r="301" spans="1:14" x14ac:dyDescent="0.25">
      <c r="A301">
        <v>80</v>
      </c>
      <c r="B301">
        <v>27601299</v>
      </c>
      <c r="C301" t="s">
        <v>1296</v>
      </c>
      <c r="D301" t="s">
        <v>1032</v>
      </c>
      <c r="E301" t="s">
        <v>215</v>
      </c>
      <c r="F301" t="s">
        <v>919</v>
      </c>
      <c r="G301" t="s">
        <v>363</v>
      </c>
      <c r="H301">
        <v>10496</v>
      </c>
      <c r="I301">
        <v>48</v>
      </c>
      <c r="J301" t="s">
        <v>6</v>
      </c>
      <c r="K301">
        <v>34320</v>
      </c>
      <c r="L301">
        <v>43862</v>
      </c>
      <c r="M301">
        <v>43992</v>
      </c>
      <c r="N301">
        <v>4.25</v>
      </c>
    </row>
    <row r="302" spans="1:14" x14ac:dyDescent="0.25">
      <c r="A302">
        <v>80</v>
      </c>
      <c r="B302">
        <v>27601299</v>
      </c>
      <c r="C302" t="s">
        <v>1296</v>
      </c>
      <c r="D302" t="s">
        <v>1032</v>
      </c>
      <c r="E302" t="s">
        <v>215</v>
      </c>
      <c r="F302" t="s">
        <v>919</v>
      </c>
      <c r="G302" t="s">
        <v>880</v>
      </c>
      <c r="I302">
        <v>48</v>
      </c>
      <c r="J302" t="s">
        <v>10</v>
      </c>
      <c r="K302">
        <v>23100</v>
      </c>
      <c r="L302">
        <v>43862</v>
      </c>
      <c r="M302">
        <v>43992</v>
      </c>
      <c r="N302">
        <v>4.25</v>
      </c>
    </row>
    <row r="303" spans="1:14" x14ac:dyDescent="0.25">
      <c r="A303">
        <v>81</v>
      </c>
      <c r="B303">
        <v>38559445</v>
      </c>
      <c r="C303" t="s">
        <v>1296</v>
      </c>
      <c r="D303" t="s">
        <v>1012</v>
      </c>
      <c r="E303" t="s">
        <v>318</v>
      </c>
      <c r="F303" t="s">
        <v>919</v>
      </c>
      <c r="G303" t="s">
        <v>167</v>
      </c>
      <c r="H303" t="s">
        <v>135</v>
      </c>
      <c r="I303">
        <v>38</v>
      </c>
      <c r="J303" t="s">
        <v>6</v>
      </c>
      <c r="K303">
        <v>34320</v>
      </c>
      <c r="L303">
        <v>43862</v>
      </c>
      <c r="M303">
        <v>43992</v>
      </c>
      <c r="N303">
        <v>4.25</v>
      </c>
    </row>
    <row r="304" spans="1:14" x14ac:dyDescent="0.25">
      <c r="A304">
        <v>81</v>
      </c>
      <c r="B304">
        <v>38559445</v>
      </c>
      <c r="C304" t="s">
        <v>1296</v>
      </c>
      <c r="D304" t="s">
        <v>1012</v>
      </c>
      <c r="E304" t="s">
        <v>318</v>
      </c>
      <c r="F304" t="s">
        <v>919</v>
      </c>
      <c r="G304" t="s">
        <v>284</v>
      </c>
      <c r="H304">
        <v>6491</v>
      </c>
      <c r="I304">
        <v>38</v>
      </c>
      <c r="J304" t="s">
        <v>6</v>
      </c>
      <c r="K304">
        <v>34320</v>
      </c>
      <c r="L304">
        <v>43862</v>
      </c>
      <c r="M304">
        <v>43992</v>
      </c>
      <c r="N304">
        <v>4.25</v>
      </c>
    </row>
    <row r="305" spans="1:14" x14ac:dyDescent="0.25">
      <c r="A305">
        <v>81</v>
      </c>
      <c r="B305">
        <v>38559445</v>
      </c>
      <c r="C305" t="s">
        <v>1296</v>
      </c>
      <c r="D305" t="s">
        <v>1012</v>
      </c>
      <c r="E305" t="s">
        <v>318</v>
      </c>
      <c r="F305" t="s">
        <v>919</v>
      </c>
      <c r="G305" t="s">
        <v>284</v>
      </c>
      <c r="H305" t="s">
        <v>45</v>
      </c>
      <c r="I305">
        <v>38</v>
      </c>
      <c r="J305" t="s">
        <v>6</v>
      </c>
      <c r="K305">
        <v>34320</v>
      </c>
      <c r="L305">
        <v>43862</v>
      </c>
      <c r="M305">
        <v>43992</v>
      </c>
      <c r="N305">
        <v>4.25</v>
      </c>
    </row>
    <row r="306" spans="1:14" x14ac:dyDescent="0.25">
      <c r="A306">
        <v>82</v>
      </c>
      <c r="B306">
        <v>31320533</v>
      </c>
      <c r="C306" t="s">
        <v>1296</v>
      </c>
      <c r="D306" t="s">
        <v>1012</v>
      </c>
      <c r="E306" t="s">
        <v>983</v>
      </c>
      <c r="F306" t="s">
        <v>919</v>
      </c>
      <c r="G306" t="s">
        <v>257</v>
      </c>
      <c r="H306" t="s">
        <v>211</v>
      </c>
      <c r="I306">
        <v>48</v>
      </c>
      <c r="J306" t="s">
        <v>6</v>
      </c>
      <c r="K306">
        <v>34320</v>
      </c>
      <c r="L306">
        <v>43862</v>
      </c>
      <c r="M306">
        <v>44020</v>
      </c>
      <c r="N306">
        <v>5.25</v>
      </c>
    </row>
    <row r="307" spans="1:14" x14ac:dyDescent="0.25">
      <c r="A307">
        <v>82</v>
      </c>
      <c r="B307">
        <v>31320533</v>
      </c>
      <c r="C307" t="s">
        <v>1296</v>
      </c>
      <c r="D307" t="s">
        <v>1012</v>
      </c>
      <c r="E307" t="s">
        <v>983</v>
      </c>
      <c r="F307" t="s">
        <v>919</v>
      </c>
      <c r="G307" t="s">
        <v>140</v>
      </c>
      <c r="H307">
        <v>295</v>
      </c>
      <c r="I307">
        <v>48</v>
      </c>
      <c r="J307" t="s">
        <v>6</v>
      </c>
      <c r="K307">
        <v>34320</v>
      </c>
      <c r="L307">
        <v>43862</v>
      </c>
      <c r="M307">
        <v>44020</v>
      </c>
      <c r="N307">
        <v>5.25</v>
      </c>
    </row>
    <row r="308" spans="1:14" x14ac:dyDescent="0.25">
      <c r="A308">
        <v>82</v>
      </c>
      <c r="B308">
        <v>31320533</v>
      </c>
      <c r="C308" t="s">
        <v>1296</v>
      </c>
      <c r="D308" t="s">
        <v>1012</v>
      </c>
      <c r="E308" t="s">
        <v>983</v>
      </c>
      <c r="F308" t="s">
        <v>919</v>
      </c>
      <c r="G308" t="s">
        <v>140</v>
      </c>
      <c r="H308" t="s">
        <v>269</v>
      </c>
      <c r="I308">
        <v>48</v>
      </c>
      <c r="J308" t="s">
        <v>6</v>
      </c>
      <c r="K308">
        <v>34320</v>
      </c>
      <c r="L308">
        <v>43862</v>
      </c>
      <c r="M308">
        <v>44020</v>
      </c>
      <c r="N308">
        <v>5.25</v>
      </c>
    </row>
    <row r="309" spans="1:14" x14ac:dyDescent="0.25">
      <c r="A309">
        <v>83</v>
      </c>
      <c r="B309">
        <v>31320135</v>
      </c>
      <c r="C309" t="s">
        <v>1296</v>
      </c>
      <c r="D309" t="s">
        <v>1012</v>
      </c>
      <c r="E309" t="s">
        <v>984</v>
      </c>
      <c r="F309" t="s">
        <v>919</v>
      </c>
      <c r="G309" t="s">
        <v>180</v>
      </c>
      <c r="H309">
        <v>5490</v>
      </c>
      <c r="I309">
        <v>48</v>
      </c>
      <c r="J309" t="s">
        <v>6</v>
      </c>
      <c r="K309">
        <v>34320</v>
      </c>
      <c r="L309">
        <v>43862</v>
      </c>
      <c r="M309">
        <v>43992</v>
      </c>
      <c r="N309">
        <v>4.25</v>
      </c>
    </row>
    <row r="310" spans="1:14" x14ac:dyDescent="0.25">
      <c r="A310">
        <v>83</v>
      </c>
      <c r="B310">
        <v>31320135</v>
      </c>
      <c r="C310" t="s">
        <v>1296</v>
      </c>
      <c r="D310" t="s">
        <v>1012</v>
      </c>
      <c r="E310" t="s">
        <v>984</v>
      </c>
      <c r="F310" t="s">
        <v>919</v>
      </c>
      <c r="G310" t="s">
        <v>180</v>
      </c>
      <c r="H310" t="s">
        <v>48</v>
      </c>
      <c r="I310">
        <v>48</v>
      </c>
      <c r="J310" t="s">
        <v>6</v>
      </c>
      <c r="K310">
        <v>34320</v>
      </c>
      <c r="L310">
        <v>43862</v>
      </c>
      <c r="M310">
        <v>43992</v>
      </c>
      <c r="N310">
        <v>4.25</v>
      </c>
    </row>
    <row r="311" spans="1:14" x14ac:dyDescent="0.25">
      <c r="A311">
        <v>83</v>
      </c>
      <c r="B311">
        <v>31320135</v>
      </c>
      <c r="C311" t="s">
        <v>1296</v>
      </c>
      <c r="D311" t="s">
        <v>1012</v>
      </c>
      <c r="E311" t="s">
        <v>984</v>
      </c>
      <c r="F311" t="s">
        <v>919</v>
      </c>
      <c r="G311" t="s">
        <v>111</v>
      </c>
      <c r="H311">
        <v>895</v>
      </c>
      <c r="I311">
        <v>38</v>
      </c>
      <c r="J311" t="s">
        <v>6</v>
      </c>
      <c r="K311">
        <v>34320</v>
      </c>
      <c r="L311">
        <v>43862</v>
      </c>
      <c r="M311">
        <v>43992</v>
      </c>
      <c r="N311">
        <v>4.25</v>
      </c>
    </row>
    <row r="312" spans="1:14" x14ac:dyDescent="0.25">
      <c r="A312">
        <v>83</v>
      </c>
      <c r="B312">
        <v>31320135</v>
      </c>
      <c r="C312" t="s">
        <v>1296</v>
      </c>
      <c r="D312" t="s">
        <v>1012</v>
      </c>
      <c r="E312" t="s">
        <v>984</v>
      </c>
      <c r="F312" t="s">
        <v>919</v>
      </c>
      <c r="G312" t="s">
        <v>33</v>
      </c>
      <c r="H312">
        <v>995</v>
      </c>
      <c r="I312">
        <v>38</v>
      </c>
      <c r="J312" t="s">
        <v>6</v>
      </c>
      <c r="K312">
        <v>34320</v>
      </c>
      <c r="L312">
        <v>43862</v>
      </c>
      <c r="M312">
        <v>43992</v>
      </c>
      <c r="N312">
        <v>4.25</v>
      </c>
    </row>
    <row r="313" spans="1:14" x14ac:dyDescent="0.25">
      <c r="A313">
        <v>84</v>
      </c>
      <c r="B313">
        <v>16765598</v>
      </c>
      <c r="C313" t="s">
        <v>1296</v>
      </c>
      <c r="D313" t="s">
        <v>1013</v>
      </c>
      <c r="E313" t="s">
        <v>220</v>
      </c>
      <c r="F313" t="s">
        <v>919</v>
      </c>
      <c r="G313" t="s">
        <v>221</v>
      </c>
      <c r="H313" t="s">
        <v>36</v>
      </c>
      <c r="I313">
        <v>48</v>
      </c>
      <c r="J313" t="s">
        <v>6</v>
      </c>
      <c r="K313">
        <v>34320</v>
      </c>
      <c r="L313">
        <v>43862</v>
      </c>
      <c r="M313">
        <v>44020</v>
      </c>
      <c r="N313">
        <v>5.25</v>
      </c>
    </row>
    <row r="314" spans="1:14" x14ac:dyDescent="0.25">
      <c r="A314">
        <v>84</v>
      </c>
      <c r="B314">
        <v>16765598</v>
      </c>
      <c r="C314" t="s">
        <v>1296</v>
      </c>
      <c r="D314" t="s">
        <v>1013</v>
      </c>
      <c r="E314" t="s">
        <v>220</v>
      </c>
      <c r="F314" t="s">
        <v>919</v>
      </c>
      <c r="G314" t="s">
        <v>221</v>
      </c>
      <c r="H314" t="s">
        <v>327</v>
      </c>
      <c r="I314">
        <v>48</v>
      </c>
      <c r="J314" t="s">
        <v>6</v>
      </c>
      <c r="K314">
        <v>34320</v>
      </c>
      <c r="L314">
        <v>43862</v>
      </c>
      <c r="M314">
        <v>44020</v>
      </c>
      <c r="N314">
        <v>5.25</v>
      </c>
    </row>
    <row r="315" spans="1:14" x14ac:dyDescent="0.25">
      <c r="A315">
        <v>84</v>
      </c>
      <c r="B315">
        <v>16765598</v>
      </c>
      <c r="C315" t="s">
        <v>1296</v>
      </c>
      <c r="D315" t="s">
        <v>1013</v>
      </c>
      <c r="E315" t="s">
        <v>220</v>
      </c>
      <c r="F315" t="s">
        <v>919</v>
      </c>
      <c r="G315" t="s">
        <v>52</v>
      </c>
      <c r="H315" t="s">
        <v>342</v>
      </c>
      <c r="I315">
        <v>48</v>
      </c>
      <c r="J315" t="s">
        <v>6</v>
      </c>
      <c r="K315">
        <v>34320</v>
      </c>
      <c r="L315">
        <v>43862</v>
      </c>
      <c r="M315">
        <v>44020</v>
      </c>
      <c r="N315">
        <v>5.25</v>
      </c>
    </row>
    <row r="316" spans="1:14" x14ac:dyDescent="0.25">
      <c r="A316">
        <v>84</v>
      </c>
      <c r="B316">
        <v>16765598</v>
      </c>
      <c r="C316" t="s">
        <v>1296</v>
      </c>
      <c r="D316" t="s">
        <v>1013</v>
      </c>
      <c r="E316" t="s">
        <v>220</v>
      </c>
      <c r="F316" t="s">
        <v>919</v>
      </c>
      <c r="G316" t="s">
        <v>52</v>
      </c>
      <c r="H316" t="s">
        <v>192</v>
      </c>
      <c r="I316">
        <v>48</v>
      </c>
      <c r="J316" t="s">
        <v>6</v>
      </c>
      <c r="K316">
        <v>34320</v>
      </c>
      <c r="L316">
        <v>43862</v>
      </c>
      <c r="M316">
        <v>44020</v>
      </c>
      <c r="N316">
        <v>5.25</v>
      </c>
    </row>
    <row r="317" spans="1:14" x14ac:dyDescent="0.25">
      <c r="A317">
        <v>84</v>
      </c>
      <c r="B317">
        <v>16765598</v>
      </c>
      <c r="C317" t="s">
        <v>1296</v>
      </c>
      <c r="D317" t="s">
        <v>1013</v>
      </c>
      <c r="E317" t="s">
        <v>220</v>
      </c>
      <c r="F317" t="s">
        <v>919</v>
      </c>
      <c r="G317" t="s">
        <v>881</v>
      </c>
      <c r="H317">
        <v>270</v>
      </c>
      <c r="I317">
        <v>48</v>
      </c>
      <c r="J317" t="s">
        <v>6</v>
      </c>
      <c r="K317">
        <v>34320</v>
      </c>
      <c r="L317">
        <v>43862</v>
      </c>
      <c r="M317">
        <v>44020</v>
      </c>
      <c r="N317">
        <v>5.25</v>
      </c>
    </row>
    <row r="318" spans="1:14" x14ac:dyDescent="0.25">
      <c r="A318">
        <v>84</v>
      </c>
      <c r="B318">
        <v>16765598</v>
      </c>
      <c r="C318" t="s">
        <v>1296</v>
      </c>
      <c r="D318" t="s">
        <v>1013</v>
      </c>
      <c r="E318" t="s">
        <v>220</v>
      </c>
      <c r="F318" t="s">
        <v>919</v>
      </c>
      <c r="G318" t="s">
        <v>882</v>
      </c>
      <c r="H318" t="s">
        <v>883</v>
      </c>
      <c r="I318">
        <v>48</v>
      </c>
      <c r="J318" t="s">
        <v>6</v>
      </c>
      <c r="K318">
        <v>34320</v>
      </c>
      <c r="L318">
        <v>43862</v>
      </c>
      <c r="M318">
        <v>44020</v>
      </c>
      <c r="N318">
        <v>5.25</v>
      </c>
    </row>
    <row r="319" spans="1:14" x14ac:dyDescent="0.25">
      <c r="A319">
        <v>85</v>
      </c>
      <c r="B319">
        <v>1143834700</v>
      </c>
      <c r="C319" t="s">
        <v>1296</v>
      </c>
      <c r="D319" t="s">
        <v>1013</v>
      </c>
      <c r="E319" t="s">
        <v>224</v>
      </c>
      <c r="F319" t="s">
        <v>919</v>
      </c>
      <c r="G319" t="s">
        <v>173</v>
      </c>
      <c r="H319" t="s">
        <v>77</v>
      </c>
      <c r="I319">
        <v>48</v>
      </c>
      <c r="J319" t="s">
        <v>6</v>
      </c>
      <c r="K319">
        <v>34320</v>
      </c>
      <c r="L319">
        <v>43865</v>
      </c>
      <c r="M319">
        <v>43992</v>
      </c>
      <c r="N319">
        <v>4.25</v>
      </c>
    </row>
    <row r="320" spans="1:14" x14ac:dyDescent="0.25">
      <c r="A320">
        <v>85</v>
      </c>
      <c r="B320">
        <v>1143834700</v>
      </c>
      <c r="C320" t="s">
        <v>1296</v>
      </c>
      <c r="D320" t="s">
        <v>1013</v>
      </c>
      <c r="E320" t="s">
        <v>224</v>
      </c>
      <c r="F320" t="s">
        <v>919</v>
      </c>
      <c r="G320" t="s">
        <v>136</v>
      </c>
      <c r="H320" t="s">
        <v>134</v>
      </c>
      <c r="I320">
        <v>48</v>
      </c>
      <c r="J320" t="s">
        <v>6</v>
      </c>
      <c r="K320">
        <v>34320</v>
      </c>
      <c r="L320">
        <v>43865</v>
      </c>
      <c r="M320">
        <v>43992</v>
      </c>
      <c r="N320">
        <v>4.25</v>
      </c>
    </row>
    <row r="321" spans="1:14" x14ac:dyDescent="0.25">
      <c r="A321">
        <v>85</v>
      </c>
      <c r="B321">
        <v>1143834700</v>
      </c>
      <c r="C321" t="s">
        <v>1296</v>
      </c>
      <c r="D321" t="s">
        <v>1013</v>
      </c>
      <c r="E321" t="s">
        <v>224</v>
      </c>
      <c r="F321" t="s">
        <v>919</v>
      </c>
      <c r="G321" t="s">
        <v>254</v>
      </c>
      <c r="H321" t="s">
        <v>335</v>
      </c>
      <c r="I321">
        <v>48</v>
      </c>
      <c r="J321" t="s">
        <v>6</v>
      </c>
      <c r="K321">
        <v>34320</v>
      </c>
      <c r="L321">
        <v>43865</v>
      </c>
      <c r="M321">
        <v>43992</v>
      </c>
      <c r="N321">
        <v>4.25</v>
      </c>
    </row>
    <row r="322" spans="1:14" x14ac:dyDescent="0.25">
      <c r="A322">
        <v>86</v>
      </c>
      <c r="B322">
        <v>16754660</v>
      </c>
      <c r="C322" t="s">
        <v>1296</v>
      </c>
      <c r="D322" t="s">
        <v>1013</v>
      </c>
      <c r="E322" t="s">
        <v>985</v>
      </c>
      <c r="F322" t="s">
        <v>919</v>
      </c>
      <c r="G322" t="s">
        <v>50</v>
      </c>
      <c r="H322">
        <v>2490</v>
      </c>
      <c r="I322">
        <v>48</v>
      </c>
      <c r="J322" t="s">
        <v>6</v>
      </c>
      <c r="K322">
        <v>34320</v>
      </c>
      <c r="L322">
        <v>43862</v>
      </c>
      <c r="M322">
        <v>43992</v>
      </c>
      <c r="N322">
        <v>4.25</v>
      </c>
    </row>
    <row r="323" spans="1:14" x14ac:dyDescent="0.25">
      <c r="A323">
        <v>86</v>
      </c>
      <c r="B323">
        <v>16754660</v>
      </c>
      <c r="C323" t="s">
        <v>1296</v>
      </c>
      <c r="D323" t="s">
        <v>1013</v>
      </c>
      <c r="E323" t="s">
        <v>985</v>
      </c>
      <c r="F323" t="s">
        <v>919</v>
      </c>
      <c r="G323" t="s">
        <v>226</v>
      </c>
      <c r="H323" t="s">
        <v>340</v>
      </c>
      <c r="I323">
        <v>48</v>
      </c>
      <c r="J323" t="s">
        <v>6</v>
      </c>
      <c r="K323">
        <v>34320</v>
      </c>
      <c r="L323">
        <v>43862</v>
      </c>
      <c r="M323">
        <v>43992</v>
      </c>
      <c r="N323">
        <v>4.25</v>
      </c>
    </row>
    <row r="324" spans="1:14" x14ac:dyDescent="0.25">
      <c r="A324">
        <v>86</v>
      </c>
      <c r="B324">
        <v>16754660</v>
      </c>
      <c r="C324" t="s">
        <v>1296</v>
      </c>
      <c r="D324" t="s">
        <v>1013</v>
      </c>
      <c r="E324" t="s">
        <v>985</v>
      </c>
      <c r="F324" t="s">
        <v>919</v>
      </c>
      <c r="G324" t="s">
        <v>226</v>
      </c>
      <c r="H324">
        <v>3492</v>
      </c>
      <c r="I324">
        <v>48</v>
      </c>
      <c r="J324" t="s">
        <v>6</v>
      </c>
      <c r="K324">
        <v>34320</v>
      </c>
      <c r="L324">
        <v>43862</v>
      </c>
      <c r="M324">
        <v>43992</v>
      </c>
      <c r="N324">
        <v>4.25</v>
      </c>
    </row>
    <row r="325" spans="1:14" x14ac:dyDescent="0.25">
      <c r="A325">
        <v>87</v>
      </c>
      <c r="B325">
        <v>66847029</v>
      </c>
      <c r="C325" t="s">
        <v>1296</v>
      </c>
      <c r="D325" t="s">
        <v>1013</v>
      </c>
      <c r="E325" t="s">
        <v>986</v>
      </c>
      <c r="F325" t="s">
        <v>919</v>
      </c>
      <c r="G325" t="s">
        <v>307</v>
      </c>
      <c r="H325" t="s">
        <v>119</v>
      </c>
      <c r="I325">
        <v>48</v>
      </c>
      <c r="J325" t="s">
        <v>6</v>
      </c>
      <c r="K325">
        <v>34320</v>
      </c>
      <c r="L325">
        <v>43862</v>
      </c>
      <c r="M325">
        <v>43992</v>
      </c>
      <c r="N325">
        <v>4.25</v>
      </c>
    </row>
    <row r="326" spans="1:14" x14ac:dyDescent="0.25">
      <c r="A326">
        <v>87</v>
      </c>
      <c r="B326">
        <v>66847029</v>
      </c>
      <c r="C326" t="s">
        <v>1296</v>
      </c>
      <c r="D326" t="s">
        <v>1013</v>
      </c>
      <c r="E326" t="s">
        <v>986</v>
      </c>
      <c r="F326" t="s">
        <v>919</v>
      </c>
      <c r="G326" t="s">
        <v>264</v>
      </c>
      <c r="H326">
        <v>320</v>
      </c>
      <c r="I326">
        <v>48</v>
      </c>
      <c r="J326" t="s">
        <v>6</v>
      </c>
      <c r="K326">
        <v>34320</v>
      </c>
      <c r="L326">
        <v>43862</v>
      </c>
      <c r="M326">
        <v>43992</v>
      </c>
      <c r="N326">
        <v>4.25</v>
      </c>
    </row>
    <row r="327" spans="1:14" x14ac:dyDescent="0.25">
      <c r="A327">
        <v>88</v>
      </c>
      <c r="B327">
        <v>38560545</v>
      </c>
      <c r="C327" t="s">
        <v>1296</v>
      </c>
      <c r="D327" t="s">
        <v>1012</v>
      </c>
      <c r="E327" t="s">
        <v>884</v>
      </c>
      <c r="F327" t="s">
        <v>919</v>
      </c>
      <c r="G327" t="s">
        <v>885</v>
      </c>
      <c r="H327" t="s">
        <v>129</v>
      </c>
      <c r="I327">
        <v>48</v>
      </c>
      <c r="J327" t="s">
        <v>6</v>
      </c>
      <c r="K327">
        <v>34320</v>
      </c>
      <c r="L327">
        <v>43862</v>
      </c>
      <c r="M327">
        <v>43992</v>
      </c>
      <c r="N327">
        <v>4.25</v>
      </c>
    </row>
    <row r="328" spans="1:14" x14ac:dyDescent="0.25">
      <c r="A328">
        <v>88</v>
      </c>
      <c r="B328">
        <v>38560545</v>
      </c>
      <c r="C328" t="s">
        <v>1296</v>
      </c>
      <c r="D328" t="s">
        <v>1012</v>
      </c>
      <c r="E328" t="s">
        <v>884</v>
      </c>
      <c r="F328" t="s">
        <v>919</v>
      </c>
      <c r="G328" t="s">
        <v>885</v>
      </c>
      <c r="H328" t="s">
        <v>130</v>
      </c>
      <c r="I328">
        <v>48</v>
      </c>
      <c r="J328" t="s">
        <v>6</v>
      </c>
      <c r="K328">
        <v>34320</v>
      </c>
      <c r="L328">
        <v>43862</v>
      </c>
      <c r="M328">
        <v>43992</v>
      </c>
      <c r="N328">
        <v>4.25</v>
      </c>
    </row>
    <row r="329" spans="1:14" x14ac:dyDescent="0.25">
      <c r="A329">
        <v>88</v>
      </c>
      <c r="B329">
        <v>38560545</v>
      </c>
      <c r="C329" t="s">
        <v>1296</v>
      </c>
      <c r="D329" t="s">
        <v>1012</v>
      </c>
      <c r="E329" t="s">
        <v>884</v>
      </c>
      <c r="F329" t="s">
        <v>919</v>
      </c>
      <c r="G329" t="s">
        <v>885</v>
      </c>
      <c r="H329" t="s">
        <v>135</v>
      </c>
      <c r="I329">
        <v>48</v>
      </c>
      <c r="J329" t="s">
        <v>6</v>
      </c>
      <c r="K329">
        <v>34320</v>
      </c>
      <c r="L329">
        <v>43862</v>
      </c>
      <c r="M329">
        <v>43992</v>
      </c>
      <c r="N329">
        <v>4.25</v>
      </c>
    </row>
    <row r="330" spans="1:14" x14ac:dyDescent="0.25">
      <c r="A330">
        <v>88</v>
      </c>
      <c r="B330">
        <v>38560545</v>
      </c>
      <c r="C330" t="s">
        <v>1296</v>
      </c>
      <c r="D330" t="s">
        <v>1012</v>
      </c>
      <c r="E330" t="s">
        <v>884</v>
      </c>
      <c r="F330" t="s">
        <v>919</v>
      </c>
      <c r="G330" t="s">
        <v>145</v>
      </c>
      <c r="H330">
        <v>7496</v>
      </c>
      <c r="I330">
        <v>38</v>
      </c>
      <c r="J330" t="s">
        <v>6</v>
      </c>
      <c r="K330">
        <v>34320</v>
      </c>
      <c r="L330">
        <v>43862</v>
      </c>
      <c r="M330">
        <v>43992</v>
      </c>
      <c r="N330">
        <v>4.25</v>
      </c>
    </row>
    <row r="331" spans="1:14" x14ac:dyDescent="0.25">
      <c r="A331">
        <v>88</v>
      </c>
      <c r="B331">
        <v>38560545</v>
      </c>
      <c r="C331" t="s">
        <v>1296</v>
      </c>
      <c r="D331" t="s">
        <v>1012</v>
      </c>
      <c r="E331" t="s">
        <v>884</v>
      </c>
      <c r="F331" t="s">
        <v>919</v>
      </c>
      <c r="G331" t="s">
        <v>187</v>
      </c>
      <c r="H331" t="s">
        <v>137</v>
      </c>
      <c r="I331">
        <v>38</v>
      </c>
      <c r="J331" t="s">
        <v>6</v>
      </c>
      <c r="K331">
        <v>34320</v>
      </c>
      <c r="L331">
        <v>43862</v>
      </c>
      <c r="M331">
        <v>43992</v>
      </c>
      <c r="N331">
        <v>4.25</v>
      </c>
    </row>
    <row r="332" spans="1:14" x14ac:dyDescent="0.25">
      <c r="A332">
        <v>88</v>
      </c>
      <c r="B332">
        <v>38560545</v>
      </c>
      <c r="C332" t="s">
        <v>1296</v>
      </c>
      <c r="D332" t="s">
        <v>1012</v>
      </c>
      <c r="E332" t="s">
        <v>884</v>
      </c>
      <c r="F332" t="s">
        <v>919</v>
      </c>
      <c r="G332" t="s">
        <v>187</v>
      </c>
      <c r="H332" t="s">
        <v>337</v>
      </c>
      <c r="I332">
        <v>38</v>
      </c>
      <c r="J332" t="s">
        <v>6</v>
      </c>
      <c r="K332">
        <v>34320</v>
      </c>
      <c r="L332">
        <v>43862</v>
      </c>
      <c r="M332">
        <v>43992</v>
      </c>
      <c r="N332">
        <v>4.25</v>
      </c>
    </row>
    <row r="333" spans="1:14" x14ac:dyDescent="0.25">
      <c r="A333">
        <v>89</v>
      </c>
      <c r="B333">
        <v>31712693</v>
      </c>
      <c r="C333" t="s">
        <v>1296</v>
      </c>
      <c r="D333" t="s">
        <v>1013</v>
      </c>
      <c r="E333" t="s">
        <v>228</v>
      </c>
      <c r="F333" t="s">
        <v>919</v>
      </c>
      <c r="G333" t="s">
        <v>229</v>
      </c>
      <c r="H333">
        <v>4496</v>
      </c>
      <c r="I333">
        <v>48</v>
      </c>
      <c r="J333" t="s">
        <v>6</v>
      </c>
      <c r="K333">
        <v>34320</v>
      </c>
      <c r="L333">
        <v>43862</v>
      </c>
      <c r="M333">
        <v>43992</v>
      </c>
      <c r="N333">
        <v>4.25</v>
      </c>
    </row>
    <row r="334" spans="1:14" x14ac:dyDescent="0.25">
      <c r="A334">
        <v>89</v>
      </c>
      <c r="B334">
        <v>31712693</v>
      </c>
      <c r="C334" t="s">
        <v>1296</v>
      </c>
      <c r="D334" t="s">
        <v>1013</v>
      </c>
      <c r="E334" t="s">
        <v>228</v>
      </c>
      <c r="F334" t="s">
        <v>919</v>
      </c>
      <c r="G334" t="s">
        <v>229</v>
      </c>
      <c r="H334">
        <v>4495</v>
      </c>
      <c r="I334">
        <v>48</v>
      </c>
      <c r="J334" t="s">
        <v>6</v>
      </c>
      <c r="K334">
        <v>34320</v>
      </c>
      <c r="L334">
        <v>43862</v>
      </c>
      <c r="M334">
        <v>43992</v>
      </c>
      <c r="N334">
        <v>4.25</v>
      </c>
    </row>
    <row r="335" spans="1:14" x14ac:dyDescent="0.25">
      <c r="A335">
        <v>89</v>
      </c>
      <c r="B335">
        <v>31712693</v>
      </c>
      <c r="C335" t="s">
        <v>1296</v>
      </c>
      <c r="D335" t="s">
        <v>1013</v>
      </c>
      <c r="E335" t="s">
        <v>228</v>
      </c>
      <c r="F335" t="s">
        <v>919</v>
      </c>
      <c r="G335" t="s">
        <v>64</v>
      </c>
      <c r="H335">
        <v>9495</v>
      </c>
      <c r="I335">
        <v>48</v>
      </c>
      <c r="J335" t="s">
        <v>6</v>
      </c>
      <c r="K335">
        <v>34320</v>
      </c>
      <c r="L335">
        <v>43862</v>
      </c>
      <c r="M335">
        <v>43992</v>
      </c>
      <c r="N335">
        <v>4.25</v>
      </c>
    </row>
    <row r="336" spans="1:14" x14ac:dyDescent="0.25">
      <c r="A336">
        <v>90</v>
      </c>
      <c r="B336">
        <v>38601913</v>
      </c>
      <c r="C336" t="s">
        <v>1296</v>
      </c>
      <c r="D336" t="s">
        <v>1012</v>
      </c>
      <c r="E336" t="s">
        <v>987</v>
      </c>
      <c r="F336" t="s">
        <v>919</v>
      </c>
      <c r="G336" t="s">
        <v>304</v>
      </c>
      <c r="H336">
        <v>995</v>
      </c>
      <c r="I336">
        <v>48</v>
      </c>
      <c r="J336" t="s">
        <v>6</v>
      </c>
      <c r="K336">
        <v>34320</v>
      </c>
      <c r="L336">
        <v>43862</v>
      </c>
      <c r="M336">
        <v>43992</v>
      </c>
      <c r="N336">
        <v>4.25</v>
      </c>
    </row>
    <row r="337" spans="1:14" x14ac:dyDescent="0.25">
      <c r="A337">
        <v>90</v>
      </c>
      <c r="B337">
        <v>38601913</v>
      </c>
      <c r="C337" t="s">
        <v>1296</v>
      </c>
      <c r="D337" t="s">
        <v>1012</v>
      </c>
      <c r="E337" t="s">
        <v>987</v>
      </c>
      <c r="F337" t="s">
        <v>919</v>
      </c>
      <c r="G337" t="s">
        <v>258</v>
      </c>
      <c r="H337" t="s">
        <v>148</v>
      </c>
      <c r="I337">
        <v>48</v>
      </c>
      <c r="J337" t="s">
        <v>6</v>
      </c>
      <c r="K337">
        <v>34320</v>
      </c>
      <c r="L337">
        <v>43862</v>
      </c>
      <c r="M337">
        <v>43992</v>
      </c>
      <c r="N337">
        <v>4.25</v>
      </c>
    </row>
    <row r="338" spans="1:14" x14ac:dyDescent="0.25">
      <c r="A338">
        <v>91</v>
      </c>
      <c r="B338">
        <v>6550367</v>
      </c>
      <c r="C338" t="s">
        <v>1296</v>
      </c>
      <c r="D338" t="s">
        <v>1033</v>
      </c>
      <c r="E338" t="s">
        <v>988</v>
      </c>
      <c r="F338" t="s">
        <v>919</v>
      </c>
      <c r="G338" t="s">
        <v>358</v>
      </c>
      <c r="H338" t="s">
        <v>155</v>
      </c>
      <c r="I338">
        <v>48</v>
      </c>
      <c r="J338" t="s">
        <v>6</v>
      </c>
      <c r="K338">
        <v>34320</v>
      </c>
      <c r="L338">
        <v>43862</v>
      </c>
      <c r="M338">
        <v>43992</v>
      </c>
      <c r="N338">
        <v>4.25</v>
      </c>
    </row>
    <row r="339" spans="1:14" x14ac:dyDescent="0.25">
      <c r="A339">
        <v>91</v>
      </c>
      <c r="B339">
        <v>6550367</v>
      </c>
      <c r="C339" t="s">
        <v>1296</v>
      </c>
      <c r="D339" t="s">
        <v>1033</v>
      </c>
      <c r="E339" t="s">
        <v>988</v>
      </c>
      <c r="F339" t="s">
        <v>919</v>
      </c>
      <c r="G339" t="s">
        <v>57</v>
      </c>
      <c r="H339" t="s">
        <v>342</v>
      </c>
      <c r="I339">
        <v>38</v>
      </c>
      <c r="J339" t="s">
        <v>6</v>
      </c>
      <c r="K339">
        <v>34320</v>
      </c>
      <c r="L339">
        <v>43862</v>
      </c>
      <c r="M339">
        <v>43992</v>
      </c>
      <c r="N339">
        <v>4.25</v>
      </c>
    </row>
    <row r="340" spans="1:14" x14ac:dyDescent="0.25">
      <c r="A340">
        <v>91</v>
      </c>
      <c r="B340">
        <v>6550367</v>
      </c>
      <c r="C340" t="s">
        <v>1296</v>
      </c>
      <c r="D340" t="s">
        <v>1033</v>
      </c>
      <c r="E340" t="s">
        <v>988</v>
      </c>
      <c r="F340" t="s">
        <v>919</v>
      </c>
      <c r="G340" t="s">
        <v>322</v>
      </c>
      <c r="H340" t="s">
        <v>154</v>
      </c>
      <c r="I340">
        <v>48</v>
      </c>
      <c r="J340" t="s">
        <v>6</v>
      </c>
      <c r="K340">
        <v>34320</v>
      </c>
      <c r="L340">
        <v>43862</v>
      </c>
      <c r="M340">
        <v>43992</v>
      </c>
      <c r="N340">
        <v>4.25</v>
      </c>
    </row>
    <row r="341" spans="1:14" x14ac:dyDescent="0.25">
      <c r="A341">
        <v>91</v>
      </c>
      <c r="B341">
        <v>6550367</v>
      </c>
      <c r="C341" t="s">
        <v>1296</v>
      </c>
      <c r="D341" t="s">
        <v>1033</v>
      </c>
      <c r="E341" t="s">
        <v>988</v>
      </c>
      <c r="F341" t="s">
        <v>919</v>
      </c>
      <c r="G341" t="s">
        <v>322</v>
      </c>
      <c r="H341">
        <v>9491</v>
      </c>
      <c r="I341">
        <v>48</v>
      </c>
      <c r="J341" t="s">
        <v>6</v>
      </c>
      <c r="K341">
        <v>34320</v>
      </c>
      <c r="L341">
        <v>43862</v>
      </c>
      <c r="M341">
        <v>43992</v>
      </c>
      <c r="N341">
        <v>4.25</v>
      </c>
    </row>
    <row r="342" spans="1:14" x14ac:dyDescent="0.25">
      <c r="A342">
        <v>92</v>
      </c>
      <c r="B342">
        <v>1143864702</v>
      </c>
      <c r="C342" t="s">
        <v>1296</v>
      </c>
      <c r="D342" t="s">
        <v>1013</v>
      </c>
      <c r="E342" t="s">
        <v>230</v>
      </c>
      <c r="F342" t="s">
        <v>919</v>
      </c>
      <c r="G342" t="s">
        <v>367</v>
      </c>
      <c r="H342" t="s">
        <v>98</v>
      </c>
      <c r="I342">
        <v>48</v>
      </c>
      <c r="J342" t="s">
        <v>6</v>
      </c>
      <c r="K342">
        <v>34320</v>
      </c>
      <c r="L342">
        <v>43862</v>
      </c>
      <c r="M342">
        <v>43992</v>
      </c>
      <c r="N342">
        <v>4.25</v>
      </c>
    </row>
    <row r="343" spans="1:14" x14ac:dyDescent="0.25">
      <c r="A343">
        <v>92</v>
      </c>
      <c r="B343">
        <v>1143864702</v>
      </c>
      <c r="C343" t="s">
        <v>1296</v>
      </c>
      <c r="D343" t="s">
        <v>1013</v>
      </c>
      <c r="E343" t="s">
        <v>230</v>
      </c>
      <c r="F343" t="s">
        <v>919</v>
      </c>
      <c r="G343" t="s">
        <v>367</v>
      </c>
      <c r="H343" t="s">
        <v>355</v>
      </c>
      <c r="I343">
        <v>48</v>
      </c>
      <c r="J343" t="s">
        <v>6</v>
      </c>
      <c r="K343">
        <v>34320</v>
      </c>
      <c r="L343">
        <v>43862</v>
      </c>
      <c r="M343">
        <v>43992</v>
      </c>
      <c r="N343">
        <v>4.25</v>
      </c>
    </row>
    <row r="344" spans="1:14" x14ac:dyDescent="0.25">
      <c r="A344">
        <v>92</v>
      </c>
      <c r="B344">
        <v>1143864702</v>
      </c>
      <c r="C344" t="s">
        <v>1296</v>
      </c>
      <c r="D344" t="s">
        <v>1013</v>
      </c>
      <c r="E344" t="s">
        <v>230</v>
      </c>
      <c r="F344" t="s">
        <v>919</v>
      </c>
      <c r="G344" t="s">
        <v>231</v>
      </c>
      <c r="H344" t="s">
        <v>163</v>
      </c>
      <c r="I344">
        <v>48</v>
      </c>
      <c r="J344" t="s">
        <v>6</v>
      </c>
      <c r="K344">
        <v>34320</v>
      </c>
      <c r="L344">
        <v>43862</v>
      </c>
      <c r="M344">
        <v>43992</v>
      </c>
      <c r="N344">
        <v>4.25</v>
      </c>
    </row>
    <row r="345" spans="1:14" x14ac:dyDescent="0.25">
      <c r="A345">
        <v>92</v>
      </c>
      <c r="B345">
        <v>1143864702</v>
      </c>
      <c r="C345" t="s">
        <v>1296</v>
      </c>
      <c r="D345" t="s">
        <v>1013</v>
      </c>
      <c r="E345" t="s">
        <v>230</v>
      </c>
      <c r="F345" t="s">
        <v>919</v>
      </c>
      <c r="G345" t="s">
        <v>368</v>
      </c>
      <c r="H345" t="s">
        <v>99</v>
      </c>
      <c r="I345">
        <v>48</v>
      </c>
      <c r="J345" t="s">
        <v>6</v>
      </c>
      <c r="K345">
        <v>34320</v>
      </c>
      <c r="L345">
        <v>43862</v>
      </c>
      <c r="M345">
        <v>43992</v>
      </c>
      <c r="N345">
        <v>4.25</v>
      </c>
    </row>
    <row r="346" spans="1:14" x14ac:dyDescent="0.25">
      <c r="A346">
        <v>92</v>
      </c>
      <c r="B346">
        <v>1143864702</v>
      </c>
      <c r="C346" t="s">
        <v>1296</v>
      </c>
      <c r="D346" t="s">
        <v>1013</v>
      </c>
      <c r="E346" t="s">
        <v>230</v>
      </c>
      <c r="F346" t="s">
        <v>919</v>
      </c>
      <c r="G346" t="s">
        <v>231</v>
      </c>
      <c r="H346" t="s">
        <v>162</v>
      </c>
      <c r="I346">
        <v>48</v>
      </c>
      <c r="J346" t="s">
        <v>6</v>
      </c>
      <c r="K346">
        <v>34320</v>
      </c>
      <c r="L346">
        <v>43862</v>
      </c>
      <c r="M346">
        <v>43992</v>
      </c>
      <c r="N346">
        <v>4.25</v>
      </c>
    </row>
    <row r="347" spans="1:14" x14ac:dyDescent="0.25">
      <c r="A347">
        <v>92</v>
      </c>
      <c r="B347">
        <v>1143864702</v>
      </c>
      <c r="C347" t="s">
        <v>1296</v>
      </c>
      <c r="D347" t="s">
        <v>1013</v>
      </c>
      <c r="E347" t="s">
        <v>230</v>
      </c>
      <c r="F347" t="s">
        <v>919</v>
      </c>
      <c r="G347" t="s">
        <v>231</v>
      </c>
      <c r="H347" t="s">
        <v>364</v>
      </c>
      <c r="I347">
        <v>48</v>
      </c>
      <c r="J347" t="s">
        <v>6</v>
      </c>
      <c r="K347">
        <v>34320</v>
      </c>
      <c r="L347">
        <v>43862</v>
      </c>
      <c r="M347">
        <v>43992</v>
      </c>
      <c r="N347">
        <v>4.25</v>
      </c>
    </row>
    <row r="348" spans="1:14" x14ac:dyDescent="0.25">
      <c r="A348">
        <v>93</v>
      </c>
      <c r="B348">
        <v>1113630741</v>
      </c>
      <c r="C348" t="s">
        <v>1296</v>
      </c>
      <c r="D348" t="s">
        <v>1034</v>
      </c>
      <c r="E348" t="s">
        <v>989</v>
      </c>
      <c r="F348" t="s">
        <v>919</v>
      </c>
      <c r="G348" t="s">
        <v>232</v>
      </c>
      <c r="H348">
        <v>9491</v>
      </c>
      <c r="I348">
        <v>38</v>
      </c>
      <c r="J348" t="s">
        <v>6</v>
      </c>
      <c r="K348">
        <v>34320</v>
      </c>
      <c r="L348">
        <v>43862</v>
      </c>
      <c r="M348">
        <v>43992</v>
      </c>
      <c r="N348">
        <v>4.25</v>
      </c>
    </row>
    <row r="349" spans="1:14" x14ac:dyDescent="0.25">
      <c r="A349">
        <v>93</v>
      </c>
      <c r="B349">
        <v>1113630741</v>
      </c>
      <c r="C349" t="s">
        <v>1296</v>
      </c>
      <c r="D349" t="s">
        <v>1034</v>
      </c>
      <c r="E349" t="s">
        <v>989</v>
      </c>
      <c r="F349" t="s">
        <v>919</v>
      </c>
      <c r="G349" t="s">
        <v>69</v>
      </c>
      <c r="H349" t="s">
        <v>233</v>
      </c>
      <c r="I349">
        <v>38</v>
      </c>
      <c r="J349" t="s">
        <v>6</v>
      </c>
      <c r="K349">
        <v>34320</v>
      </c>
      <c r="L349">
        <v>43862</v>
      </c>
      <c r="M349">
        <v>43992</v>
      </c>
      <c r="N349">
        <v>4.25</v>
      </c>
    </row>
    <row r="350" spans="1:14" x14ac:dyDescent="0.25">
      <c r="A350">
        <v>93</v>
      </c>
      <c r="B350">
        <v>1113630741</v>
      </c>
      <c r="C350" t="s">
        <v>1296</v>
      </c>
      <c r="D350" t="s">
        <v>1034</v>
      </c>
      <c r="E350" t="s">
        <v>989</v>
      </c>
      <c r="F350" t="s">
        <v>919</v>
      </c>
      <c r="G350" t="s">
        <v>69</v>
      </c>
      <c r="H350">
        <v>2491</v>
      </c>
      <c r="I350">
        <v>38</v>
      </c>
      <c r="J350" t="s">
        <v>6</v>
      </c>
      <c r="K350">
        <v>34320</v>
      </c>
      <c r="L350">
        <v>43862</v>
      </c>
      <c r="M350">
        <v>43992</v>
      </c>
      <c r="N350">
        <v>4.25</v>
      </c>
    </row>
    <row r="351" spans="1:14" x14ac:dyDescent="0.25">
      <c r="A351">
        <v>93</v>
      </c>
      <c r="B351">
        <v>1113630741</v>
      </c>
      <c r="C351" t="s">
        <v>1296</v>
      </c>
      <c r="D351" t="s">
        <v>1034</v>
      </c>
      <c r="E351" t="s">
        <v>989</v>
      </c>
      <c r="F351" t="s">
        <v>919</v>
      </c>
      <c r="G351" t="s">
        <v>69</v>
      </c>
      <c r="H351" t="s">
        <v>334</v>
      </c>
      <c r="I351">
        <v>38</v>
      </c>
      <c r="J351" t="s">
        <v>6</v>
      </c>
      <c r="K351">
        <v>34320</v>
      </c>
      <c r="L351">
        <v>43862</v>
      </c>
      <c r="M351">
        <v>43992</v>
      </c>
      <c r="N351">
        <v>4.25</v>
      </c>
    </row>
    <row r="352" spans="1:14" x14ac:dyDescent="0.25">
      <c r="A352">
        <v>93</v>
      </c>
      <c r="B352">
        <v>1113630741</v>
      </c>
      <c r="C352" t="s">
        <v>1296</v>
      </c>
      <c r="D352" t="s">
        <v>1034</v>
      </c>
      <c r="E352" t="s">
        <v>989</v>
      </c>
      <c r="F352" t="s">
        <v>919</v>
      </c>
      <c r="G352" t="s">
        <v>69</v>
      </c>
      <c r="H352">
        <v>2492</v>
      </c>
      <c r="I352">
        <v>38</v>
      </c>
      <c r="J352" t="s">
        <v>6</v>
      </c>
      <c r="K352">
        <v>34320</v>
      </c>
      <c r="L352">
        <v>43862</v>
      </c>
      <c r="M352">
        <v>43992</v>
      </c>
      <c r="N352">
        <v>4.25</v>
      </c>
    </row>
    <row r="353" spans="1:14" x14ac:dyDescent="0.25">
      <c r="A353">
        <v>94</v>
      </c>
      <c r="B353">
        <v>94409143</v>
      </c>
      <c r="C353" t="s">
        <v>1296</v>
      </c>
      <c r="D353" t="s">
        <v>1013</v>
      </c>
      <c r="E353" t="s">
        <v>234</v>
      </c>
      <c r="F353" t="s">
        <v>919</v>
      </c>
      <c r="G353" t="s">
        <v>235</v>
      </c>
      <c r="H353">
        <v>795</v>
      </c>
      <c r="I353">
        <v>48</v>
      </c>
      <c r="J353" t="s">
        <v>6</v>
      </c>
      <c r="K353">
        <v>34320</v>
      </c>
      <c r="L353">
        <v>43862</v>
      </c>
      <c r="M353">
        <v>43992</v>
      </c>
      <c r="N353">
        <v>4.25</v>
      </c>
    </row>
    <row r="354" spans="1:14" x14ac:dyDescent="0.25">
      <c r="A354">
        <v>94</v>
      </c>
      <c r="B354">
        <v>94409143</v>
      </c>
      <c r="C354" t="s">
        <v>1296</v>
      </c>
      <c r="D354" t="s">
        <v>1013</v>
      </c>
      <c r="E354" t="s">
        <v>234</v>
      </c>
      <c r="F354" t="s">
        <v>919</v>
      </c>
      <c r="G354" t="s">
        <v>349</v>
      </c>
      <c r="H354" t="s">
        <v>89</v>
      </c>
      <c r="I354">
        <v>48</v>
      </c>
      <c r="J354" t="s">
        <v>6</v>
      </c>
      <c r="K354">
        <v>34320</v>
      </c>
      <c r="L354">
        <v>43862</v>
      </c>
      <c r="M354">
        <v>43992</v>
      </c>
      <c r="N354">
        <v>4.25</v>
      </c>
    </row>
    <row r="355" spans="1:14" x14ac:dyDescent="0.25">
      <c r="A355">
        <v>94</v>
      </c>
      <c r="B355">
        <v>94409143</v>
      </c>
      <c r="C355" t="s">
        <v>1296</v>
      </c>
      <c r="D355" t="s">
        <v>1013</v>
      </c>
      <c r="E355" t="s">
        <v>234</v>
      </c>
      <c r="F355" t="s">
        <v>919</v>
      </c>
      <c r="G355" t="s">
        <v>886</v>
      </c>
      <c r="H355" t="s">
        <v>364</v>
      </c>
      <c r="I355">
        <v>48</v>
      </c>
      <c r="J355" t="s">
        <v>6</v>
      </c>
      <c r="K355">
        <v>34320</v>
      </c>
      <c r="L355">
        <v>43862</v>
      </c>
      <c r="M355">
        <v>43992</v>
      </c>
      <c r="N355">
        <v>4.25</v>
      </c>
    </row>
    <row r="356" spans="1:14" x14ac:dyDescent="0.25">
      <c r="A356">
        <v>95</v>
      </c>
      <c r="B356">
        <v>31983500</v>
      </c>
      <c r="C356" t="s">
        <v>1296</v>
      </c>
      <c r="D356" t="s">
        <v>1013</v>
      </c>
      <c r="E356" t="s">
        <v>238</v>
      </c>
      <c r="F356" t="s">
        <v>919</v>
      </c>
      <c r="G356" t="s">
        <v>239</v>
      </c>
      <c r="H356">
        <v>8496</v>
      </c>
      <c r="I356">
        <v>48</v>
      </c>
      <c r="J356" t="s">
        <v>6</v>
      </c>
      <c r="K356">
        <v>34320</v>
      </c>
      <c r="L356">
        <v>43862</v>
      </c>
      <c r="M356">
        <v>44020</v>
      </c>
      <c r="N356">
        <v>5.25</v>
      </c>
    </row>
    <row r="357" spans="1:14" x14ac:dyDescent="0.25">
      <c r="A357">
        <v>95</v>
      </c>
      <c r="B357">
        <v>31983500</v>
      </c>
      <c r="C357" t="s">
        <v>1296</v>
      </c>
      <c r="D357" t="s">
        <v>1013</v>
      </c>
      <c r="E357" t="s">
        <v>238</v>
      </c>
      <c r="F357" t="s">
        <v>919</v>
      </c>
      <c r="G357" t="s">
        <v>239</v>
      </c>
      <c r="H357">
        <v>8495</v>
      </c>
      <c r="I357">
        <v>48</v>
      </c>
      <c r="J357" t="s">
        <v>6</v>
      </c>
      <c r="K357">
        <v>34320</v>
      </c>
      <c r="L357">
        <v>43862</v>
      </c>
      <c r="M357">
        <v>44020</v>
      </c>
      <c r="N357">
        <v>5.25</v>
      </c>
    </row>
    <row r="358" spans="1:14" x14ac:dyDescent="0.25">
      <c r="A358">
        <v>95</v>
      </c>
      <c r="B358">
        <v>31983500</v>
      </c>
      <c r="C358" t="s">
        <v>1296</v>
      </c>
      <c r="D358" t="s">
        <v>1013</v>
      </c>
      <c r="E358" t="s">
        <v>238</v>
      </c>
      <c r="F358" t="s">
        <v>919</v>
      </c>
      <c r="G358" t="s">
        <v>149</v>
      </c>
      <c r="H358" t="s">
        <v>342</v>
      </c>
      <c r="I358">
        <v>48</v>
      </c>
      <c r="J358" t="s">
        <v>6</v>
      </c>
      <c r="K358">
        <v>34320</v>
      </c>
      <c r="L358">
        <v>43862</v>
      </c>
      <c r="M358">
        <v>44020</v>
      </c>
      <c r="N358">
        <v>5.25</v>
      </c>
    </row>
    <row r="359" spans="1:14" x14ac:dyDescent="0.25">
      <c r="A359">
        <v>95</v>
      </c>
      <c r="B359">
        <v>31983500</v>
      </c>
      <c r="C359" t="s">
        <v>1296</v>
      </c>
      <c r="D359" t="s">
        <v>1013</v>
      </c>
      <c r="E359" t="s">
        <v>238</v>
      </c>
      <c r="F359" t="s">
        <v>919</v>
      </c>
      <c r="G359" t="s">
        <v>149</v>
      </c>
      <c r="H359" t="s">
        <v>58</v>
      </c>
      <c r="I359">
        <v>48</v>
      </c>
      <c r="J359" t="s">
        <v>6</v>
      </c>
      <c r="K359">
        <v>34320</v>
      </c>
      <c r="L359">
        <v>43862</v>
      </c>
      <c r="M359">
        <v>44020</v>
      </c>
      <c r="N359">
        <v>5.25</v>
      </c>
    </row>
    <row r="360" spans="1:14" x14ac:dyDescent="0.25">
      <c r="A360">
        <v>96</v>
      </c>
      <c r="B360">
        <v>31839757</v>
      </c>
      <c r="C360" t="s">
        <v>1296</v>
      </c>
      <c r="D360" t="s">
        <v>1013</v>
      </c>
      <c r="E360" t="s">
        <v>240</v>
      </c>
      <c r="F360" t="s">
        <v>919</v>
      </c>
      <c r="G360" t="s">
        <v>116</v>
      </c>
      <c r="H360">
        <v>10496</v>
      </c>
      <c r="I360">
        <v>48</v>
      </c>
      <c r="J360" t="s">
        <v>6</v>
      </c>
      <c r="K360">
        <v>34320</v>
      </c>
      <c r="L360">
        <v>43862</v>
      </c>
      <c r="M360">
        <v>43992</v>
      </c>
      <c r="N360">
        <v>4.25</v>
      </c>
    </row>
    <row r="361" spans="1:14" x14ac:dyDescent="0.25">
      <c r="A361">
        <v>96</v>
      </c>
      <c r="B361">
        <v>31839757</v>
      </c>
      <c r="C361" t="s">
        <v>1296</v>
      </c>
      <c r="D361" t="s">
        <v>1013</v>
      </c>
      <c r="E361" t="s">
        <v>240</v>
      </c>
      <c r="F361" t="s">
        <v>919</v>
      </c>
      <c r="G361" t="s">
        <v>221</v>
      </c>
      <c r="H361">
        <v>2494</v>
      </c>
      <c r="I361">
        <v>48</v>
      </c>
      <c r="J361" t="s">
        <v>6</v>
      </c>
      <c r="K361">
        <v>34320</v>
      </c>
      <c r="L361">
        <v>43862</v>
      </c>
      <c r="M361">
        <v>43992</v>
      </c>
      <c r="N361">
        <v>4.25</v>
      </c>
    </row>
    <row r="362" spans="1:14" x14ac:dyDescent="0.25">
      <c r="A362">
        <v>96</v>
      </c>
      <c r="B362">
        <v>31839757</v>
      </c>
      <c r="C362" t="s">
        <v>1296</v>
      </c>
      <c r="D362" t="s">
        <v>1013</v>
      </c>
      <c r="E362" t="s">
        <v>240</v>
      </c>
      <c r="F362" t="s">
        <v>919</v>
      </c>
      <c r="G362" t="s">
        <v>887</v>
      </c>
      <c r="H362">
        <v>5495</v>
      </c>
      <c r="I362">
        <v>38</v>
      </c>
      <c r="J362" t="s">
        <v>6</v>
      </c>
      <c r="K362">
        <v>34320</v>
      </c>
      <c r="L362">
        <v>43862</v>
      </c>
      <c r="M362">
        <v>43992</v>
      </c>
      <c r="N362">
        <v>4.25</v>
      </c>
    </row>
    <row r="363" spans="1:14" x14ac:dyDescent="0.25">
      <c r="A363">
        <v>97</v>
      </c>
      <c r="B363">
        <v>9153208</v>
      </c>
      <c r="C363" t="s">
        <v>1296</v>
      </c>
      <c r="D363" t="s">
        <v>1035</v>
      </c>
      <c r="E363" t="s">
        <v>241</v>
      </c>
      <c r="F363" t="s">
        <v>919</v>
      </c>
      <c r="G363" t="s">
        <v>242</v>
      </c>
      <c r="H363">
        <v>9490</v>
      </c>
      <c r="I363">
        <v>48</v>
      </c>
      <c r="J363" t="s">
        <v>6</v>
      </c>
      <c r="K363">
        <v>34320</v>
      </c>
      <c r="L363">
        <v>43864</v>
      </c>
      <c r="M363">
        <v>43992</v>
      </c>
      <c r="N363">
        <v>4.25</v>
      </c>
    </row>
    <row r="364" spans="1:14" x14ac:dyDescent="0.25">
      <c r="A364">
        <v>97</v>
      </c>
      <c r="B364">
        <v>9153208</v>
      </c>
      <c r="C364" t="s">
        <v>1296</v>
      </c>
      <c r="D364" t="s">
        <v>1035</v>
      </c>
      <c r="E364" t="s">
        <v>241</v>
      </c>
      <c r="F364" t="s">
        <v>919</v>
      </c>
      <c r="G364" t="s">
        <v>242</v>
      </c>
      <c r="H364">
        <v>9491</v>
      </c>
      <c r="I364">
        <v>48</v>
      </c>
      <c r="J364" t="s">
        <v>6</v>
      </c>
      <c r="K364">
        <v>34320</v>
      </c>
      <c r="L364">
        <v>43864</v>
      </c>
      <c r="M364">
        <v>43992</v>
      </c>
      <c r="N364">
        <v>4.25</v>
      </c>
    </row>
    <row r="365" spans="1:14" x14ac:dyDescent="0.25">
      <c r="A365">
        <v>97</v>
      </c>
      <c r="B365">
        <v>9153208</v>
      </c>
      <c r="C365" t="s">
        <v>1296</v>
      </c>
      <c r="D365" t="s">
        <v>1035</v>
      </c>
      <c r="E365" t="s">
        <v>241</v>
      </c>
      <c r="F365" t="s">
        <v>919</v>
      </c>
      <c r="G365" t="s">
        <v>44</v>
      </c>
      <c r="H365" t="s">
        <v>335</v>
      </c>
      <c r="I365">
        <v>48</v>
      </c>
      <c r="J365" t="s">
        <v>6</v>
      </c>
      <c r="K365">
        <v>34320</v>
      </c>
      <c r="L365">
        <v>43864</v>
      </c>
      <c r="M365">
        <v>43992</v>
      </c>
      <c r="N365">
        <v>4.25</v>
      </c>
    </row>
    <row r="366" spans="1:14" x14ac:dyDescent="0.25">
      <c r="A366">
        <v>98</v>
      </c>
      <c r="B366">
        <v>94510695</v>
      </c>
      <c r="C366" t="s">
        <v>1296</v>
      </c>
      <c r="D366" t="s">
        <v>1013</v>
      </c>
      <c r="E366" t="s">
        <v>244</v>
      </c>
      <c r="F366" t="s">
        <v>919</v>
      </c>
      <c r="G366" t="s">
        <v>175</v>
      </c>
      <c r="H366">
        <v>9496</v>
      </c>
      <c r="I366">
        <v>48</v>
      </c>
      <c r="J366" t="s">
        <v>6</v>
      </c>
      <c r="K366">
        <v>34320</v>
      </c>
      <c r="L366">
        <v>43862</v>
      </c>
      <c r="M366">
        <v>43992</v>
      </c>
      <c r="N366">
        <v>4.25</v>
      </c>
    </row>
    <row r="367" spans="1:14" x14ac:dyDescent="0.25">
      <c r="A367">
        <v>98</v>
      </c>
      <c r="B367">
        <v>94510695</v>
      </c>
      <c r="C367" t="s">
        <v>1296</v>
      </c>
      <c r="D367" t="s">
        <v>1013</v>
      </c>
      <c r="E367" t="s">
        <v>244</v>
      </c>
      <c r="F367" t="s">
        <v>919</v>
      </c>
      <c r="G367" t="s">
        <v>245</v>
      </c>
      <c r="H367">
        <v>7495</v>
      </c>
      <c r="I367">
        <v>48</v>
      </c>
      <c r="J367" t="s">
        <v>6</v>
      </c>
      <c r="K367">
        <v>34320</v>
      </c>
      <c r="L367">
        <v>43862</v>
      </c>
      <c r="M367">
        <v>43992</v>
      </c>
      <c r="N367">
        <v>4.25</v>
      </c>
    </row>
    <row r="368" spans="1:14" x14ac:dyDescent="0.25">
      <c r="A368">
        <v>98</v>
      </c>
      <c r="B368">
        <v>94510695</v>
      </c>
      <c r="C368" t="s">
        <v>1296</v>
      </c>
      <c r="D368" t="s">
        <v>1013</v>
      </c>
      <c r="E368" t="s">
        <v>244</v>
      </c>
      <c r="F368" t="s">
        <v>919</v>
      </c>
      <c r="G368" t="s">
        <v>245</v>
      </c>
      <c r="H368" t="s">
        <v>324</v>
      </c>
      <c r="I368">
        <v>48</v>
      </c>
      <c r="J368" t="s">
        <v>6</v>
      </c>
      <c r="K368">
        <v>34320</v>
      </c>
      <c r="L368">
        <v>43862</v>
      </c>
      <c r="M368">
        <v>43992</v>
      </c>
      <c r="N368">
        <v>4.25</v>
      </c>
    </row>
    <row r="369" spans="1:14" x14ac:dyDescent="0.25">
      <c r="A369">
        <v>99</v>
      </c>
      <c r="B369">
        <v>6390455</v>
      </c>
      <c r="C369" t="s">
        <v>1296</v>
      </c>
      <c r="D369" t="s">
        <v>1013</v>
      </c>
      <c r="E369" t="s">
        <v>990</v>
      </c>
      <c r="F369" t="s">
        <v>919</v>
      </c>
      <c r="G369" t="s">
        <v>122</v>
      </c>
      <c r="H369" t="s">
        <v>137</v>
      </c>
      <c r="I369">
        <v>48</v>
      </c>
      <c r="J369" t="s">
        <v>6</v>
      </c>
      <c r="K369">
        <v>34320</v>
      </c>
      <c r="L369">
        <v>43862</v>
      </c>
      <c r="M369">
        <v>43992</v>
      </c>
      <c r="N369">
        <v>4.25</v>
      </c>
    </row>
    <row r="370" spans="1:14" x14ac:dyDescent="0.25">
      <c r="A370">
        <v>99</v>
      </c>
      <c r="B370">
        <v>6390455</v>
      </c>
      <c r="C370" t="s">
        <v>1296</v>
      </c>
      <c r="D370" t="s">
        <v>1013</v>
      </c>
      <c r="E370" t="s">
        <v>990</v>
      </c>
      <c r="F370" t="s">
        <v>919</v>
      </c>
      <c r="G370" t="s">
        <v>174</v>
      </c>
      <c r="H370" t="s">
        <v>200</v>
      </c>
      <c r="I370">
        <v>48</v>
      </c>
      <c r="J370" t="s">
        <v>6</v>
      </c>
      <c r="K370">
        <v>34320</v>
      </c>
      <c r="L370">
        <v>43862</v>
      </c>
      <c r="M370">
        <v>43992</v>
      </c>
      <c r="N370">
        <v>4.25</v>
      </c>
    </row>
    <row r="371" spans="1:14" x14ac:dyDescent="0.25">
      <c r="A371">
        <v>99</v>
      </c>
      <c r="B371">
        <v>6390455</v>
      </c>
      <c r="C371" t="s">
        <v>1296</v>
      </c>
      <c r="D371" t="s">
        <v>1013</v>
      </c>
      <c r="E371" t="s">
        <v>990</v>
      </c>
      <c r="F371" t="s">
        <v>919</v>
      </c>
      <c r="G371" t="s">
        <v>207</v>
      </c>
      <c r="H371" t="s">
        <v>155</v>
      </c>
      <c r="I371">
        <v>38</v>
      </c>
      <c r="J371" t="s">
        <v>6</v>
      </c>
      <c r="K371">
        <v>34320</v>
      </c>
      <c r="L371">
        <v>43862</v>
      </c>
      <c r="M371">
        <v>43992</v>
      </c>
      <c r="N371">
        <v>4.25</v>
      </c>
    </row>
    <row r="372" spans="1:14" x14ac:dyDescent="0.25">
      <c r="A372">
        <v>100</v>
      </c>
      <c r="B372">
        <v>66906003</v>
      </c>
      <c r="C372" t="s">
        <v>1296</v>
      </c>
      <c r="D372" t="s">
        <v>1013</v>
      </c>
      <c r="E372" t="s">
        <v>247</v>
      </c>
      <c r="F372" t="s">
        <v>919</v>
      </c>
      <c r="G372" t="s">
        <v>249</v>
      </c>
      <c r="H372">
        <v>595</v>
      </c>
      <c r="I372">
        <v>48</v>
      </c>
      <c r="J372" t="s">
        <v>6</v>
      </c>
      <c r="K372">
        <v>34320</v>
      </c>
      <c r="L372">
        <v>43862</v>
      </c>
      <c r="M372">
        <v>43992</v>
      </c>
      <c r="N372">
        <v>4.25</v>
      </c>
    </row>
    <row r="373" spans="1:14" x14ac:dyDescent="0.25">
      <c r="A373">
        <v>100</v>
      </c>
      <c r="B373">
        <v>66906003</v>
      </c>
      <c r="C373" t="s">
        <v>1296</v>
      </c>
      <c r="D373" t="s">
        <v>1013</v>
      </c>
      <c r="E373" t="s">
        <v>247</v>
      </c>
      <c r="F373" t="s">
        <v>919</v>
      </c>
      <c r="G373" t="s">
        <v>249</v>
      </c>
      <c r="H373" t="s">
        <v>91</v>
      </c>
      <c r="I373">
        <v>48</v>
      </c>
      <c r="J373" t="s">
        <v>6</v>
      </c>
      <c r="K373">
        <v>34320</v>
      </c>
      <c r="L373">
        <v>43862</v>
      </c>
      <c r="M373">
        <v>43992</v>
      </c>
      <c r="N373">
        <v>4.25</v>
      </c>
    </row>
    <row r="374" spans="1:14" x14ac:dyDescent="0.25">
      <c r="A374">
        <v>100</v>
      </c>
      <c r="B374">
        <v>66906003</v>
      </c>
      <c r="C374" t="s">
        <v>1296</v>
      </c>
      <c r="D374" t="s">
        <v>1013</v>
      </c>
      <c r="E374" t="s">
        <v>247</v>
      </c>
      <c r="F374" t="s">
        <v>919</v>
      </c>
      <c r="G374" t="s">
        <v>248</v>
      </c>
      <c r="H374">
        <v>420</v>
      </c>
      <c r="I374">
        <v>38</v>
      </c>
      <c r="J374" t="s">
        <v>6</v>
      </c>
      <c r="K374">
        <v>34320</v>
      </c>
      <c r="L374">
        <v>43862</v>
      </c>
      <c r="M374">
        <v>43992</v>
      </c>
      <c r="N374">
        <v>4.25</v>
      </c>
    </row>
    <row r="375" spans="1:14" x14ac:dyDescent="0.25">
      <c r="A375">
        <v>100</v>
      </c>
      <c r="B375">
        <v>66906003</v>
      </c>
      <c r="C375" t="s">
        <v>1296</v>
      </c>
      <c r="D375" t="s">
        <v>1013</v>
      </c>
      <c r="E375" t="s">
        <v>247</v>
      </c>
      <c r="F375" t="s">
        <v>919</v>
      </c>
      <c r="G375" t="s">
        <v>249</v>
      </c>
      <c r="H375">
        <v>520</v>
      </c>
      <c r="I375">
        <v>48</v>
      </c>
      <c r="J375" t="s">
        <v>6</v>
      </c>
      <c r="K375">
        <v>34320</v>
      </c>
      <c r="L375">
        <v>43862</v>
      </c>
      <c r="M375">
        <v>43992</v>
      </c>
      <c r="N375">
        <v>4.25</v>
      </c>
    </row>
    <row r="376" spans="1:14" x14ac:dyDescent="0.25">
      <c r="A376">
        <v>101</v>
      </c>
      <c r="B376">
        <v>66977009</v>
      </c>
      <c r="C376" t="s">
        <v>1296</v>
      </c>
      <c r="D376" t="s">
        <v>1013</v>
      </c>
      <c r="E376" t="s">
        <v>250</v>
      </c>
      <c r="F376" t="s">
        <v>919</v>
      </c>
      <c r="G376" t="s">
        <v>251</v>
      </c>
      <c r="H376">
        <v>695</v>
      </c>
      <c r="I376">
        <v>58</v>
      </c>
      <c r="J376" t="s">
        <v>6</v>
      </c>
      <c r="K376">
        <v>34320</v>
      </c>
      <c r="L376">
        <v>43869</v>
      </c>
      <c r="M376">
        <v>43992</v>
      </c>
      <c r="N376">
        <v>4.25</v>
      </c>
    </row>
    <row r="377" spans="1:14" x14ac:dyDescent="0.25">
      <c r="A377">
        <v>101</v>
      </c>
      <c r="B377">
        <v>66977009</v>
      </c>
      <c r="C377" t="s">
        <v>1296</v>
      </c>
      <c r="D377" t="s">
        <v>1013</v>
      </c>
      <c r="E377" t="s">
        <v>250</v>
      </c>
      <c r="F377" t="s">
        <v>919</v>
      </c>
      <c r="G377" t="s">
        <v>251</v>
      </c>
      <c r="H377" t="s">
        <v>148</v>
      </c>
      <c r="I377">
        <v>58</v>
      </c>
      <c r="J377" t="s">
        <v>6</v>
      </c>
      <c r="K377">
        <v>34320</v>
      </c>
      <c r="L377">
        <v>43869</v>
      </c>
      <c r="M377">
        <v>43992</v>
      </c>
      <c r="N377">
        <v>4.25</v>
      </c>
    </row>
    <row r="378" spans="1:14" x14ac:dyDescent="0.25">
      <c r="A378">
        <v>102</v>
      </c>
      <c r="B378">
        <v>29180255</v>
      </c>
      <c r="C378" t="s">
        <v>1296</v>
      </c>
      <c r="D378" t="s">
        <v>1013</v>
      </c>
      <c r="E378" t="s">
        <v>253</v>
      </c>
      <c r="F378" t="s">
        <v>919</v>
      </c>
      <c r="G378" t="s">
        <v>254</v>
      </c>
      <c r="H378" t="s">
        <v>43</v>
      </c>
      <c r="I378">
        <v>48</v>
      </c>
      <c r="J378" t="s">
        <v>6</v>
      </c>
      <c r="K378">
        <v>34320</v>
      </c>
      <c r="L378">
        <v>43862</v>
      </c>
      <c r="M378">
        <v>43992</v>
      </c>
      <c r="N378">
        <v>4.25</v>
      </c>
    </row>
    <row r="379" spans="1:14" x14ac:dyDescent="0.25">
      <c r="A379">
        <v>102</v>
      </c>
      <c r="B379">
        <v>29180255</v>
      </c>
      <c r="C379" t="s">
        <v>1296</v>
      </c>
      <c r="D379" t="s">
        <v>1013</v>
      </c>
      <c r="E379" t="s">
        <v>253</v>
      </c>
      <c r="F379" t="s">
        <v>919</v>
      </c>
      <c r="G379" t="s">
        <v>341</v>
      </c>
      <c r="H379">
        <v>5490</v>
      </c>
      <c r="I379">
        <v>38</v>
      </c>
      <c r="J379" t="s">
        <v>6</v>
      </c>
      <c r="K379">
        <v>34320</v>
      </c>
      <c r="L379">
        <v>43862</v>
      </c>
      <c r="M379">
        <v>43992</v>
      </c>
      <c r="N379">
        <v>4.25</v>
      </c>
    </row>
    <row r="380" spans="1:14" x14ac:dyDescent="0.25">
      <c r="A380">
        <v>102</v>
      </c>
      <c r="B380">
        <v>29180255</v>
      </c>
      <c r="C380" t="s">
        <v>1296</v>
      </c>
      <c r="D380" t="s">
        <v>1013</v>
      </c>
      <c r="E380" t="s">
        <v>253</v>
      </c>
      <c r="F380" t="s">
        <v>919</v>
      </c>
      <c r="G380" t="s">
        <v>158</v>
      </c>
      <c r="H380">
        <v>7491</v>
      </c>
      <c r="I380">
        <v>48</v>
      </c>
      <c r="J380" t="s">
        <v>6</v>
      </c>
      <c r="K380">
        <v>34320</v>
      </c>
      <c r="L380">
        <v>43862</v>
      </c>
      <c r="M380">
        <v>43992</v>
      </c>
      <c r="N380">
        <v>4.25</v>
      </c>
    </row>
    <row r="381" spans="1:14" x14ac:dyDescent="0.25">
      <c r="A381">
        <v>103</v>
      </c>
      <c r="B381">
        <v>38555730</v>
      </c>
      <c r="C381" t="s">
        <v>1296</v>
      </c>
      <c r="D381" t="s">
        <v>1013</v>
      </c>
      <c r="E381" t="s">
        <v>255</v>
      </c>
      <c r="F381" t="s">
        <v>919</v>
      </c>
      <c r="G381" t="s">
        <v>67</v>
      </c>
      <c r="H381" t="s">
        <v>191</v>
      </c>
      <c r="I381">
        <v>48</v>
      </c>
      <c r="J381" t="s">
        <v>6</v>
      </c>
      <c r="K381">
        <v>34320</v>
      </c>
      <c r="L381">
        <v>43862</v>
      </c>
      <c r="M381">
        <v>43992</v>
      </c>
      <c r="N381">
        <v>4.25</v>
      </c>
    </row>
    <row r="382" spans="1:14" x14ac:dyDescent="0.25">
      <c r="A382">
        <v>103</v>
      </c>
      <c r="B382">
        <v>38555730</v>
      </c>
      <c r="C382" t="s">
        <v>1296</v>
      </c>
      <c r="D382" t="s">
        <v>1013</v>
      </c>
      <c r="E382" t="s">
        <v>255</v>
      </c>
      <c r="F382" t="s">
        <v>919</v>
      </c>
      <c r="G382" t="s">
        <v>67</v>
      </c>
      <c r="H382">
        <v>3492</v>
      </c>
      <c r="I382">
        <v>48</v>
      </c>
      <c r="J382" t="s">
        <v>6</v>
      </c>
      <c r="K382">
        <v>34320</v>
      </c>
      <c r="L382">
        <v>43862</v>
      </c>
      <c r="M382">
        <v>43992</v>
      </c>
      <c r="N382">
        <v>4.25</v>
      </c>
    </row>
    <row r="383" spans="1:14" x14ac:dyDescent="0.25">
      <c r="A383">
        <v>103</v>
      </c>
      <c r="B383">
        <v>38555730</v>
      </c>
      <c r="C383" t="s">
        <v>1296</v>
      </c>
      <c r="D383" t="s">
        <v>1013</v>
      </c>
      <c r="E383" t="s">
        <v>255</v>
      </c>
      <c r="F383" t="s">
        <v>919</v>
      </c>
      <c r="G383" t="s">
        <v>67</v>
      </c>
      <c r="H383" t="s">
        <v>340</v>
      </c>
      <c r="I383">
        <v>48</v>
      </c>
      <c r="J383" t="s">
        <v>6</v>
      </c>
      <c r="K383">
        <v>34320</v>
      </c>
      <c r="L383">
        <v>43862</v>
      </c>
      <c r="M383">
        <v>43992</v>
      </c>
      <c r="N383">
        <v>4.25</v>
      </c>
    </row>
    <row r="384" spans="1:14" x14ac:dyDescent="0.25">
      <c r="A384">
        <v>104</v>
      </c>
      <c r="B384">
        <v>31969776</v>
      </c>
      <c r="C384" t="s">
        <v>1296</v>
      </c>
      <c r="D384" t="s">
        <v>1013</v>
      </c>
      <c r="E384" t="s">
        <v>991</v>
      </c>
      <c r="F384" t="s">
        <v>919</v>
      </c>
      <c r="G384" t="s">
        <v>344</v>
      </c>
      <c r="H384">
        <v>395</v>
      </c>
      <c r="I384">
        <v>38</v>
      </c>
      <c r="J384" t="s">
        <v>6</v>
      </c>
      <c r="K384">
        <v>34320</v>
      </c>
      <c r="L384">
        <v>43862</v>
      </c>
      <c r="M384">
        <v>43992</v>
      </c>
      <c r="N384">
        <v>4.25</v>
      </c>
    </row>
    <row r="385" spans="1:14" x14ac:dyDescent="0.25">
      <c r="A385">
        <v>104</v>
      </c>
      <c r="B385">
        <v>31969776</v>
      </c>
      <c r="C385" t="s">
        <v>1296</v>
      </c>
      <c r="D385" t="s">
        <v>1013</v>
      </c>
      <c r="E385" t="s">
        <v>991</v>
      </c>
      <c r="F385" t="s">
        <v>919</v>
      </c>
      <c r="G385" t="s">
        <v>256</v>
      </c>
      <c r="H385">
        <v>595</v>
      </c>
      <c r="I385">
        <v>38</v>
      </c>
      <c r="J385" t="s">
        <v>6</v>
      </c>
      <c r="K385">
        <v>34320</v>
      </c>
      <c r="L385">
        <v>43862</v>
      </c>
      <c r="M385">
        <v>43992</v>
      </c>
      <c r="N385">
        <v>4.25</v>
      </c>
    </row>
    <row r="386" spans="1:14" x14ac:dyDescent="0.25">
      <c r="A386">
        <v>104</v>
      </c>
      <c r="B386">
        <v>31969776</v>
      </c>
      <c r="C386" t="s">
        <v>1296</v>
      </c>
      <c r="D386" t="s">
        <v>1013</v>
      </c>
      <c r="E386" t="s">
        <v>991</v>
      </c>
      <c r="F386" t="s">
        <v>919</v>
      </c>
      <c r="G386" t="s">
        <v>256</v>
      </c>
      <c r="H386" t="s">
        <v>91</v>
      </c>
      <c r="I386">
        <v>38</v>
      </c>
      <c r="J386" t="s">
        <v>6</v>
      </c>
      <c r="K386">
        <v>34320</v>
      </c>
      <c r="L386">
        <v>43862</v>
      </c>
      <c r="M386">
        <v>43992</v>
      </c>
      <c r="N386">
        <v>4.25</v>
      </c>
    </row>
    <row r="387" spans="1:14" x14ac:dyDescent="0.25">
      <c r="A387">
        <v>104</v>
      </c>
      <c r="B387">
        <v>31969776</v>
      </c>
      <c r="C387" t="s">
        <v>1296</v>
      </c>
      <c r="D387" t="s">
        <v>1013</v>
      </c>
      <c r="E387" t="s">
        <v>991</v>
      </c>
      <c r="F387" t="s">
        <v>919</v>
      </c>
      <c r="G387" t="s">
        <v>111</v>
      </c>
      <c r="H387" t="s">
        <v>96</v>
      </c>
      <c r="I387">
        <v>38</v>
      </c>
      <c r="J387" t="s">
        <v>6</v>
      </c>
      <c r="K387">
        <v>34320</v>
      </c>
      <c r="L387">
        <v>43862</v>
      </c>
      <c r="M387">
        <v>43992</v>
      </c>
      <c r="N387">
        <v>4.25</v>
      </c>
    </row>
    <row r="388" spans="1:14" x14ac:dyDescent="0.25">
      <c r="A388">
        <v>105</v>
      </c>
      <c r="B388">
        <v>31902052</v>
      </c>
      <c r="C388" t="s">
        <v>1296</v>
      </c>
      <c r="D388" t="s">
        <v>1013</v>
      </c>
      <c r="E388" t="s">
        <v>992</v>
      </c>
      <c r="F388" t="s">
        <v>919</v>
      </c>
      <c r="G388" t="s">
        <v>257</v>
      </c>
      <c r="H388" t="s">
        <v>165</v>
      </c>
      <c r="I388">
        <v>48</v>
      </c>
      <c r="J388" t="s">
        <v>6</v>
      </c>
      <c r="K388">
        <v>34320</v>
      </c>
      <c r="L388">
        <v>43862</v>
      </c>
      <c r="M388">
        <v>44020</v>
      </c>
      <c r="N388">
        <v>5.25</v>
      </c>
    </row>
    <row r="389" spans="1:14" x14ac:dyDescent="0.25">
      <c r="A389">
        <v>105</v>
      </c>
      <c r="B389">
        <v>31902052</v>
      </c>
      <c r="C389" t="s">
        <v>1296</v>
      </c>
      <c r="D389" t="s">
        <v>1013</v>
      </c>
      <c r="E389" t="s">
        <v>992</v>
      </c>
      <c r="F389" t="s">
        <v>919</v>
      </c>
      <c r="G389" t="s">
        <v>307</v>
      </c>
      <c r="H389">
        <v>220</v>
      </c>
      <c r="I389">
        <v>48</v>
      </c>
      <c r="J389" t="s">
        <v>6</v>
      </c>
      <c r="K389">
        <v>34320</v>
      </c>
      <c r="L389">
        <v>43862</v>
      </c>
      <c r="M389">
        <v>44020</v>
      </c>
      <c r="N389">
        <v>5.25</v>
      </c>
    </row>
    <row r="390" spans="1:14" x14ac:dyDescent="0.25">
      <c r="A390">
        <v>105</v>
      </c>
      <c r="B390">
        <v>31902052</v>
      </c>
      <c r="C390" t="s">
        <v>1296</v>
      </c>
      <c r="D390" t="s">
        <v>1013</v>
      </c>
      <c r="E390" t="s">
        <v>992</v>
      </c>
      <c r="F390" t="s">
        <v>919</v>
      </c>
      <c r="G390" t="s">
        <v>376</v>
      </c>
      <c r="H390" t="s">
        <v>103</v>
      </c>
      <c r="I390">
        <v>48</v>
      </c>
      <c r="J390" t="s">
        <v>6</v>
      </c>
      <c r="K390">
        <v>34320</v>
      </c>
      <c r="L390">
        <v>43862</v>
      </c>
      <c r="M390">
        <v>44020</v>
      </c>
      <c r="N390">
        <v>5.25</v>
      </c>
    </row>
    <row r="391" spans="1:14" x14ac:dyDescent="0.25">
      <c r="A391">
        <v>106</v>
      </c>
      <c r="B391">
        <v>66947361</v>
      </c>
      <c r="C391" t="s">
        <v>1296</v>
      </c>
      <c r="D391" t="s">
        <v>1012</v>
      </c>
      <c r="E391" t="s">
        <v>330</v>
      </c>
      <c r="F391" t="s">
        <v>919</v>
      </c>
      <c r="G391" t="s">
        <v>331</v>
      </c>
      <c r="H391">
        <v>8496</v>
      </c>
      <c r="I391">
        <v>38</v>
      </c>
      <c r="J391" t="s">
        <v>6</v>
      </c>
      <c r="K391">
        <v>34320</v>
      </c>
      <c r="L391">
        <v>43862</v>
      </c>
      <c r="M391">
        <v>43992</v>
      </c>
      <c r="N391">
        <v>4.25</v>
      </c>
    </row>
    <row r="392" spans="1:14" x14ac:dyDescent="0.25">
      <c r="A392">
        <v>106</v>
      </c>
      <c r="B392">
        <v>66947361</v>
      </c>
      <c r="C392" t="s">
        <v>1296</v>
      </c>
      <c r="D392" t="s">
        <v>1012</v>
      </c>
      <c r="E392" t="s">
        <v>330</v>
      </c>
      <c r="F392" t="s">
        <v>919</v>
      </c>
      <c r="G392" t="s">
        <v>175</v>
      </c>
      <c r="H392">
        <v>9595</v>
      </c>
      <c r="I392">
        <v>48</v>
      </c>
      <c r="J392" t="s">
        <v>6</v>
      </c>
      <c r="K392">
        <v>34320</v>
      </c>
      <c r="L392">
        <v>43862</v>
      </c>
      <c r="M392">
        <v>43992</v>
      </c>
      <c r="N392">
        <v>4.25</v>
      </c>
    </row>
    <row r="393" spans="1:14" x14ac:dyDescent="0.25">
      <c r="A393">
        <v>106</v>
      </c>
      <c r="B393">
        <v>66947361</v>
      </c>
      <c r="C393" t="s">
        <v>1296</v>
      </c>
      <c r="D393" t="s">
        <v>1012</v>
      </c>
      <c r="E393" t="s">
        <v>330</v>
      </c>
      <c r="F393" t="s">
        <v>919</v>
      </c>
      <c r="G393" t="s">
        <v>331</v>
      </c>
      <c r="H393">
        <v>8495</v>
      </c>
      <c r="I393">
        <v>38</v>
      </c>
      <c r="J393" t="s">
        <v>6</v>
      </c>
      <c r="K393">
        <v>34320</v>
      </c>
      <c r="L393">
        <v>43862</v>
      </c>
      <c r="M393">
        <v>43992</v>
      </c>
      <c r="N393">
        <v>4.25</v>
      </c>
    </row>
    <row r="394" spans="1:14" x14ac:dyDescent="0.25">
      <c r="A394">
        <v>107</v>
      </c>
      <c r="B394">
        <v>34605985</v>
      </c>
      <c r="C394" t="s">
        <v>1296</v>
      </c>
      <c r="D394" t="s">
        <v>1036</v>
      </c>
      <c r="E394" t="s">
        <v>259</v>
      </c>
      <c r="F394" t="s">
        <v>919</v>
      </c>
      <c r="G394" t="s">
        <v>260</v>
      </c>
      <c r="H394">
        <v>6495</v>
      </c>
      <c r="I394">
        <v>48</v>
      </c>
      <c r="J394" t="s">
        <v>6</v>
      </c>
      <c r="K394">
        <v>34320</v>
      </c>
      <c r="L394">
        <v>43862</v>
      </c>
      <c r="M394">
        <v>43992</v>
      </c>
      <c r="N394">
        <v>4.25</v>
      </c>
    </row>
    <row r="395" spans="1:14" x14ac:dyDescent="0.25">
      <c r="A395">
        <v>107</v>
      </c>
      <c r="B395">
        <v>34605985</v>
      </c>
      <c r="C395" t="s">
        <v>1296</v>
      </c>
      <c r="D395" t="s">
        <v>1036</v>
      </c>
      <c r="E395" t="s">
        <v>259</v>
      </c>
      <c r="F395" t="s">
        <v>919</v>
      </c>
      <c r="G395" t="s">
        <v>260</v>
      </c>
      <c r="H395" t="s">
        <v>56</v>
      </c>
      <c r="I395">
        <v>48</v>
      </c>
      <c r="J395" t="s">
        <v>6</v>
      </c>
      <c r="K395">
        <v>34320</v>
      </c>
      <c r="L395">
        <v>43862</v>
      </c>
      <c r="M395">
        <v>43992</v>
      </c>
      <c r="N395">
        <v>4.25</v>
      </c>
    </row>
    <row r="396" spans="1:14" x14ac:dyDescent="0.25">
      <c r="A396">
        <v>107</v>
      </c>
      <c r="B396">
        <v>34605985</v>
      </c>
      <c r="C396" t="s">
        <v>1296</v>
      </c>
      <c r="D396" t="s">
        <v>1036</v>
      </c>
      <c r="E396" t="s">
        <v>259</v>
      </c>
      <c r="F396" t="s">
        <v>919</v>
      </c>
      <c r="G396" t="s">
        <v>350</v>
      </c>
      <c r="H396" t="s">
        <v>327</v>
      </c>
      <c r="I396">
        <v>38</v>
      </c>
      <c r="J396" t="s">
        <v>6</v>
      </c>
      <c r="K396">
        <v>34320</v>
      </c>
      <c r="L396">
        <v>43862</v>
      </c>
      <c r="M396">
        <v>43992</v>
      </c>
      <c r="N396">
        <v>4.25</v>
      </c>
    </row>
    <row r="397" spans="1:14" x14ac:dyDescent="0.25">
      <c r="A397">
        <v>107</v>
      </c>
      <c r="B397">
        <v>34605985</v>
      </c>
      <c r="C397" t="s">
        <v>1296</v>
      </c>
      <c r="D397" t="s">
        <v>1036</v>
      </c>
      <c r="E397" t="s">
        <v>259</v>
      </c>
      <c r="F397" t="s">
        <v>919</v>
      </c>
      <c r="G397" t="s">
        <v>190</v>
      </c>
      <c r="H397">
        <v>3490</v>
      </c>
      <c r="I397">
        <v>48</v>
      </c>
      <c r="J397" t="s">
        <v>6</v>
      </c>
      <c r="K397">
        <v>34320</v>
      </c>
      <c r="L397">
        <v>43862</v>
      </c>
      <c r="M397">
        <v>43992</v>
      </c>
      <c r="N397">
        <v>4.25</v>
      </c>
    </row>
    <row r="398" spans="1:14" x14ac:dyDescent="0.25">
      <c r="A398">
        <v>108</v>
      </c>
      <c r="B398">
        <v>1144025489</v>
      </c>
      <c r="C398" t="s">
        <v>1296</v>
      </c>
      <c r="D398" t="s">
        <v>1013</v>
      </c>
      <c r="E398" t="s">
        <v>261</v>
      </c>
      <c r="F398" t="s">
        <v>919</v>
      </c>
      <c r="G398" t="s">
        <v>178</v>
      </c>
      <c r="H398">
        <v>2495</v>
      </c>
      <c r="I398">
        <v>38</v>
      </c>
      <c r="J398" t="s">
        <v>6</v>
      </c>
      <c r="K398">
        <v>34320</v>
      </c>
      <c r="L398">
        <v>43862</v>
      </c>
      <c r="M398">
        <v>43992</v>
      </c>
      <c r="N398">
        <v>4.25</v>
      </c>
    </row>
    <row r="399" spans="1:14" x14ac:dyDescent="0.25">
      <c r="A399">
        <v>108</v>
      </c>
      <c r="B399">
        <v>1144025489</v>
      </c>
      <c r="C399" t="s">
        <v>1296</v>
      </c>
      <c r="D399" t="s">
        <v>1013</v>
      </c>
      <c r="E399" t="s">
        <v>261</v>
      </c>
      <c r="F399" t="s">
        <v>919</v>
      </c>
      <c r="G399" t="s">
        <v>178</v>
      </c>
      <c r="H399" t="s">
        <v>325</v>
      </c>
      <c r="I399">
        <v>38</v>
      </c>
      <c r="J399" t="s">
        <v>6</v>
      </c>
      <c r="K399">
        <v>34320</v>
      </c>
      <c r="L399">
        <v>43862</v>
      </c>
      <c r="M399">
        <v>43992</v>
      </c>
      <c r="N399">
        <v>4.25</v>
      </c>
    </row>
    <row r="400" spans="1:14" x14ac:dyDescent="0.25">
      <c r="A400">
        <v>108</v>
      </c>
      <c r="B400">
        <v>1144025489</v>
      </c>
      <c r="C400" t="s">
        <v>1296</v>
      </c>
      <c r="D400" t="s">
        <v>1013</v>
      </c>
      <c r="E400" t="s">
        <v>261</v>
      </c>
      <c r="F400" t="s">
        <v>919</v>
      </c>
      <c r="G400" t="s">
        <v>37</v>
      </c>
      <c r="H400" t="s">
        <v>222</v>
      </c>
      <c r="I400">
        <v>48</v>
      </c>
      <c r="J400" t="s">
        <v>6</v>
      </c>
      <c r="K400">
        <v>34320</v>
      </c>
      <c r="L400">
        <v>43862</v>
      </c>
      <c r="M400">
        <v>43992</v>
      </c>
      <c r="N400">
        <v>4.25</v>
      </c>
    </row>
    <row r="401" spans="1:14" x14ac:dyDescent="0.25">
      <c r="A401">
        <v>108</v>
      </c>
      <c r="B401">
        <v>1144025489</v>
      </c>
      <c r="C401" t="s">
        <v>1296</v>
      </c>
      <c r="D401" t="s">
        <v>1013</v>
      </c>
      <c r="E401" t="s">
        <v>261</v>
      </c>
      <c r="F401" t="s">
        <v>919</v>
      </c>
      <c r="G401" t="s">
        <v>178</v>
      </c>
      <c r="H401">
        <v>2496</v>
      </c>
      <c r="I401">
        <v>38</v>
      </c>
      <c r="J401" t="s">
        <v>6</v>
      </c>
      <c r="K401">
        <v>34320</v>
      </c>
      <c r="L401">
        <v>43862</v>
      </c>
      <c r="M401">
        <v>43992</v>
      </c>
      <c r="N401">
        <v>4.25</v>
      </c>
    </row>
    <row r="402" spans="1:14" x14ac:dyDescent="0.25">
      <c r="A402">
        <v>109</v>
      </c>
      <c r="B402">
        <v>75089192</v>
      </c>
      <c r="C402" t="s">
        <v>1296</v>
      </c>
      <c r="D402" t="s">
        <v>1037</v>
      </c>
      <c r="E402" t="s">
        <v>262</v>
      </c>
      <c r="F402" t="s">
        <v>919</v>
      </c>
      <c r="G402" t="s">
        <v>209</v>
      </c>
      <c r="H402" t="s">
        <v>200</v>
      </c>
      <c r="I402">
        <v>48</v>
      </c>
      <c r="J402" t="s">
        <v>6</v>
      </c>
      <c r="K402">
        <v>34320</v>
      </c>
      <c r="L402">
        <v>43862</v>
      </c>
      <c r="M402">
        <v>43992</v>
      </c>
      <c r="N402">
        <v>4.25</v>
      </c>
    </row>
    <row r="403" spans="1:14" x14ac:dyDescent="0.25">
      <c r="A403">
        <v>109</v>
      </c>
      <c r="B403">
        <v>75089192</v>
      </c>
      <c r="C403" t="s">
        <v>1296</v>
      </c>
      <c r="D403" t="s">
        <v>1037</v>
      </c>
      <c r="E403" t="s">
        <v>262</v>
      </c>
      <c r="F403" t="s">
        <v>919</v>
      </c>
      <c r="G403" t="s">
        <v>242</v>
      </c>
      <c r="H403" t="s">
        <v>155</v>
      </c>
      <c r="I403">
        <v>48</v>
      </c>
      <c r="J403" t="s">
        <v>6</v>
      </c>
      <c r="K403">
        <v>34320</v>
      </c>
      <c r="L403">
        <v>43862</v>
      </c>
      <c r="M403">
        <v>43992</v>
      </c>
      <c r="N403">
        <v>4.25</v>
      </c>
    </row>
    <row r="404" spans="1:14" x14ac:dyDescent="0.25">
      <c r="A404">
        <v>109</v>
      </c>
      <c r="B404">
        <v>75089192</v>
      </c>
      <c r="C404" t="s">
        <v>1296</v>
      </c>
      <c r="D404" t="s">
        <v>1037</v>
      </c>
      <c r="E404" t="s">
        <v>262</v>
      </c>
      <c r="F404" t="s">
        <v>919</v>
      </c>
      <c r="G404" t="s">
        <v>209</v>
      </c>
      <c r="H404">
        <v>8490</v>
      </c>
      <c r="I404">
        <v>48</v>
      </c>
      <c r="J404" t="s">
        <v>6</v>
      </c>
      <c r="K404">
        <v>34320</v>
      </c>
      <c r="L404">
        <v>43862</v>
      </c>
      <c r="M404">
        <v>43992</v>
      </c>
      <c r="N404">
        <v>4.25</v>
      </c>
    </row>
    <row r="405" spans="1:14" x14ac:dyDescent="0.25">
      <c r="A405">
        <v>109</v>
      </c>
      <c r="B405">
        <v>75089192</v>
      </c>
      <c r="C405" t="s">
        <v>1296</v>
      </c>
      <c r="D405" t="s">
        <v>1037</v>
      </c>
      <c r="E405" t="s">
        <v>262</v>
      </c>
      <c r="F405" t="s">
        <v>919</v>
      </c>
      <c r="G405" t="s">
        <v>242</v>
      </c>
      <c r="H405" t="s">
        <v>60</v>
      </c>
      <c r="I405">
        <v>48</v>
      </c>
      <c r="J405" t="s">
        <v>6</v>
      </c>
      <c r="K405">
        <v>34320</v>
      </c>
      <c r="L405">
        <v>43862</v>
      </c>
      <c r="M405">
        <v>43992</v>
      </c>
      <c r="N405">
        <v>4.25</v>
      </c>
    </row>
    <row r="406" spans="1:14" x14ac:dyDescent="0.25">
      <c r="A406">
        <v>110</v>
      </c>
      <c r="B406">
        <v>1144041418</v>
      </c>
      <c r="C406" t="s">
        <v>1296</v>
      </c>
      <c r="D406" t="s">
        <v>1013</v>
      </c>
      <c r="E406" t="s">
        <v>263</v>
      </c>
      <c r="F406" t="s">
        <v>919</v>
      </c>
      <c r="G406" t="s">
        <v>264</v>
      </c>
      <c r="H406" t="s">
        <v>31</v>
      </c>
      <c r="I406">
        <v>48</v>
      </c>
      <c r="J406" t="s">
        <v>6</v>
      </c>
      <c r="K406">
        <v>34320</v>
      </c>
      <c r="L406">
        <v>43862</v>
      </c>
      <c r="M406">
        <v>43992</v>
      </c>
      <c r="N406">
        <v>4.25</v>
      </c>
    </row>
    <row r="407" spans="1:14" x14ac:dyDescent="0.25">
      <c r="A407">
        <v>110</v>
      </c>
      <c r="B407">
        <v>1144041418</v>
      </c>
      <c r="C407" t="s">
        <v>1296</v>
      </c>
      <c r="D407" t="s">
        <v>1013</v>
      </c>
      <c r="E407" t="s">
        <v>263</v>
      </c>
      <c r="F407" t="s">
        <v>919</v>
      </c>
      <c r="G407" t="s">
        <v>265</v>
      </c>
      <c r="H407" t="s">
        <v>201</v>
      </c>
      <c r="I407">
        <v>48</v>
      </c>
      <c r="J407" t="s">
        <v>6</v>
      </c>
      <c r="K407">
        <v>34320</v>
      </c>
      <c r="L407">
        <v>43862</v>
      </c>
      <c r="M407">
        <v>43992</v>
      </c>
      <c r="N407">
        <v>4.25</v>
      </c>
    </row>
    <row r="408" spans="1:14" x14ac:dyDescent="0.25">
      <c r="A408">
        <v>110</v>
      </c>
      <c r="B408">
        <v>1144041418</v>
      </c>
      <c r="C408" t="s">
        <v>1296</v>
      </c>
      <c r="D408" t="s">
        <v>1013</v>
      </c>
      <c r="E408" t="s">
        <v>263</v>
      </c>
      <c r="F408" t="s">
        <v>919</v>
      </c>
      <c r="G408" t="s">
        <v>264</v>
      </c>
      <c r="H408" t="s">
        <v>345</v>
      </c>
      <c r="I408">
        <v>48</v>
      </c>
      <c r="J408" t="s">
        <v>6</v>
      </c>
      <c r="K408">
        <v>34320</v>
      </c>
      <c r="L408">
        <v>43862</v>
      </c>
      <c r="M408">
        <v>43992</v>
      </c>
      <c r="N408">
        <v>4.25</v>
      </c>
    </row>
    <row r="409" spans="1:14" x14ac:dyDescent="0.25">
      <c r="A409">
        <v>110</v>
      </c>
      <c r="B409">
        <v>1144041418</v>
      </c>
      <c r="C409" t="s">
        <v>1296</v>
      </c>
      <c r="D409" t="s">
        <v>1013</v>
      </c>
      <c r="E409" t="s">
        <v>263</v>
      </c>
      <c r="F409" t="s">
        <v>919</v>
      </c>
      <c r="G409" t="s">
        <v>307</v>
      </c>
      <c r="H409" t="s">
        <v>79</v>
      </c>
      <c r="I409">
        <v>48</v>
      </c>
      <c r="J409" t="s">
        <v>6</v>
      </c>
      <c r="K409">
        <v>34320</v>
      </c>
      <c r="L409">
        <v>43862</v>
      </c>
      <c r="M409">
        <v>43992</v>
      </c>
      <c r="N409">
        <v>4.25</v>
      </c>
    </row>
    <row r="410" spans="1:14" x14ac:dyDescent="0.25">
      <c r="A410">
        <v>111</v>
      </c>
      <c r="B410">
        <v>32625704</v>
      </c>
      <c r="C410" t="s">
        <v>1296</v>
      </c>
      <c r="D410" t="s">
        <v>1013</v>
      </c>
      <c r="E410" t="s">
        <v>993</v>
      </c>
      <c r="F410" t="s">
        <v>919</v>
      </c>
      <c r="G410" t="s">
        <v>226</v>
      </c>
      <c r="H410">
        <v>3490</v>
      </c>
      <c r="I410">
        <v>48</v>
      </c>
      <c r="J410" t="s">
        <v>6</v>
      </c>
      <c r="K410">
        <v>34320</v>
      </c>
      <c r="L410">
        <v>43862</v>
      </c>
      <c r="M410">
        <v>43992</v>
      </c>
      <c r="N410">
        <v>4.25</v>
      </c>
    </row>
    <row r="411" spans="1:14" x14ac:dyDescent="0.25">
      <c r="A411">
        <v>111</v>
      </c>
      <c r="B411">
        <v>32625704</v>
      </c>
      <c r="C411" t="s">
        <v>1296</v>
      </c>
      <c r="D411" t="s">
        <v>1013</v>
      </c>
      <c r="E411" t="s">
        <v>993</v>
      </c>
      <c r="F411" t="s">
        <v>919</v>
      </c>
      <c r="G411" t="s">
        <v>226</v>
      </c>
      <c r="H411" t="s">
        <v>106</v>
      </c>
      <c r="I411">
        <v>48</v>
      </c>
      <c r="J411" t="s">
        <v>6</v>
      </c>
      <c r="K411">
        <v>34320</v>
      </c>
      <c r="L411">
        <v>43862</v>
      </c>
      <c r="M411">
        <v>43992</v>
      </c>
      <c r="N411">
        <v>4.25</v>
      </c>
    </row>
    <row r="412" spans="1:14" x14ac:dyDescent="0.25">
      <c r="A412">
        <v>111</v>
      </c>
      <c r="B412">
        <v>32625704</v>
      </c>
      <c r="C412" t="s">
        <v>1296</v>
      </c>
      <c r="D412" t="s">
        <v>1013</v>
      </c>
      <c r="E412" t="s">
        <v>993</v>
      </c>
      <c r="F412" t="s">
        <v>919</v>
      </c>
      <c r="G412" t="s">
        <v>226</v>
      </c>
      <c r="H412" t="s">
        <v>336</v>
      </c>
      <c r="I412">
        <v>48</v>
      </c>
      <c r="J412" t="s">
        <v>6</v>
      </c>
      <c r="K412">
        <v>34320</v>
      </c>
      <c r="L412">
        <v>43862</v>
      </c>
      <c r="M412">
        <v>43992</v>
      </c>
      <c r="N412">
        <v>4.25</v>
      </c>
    </row>
    <row r="413" spans="1:14" x14ac:dyDescent="0.25">
      <c r="A413">
        <v>112</v>
      </c>
      <c r="B413">
        <v>16690898</v>
      </c>
      <c r="C413" t="s">
        <v>1296</v>
      </c>
      <c r="D413" t="s">
        <v>1013</v>
      </c>
      <c r="E413" t="s">
        <v>994</v>
      </c>
      <c r="F413" t="s">
        <v>919</v>
      </c>
      <c r="G413" t="s">
        <v>266</v>
      </c>
      <c r="H413" t="s">
        <v>191</v>
      </c>
      <c r="I413">
        <v>38</v>
      </c>
      <c r="J413" t="s">
        <v>6</v>
      </c>
      <c r="K413">
        <v>34320</v>
      </c>
      <c r="L413">
        <v>43862</v>
      </c>
      <c r="M413">
        <v>43992</v>
      </c>
      <c r="N413">
        <v>4.25</v>
      </c>
    </row>
    <row r="414" spans="1:14" x14ac:dyDescent="0.25">
      <c r="A414">
        <v>112</v>
      </c>
      <c r="B414">
        <v>16690898</v>
      </c>
      <c r="C414" t="s">
        <v>1296</v>
      </c>
      <c r="D414" t="s">
        <v>1013</v>
      </c>
      <c r="E414" t="s">
        <v>994</v>
      </c>
      <c r="F414" t="s">
        <v>919</v>
      </c>
      <c r="G414" t="s">
        <v>173</v>
      </c>
      <c r="H414" t="s">
        <v>75</v>
      </c>
      <c r="I414">
        <v>48</v>
      </c>
      <c r="J414" t="s">
        <v>6</v>
      </c>
      <c r="K414">
        <v>34320</v>
      </c>
      <c r="L414">
        <v>43862</v>
      </c>
      <c r="M414">
        <v>43992</v>
      </c>
      <c r="N414">
        <v>4.25</v>
      </c>
    </row>
    <row r="415" spans="1:14" x14ac:dyDescent="0.25">
      <c r="A415">
        <v>112</v>
      </c>
      <c r="B415">
        <v>16690898</v>
      </c>
      <c r="C415" t="s">
        <v>1296</v>
      </c>
      <c r="D415" t="s">
        <v>1013</v>
      </c>
      <c r="E415" t="s">
        <v>994</v>
      </c>
      <c r="F415" t="s">
        <v>919</v>
      </c>
      <c r="G415" t="s">
        <v>173</v>
      </c>
      <c r="H415">
        <v>4491</v>
      </c>
      <c r="I415">
        <v>48</v>
      </c>
      <c r="J415" t="s">
        <v>6</v>
      </c>
      <c r="K415">
        <v>34320</v>
      </c>
      <c r="L415">
        <v>43862</v>
      </c>
      <c r="M415">
        <v>43992</v>
      </c>
      <c r="N415">
        <v>4.25</v>
      </c>
    </row>
    <row r="416" spans="1:14" x14ac:dyDescent="0.25">
      <c r="A416">
        <v>113</v>
      </c>
      <c r="B416">
        <v>1144074544</v>
      </c>
      <c r="C416" t="s">
        <v>1296</v>
      </c>
      <c r="D416" t="s">
        <v>1013</v>
      </c>
      <c r="E416" t="s">
        <v>300</v>
      </c>
      <c r="F416" t="s">
        <v>919</v>
      </c>
      <c r="G416" t="s">
        <v>293</v>
      </c>
      <c r="H416">
        <v>4490</v>
      </c>
      <c r="I416">
        <v>38</v>
      </c>
      <c r="J416" t="s">
        <v>6</v>
      </c>
      <c r="K416">
        <v>34320</v>
      </c>
      <c r="L416">
        <v>43862</v>
      </c>
      <c r="M416">
        <v>44020</v>
      </c>
      <c r="N416">
        <v>5.25</v>
      </c>
    </row>
    <row r="417" spans="1:14" x14ac:dyDescent="0.25">
      <c r="A417">
        <v>113</v>
      </c>
      <c r="B417">
        <v>1144074544</v>
      </c>
      <c r="C417" t="s">
        <v>1296</v>
      </c>
      <c r="D417" t="s">
        <v>1013</v>
      </c>
      <c r="E417" t="s">
        <v>300</v>
      </c>
      <c r="F417" t="s">
        <v>919</v>
      </c>
      <c r="G417" t="s">
        <v>293</v>
      </c>
      <c r="H417" t="s">
        <v>75</v>
      </c>
      <c r="I417">
        <v>38</v>
      </c>
      <c r="J417" t="s">
        <v>6</v>
      </c>
      <c r="K417">
        <v>34320</v>
      </c>
      <c r="L417">
        <v>43862</v>
      </c>
      <c r="M417">
        <v>44020</v>
      </c>
      <c r="N417">
        <v>5.25</v>
      </c>
    </row>
    <row r="418" spans="1:14" x14ac:dyDescent="0.25">
      <c r="A418">
        <v>113</v>
      </c>
      <c r="B418">
        <v>1144074544</v>
      </c>
      <c r="C418" t="s">
        <v>1296</v>
      </c>
      <c r="D418" t="s">
        <v>1013</v>
      </c>
      <c r="E418" t="s">
        <v>300</v>
      </c>
      <c r="F418" t="s">
        <v>919</v>
      </c>
      <c r="G418" t="s">
        <v>374</v>
      </c>
      <c r="H418" t="s">
        <v>184</v>
      </c>
      <c r="I418">
        <v>48</v>
      </c>
      <c r="J418" t="s">
        <v>6</v>
      </c>
      <c r="K418">
        <v>34320</v>
      </c>
      <c r="L418">
        <v>43862</v>
      </c>
      <c r="M418">
        <v>44020</v>
      </c>
      <c r="N418">
        <v>5.25</v>
      </c>
    </row>
    <row r="419" spans="1:14" x14ac:dyDescent="0.25">
      <c r="A419">
        <v>114</v>
      </c>
      <c r="B419">
        <v>31573353</v>
      </c>
      <c r="C419" t="s">
        <v>1296</v>
      </c>
      <c r="D419" t="s">
        <v>1013</v>
      </c>
      <c r="E419" t="s">
        <v>267</v>
      </c>
      <c r="F419" t="s">
        <v>919</v>
      </c>
      <c r="G419" t="s">
        <v>109</v>
      </c>
      <c r="H419" t="s">
        <v>268</v>
      </c>
      <c r="I419">
        <v>48</v>
      </c>
      <c r="J419" t="s">
        <v>6</v>
      </c>
      <c r="K419">
        <v>34320</v>
      </c>
      <c r="L419">
        <v>43862</v>
      </c>
      <c r="M419">
        <v>43992</v>
      </c>
      <c r="N419">
        <v>4.25</v>
      </c>
    </row>
    <row r="420" spans="1:14" x14ac:dyDescent="0.25">
      <c r="A420">
        <v>114</v>
      </c>
      <c r="B420">
        <v>31573353</v>
      </c>
      <c r="C420" t="s">
        <v>1296</v>
      </c>
      <c r="D420" t="s">
        <v>1013</v>
      </c>
      <c r="E420" t="s">
        <v>267</v>
      </c>
      <c r="F420" t="s">
        <v>919</v>
      </c>
      <c r="G420" t="s">
        <v>109</v>
      </c>
      <c r="H420" t="s">
        <v>269</v>
      </c>
      <c r="I420">
        <v>48</v>
      </c>
      <c r="J420" t="s">
        <v>6</v>
      </c>
      <c r="K420">
        <v>34320</v>
      </c>
      <c r="L420">
        <v>43862</v>
      </c>
      <c r="M420">
        <v>43992</v>
      </c>
      <c r="N420">
        <v>4.25</v>
      </c>
    </row>
    <row r="421" spans="1:14" x14ac:dyDescent="0.25">
      <c r="A421">
        <v>114</v>
      </c>
      <c r="B421">
        <v>31573353</v>
      </c>
      <c r="C421" t="s">
        <v>1296</v>
      </c>
      <c r="D421" t="s">
        <v>1013</v>
      </c>
      <c r="E421" t="s">
        <v>267</v>
      </c>
      <c r="F421" t="s">
        <v>919</v>
      </c>
      <c r="G421" t="s">
        <v>248</v>
      </c>
      <c r="H421" t="s">
        <v>201</v>
      </c>
      <c r="I421">
        <v>38</v>
      </c>
      <c r="J421" t="s">
        <v>6</v>
      </c>
      <c r="K421">
        <v>34320</v>
      </c>
      <c r="L421">
        <v>43862</v>
      </c>
      <c r="M421">
        <v>43992</v>
      </c>
      <c r="N421">
        <v>4.25</v>
      </c>
    </row>
    <row r="422" spans="1:14" x14ac:dyDescent="0.25">
      <c r="A422">
        <v>115</v>
      </c>
      <c r="B422">
        <v>1130668877</v>
      </c>
      <c r="C422" t="s">
        <v>1296</v>
      </c>
      <c r="D422" t="s">
        <v>1013</v>
      </c>
      <c r="E422" t="s">
        <v>270</v>
      </c>
      <c r="F422" t="s">
        <v>919</v>
      </c>
      <c r="G422" t="s">
        <v>271</v>
      </c>
      <c r="H422" t="s">
        <v>201</v>
      </c>
      <c r="I422">
        <v>58</v>
      </c>
      <c r="J422" t="s">
        <v>6</v>
      </c>
      <c r="K422">
        <v>34320</v>
      </c>
      <c r="L422">
        <v>43862</v>
      </c>
      <c r="M422">
        <v>43992</v>
      </c>
      <c r="N422">
        <v>4.25</v>
      </c>
    </row>
    <row r="423" spans="1:14" x14ac:dyDescent="0.25">
      <c r="A423">
        <v>115</v>
      </c>
      <c r="B423">
        <v>1130668877</v>
      </c>
      <c r="C423" t="s">
        <v>1296</v>
      </c>
      <c r="D423" t="s">
        <v>1013</v>
      </c>
      <c r="E423" t="s">
        <v>270</v>
      </c>
      <c r="F423" t="s">
        <v>919</v>
      </c>
      <c r="G423" t="s">
        <v>181</v>
      </c>
      <c r="H423" t="s">
        <v>182</v>
      </c>
      <c r="I423">
        <v>58</v>
      </c>
      <c r="J423" t="s">
        <v>6</v>
      </c>
      <c r="K423">
        <v>34320</v>
      </c>
      <c r="L423">
        <v>43862</v>
      </c>
      <c r="M423">
        <v>43992</v>
      </c>
      <c r="N423">
        <v>4.25</v>
      </c>
    </row>
    <row r="424" spans="1:14" x14ac:dyDescent="0.25">
      <c r="A424">
        <v>115</v>
      </c>
      <c r="B424">
        <v>1130668877</v>
      </c>
      <c r="C424" t="s">
        <v>1296</v>
      </c>
      <c r="D424" t="s">
        <v>1013</v>
      </c>
      <c r="E424" t="s">
        <v>270</v>
      </c>
      <c r="F424" t="s">
        <v>919</v>
      </c>
      <c r="G424" t="s">
        <v>181</v>
      </c>
      <c r="H424">
        <v>920</v>
      </c>
      <c r="I424">
        <v>58</v>
      </c>
      <c r="J424" t="s">
        <v>6</v>
      </c>
      <c r="K424">
        <v>34320</v>
      </c>
      <c r="L424">
        <v>43862</v>
      </c>
      <c r="M424">
        <v>43992</v>
      </c>
      <c r="N424">
        <v>4.25</v>
      </c>
    </row>
    <row r="425" spans="1:14" x14ac:dyDescent="0.25">
      <c r="A425">
        <v>115</v>
      </c>
      <c r="B425">
        <v>1130668877</v>
      </c>
      <c r="C425" t="s">
        <v>1296</v>
      </c>
      <c r="D425" t="s">
        <v>1013</v>
      </c>
      <c r="E425" t="s">
        <v>270</v>
      </c>
      <c r="F425" t="s">
        <v>919</v>
      </c>
      <c r="G425" t="s">
        <v>236</v>
      </c>
      <c r="H425">
        <v>1020</v>
      </c>
      <c r="I425">
        <v>38</v>
      </c>
      <c r="J425" t="s">
        <v>6</v>
      </c>
      <c r="K425">
        <v>34320</v>
      </c>
      <c r="L425">
        <v>43862</v>
      </c>
      <c r="M425">
        <v>43992</v>
      </c>
      <c r="N425">
        <v>4.25</v>
      </c>
    </row>
    <row r="426" spans="1:14" x14ac:dyDescent="0.25">
      <c r="A426">
        <v>115</v>
      </c>
      <c r="B426">
        <v>1130668877</v>
      </c>
      <c r="C426" t="s">
        <v>1296</v>
      </c>
      <c r="D426" t="s">
        <v>1013</v>
      </c>
      <c r="E426" t="s">
        <v>270</v>
      </c>
      <c r="F426" t="s">
        <v>919</v>
      </c>
      <c r="G426" t="s">
        <v>316</v>
      </c>
      <c r="I426">
        <v>32</v>
      </c>
      <c r="J426" t="s">
        <v>10</v>
      </c>
      <c r="K426">
        <v>23100</v>
      </c>
      <c r="L426">
        <v>43862</v>
      </c>
      <c r="M426">
        <v>43992</v>
      </c>
      <c r="N426">
        <v>4.25</v>
      </c>
    </row>
    <row r="427" spans="1:14" x14ac:dyDescent="0.25">
      <c r="A427">
        <v>116</v>
      </c>
      <c r="B427">
        <v>31946085</v>
      </c>
      <c r="C427" t="s">
        <v>1296</v>
      </c>
      <c r="D427" t="s">
        <v>1013</v>
      </c>
      <c r="E427" t="s">
        <v>272</v>
      </c>
      <c r="F427" t="s">
        <v>919</v>
      </c>
      <c r="G427" t="s">
        <v>179</v>
      </c>
      <c r="H427">
        <v>5496</v>
      </c>
      <c r="I427">
        <v>48</v>
      </c>
      <c r="J427" t="s">
        <v>6</v>
      </c>
      <c r="K427">
        <v>34320</v>
      </c>
      <c r="L427">
        <v>43862</v>
      </c>
      <c r="M427">
        <v>43992</v>
      </c>
      <c r="N427">
        <v>4.25</v>
      </c>
    </row>
    <row r="428" spans="1:14" x14ac:dyDescent="0.25">
      <c r="A428">
        <v>116</v>
      </c>
      <c r="B428">
        <v>31946085</v>
      </c>
      <c r="C428" t="s">
        <v>1296</v>
      </c>
      <c r="D428" t="s">
        <v>1013</v>
      </c>
      <c r="E428" t="s">
        <v>272</v>
      </c>
      <c r="F428" t="s">
        <v>919</v>
      </c>
      <c r="G428" t="s">
        <v>245</v>
      </c>
      <c r="H428">
        <v>7496</v>
      </c>
      <c r="I428">
        <v>48</v>
      </c>
      <c r="J428" t="s">
        <v>6</v>
      </c>
      <c r="K428">
        <v>34320</v>
      </c>
      <c r="L428">
        <v>43862</v>
      </c>
      <c r="M428">
        <v>43992</v>
      </c>
      <c r="N428">
        <v>4.25</v>
      </c>
    </row>
    <row r="429" spans="1:14" x14ac:dyDescent="0.25">
      <c r="A429">
        <v>116</v>
      </c>
      <c r="B429">
        <v>31946085</v>
      </c>
      <c r="C429" t="s">
        <v>1296</v>
      </c>
      <c r="D429" t="s">
        <v>1013</v>
      </c>
      <c r="E429" t="s">
        <v>272</v>
      </c>
      <c r="F429" t="s">
        <v>919</v>
      </c>
      <c r="G429" t="s">
        <v>179</v>
      </c>
      <c r="H429">
        <v>5495</v>
      </c>
      <c r="I429">
        <v>48</v>
      </c>
      <c r="J429" t="s">
        <v>6</v>
      </c>
      <c r="K429">
        <v>34320</v>
      </c>
      <c r="L429">
        <v>43862</v>
      </c>
      <c r="M429">
        <v>43992</v>
      </c>
      <c r="N429">
        <v>4.25</v>
      </c>
    </row>
    <row r="430" spans="1:14" x14ac:dyDescent="0.25">
      <c r="A430">
        <v>117</v>
      </c>
      <c r="B430">
        <v>27314597</v>
      </c>
      <c r="C430" t="s">
        <v>1296</v>
      </c>
      <c r="D430" t="s">
        <v>1038</v>
      </c>
      <c r="E430" t="s">
        <v>995</v>
      </c>
      <c r="F430" t="s">
        <v>919</v>
      </c>
      <c r="G430" t="s">
        <v>158</v>
      </c>
      <c r="H430" t="s">
        <v>137</v>
      </c>
      <c r="I430">
        <v>48</v>
      </c>
      <c r="J430" t="s">
        <v>6</v>
      </c>
      <c r="K430">
        <v>34320</v>
      </c>
      <c r="L430">
        <v>43862</v>
      </c>
      <c r="M430">
        <v>43992</v>
      </c>
      <c r="N430">
        <v>4.25</v>
      </c>
    </row>
    <row r="431" spans="1:14" x14ac:dyDescent="0.25">
      <c r="A431">
        <v>117</v>
      </c>
      <c r="B431">
        <v>27314597</v>
      </c>
      <c r="C431" t="s">
        <v>1296</v>
      </c>
      <c r="D431" t="s">
        <v>1038</v>
      </c>
      <c r="E431" t="s">
        <v>995</v>
      </c>
      <c r="F431" t="s">
        <v>919</v>
      </c>
      <c r="G431" t="s">
        <v>158</v>
      </c>
      <c r="H431" t="s">
        <v>123</v>
      </c>
      <c r="I431">
        <v>48</v>
      </c>
      <c r="J431" t="s">
        <v>6</v>
      </c>
      <c r="K431">
        <v>34320</v>
      </c>
      <c r="L431">
        <v>43862</v>
      </c>
      <c r="M431">
        <v>43992</v>
      </c>
      <c r="N431">
        <v>4.25</v>
      </c>
    </row>
    <row r="432" spans="1:14" x14ac:dyDescent="0.25">
      <c r="A432">
        <v>118</v>
      </c>
      <c r="B432">
        <v>66952159</v>
      </c>
      <c r="C432" t="s">
        <v>1296</v>
      </c>
      <c r="D432" t="s">
        <v>1013</v>
      </c>
      <c r="E432" t="s">
        <v>273</v>
      </c>
      <c r="F432" t="s">
        <v>919</v>
      </c>
      <c r="G432" t="s">
        <v>127</v>
      </c>
      <c r="H432">
        <v>3496</v>
      </c>
      <c r="I432">
        <v>48</v>
      </c>
      <c r="J432" t="s">
        <v>6</v>
      </c>
      <c r="K432">
        <v>34320</v>
      </c>
      <c r="L432">
        <v>43862</v>
      </c>
      <c r="M432">
        <v>43992</v>
      </c>
      <c r="N432">
        <v>4.25</v>
      </c>
    </row>
    <row r="433" spans="1:14" x14ac:dyDescent="0.25">
      <c r="A433">
        <v>118</v>
      </c>
      <c r="B433">
        <v>66952159</v>
      </c>
      <c r="C433" t="s">
        <v>1296</v>
      </c>
      <c r="D433" t="s">
        <v>1013</v>
      </c>
      <c r="E433" t="s">
        <v>273</v>
      </c>
      <c r="F433" t="s">
        <v>919</v>
      </c>
      <c r="G433" t="s">
        <v>127</v>
      </c>
      <c r="H433" t="s">
        <v>156</v>
      </c>
      <c r="I433">
        <v>48</v>
      </c>
      <c r="J433" t="s">
        <v>6</v>
      </c>
      <c r="K433">
        <v>34320</v>
      </c>
      <c r="L433">
        <v>43862</v>
      </c>
      <c r="M433">
        <v>43992</v>
      </c>
      <c r="N433">
        <v>4.25</v>
      </c>
    </row>
    <row r="434" spans="1:14" x14ac:dyDescent="0.25">
      <c r="A434">
        <v>118</v>
      </c>
      <c r="B434">
        <v>66952159</v>
      </c>
      <c r="C434" t="s">
        <v>1296</v>
      </c>
      <c r="D434" t="s">
        <v>1013</v>
      </c>
      <c r="E434" t="s">
        <v>273</v>
      </c>
      <c r="F434" t="s">
        <v>919</v>
      </c>
      <c r="G434" t="s">
        <v>127</v>
      </c>
      <c r="H434" t="s">
        <v>38</v>
      </c>
      <c r="I434">
        <v>48</v>
      </c>
      <c r="J434" t="s">
        <v>6</v>
      </c>
      <c r="K434">
        <v>34320</v>
      </c>
      <c r="L434">
        <v>43862</v>
      </c>
      <c r="M434">
        <v>43992</v>
      </c>
      <c r="N434">
        <v>4.25</v>
      </c>
    </row>
    <row r="435" spans="1:14" x14ac:dyDescent="0.25">
      <c r="A435">
        <v>118</v>
      </c>
      <c r="B435">
        <v>66952159</v>
      </c>
      <c r="C435" t="s">
        <v>1296</v>
      </c>
      <c r="D435" t="s">
        <v>1013</v>
      </c>
      <c r="E435" t="s">
        <v>273</v>
      </c>
      <c r="F435" t="s">
        <v>919</v>
      </c>
      <c r="G435" t="s">
        <v>127</v>
      </c>
      <c r="H435" t="s">
        <v>326</v>
      </c>
      <c r="I435">
        <v>48</v>
      </c>
      <c r="J435" t="s">
        <v>6</v>
      </c>
      <c r="K435">
        <v>34320</v>
      </c>
      <c r="L435">
        <v>43862</v>
      </c>
      <c r="M435">
        <v>43992</v>
      </c>
      <c r="N435">
        <v>4.25</v>
      </c>
    </row>
    <row r="436" spans="1:14" x14ac:dyDescent="0.25">
      <c r="A436">
        <v>119</v>
      </c>
      <c r="B436">
        <v>16769932</v>
      </c>
      <c r="C436" t="s">
        <v>1296</v>
      </c>
      <c r="D436" t="s">
        <v>1013</v>
      </c>
      <c r="E436" t="s">
        <v>996</v>
      </c>
      <c r="F436" t="s">
        <v>919</v>
      </c>
      <c r="G436" t="s">
        <v>153</v>
      </c>
      <c r="H436">
        <v>7491</v>
      </c>
      <c r="I436">
        <v>48</v>
      </c>
      <c r="J436" t="s">
        <v>6</v>
      </c>
      <c r="K436">
        <v>34320</v>
      </c>
      <c r="L436">
        <v>43862</v>
      </c>
      <c r="M436">
        <v>43992</v>
      </c>
      <c r="N436">
        <v>4.25</v>
      </c>
    </row>
    <row r="437" spans="1:14" x14ac:dyDescent="0.25">
      <c r="A437">
        <v>119</v>
      </c>
      <c r="B437">
        <v>16769932</v>
      </c>
      <c r="C437" t="s">
        <v>1296</v>
      </c>
      <c r="D437" t="s">
        <v>1013</v>
      </c>
      <c r="E437" t="s">
        <v>996</v>
      </c>
      <c r="F437" t="s">
        <v>919</v>
      </c>
      <c r="G437" t="s">
        <v>254</v>
      </c>
      <c r="H437">
        <v>6491</v>
      </c>
      <c r="I437">
        <v>48</v>
      </c>
      <c r="J437" t="s">
        <v>6</v>
      </c>
      <c r="K437">
        <v>34320</v>
      </c>
      <c r="L437">
        <v>43862</v>
      </c>
      <c r="M437">
        <v>43992</v>
      </c>
      <c r="N437">
        <v>4.25</v>
      </c>
    </row>
    <row r="438" spans="1:14" x14ac:dyDescent="0.25">
      <c r="A438">
        <v>119</v>
      </c>
      <c r="B438">
        <v>16769932</v>
      </c>
      <c r="C438" t="s">
        <v>1296</v>
      </c>
      <c r="D438" t="s">
        <v>1013</v>
      </c>
      <c r="E438" t="s">
        <v>996</v>
      </c>
      <c r="F438" t="s">
        <v>919</v>
      </c>
      <c r="G438" t="s">
        <v>301</v>
      </c>
      <c r="H438">
        <v>5491</v>
      </c>
      <c r="I438">
        <v>38</v>
      </c>
      <c r="J438" t="s">
        <v>6</v>
      </c>
      <c r="K438">
        <v>34320</v>
      </c>
      <c r="L438">
        <v>43862</v>
      </c>
      <c r="M438">
        <v>43992</v>
      </c>
      <c r="N438">
        <v>4.25</v>
      </c>
    </row>
    <row r="439" spans="1:14" x14ac:dyDescent="0.25">
      <c r="A439">
        <v>119</v>
      </c>
      <c r="B439">
        <v>16769932</v>
      </c>
      <c r="C439" t="s">
        <v>1296</v>
      </c>
      <c r="D439" t="s">
        <v>1013</v>
      </c>
      <c r="E439" t="s">
        <v>996</v>
      </c>
      <c r="F439" t="s">
        <v>919</v>
      </c>
      <c r="G439" t="s">
        <v>136</v>
      </c>
      <c r="H439">
        <v>10491</v>
      </c>
      <c r="I439">
        <v>48</v>
      </c>
      <c r="J439" t="s">
        <v>6</v>
      </c>
      <c r="K439">
        <v>34320</v>
      </c>
      <c r="L439">
        <v>43862</v>
      </c>
      <c r="M439">
        <v>43992</v>
      </c>
      <c r="N439">
        <v>4.25</v>
      </c>
    </row>
    <row r="440" spans="1:14" x14ac:dyDescent="0.25">
      <c r="A440">
        <v>120</v>
      </c>
      <c r="B440">
        <v>36543780</v>
      </c>
      <c r="C440" t="s">
        <v>1296</v>
      </c>
      <c r="D440" t="s">
        <v>1042</v>
      </c>
      <c r="E440" t="s">
        <v>997</v>
      </c>
      <c r="F440" t="s">
        <v>919</v>
      </c>
      <c r="G440" t="s">
        <v>344</v>
      </c>
      <c r="H440" t="s">
        <v>31</v>
      </c>
      <c r="I440">
        <v>48</v>
      </c>
      <c r="J440" t="s">
        <v>6</v>
      </c>
      <c r="K440">
        <v>34320</v>
      </c>
      <c r="L440">
        <v>43862</v>
      </c>
      <c r="M440">
        <v>44020</v>
      </c>
      <c r="N440">
        <v>5.25</v>
      </c>
    </row>
    <row r="441" spans="1:14" x14ac:dyDescent="0.25">
      <c r="A441">
        <v>120</v>
      </c>
      <c r="B441">
        <v>36543780</v>
      </c>
      <c r="C441" t="s">
        <v>1296</v>
      </c>
      <c r="D441" t="s">
        <v>1042</v>
      </c>
      <c r="E441" t="s">
        <v>997</v>
      </c>
      <c r="F441" t="s">
        <v>919</v>
      </c>
      <c r="G441" t="s">
        <v>374</v>
      </c>
      <c r="H441" t="s">
        <v>183</v>
      </c>
      <c r="I441">
        <v>48</v>
      </c>
      <c r="J441" t="s">
        <v>6</v>
      </c>
      <c r="K441">
        <v>34320</v>
      </c>
      <c r="L441">
        <v>43862</v>
      </c>
      <c r="M441">
        <v>44020</v>
      </c>
      <c r="N441">
        <v>5.25</v>
      </c>
    </row>
    <row r="442" spans="1:14" x14ac:dyDescent="0.25">
      <c r="A442">
        <v>120</v>
      </c>
      <c r="B442">
        <v>36543780</v>
      </c>
      <c r="C442" t="s">
        <v>1296</v>
      </c>
      <c r="D442" t="s">
        <v>1042</v>
      </c>
      <c r="E442" t="s">
        <v>997</v>
      </c>
      <c r="F442" t="s">
        <v>919</v>
      </c>
      <c r="G442" t="s">
        <v>374</v>
      </c>
      <c r="H442" t="s">
        <v>93</v>
      </c>
      <c r="I442">
        <v>48</v>
      </c>
      <c r="J442" t="s">
        <v>6</v>
      </c>
      <c r="K442">
        <v>34320</v>
      </c>
      <c r="L442">
        <v>43862</v>
      </c>
      <c r="M442">
        <v>44020</v>
      </c>
      <c r="N442">
        <v>5.25</v>
      </c>
    </row>
    <row r="443" spans="1:14" x14ac:dyDescent="0.25">
      <c r="A443">
        <v>120</v>
      </c>
      <c r="B443">
        <v>36543780</v>
      </c>
      <c r="C443" t="s">
        <v>1296</v>
      </c>
      <c r="D443" t="s">
        <v>1042</v>
      </c>
      <c r="E443" t="s">
        <v>997</v>
      </c>
      <c r="F443" t="s">
        <v>919</v>
      </c>
      <c r="G443" t="s">
        <v>888</v>
      </c>
      <c r="H443" t="s">
        <v>321</v>
      </c>
      <c r="I443">
        <v>48</v>
      </c>
      <c r="J443" t="s">
        <v>6</v>
      </c>
      <c r="K443">
        <v>34320</v>
      </c>
      <c r="L443">
        <v>43862</v>
      </c>
      <c r="M443">
        <v>44020</v>
      </c>
      <c r="N443">
        <v>5.25</v>
      </c>
    </row>
    <row r="444" spans="1:14" x14ac:dyDescent="0.25">
      <c r="A444">
        <v>121</v>
      </c>
      <c r="B444">
        <v>16652707</v>
      </c>
      <c r="C444" t="s">
        <v>1296</v>
      </c>
      <c r="D444" t="s">
        <v>1012</v>
      </c>
      <c r="E444" t="s">
        <v>998</v>
      </c>
      <c r="F444" t="s">
        <v>919</v>
      </c>
      <c r="G444" t="s">
        <v>149</v>
      </c>
      <c r="H444" t="s">
        <v>53</v>
      </c>
      <c r="I444">
        <v>48</v>
      </c>
      <c r="J444" t="s">
        <v>6</v>
      </c>
      <c r="K444">
        <v>34320</v>
      </c>
      <c r="L444">
        <v>43897</v>
      </c>
      <c r="M444">
        <v>44020</v>
      </c>
      <c r="N444">
        <v>4.25</v>
      </c>
    </row>
    <row r="445" spans="1:14" x14ac:dyDescent="0.25">
      <c r="A445">
        <v>121</v>
      </c>
      <c r="B445">
        <v>16652707</v>
      </c>
      <c r="C445" t="s">
        <v>1296</v>
      </c>
      <c r="D445" t="s">
        <v>1012</v>
      </c>
      <c r="E445" t="s">
        <v>998</v>
      </c>
      <c r="F445" t="s">
        <v>919</v>
      </c>
      <c r="G445" t="s">
        <v>149</v>
      </c>
      <c r="H445" t="s">
        <v>192</v>
      </c>
      <c r="I445">
        <v>48</v>
      </c>
      <c r="J445" t="s">
        <v>6</v>
      </c>
      <c r="K445">
        <v>34320</v>
      </c>
      <c r="L445">
        <v>43897</v>
      </c>
      <c r="M445">
        <v>44020</v>
      </c>
      <c r="N445">
        <v>4.25</v>
      </c>
    </row>
    <row r="446" spans="1:14" x14ac:dyDescent="0.25">
      <c r="A446">
        <v>122</v>
      </c>
      <c r="B446">
        <v>16792142</v>
      </c>
      <c r="C446" t="s">
        <v>1296</v>
      </c>
      <c r="D446" t="s">
        <v>1013</v>
      </c>
      <c r="E446" t="s">
        <v>1011</v>
      </c>
      <c r="F446" t="s">
        <v>919</v>
      </c>
      <c r="G446" t="s">
        <v>122</v>
      </c>
      <c r="H446">
        <v>7491</v>
      </c>
      <c r="I446">
        <v>48</v>
      </c>
      <c r="J446" t="s">
        <v>6</v>
      </c>
      <c r="K446">
        <v>34320</v>
      </c>
      <c r="L446">
        <v>43862</v>
      </c>
      <c r="M446">
        <v>43992</v>
      </c>
      <c r="N446">
        <v>4.25</v>
      </c>
    </row>
    <row r="447" spans="1:14" x14ac:dyDescent="0.25">
      <c r="A447">
        <v>122</v>
      </c>
      <c r="B447">
        <v>16792142</v>
      </c>
      <c r="C447" t="s">
        <v>1296</v>
      </c>
      <c r="D447" t="s">
        <v>1013</v>
      </c>
      <c r="E447" t="s">
        <v>1011</v>
      </c>
      <c r="F447" t="s">
        <v>919</v>
      </c>
      <c r="G447" t="s">
        <v>360</v>
      </c>
      <c r="H447" t="s">
        <v>134</v>
      </c>
      <c r="I447">
        <v>38</v>
      </c>
      <c r="J447" t="s">
        <v>6</v>
      </c>
      <c r="K447">
        <v>34320</v>
      </c>
      <c r="L447">
        <v>43862</v>
      </c>
      <c r="M447">
        <v>43992</v>
      </c>
      <c r="N447">
        <v>4.25</v>
      </c>
    </row>
    <row r="448" spans="1:14" x14ac:dyDescent="0.25">
      <c r="A448">
        <v>122</v>
      </c>
      <c r="B448">
        <v>16792142</v>
      </c>
      <c r="C448" t="s">
        <v>1296</v>
      </c>
      <c r="D448" t="s">
        <v>1013</v>
      </c>
      <c r="E448" t="s">
        <v>1011</v>
      </c>
      <c r="F448" t="s">
        <v>919</v>
      </c>
      <c r="G448" t="s">
        <v>360</v>
      </c>
      <c r="H448">
        <v>10491</v>
      </c>
      <c r="I448">
        <v>38</v>
      </c>
      <c r="J448" t="s">
        <v>6</v>
      </c>
      <c r="K448">
        <v>34320</v>
      </c>
      <c r="L448">
        <v>43862</v>
      </c>
      <c r="M448">
        <v>43992</v>
      </c>
      <c r="N448">
        <v>4.25</v>
      </c>
    </row>
    <row r="449" spans="1:14" x14ac:dyDescent="0.25">
      <c r="A449">
        <v>123</v>
      </c>
      <c r="B449">
        <v>1143936535</v>
      </c>
      <c r="C449" t="s">
        <v>1296</v>
      </c>
      <c r="D449" t="s">
        <v>1013</v>
      </c>
      <c r="E449" t="s">
        <v>276</v>
      </c>
      <c r="F449" t="s">
        <v>919</v>
      </c>
      <c r="G449" t="s">
        <v>258</v>
      </c>
      <c r="H449">
        <v>695</v>
      </c>
      <c r="I449">
        <v>48</v>
      </c>
      <c r="J449" t="s">
        <v>6</v>
      </c>
      <c r="K449">
        <v>34320</v>
      </c>
      <c r="L449">
        <v>43862</v>
      </c>
      <c r="M449">
        <v>44020</v>
      </c>
      <c r="N449">
        <v>5.25</v>
      </c>
    </row>
    <row r="450" spans="1:14" x14ac:dyDescent="0.25">
      <c r="A450">
        <v>123</v>
      </c>
      <c r="B450">
        <v>1143936535</v>
      </c>
      <c r="C450" t="s">
        <v>1296</v>
      </c>
      <c r="D450" t="s">
        <v>1013</v>
      </c>
      <c r="E450" t="s">
        <v>276</v>
      </c>
      <c r="F450" t="s">
        <v>919</v>
      </c>
      <c r="G450" t="s">
        <v>375</v>
      </c>
      <c r="H450" t="s">
        <v>98</v>
      </c>
      <c r="I450">
        <v>48</v>
      </c>
      <c r="J450" t="s">
        <v>6</v>
      </c>
      <c r="K450">
        <v>34320</v>
      </c>
      <c r="L450">
        <v>43862</v>
      </c>
      <c r="M450">
        <v>44020</v>
      </c>
      <c r="N450">
        <v>5.25</v>
      </c>
    </row>
    <row r="451" spans="1:14" x14ac:dyDescent="0.25">
      <c r="A451">
        <v>123</v>
      </c>
      <c r="B451">
        <v>1143936535</v>
      </c>
      <c r="C451" t="s">
        <v>1296</v>
      </c>
      <c r="D451" t="s">
        <v>1013</v>
      </c>
      <c r="E451" t="s">
        <v>276</v>
      </c>
      <c r="F451" t="s">
        <v>919</v>
      </c>
      <c r="G451" t="s">
        <v>375</v>
      </c>
      <c r="H451" t="s">
        <v>355</v>
      </c>
      <c r="I451">
        <v>48</v>
      </c>
      <c r="J451" t="s">
        <v>6</v>
      </c>
      <c r="K451">
        <v>34320</v>
      </c>
      <c r="L451">
        <v>43862</v>
      </c>
      <c r="M451">
        <v>44020</v>
      </c>
      <c r="N451">
        <v>5.25</v>
      </c>
    </row>
    <row r="452" spans="1:14" x14ac:dyDescent="0.25">
      <c r="A452">
        <v>123</v>
      </c>
      <c r="B452">
        <v>1143936535</v>
      </c>
      <c r="C452" t="s">
        <v>1296</v>
      </c>
      <c r="D452" t="s">
        <v>1013</v>
      </c>
      <c r="E452" t="s">
        <v>276</v>
      </c>
      <c r="F452" t="s">
        <v>919</v>
      </c>
      <c r="G452" t="s">
        <v>375</v>
      </c>
      <c r="H452" t="s">
        <v>99</v>
      </c>
      <c r="I452">
        <v>48</v>
      </c>
      <c r="J452" t="s">
        <v>6</v>
      </c>
      <c r="K452">
        <v>34320</v>
      </c>
      <c r="L452">
        <v>43862</v>
      </c>
      <c r="M452">
        <v>44020</v>
      </c>
      <c r="N452">
        <v>5.25</v>
      </c>
    </row>
    <row r="453" spans="1:14" x14ac:dyDescent="0.25">
      <c r="A453">
        <v>123</v>
      </c>
      <c r="B453">
        <v>1143936535</v>
      </c>
      <c r="C453" t="s">
        <v>1296</v>
      </c>
      <c r="D453" t="s">
        <v>1013</v>
      </c>
      <c r="E453" t="s">
        <v>276</v>
      </c>
      <c r="F453" t="s">
        <v>919</v>
      </c>
      <c r="G453" t="s">
        <v>371</v>
      </c>
      <c r="H453" t="s">
        <v>184</v>
      </c>
      <c r="I453">
        <v>48</v>
      </c>
      <c r="J453" t="s">
        <v>6</v>
      </c>
      <c r="K453">
        <v>34320</v>
      </c>
      <c r="L453">
        <v>43862</v>
      </c>
      <c r="M453">
        <v>44020</v>
      </c>
      <c r="N453">
        <v>5.25</v>
      </c>
    </row>
    <row r="454" spans="1:14" x14ac:dyDescent="0.25">
      <c r="A454">
        <v>123</v>
      </c>
      <c r="B454">
        <v>1143936535</v>
      </c>
      <c r="C454" t="s">
        <v>1296</v>
      </c>
      <c r="D454" t="s">
        <v>1013</v>
      </c>
      <c r="E454" t="s">
        <v>276</v>
      </c>
      <c r="F454" t="s">
        <v>919</v>
      </c>
      <c r="G454" t="s">
        <v>376</v>
      </c>
      <c r="H454" t="s">
        <v>80</v>
      </c>
      <c r="I454">
        <v>48</v>
      </c>
      <c r="J454" t="s">
        <v>6</v>
      </c>
      <c r="K454">
        <v>34320</v>
      </c>
      <c r="L454">
        <v>43862</v>
      </c>
      <c r="M454">
        <v>44020</v>
      </c>
      <c r="N454">
        <v>5.25</v>
      </c>
    </row>
    <row r="455" spans="1:14" x14ac:dyDescent="0.25">
      <c r="A455">
        <v>124</v>
      </c>
      <c r="B455">
        <v>1130618388</v>
      </c>
      <c r="C455" t="s">
        <v>1296</v>
      </c>
      <c r="D455" t="s">
        <v>1013</v>
      </c>
      <c r="E455" t="s">
        <v>999</v>
      </c>
      <c r="F455" t="s">
        <v>919</v>
      </c>
      <c r="G455" t="s">
        <v>139</v>
      </c>
      <c r="H455" t="s">
        <v>119</v>
      </c>
      <c r="I455">
        <v>38</v>
      </c>
      <c r="J455" t="s">
        <v>6</v>
      </c>
      <c r="K455">
        <v>34320</v>
      </c>
      <c r="L455">
        <v>43862</v>
      </c>
      <c r="M455">
        <v>43992</v>
      </c>
      <c r="N455">
        <v>4.25</v>
      </c>
    </row>
    <row r="456" spans="1:14" x14ac:dyDescent="0.25">
      <c r="A456">
        <v>124</v>
      </c>
      <c r="B456">
        <v>1130618388</v>
      </c>
      <c r="C456" t="s">
        <v>1296</v>
      </c>
      <c r="D456" t="s">
        <v>1013</v>
      </c>
      <c r="E456" t="s">
        <v>999</v>
      </c>
      <c r="F456" t="s">
        <v>919</v>
      </c>
      <c r="G456" t="s">
        <v>203</v>
      </c>
      <c r="H456">
        <v>720</v>
      </c>
      <c r="I456">
        <v>48</v>
      </c>
      <c r="J456" t="s">
        <v>6</v>
      </c>
      <c r="K456">
        <v>34320</v>
      </c>
      <c r="L456">
        <v>43862</v>
      </c>
      <c r="M456">
        <v>43992</v>
      </c>
      <c r="N456">
        <v>4.25</v>
      </c>
    </row>
    <row r="457" spans="1:14" x14ac:dyDescent="0.25">
      <c r="A457">
        <v>124</v>
      </c>
      <c r="B457">
        <v>1130618388</v>
      </c>
      <c r="C457" t="s">
        <v>1296</v>
      </c>
      <c r="D457" t="s">
        <v>1013</v>
      </c>
      <c r="E457" t="s">
        <v>999</v>
      </c>
      <c r="F457" t="s">
        <v>919</v>
      </c>
      <c r="G457" t="s">
        <v>166</v>
      </c>
      <c r="H457" t="s">
        <v>101</v>
      </c>
      <c r="I457">
        <v>58</v>
      </c>
      <c r="J457" t="s">
        <v>6</v>
      </c>
      <c r="K457">
        <v>34320</v>
      </c>
      <c r="L457">
        <v>43862</v>
      </c>
      <c r="M457">
        <v>43992</v>
      </c>
      <c r="N457">
        <v>4.25</v>
      </c>
    </row>
    <row r="458" spans="1:14" x14ac:dyDescent="0.25">
      <c r="A458">
        <v>125</v>
      </c>
      <c r="B458">
        <v>79688959</v>
      </c>
      <c r="C458" t="s">
        <v>1296</v>
      </c>
      <c r="D458" t="s">
        <v>1021</v>
      </c>
      <c r="E458" t="s">
        <v>1000</v>
      </c>
      <c r="F458" t="s">
        <v>919</v>
      </c>
      <c r="G458" t="s">
        <v>351</v>
      </c>
      <c r="H458">
        <v>795</v>
      </c>
      <c r="I458">
        <v>48</v>
      </c>
      <c r="J458" t="s">
        <v>6</v>
      </c>
      <c r="K458">
        <v>34320</v>
      </c>
      <c r="L458">
        <v>43862</v>
      </c>
      <c r="M458">
        <v>43992</v>
      </c>
      <c r="N458">
        <v>4.25</v>
      </c>
    </row>
    <row r="459" spans="1:14" x14ac:dyDescent="0.25">
      <c r="A459">
        <v>125</v>
      </c>
      <c r="B459">
        <v>79688959</v>
      </c>
      <c r="C459" t="s">
        <v>1296</v>
      </c>
      <c r="D459" t="s">
        <v>1021</v>
      </c>
      <c r="E459" t="s">
        <v>1000</v>
      </c>
      <c r="F459" t="s">
        <v>919</v>
      </c>
      <c r="G459" t="s">
        <v>351</v>
      </c>
      <c r="H459" t="s">
        <v>89</v>
      </c>
      <c r="I459">
        <v>48</v>
      </c>
      <c r="J459" t="s">
        <v>6</v>
      </c>
      <c r="K459">
        <v>34320</v>
      </c>
      <c r="L459">
        <v>43862</v>
      </c>
      <c r="M459">
        <v>43992</v>
      </c>
      <c r="N459">
        <v>4.25</v>
      </c>
    </row>
    <row r="460" spans="1:14" x14ac:dyDescent="0.25">
      <c r="A460">
        <v>125</v>
      </c>
      <c r="B460">
        <v>79688959</v>
      </c>
      <c r="C460" t="s">
        <v>1296</v>
      </c>
      <c r="D460" t="s">
        <v>1021</v>
      </c>
      <c r="E460" t="s">
        <v>1000</v>
      </c>
      <c r="F460" t="s">
        <v>919</v>
      </c>
      <c r="G460" t="s">
        <v>351</v>
      </c>
      <c r="H460">
        <v>720</v>
      </c>
      <c r="I460">
        <v>48</v>
      </c>
      <c r="J460" t="s">
        <v>6</v>
      </c>
      <c r="K460">
        <v>34320</v>
      </c>
      <c r="L460">
        <v>43862</v>
      </c>
      <c r="M460">
        <v>43992</v>
      </c>
      <c r="N460">
        <v>4.25</v>
      </c>
    </row>
    <row r="461" spans="1:14" x14ac:dyDescent="0.25">
      <c r="A461">
        <v>126</v>
      </c>
      <c r="B461">
        <v>94451729</v>
      </c>
      <c r="C461" t="s">
        <v>1296</v>
      </c>
      <c r="D461" t="s">
        <v>1013</v>
      </c>
      <c r="E461" t="s">
        <v>1001</v>
      </c>
      <c r="F461" t="s">
        <v>919</v>
      </c>
      <c r="G461" t="s">
        <v>168</v>
      </c>
      <c r="H461">
        <v>2490</v>
      </c>
      <c r="I461">
        <v>48</v>
      </c>
      <c r="J461" t="s">
        <v>6</v>
      </c>
      <c r="K461">
        <v>34320</v>
      </c>
      <c r="L461">
        <v>43862</v>
      </c>
      <c r="M461">
        <v>43992</v>
      </c>
      <c r="N461">
        <v>4.25</v>
      </c>
    </row>
    <row r="462" spans="1:14" x14ac:dyDescent="0.25">
      <c r="A462">
        <v>126</v>
      </c>
      <c r="B462">
        <v>94451729</v>
      </c>
      <c r="C462" t="s">
        <v>1296</v>
      </c>
      <c r="D462" t="s">
        <v>1013</v>
      </c>
      <c r="E462" t="s">
        <v>1001</v>
      </c>
      <c r="F462" t="s">
        <v>919</v>
      </c>
      <c r="G462" t="s">
        <v>168</v>
      </c>
      <c r="H462" t="s">
        <v>70</v>
      </c>
      <c r="I462">
        <v>48</v>
      </c>
      <c r="J462" t="s">
        <v>6</v>
      </c>
      <c r="K462">
        <v>34320</v>
      </c>
      <c r="L462">
        <v>43862</v>
      </c>
      <c r="M462">
        <v>43992</v>
      </c>
      <c r="N462">
        <v>4.25</v>
      </c>
    </row>
    <row r="463" spans="1:14" x14ac:dyDescent="0.25">
      <c r="A463">
        <v>126</v>
      </c>
      <c r="B463">
        <v>94451729</v>
      </c>
      <c r="C463" t="s">
        <v>1296</v>
      </c>
      <c r="D463" t="s">
        <v>1013</v>
      </c>
      <c r="E463" t="s">
        <v>1001</v>
      </c>
      <c r="F463" t="s">
        <v>919</v>
      </c>
      <c r="G463" t="s">
        <v>168</v>
      </c>
      <c r="H463">
        <v>2492</v>
      </c>
      <c r="I463">
        <v>48</v>
      </c>
      <c r="J463" t="s">
        <v>6</v>
      </c>
      <c r="K463">
        <v>34320</v>
      </c>
      <c r="L463">
        <v>43862</v>
      </c>
      <c r="M463">
        <v>43992</v>
      </c>
      <c r="N463">
        <v>4.25</v>
      </c>
    </row>
    <row r="464" spans="1:14" x14ac:dyDescent="0.25">
      <c r="A464">
        <v>126</v>
      </c>
      <c r="B464">
        <v>94451729</v>
      </c>
      <c r="C464" t="s">
        <v>1296</v>
      </c>
      <c r="D464" t="s">
        <v>1013</v>
      </c>
      <c r="E464" t="s">
        <v>1001</v>
      </c>
      <c r="F464" t="s">
        <v>919</v>
      </c>
      <c r="G464" t="s">
        <v>168</v>
      </c>
      <c r="H464" t="s">
        <v>233</v>
      </c>
      <c r="I464">
        <v>48</v>
      </c>
      <c r="J464" t="s">
        <v>6</v>
      </c>
      <c r="K464">
        <v>34320</v>
      </c>
      <c r="L464">
        <v>43862</v>
      </c>
      <c r="M464">
        <v>43992</v>
      </c>
      <c r="N464">
        <v>4.25</v>
      </c>
    </row>
    <row r="465" spans="1:14" x14ac:dyDescent="0.25">
      <c r="A465">
        <v>127</v>
      </c>
      <c r="B465">
        <v>16841284</v>
      </c>
      <c r="C465" t="s">
        <v>1296</v>
      </c>
      <c r="D465" t="s">
        <v>1039</v>
      </c>
      <c r="E465" t="s">
        <v>277</v>
      </c>
      <c r="F465" t="s">
        <v>919</v>
      </c>
      <c r="G465" t="s">
        <v>278</v>
      </c>
      <c r="H465" t="s">
        <v>56</v>
      </c>
      <c r="I465">
        <v>48</v>
      </c>
      <c r="J465" t="s">
        <v>6</v>
      </c>
      <c r="K465">
        <v>34320</v>
      </c>
      <c r="L465">
        <v>43862</v>
      </c>
      <c r="M465">
        <v>43992</v>
      </c>
      <c r="N465">
        <v>4.25</v>
      </c>
    </row>
    <row r="466" spans="1:14" x14ac:dyDescent="0.25">
      <c r="A466">
        <v>127</v>
      </c>
      <c r="B466">
        <v>16841284</v>
      </c>
      <c r="C466" t="s">
        <v>1296</v>
      </c>
      <c r="D466" t="s">
        <v>1039</v>
      </c>
      <c r="E466" t="s">
        <v>277</v>
      </c>
      <c r="F466" t="s">
        <v>919</v>
      </c>
      <c r="G466" t="s">
        <v>333</v>
      </c>
      <c r="H466" t="s">
        <v>324</v>
      </c>
      <c r="I466">
        <v>48</v>
      </c>
      <c r="J466" t="s">
        <v>6</v>
      </c>
      <c r="K466">
        <v>34320</v>
      </c>
      <c r="L466">
        <v>43862</v>
      </c>
      <c r="M466">
        <v>43992</v>
      </c>
      <c r="N466">
        <v>4.25</v>
      </c>
    </row>
    <row r="467" spans="1:14" x14ac:dyDescent="0.25">
      <c r="A467">
        <v>127</v>
      </c>
      <c r="B467">
        <v>16841284</v>
      </c>
      <c r="C467" t="s">
        <v>1296</v>
      </c>
      <c r="D467" t="s">
        <v>1039</v>
      </c>
      <c r="E467" t="s">
        <v>277</v>
      </c>
      <c r="F467" t="s">
        <v>919</v>
      </c>
      <c r="G467" t="s">
        <v>769</v>
      </c>
      <c r="H467">
        <v>3496</v>
      </c>
      <c r="I467">
        <v>48</v>
      </c>
      <c r="J467" t="s">
        <v>6</v>
      </c>
      <c r="K467">
        <v>34320</v>
      </c>
      <c r="L467">
        <v>43862</v>
      </c>
      <c r="M467">
        <v>43992</v>
      </c>
      <c r="N467">
        <v>4.25</v>
      </c>
    </row>
    <row r="468" spans="1:14" x14ac:dyDescent="0.25">
      <c r="A468">
        <v>127</v>
      </c>
      <c r="B468">
        <v>16841284</v>
      </c>
      <c r="C468" t="s">
        <v>1296</v>
      </c>
      <c r="D468" t="s">
        <v>1039</v>
      </c>
      <c r="E468" t="s">
        <v>277</v>
      </c>
      <c r="F468" t="s">
        <v>919</v>
      </c>
      <c r="G468" t="s">
        <v>887</v>
      </c>
      <c r="H468">
        <v>5496</v>
      </c>
      <c r="I468">
        <v>38</v>
      </c>
      <c r="J468" t="s">
        <v>6</v>
      </c>
      <c r="K468">
        <v>34320</v>
      </c>
      <c r="L468">
        <v>43862</v>
      </c>
      <c r="M468">
        <v>43992</v>
      </c>
      <c r="N468">
        <v>4.25</v>
      </c>
    </row>
    <row r="469" spans="1:14" x14ac:dyDescent="0.25">
      <c r="A469">
        <v>127</v>
      </c>
      <c r="B469">
        <v>16841284</v>
      </c>
      <c r="C469" t="s">
        <v>1296</v>
      </c>
      <c r="D469" t="s">
        <v>1039</v>
      </c>
      <c r="E469" t="s">
        <v>277</v>
      </c>
      <c r="F469" t="s">
        <v>919</v>
      </c>
      <c r="G469" t="s">
        <v>769</v>
      </c>
      <c r="H469" t="s">
        <v>156</v>
      </c>
      <c r="I469">
        <v>48</v>
      </c>
      <c r="J469" t="s">
        <v>6</v>
      </c>
      <c r="K469">
        <v>34320</v>
      </c>
      <c r="L469">
        <v>43862</v>
      </c>
      <c r="M469">
        <v>43992</v>
      </c>
      <c r="N469">
        <v>4.25</v>
      </c>
    </row>
    <row r="470" spans="1:14" x14ac:dyDescent="0.25">
      <c r="A470">
        <v>128</v>
      </c>
      <c r="B470">
        <v>16760341</v>
      </c>
      <c r="C470" t="s">
        <v>1296</v>
      </c>
      <c r="D470" t="s">
        <v>1013</v>
      </c>
      <c r="E470" t="s">
        <v>279</v>
      </c>
      <c r="F470" t="s">
        <v>919</v>
      </c>
      <c r="G470" t="s">
        <v>275</v>
      </c>
      <c r="H470">
        <v>10490</v>
      </c>
      <c r="I470">
        <v>38</v>
      </c>
      <c r="J470" t="s">
        <v>6</v>
      </c>
      <c r="K470">
        <v>34320</v>
      </c>
      <c r="L470">
        <v>43862</v>
      </c>
      <c r="M470">
        <v>43992</v>
      </c>
      <c r="N470">
        <v>4.25</v>
      </c>
    </row>
    <row r="471" spans="1:14" x14ac:dyDescent="0.25">
      <c r="A471">
        <v>128</v>
      </c>
      <c r="B471">
        <v>16760341</v>
      </c>
      <c r="C471" t="s">
        <v>1296</v>
      </c>
      <c r="D471" t="s">
        <v>1013</v>
      </c>
      <c r="E471" t="s">
        <v>279</v>
      </c>
      <c r="F471" t="s">
        <v>919</v>
      </c>
      <c r="G471" t="s">
        <v>275</v>
      </c>
      <c r="H471" t="s">
        <v>225</v>
      </c>
      <c r="I471">
        <v>38</v>
      </c>
      <c r="J471" t="s">
        <v>6</v>
      </c>
      <c r="K471">
        <v>34320</v>
      </c>
      <c r="L471">
        <v>43862</v>
      </c>
      <c r="M471">
        <v>43992</v>
      </c>
      <c r="N471">
        <v>4.25</v>
      </c>
    </row>
    <row r="472" spans="1:14" x14ac:dyDescent="0.25">
      <c r="A472">
        <v>128</v>
      </c>
      <c r="B472">
        <v>16760341</v>
      </c>
      <c r="C472" t="s">
        <v>1296</v>
      </c>
      <c r="D472" t="s">
        <v>1013</v>
      </c>
      <c r="E472" t="s">
        <v>279</v>
      </c>
      <c r="F472" t="s">
        <v>919</v>
      </c>
      <c r="G472" t="s">
        <v>275</v>
      </c>
      <c r="H472" t="s">
        <v>154</v>
      </c>
      <c r="I472">
        <v>38</v>
      </c>
      <c r="J472" t="s">
        <v>6</v>
      </c>
      <c r="K472">
        <v>34320</v>
      </c>
      <c r="L472">
        <v>43862</v>
      </c>
      <c r="M472">
        <v>43992</v>
      </c>
      <c r="N472">
        <v>4.25</v>
      </c>
    </row>
    <row r="473" spans="1:14" x14ac:dyDescent="0.25">
      <c r="A473">
        <v>129</v>
      </c>
      <c r="B473">
        <v>66834915</v>
      </c>
      <c r="C473" t="s">
        <v>1296</v>
      </c>
      <c r="D473" t="s">
        <v>1012</v>
      </c>
      <c r="E473" t="s">
        <v>361</v>
      </c>
      <c r="F473" t="s">
        <v>919</v>
      </c>
      <c r="G473" t="s">
        <v>171</v>
      </c>
      <c r="H473">
        <v>4492</v>
      </c>
      <c r="I473">
        <v>38</v>
      </c>
      <c r="J473" t="s">
        <v>6</v>
      </c>
      <c r="K473">
        <v>34320</v>
      </c>
      <c r="L473">
        <v>43862</v>
      </c>
      <c r="M473">
        <v>44020</v>
      </c>
      <c r="N473">
        <v>5.25</v>
      </c>
    </row>
    <row r="474" spans="1:14" x14ac:dyDescent="0.25">
      <c r="A474">
        <v>129</v>
      </c>
      <c r="B474">
        <v>66834915</v>
      </c>
      <c r="C474" t="s">
        <v>1296</v>
      </c>
      <c r="D474" t="s">
        <v>1012</v>
      </c>
      <c r="E474" t="s">
        <v>361</v>
      </c>
      <c r="F474" t="s">
        <v>919</v>
      </c>
      <c r="G474" t="s">
        <v>306</v>
      </c>
      <c r="H474" t="s">
        <v>299</v>
      </c>
      <c r="I474">
        <v>38</v>
      </c>
      <c r="J474" t="s">
        <v>6</v>
      </c>
      <c r="K474">
        <v>34320</v>
      </c>
      <c r="L474">
        <v>43862</v>
      </c>
      <c r="M474">
        <v>44020</v>
      </c>
      <c r="N474">
        <v>5.25</v>
      </c>
    </row>
    <row r="475" spans="1:14" x14ac:dyDescent="0.25">
      <c r="A475">
        <v>129</v>
      </c>
      <c r="B475">
        <v>66834915</v>
      </c>
      <c r="C475" t="s">
        <v>1296</v>
      </c>
      <c r="D475" t="s">
        <v>1012</v>
      </c>
      <c r="E475" t="s">
        <v>361</v>
      </c>
      <c r="F475" t="s">
        <v>919</v>
      </c>
      <c r="G475" t="s">
        <v>347</v>
      </c>
      <c r="H475">
        <v>695</v>
      </c>
      <c r="I475">
        <v>48</v>
      </c>
      <c r="J475" t="s">
        <v>6</v>
      </c>
      <c r="K475">
        <v>34320</v>
      </c>
      <c r="L475">
        <v>43862</v>
      </c>
      <c r="M475">
        <v>44020</v>
      </c>
      <c r="N475">
        <v>5.25</v>
      </c>
    </row>
    <row r="476" spans="1:14" x14ac:dyDescent="0.25">
      <c r="A476">
        <v>129</v>
      </c>
      <c r="B476">
        <v>66834915</v>
      </c>
      <c r="C476" t="s">
        <v>1296</v>
      </c>
      <c r="D476" t="s">
        <v>1012</v>
      </c>
      <c r="E476" t="s">
        <v>361</v>
      </c>
      <c r="F476" t="s">
        <v>919</v>
      </c>
      <c r="G476" t="s">
        <v>171</v>
      </c>
      <c r="H476" t="s">
        <v>77</v>
      </c>
      <c r="I476">
        <v>38</v>
      </c>
      <c r="J476" t="s">
        <v>6</v>
      </c>
      <c r="K476">
        <v>34320</v>
      </c>
      <c r="L476">
        <v>43862</v>
      </c>
      <c r="M476">
        <v>44020</v>
      </c>
      <c r="N476">
        <v>5.25</v>
      </c>
    </row>
    <row r="477" spans="1:14" x14ac:dyDescent="0.25">
      <c r="A477">
        <v>129</v>
      </c>
      <c r="B477">
        <v>66834915</v>
      </c>
      <c r="C477" t="s">
        <v>1296</v>
      </c>
      <c r="D477" t="s">
        <v>1012</v>
      </c>
      <c r="E477" t="s">
        <v>361</v>
      </c>
      <c r="F477" t="s">
        <v>919</v>
      </c>
      <c r="G477" t="s">
        <v>372</v>
      </c>
      <c r="H477" t="s">
        <v>183</v>
      </c>
      <c r="I477">
        <v>38</v>
      </c>
      <c r="J477" t="s">
        <v>6</v>
      </c>
      <c r="K477">
        <v>34320</v>
      </c>
      <c r="L477">
        <v>43862</v>
      </c>
      <c r="M477">
        <v>44020</v>
      </c>
      <c r="N477">
        <v>5.25</v>
      </c>
    </row>
    <row r="478" spans="1:14" x14ac:dyDescent="0.25">
      <c r="A478">
        <v>129</v>
      </c>
      <c r="B478">
        <v>66834915</v>
      </c>
      <c r="C478" t="s">
        <v>1296</v>
      </c>
      <c r="D478" t="s">
        <v>1012</v>
      </c>
      <c r="E478" t="s">
        <v>361</v>
      </c>
      <c r="F478" t="s">
        <v>919</v>
      </c>
      <c r="G478" t="s">
        <v>372</v>
      </c>
      <c r="H478" t="s">
        <v>93</v>
      </c>
      <c r="I478">
        <v>38</v>
      </c>
      <c r="J478" t="s">
        <v>6</v>
      </c>
      <c r="K478">
        <v>34320</v>
      </c>
      <c r="L478">
        <v>43862</v>
      </c>
      <c r="M478">
        <v>44020</v>
      </c>
      <c r="N478">
        <v>5.25</v>
      </c>
    </row>
    <row r="479" spans="1:14" x14ac:dyDescent="0.25">
      <c r="A479">
        <v>129</v>
      </c>
      <c r="B479">
        <v>66834915</v>
      </c>
      <c r="C479" t="s">
        <v>1296</v>
      </c>
      <c r="D479" t="s">
        <v>1012</v>
      </c>
      <c r="E479" t="s">
        <v>361</v>
      </c>
      <c r="F479" t="s">
        <v>919</v>
      </c>
      <c r="G479" t="s">
        <v>171</v>
      </c>
      <c r="H479">
        <v>6496</v>
      </c>
      <c r="I479">
        <v>48</v>
      </c>
      <c r="J479" t="s">
        <v>6</v>
      </c>
      <c r="K479">
        <v>34320</v>
      </c>
      <c r="L479">
        <v>43862</v>
      </c>
      <c r="M479">
        <v>44020</v>
      </c>
      <c r="N479">
        <v>5.25</v>
      </c>
    </row>
    <row r="480" spans="1:14" x14ac:dyDescent="0.25">
      <c r="A480">
        <v>130</v>
      </c>
      <c r="B480">
        <v>66982669</v>
      </c>
      <c r="C480" t="s">
        <v>1296</v>
      </c>
      <c r="D480" t="s">
        <v>1013</v>
      </c>
      <c r="E480" t="s">
        <v>280</v>
      </c>
      <c r="F480" t="s">
        <v>919</v>
      </c>
      <c r="G480" t="s">
        <v>252</v>
      </c>
      <c r="H480" t="s">
        <v>96</v>
      </c>
      <c r="I480">
        <v>48</v>
      </c>
      <c r="J480" t="s">
        <v>6</v>
      </c>
      <c r="K480">
        <v>34320</v>
      </c>
      <c r="L480">
        <v>43862</v>
      </c>
      <c r="M480">
        <v>43992</v>
      </c>
      <c r="N480">
        <v>4.25</v>
      </c>
    </row>
    <row r="481" spans="1:14" x14ac:dyDescent="0.25">
      <c r="A481">
        <v>130</v>
      </c>
      <c r="B481">
        <v>66982669</v>
      </c>
      <c r="C481" t="s">
        <v>1296</v>
      </c>
      <c r="D481" t="s">
        <v>1013</v>
      </c>
      <c r="E481" t="s">
        <v>280</v>
      </c>
      <c r="F481" t="s">
        <v>919</v>
      </c>
      <c r="G481" t="s">
        <v>281</v>
      </c>
      <c r="H481" t="s">
        <v>182</v>
      </c>
      <c r="I481">
        <v>48</v>
      </c>
      <c r="J481" t="s">
        <v>6</v>
      </c>
      <c r="K481">
        <v>34320</v>
      </c>
      <c r="L481">
        <v>43862</v>
      </c>
      <c r="M481">
        <v>43992</v>
      </c>
      <c r="N481">
        <v>4.25</v>
      </c>
    </row>
    <row r="482" spans="1:14" x14ac:dyDescent="0.25">
      <c r="A482">
        <v>130</v>
      </c>
      <c r="B482">
        <v>66982669</v>
      </c>
      <c r="C482" t="s">
        <v>1296</v>
      </c>
      <c r="D482" t="s">
        <v>1013</v>
      </c>
      <c r="E482" t="s">
        <v>280</v>
      </c>
      <c r="F482" t="s">
        <v>919</v>
      </c>
      <c r="G482" t="s">
        <v>223</v>
      </c>
      <c r="H482" t="s">
        <v>237</v>
      </c>
      <c r="I482">
        <v>48</v>
      </c>
      <c r="J482" t="s">
        <v>6</v>
      </c>
      <c r="K482">
        <v>34320</v>
      </c>
      <c r="L482">
        <v>43862</v>
      </c>
      <c r="M482">
        <v>43992</v>
      </c>
      <c r="N482">
        <v>4.25</v>
      </c>
    </row>
    <row r="483" spans="1:14" x14ac:dyDescent="0.25">
      <c r="A483">
        <v>130</v>
      </c>
      <c r="B483">
        <v>66982669</v>
      </c>
      <c r="C483" t="s">
        <v>1296</v>
      </c>
      <c r="D483" t="s">
        <v>1013</v>
      </c>
      <c r="E483" t="s">
        <v>280</v>
      </c>
      <c r="F483" t="s">
        <v>919</v>
      </c>
      <c r="G483" t="s">
        <v>281</v>
      </c>
      <c r="H483">
        <v>920</v>
      </c>
      <c r="I483">
        <v>48</v>
      </c>
      <c r="J483" t="s">
        <v>6</v>
      </c>
      <c r="K483">
        <v>34320</v>
      </c>
      <c r="L483">
        <v>43862</v>
      </c>
      <c r="M483">
        <v>43992</v>
      </c>
      <c r="N483">
        <v>4.25</v>
      </c>
    </row>
    <row r="484" spans="1:14" x14ac:dyDescent="0.25">
      <c r="A484">
        <v>130</v>
      </c>
      <c r="B484">
        <v>66982669</v>
      </c>
      <c r="C484" t="s">
        <v>1296</v>
      </c>
      <c r="D484" t="s">
        <v>1013</v>
      </c>
      <c r="E484" t="s">
        <v>280</v>
      </c>
      <c r="F484" t="s">
        <v>919</v>
      </c>
      <c r="G484" t="s">
        <v>223</v>
      </c>
      <c r="H484">
        <v>1020</v>
      </c>
      <c r="I484">
        <v>48</v>
      </c>
      <c r="J484" t="s">
        <v>6</v>
      </c>
      <c r="K484">
        <v>34320</v>
      </c>
      <c r="L484">
        <v>43862</v>
      </c>
      <c r="M484">
        <v>43992</v>
      </c>
      <c r="N484">
        <v>4.25</v>
      </c>
    </row>
    <row r="485" spans="1:14" x14ac:dyDescent="0.25">
      <c r="A485">
        <v>131</v>
      </c>
      <c r="B485">
        <v>31971087</v>
      </c>
      <c r="C485" t="s">
        <v>1296</v>
      </c>
      <c r="D485" t="s">
        <v>1013</v>
      </c>
      <c r="E485" t="s">
        <v>282</v>
      </c>
      <c r="F485" t="s">
        <v>919</v>
      </c>
      <c r="G485" t="s">
        <v>283</v>
      </c>
      <c r="H485" t="s">
        <v>148</v>
      </c>
      <c r="I485">
        <v>48</v>
      </c>
      <c r="J485" t="s">
        <v>6</v>
      </c>
      <c r="K485">
        <v>34320</v>
      </c>
      <c r="L485">
        <v>43862</v>
      </c>
      <c r="M485">
        <v>44020</v>
      </c>
      <c r="N485">
        <v>5.25</v>
      </c>
    </row>
    <row r="486" spans="1:14" x14ac:dyDescent="0.25">
      <c r="A486">
        <v>131</v>
      </c>
      <c r="B486">
        <v>31971087</v>
      </c>
      <c r="C486" t="s">
        <v>1296</v>
      </c>
      <c r="D486" t="s">
        <v>1013</v>
      </c>
      <c r="E486" t="s">
        <v>282</v>
      </c>
      <c r="F486" t="s">
        <v>919</v>
      </c>
      <c r="G486" t="s">
        <v>210</v>
      </c>
      <c r="H486" t="s">
        <v>299</v>
      </c>
      <c r="I486">
        <v>48</v>
      </c>
      <c r="J486" t="s">
        <v>6</v>
      </c>
      <c r="K486">
        <v>34320</v>
      </c>
      <c r="L486">
        <v>43862</v>
      </c>
      <c r="M486">
        <v>44020</v>
      </c>
      <c r="N486">
        <v>5.25</v>
      </c>
    </row>
    <row r="487" spans="1:14" x14ac:dyDescent="0.25">
      <c r="A487">
        <v>131</v>
      </c>
      <c r="B487">
        <v>31971087</v>
      </c>
      <c r="C487" t="s">
        <v>1296</v>
      </c>
      <c r="D487" t="s">
        <v>1013</v>
      </c>
      <c r="E487" t="s">
        <v>282</v>
      </c>
      <c r="F487" t="s">
        <v>919</v>
      </c>
      <c r="G487" t="s">
        <v>92</v>
      </c>
      <c r="H487" t="s">
        <v>84</v>
      </c>
      <c r="I487">
        <v>58</v>
      </c>
      <c r="J487" t="s">
        <v>6</v>
      </c>
      <c r="K487">
        <v>34320</v>
      </c>
      <c r="L487">
        <v>43862</v>
      </c>
      <c r="M487">
        <v>44020</v>
      </c>
      <c r="N487">
        <v>5.25</v>
      </c>
    </row>
    <row r="488" spans="1:14" x14ac:dyDescent="0.25">
      <c r="A488">
        <v>131</v>
      </c>
      <c r="B488">
        <v>31971087</v>
      </c>
      <c r="C488" t="s">
        <v>1296</v>
      </c>
      <c r="D488" t="s">
        <v>1013</v>
      </c>
      <c r="E488" t="s">
        <v>282</v>
      </c>
      <c r="F488" t="s">
        <v>919</v>
      </c>
      <c r="G488" t="s">
        <v>92</v>
      </c>
      <c r="H488" t="s">
        <v>85</v>
      </c>
      <c r="I488">
        <v>58</v>
      </c>
      <c r="J488" t="s">
        <v>6</v>
      </c>
      <c r="K488">
        <v>34320</v>
      </c>
      <c r="L488">
        <v>43862</v>
      </c>
      <c r="M488">
        <v>44020</v>
      </c>
      <c r="N488">
        <v>5.25</v>
      </c>
    </row>
    <row r="489" spans="1:14" x14ac:dyDescent="0.25">
      <c r="A489">
        <v>131</v>
      </c>
      <c r="B489">
        <v>31971087</v>
      </c>
      <c r="C489" t="s">
        <v>1296</v>
      </c>
      <c r="D489" t="s">
        <v>1013</v>
      </c>
      <c r="E489" t="s">
        <v>282</v>
      </c>
      <c r="F489" t="s">
        <v>919</v>
      </c>
      <c r="G489" t="s">
        <v>283</v>
      </c>
      <c r="H489">
        <v>695</v>
      </c>
      <c r="I489">
        <v>48</v>
      </c>
      <c r="J489" t="s">
        <v>6</v>
      </c>
      <c r="K489">
        <v>34320</v>
      </c>
      <c r="L489">
        <v>43862</v>
      </c>
      <c r="M489">
        <v>44020</v>
      </c>
      <c r="N489">
        <v>5.25</v>
      </c>
    </row>
    <row r="490" spans="1:14" x14ac:dyDescent="0.25">
      <c r="A490">
        <v>132</v>
      </c>
      <c r="B490">
        <v>1107039618</v>
      </c>
      <c r="C490" t="s">
        <v>1296</v>
      </c>
      <c r="D490" t="s">
        <v>1013</v>
      </c>
      <c r="E490" t="s">
        <v>1002</v>
      </c>
      <c r="F490" t="s">
        <v>920</v>
      </c>
      <c r="G490" t="s">
        <v>149</v>
      </c>
      <c r="H490" t="s">
        <v>61</v>
      </c>
      <c r="I490">
        <v>48</v>
      </c>
      <c r="J490" t="s">
        <v>6</v>
      </c>
      <c r="K490">
        <v>38480</v>
      </c>
      <c r="L490">
        <v>43862</v>
      </c>
      <c r="M490">
        <v>44020</v>
      </c>
      <c r="N490">
        <v>5.25</v>
      </c>
    </row>
    <row r="491" spans="1:14" x14ac:dyDescent="0.25">
      <c r="A491">
        <v>132</v>
      </c>
      <c r="B491">
        <v>1107039618</v>
      </c>
      <c r="C491" t="s">
        <v>1296</v>
      </c>
      <c r="D491" t="s">
        <v>1013</v>
      </c>
      <c r="E491" t="s">
        <v>1002</v>
      </c>
      <c r="F491" t="s">
        <v>920</v>
      </c>
      <c r="G491" t="s">
        <v>343</v>
      </c>
      <c r="H491" t="s">
        <v>155</v>
      </c>
      <c r="I491">
        <v>38</v>
      </c>
      <c r="J491" t="s">
        <v>6</v>
      </c>
      <c r="K491">
        <v>38480</v>
      </c>
      <c r="L491">
        <v>43862</v>
      </c>
      <c r="M491">
        <v>44020</v>
      </c>
      <c r="N491">
        <v>5.25</v>
      </c>
    </row>
    <row r="492" spans="1:14" x14ac:dyDescent="0.25">
      <c r="A492">
        <v>132</v>
      </c>
      <c r="B492">
        <v>1107039618</v>
      </c>
      <c r="C492" t="s">
        <v>1296</v>
      </c>
      <c r="D492" t="s">
        <v>1013</v>
      </c>
      <c r="E492" t="s">
        <v>1002</v>
      </c>
      <c r="F492" t="s">
        <v>920</v>
      </c>
      <c r="G492" t="s">
        <v>226</v>
      </c>
      <c r="H492" t="s">
        <v>191</v>
      </c>
      <c r="I492">
        <v>48</v>
      </c>
      <c r="J492" t="s">
        <v>6</v>
      </c>
      <c r="K492">
        <v>38480</v>
      </c>
      <c r="L492">
        <v>43862</v>
      </c>
      <c r="M492">
        <v>44020</v>
      </c>
      <c r="N492">
        <v>5.25</v>
      </c>
    </row>
    <row r="493" spans="1:14" x14ac:dyDescent="0.25">
      <c r="A493">
        <v>132</v>
      </c>
      <c r="B493">
        <v>1107039618</v>
      </c>
      <c r="C493" t="s">
        <v>1296</v>
      </c>
      <c r="D493" t="s">
        <v>1013</v>
      </c>
      <c r="E493" t="s">
        <v>1002</v>
      </c>
      <c r="F493" t="s">
        <v>920</v>
      </c>
      <c r="G493" t="s">
        <v>226</v>
      </c>
      <c r="H493">
        <v>3491</v>
      </c>
      <c r="I493">
        <v>48</v>
      </c>
      <c r="J493" t="s">
        <v>6</v>
      </c>
      <c r="K493">
        <v>38480</v>
      </c>
      <c r="L493">
        <v>43862</v>
      </c>
      <c r="M493">
        <v>44020</v>
      </c>
      <c r="N493">
        <v>5.25</v>
      </c>
    </row>
    <row r="494" spans="1:14" x14ac:dyDescent="0.25">
      <c r="A494">
        <v>133</v>
      </c>
      <c r="B494">
        <v>31576734</v>
      </c>
      <c r="C494" t="s">
        <v>1296</v>
      </c>
      <c r="D494" t="s">
        <v>1013</v>
      </c>
      <c r="E494" t="s">
        <v>1003</v>
      </c>
      <c r="F494" t="s">
        <v>919</v>
      </c>
      <c r="G494" t="s">
        <v>285</v>
      </c>
      <c r="H494" t="s">
        <v>200</v>
      </c>
      <c r="I494">
        <v>48</v>
      </c>
      <c r="J494" t="s">
        <v>6</v>
      </c>
      <c r="K494">
        <v>34320</v>
      </c>
      <c r="L494">
        <v>43862</v>
      </c>
      <c r="M494">
        <v>43992</v>
      </c>
      <c r="N494">
        <v>4.25</v>
      </c>
    </row>
    <row r="495" spans="1:14" x14ac:dyDescent="0.25">
      <c r="A495">
        <v>133</v>
      </c>
      <c r="B495">
        <v>31576734</v>
      </c>
      <c r="C495" t="s">
        <v>1296</v>
      </c>
      <c r="D495" t="s">
        <v>1013</v>
      </c>
      <c r="E495" t="s">
        <v>1003</v>
      </c>
      <c r="F495" t="s">
        <v>919</v>
      </c>
      <c r="G495" t="s">
        <v>68</v>
      </c>
      <c r="H495">
        <v>7490</v>
      </c>
      <c r="I495">
        <v>48</v>
      </c>
      <c r="J495" t="s">
        <v>6</v>
      </c>
      <c r="K495">
        <v>34320</v>
      </c>
      <c r="L495">
        <v>43862</v>
      </c>
      <c r="M495">
        <v>43992</v>
      </c>
      <c r="N495">
        <v>4.25</v>
      </c>
    </row>
    <row r="496" spans="1:14" x14ac:dyDescent="0.25">
      <c r="A496">
        <v>133</v>
      </c>
      <c r="B496">
        <v>31576734</v>
      </c>
      <c r="C496" t="s">
        <v>1296</v>
      </c>
      <c r="D496" t="s">
        <v>1013</v>
      </c>
      <c r="E496" t="s">
        <v>1003</v>
      </c>
      <c r="F496" t="s">
        <v>919</v>
      </c>
      <c r="G496" t="s">
        <v>68</v>
      </c>
      <c r="H496" t="s">
        <v>337</v>
      </c>
      <c r="I496">
        <v>48</v>
      </c>
      <c r="J496" t="s">
        <v>6</v>
      </c>
      <c r="K496">
        <v>34320</v>
      </c>
      <c r="L496">
        <v>43862</v>
      </c>
      <c r="M496">
        <v>43992</v>
      </c>
      <c r="N496">
        <v>4.25</v>
      </c>
    </row>
    <row r="497" spans="1:14" x14ac:dyDescent="0.25">
      <c r="A497">
        <v>134</v>
      </c>
      <c r="B497">
        <v>1144186126</v>
      </c>
      <c r="C497" t="s">
        <v>1296</v>
      </c>
      <c r="D497" t="s">
        <v>1013</v>
      </c>
      <c r="E497" t="s">
        <v>287</v>
      </c>
      <c r="F497" t="s">
        <v>919</v>
      </c>
      <c r="G497" t="s">
        <v>288</v>
      </c>
      <c r="H497" t="s">
        <v>80</v>
      </c>
      <c r="I497">
        <v>48</v>
      </c>
      <c r="J497" t="s">
        <v>6</v>
      </c>
      <c r="K497">
        <v>34320</v>
      </c>
      <c r="L497">
        <v>43862</v>
      </c>
      <c r="M497">
        <v>43992</v>
      </c>
      <c r="N497">
        <v>4.25</v>
      </c>
    </row>
    <row r="498" spans="1:14" x14ac:dyDescent="0.25">
      <c r="A498">
        <v>134</v>
      </c>
      <c r="B498">
        <v>1144186126</v>
      </c>
      <c r="C498" t="s">
        <v>1296</v>
      </c>
      <c r="D498" t="s">
        <v>1013</v>
      </c>
      <c r="E498" t="s">
        <v>287</v>
      </c>
      <c r="F498" t="s">
        <v>919</v>
      </c>
      <c r="G498" t="s">
        <v>288</v>
      </c>
      <c r="H498" t="s">
        <v>120</v>
      </c>
      <c r="I498">
        <v>48</v>
      </c>
      <c r="J498" t="s">
        <v>6</v>
      </c>
      <c r="K498">
        <v>34320</v>
      </c>
      <c r="L498">
        <v>43862</v>
      </c>
      <c r="M498">
        <v>43992</v>
      </c>
      <c r="N498">
        <v>4.25</v>
      </c>
    </row>
    <row r="499" spans="1:14" x14ac:dyDescent="0.25">
      <c r="A499">
        <v>134</v>
      </c>
      <c r="B499">
        <v>1144186126</v>
      </c>
      <c r="C499" t="s">
        <v>1296</v>
      </c>
      <c r="D499" t="s">
        <v>1013</v>
      </c>
      <c r="E499" t="s">
        <v>287</v>
      </c>
      <c r="F499" t="s">
        <v>919</v>
      </c>
      <c r="G499" t="s">
        <v>288</v>
      </c>
      <c r="H499" t="s">
        <v>103</v>
      </c>
      <c r="I499">
        <v>48</v>
      </c>
      <c r="J499" t="s">
        <v>6</v>
      </c>
      <c r="K499">
        <v>34320</v>
      </c>
      <c r="L499">
        <v>43862</v>
      </c>
      <c r="M499">
        <v>43992</v>
      </c>
      <c r="N499">
        <v>4.25</v>
      </c>
    </row>
    <row r="500" spans="1:14" x14ac:dyDescent="0.25">
      <c r="A500">
        <v>134</v>
      </c>
      <c r="B500">
        <v>1144186126</v>
      </c>
      <c r="C500" t="s">
        <v>1296</v>
      </c>
      <c r="D500" t="s">
        <v>1013</v>
      </c>
      <c r="E500" t="s">
        <v>287</v>
      </c>
      <c r="F500" t="s">
        <v>919</v>
      </c>
      <c r="G500" t="s">
        <v>288</v>
      </c>
      <c r="H500" t="s">
        <v>79</v>
      </c>
      <c r="I500">
        <v>48</v>
      </c>
      <c r="J500" t="s">
        <v>6</v>
      </c>
      <c r="K500">
        <v>34320</v>
      </c>
      <c r="L500">
        <v>43862</v>
      </c>
      <c r="M500">
        <v>43992</v>
      </c>
      <c r="N500">
        <v>4.25</v>
      </c>
    </row>
    <row r="501" spans="1:14" x14ac:dyDescent="0.25">
      <c r="A501">
        <v>135</v>
      </c>
      <c r="B501">
        <v>66764736</v>
      </c>
      <c r="C501" t="s">
        <v>1296</v>
      </c>
      <c r="D501" t="s">
        <v>1017</v>
      </c>
      <c r="E501" t="s">
        <v>1004</v>
      </c>
      <c r="F501" t="s">
        <v>919</v>
      </c>
      <c r="G501" t="s">
        <v>289</v>
      </c>
      <c r="H501">
        <v>795</v>
      </c>
      <c r="I501">
        <v>48</v>
      </c>
      <c r="J501" t="s">
        <v>6</v>
      </c>
      <c r="K501">
        <v>34320</v>
      </c>
      <c r="L501">
        <v>43862</v>
      </c>
      <c r="M501">
        <v>43992</v>
      </c>
      <c r="N501">
        <v>4.25</v>
      </c>
    </row>
    <row r="502" spans="1:14" x14ac:dyDescent="0.25">
      <c r="A502">
        <v>135</v>
      </c>
      <c r="B502">
        <v>66764736</v>
      </c>
      <c r="C502" t="s">
        <v>1296</v>
      </c>
      <c r="D502" t="s">
        <v>1017</v>
      </c>
      <c r="E502" t="s">
        <v>1004</v>
      </c>
      <c r="F502" t="s">
        <v>919</v>
      </c>
      <c r="G502" t="s">
        <v>289</v>
      </c>
      <c r="H502" t="s">
        <v>89</v>
      </c>
      <c r="I502">
        <v>48</v>
      </c>
      <c r="J502" t="s">
        <v>6</v>
      </c>
      <c r="K502">
        <v>34320</v>
      </c>
      <c r="L502">
        <v>43862</v>
      </c>
      <c r="M502">
        <v>43992</v>
      </c>
      <c r="N502">
        <v>4.25</v>
      </c>
    </row>
    <row r="503" spans="1:14" x14ac:dyDescent="0.25">
      <c r="A503">
        <v>135</v>
      </c>
      <c r="B503">
        <v>66764736</v>
      </c>
      <c r="C503" t="s">
        <v>1296</v>
      </c>
      <c r="D503" t="s">
        <v>1017</v>
      </c>
      <c r="E503" t="s">
        <v>1004</v>
      </c>
      <c r="F503" t="s">
        <v>919</v>
      </c>
      <c r="G503" t="s">
        <v>265</v>
      </c>
      <c r="H503">
        <v>420</v>
      </c>
      <c r="I503">
        <v>48</v>
      </c>
      <c r="J503" t="s">
        <v>6</v>
      </c>
      <c r="K503">
        <v>34320</v>
      </c>
      <c r="L503">
        <v>43862</v>
      </c>
      <c r="M503">
        <v>43992</v>
      </c>
      <c r="N503">
        <v>4.25</v>
      </c>
    </row>
    <row r="504" spans="1:14" x14ac:dyDescent="0.25">
      <c r="A504">
        <v>135</v>
      </c>
      <c r="B504">
        <v>66764736</v>
      </c>
      <c r="C504" t="s">
        <v>1296</v>
      </c>
      <c r="D504" t="s">
        <v>1017</v>
      </c>
      <c r="E504" t="s">
        <v>1004</v>
      </c>
      <c r="F504" t="s">
        <v>919</v>
      </c>
      <c r="G504" t="s">
        <v>289</v>
      </c>
      <c r="H504">
        <v>720</v>
      </c>
      <c r="I504">
        <v>48</v>
      </c>
      <c r="J504" t="s">
        <v>6</v>
      </c>
      <c r="K504">
        <v>34320</v>
      </c>
      <c r="L504">
        <v>43862</v>
      </c>
      <c r="M504">
        <v>43992</v>
      </c>
      <c r="N504">
        <v>4.25</v>
      </c>
    </row>
    <row r="505" spans="1:14" x14ac:dyDescent="0.25">
      <c r="A505">
        <v>135</v>
      </c>
      <c r="B505">
        <v>66764736</v>
      </c>
      <c r="C505" t="s">
        <v>1296</v>
      </c>
      <c r="D505" t="s">
        <v>1017</v>
      </c>
      <c r="E505" t="s">
        <v>1004</v>
      </c>
      <c r="F505" t="s">
        <v>919</v>
      </c>
      <c r="G505" t="s">
        <v>265</v>
      </c>
      <c r="H505" t="s">
        <v>129</v>
      </c>
      <c r="I505">
        <v>38</v>
      </c>
      <c r="J505" t="s">
        <v>6</v>
      </c>
      <c r="K505">
        <v>34320</v>
      </c>
      <c r="L505">
        <v>43862</v>
      </c>
      <c r="M505">
        <v>43992</v>
      </c>
      <c r="N505">
        <v>4.25</v>
      </c>
    </row>
    <row r="506" spans="1:14" x14ac:dyDescent="0.25">
      <c r="A506">
        <v>135</v>
      </c>
      <c r="B506">
        <v>66764736</v>
      </c>
      <c r="C506" t="s">
        <v>1296</v>
      </c>
      <c r="D506" t="s">
        <v>1017</v>
      </c>
      <c r="E506" t="s">
        <v>1004</v>
      </c>
      <c r="F506" t="s">
        <v>919</v>
      </c>
      <c r="G506" t="s">
        <v>265</v>
      </c>
      <c r="H506" t="s">
        <v>130</v>
      </c>
      <c r="I506">
        <v>38</v>
      </c>
      <c r="J506" t="s">
        <v>6</v>
      </c>
      <c r="K506">
        <v>34320</v>
      </c>
      <c r="L506">
        <v>43862</v>
      </c>
      <c r="M506">
        <v>43992</v>
      </c>
      <c r="N506">
        <v>4.25</v>
      </c>
    </row>
    <row r="507" spans="1:14" x14ac:dyDescent="0.25">
      <c r="A507">
        <v>136</v>
      </c>
      <c r="B507">
        <v>76305036</v>
      </c>
      <c r="C507" t="s">
        <v>1296</v>
      </c>
      <c r="D507" t="s">
        <v>1023</v>
      </c>
      <c r="E507" t="s">
        <v>290</v>
      </c>
      <c r="F507" t="s">
        <v>919</v>
      </c>
      <c r="G507" t="s">
        <v>39</v>
      </c>
      <c r="H507" t="s">
        <v>38</v>
      </c>
      <c r="I507">
        <v>48</v>
      </c>
      <c r="J507" t="s">
        <v>6</v>
      </c>
      <c r="K507">
        <v>34320</v>
      </c>
      <c r="L507">
        <v>43864</v>
      </c>
      <c r="M507">
        <v>43992</v>
      </c>
      <c r="N507">
        <v>4.25</v>
      </c>
    </row>
    <row r="508" spans="1:14" x14ac:dyDescent="0.25">
      <c r="A508">
        <v>136</v>
      </c>
      <c r="B508">
        <v>76305036</v>
      </c>
      <c r="C508" t="s">
        <v>1296</v>
      </c>
      <c r="D508" t="s">
        <v>1023</v>
      </c>
      <c r="E508" t="s">
        <v>290</v>
      </c>
      <c r="F508" t="s">
        <v>919</v>
      </c>
      <c r="G508" t="s">
        <v>229</v>
      </c>
      <c r="H508" t="s">
        <v>328</v>
      </c>
      <c r="I508">
        <v>48</v>
      </c>
      <c r="J508" t="s">
        <v>6</v>
      </c>
      <c r="K508">
        <v>34320</v>
      </c>
      <c r="L508">
        <v>43864</v>
      </c>
      <c r="M508">
        <v>43992</v>
      </c>
      <c r="N508">
        <v>4.25</v>
      </c>
    </row>
    <row r="509" spans="1:14" x14ac:dyDescent="0.25">
      <c r="A509">
        <v>136</v>
      </c>
      <c r="B509">
        <v>76305036</v>
      </c>
      <c r="C509" t="s">
        <v>1296</v>
      </c>
      <c r="D509" t="s">
        <v>1023</v>
      </c>
      <c r="E509" t="s">
        <v>290</v>
      </c>
      <c r="F509" t="s">
        <v>919</v>
      </c>
      <c r="G509" t="s">
        <v>113</v>
      </c>
      <c r="H509" t="s">
        <v>56</v>
      </c>
      <c r="I509">
        <v>48</v>
      </c>
      <c r="J509" t="s">
        <v>6</v>
      </c>
      <c r="K509">
        <v>34320</v>
      </c>
      <c r="L509">
        <v>43864</v>
      </c>
      <c r="M509">
        <v>43992</v>
      </c>
      <c r="N509">
        <v>4.25</v>
      </c>
    </row>
    <row r="510" spans="1:14" x14ac:dyDescent="0.25">
      <c r="A510">
        <v>137</v>
      </c>
      <c r="B510">
        <v>1144054782</v>
      </c>
      <c r="C510" t="s">
        <v>1296</v>
      </c>
      <c r="D510" t="s">
        <v>1013</v>
      </c>
      <c r="E510" t="s">
        <v>312</v>
      </c>
      <c r="F510" t="s">
        <v>919</v>
      </c>
      <c r="G510" t="s">
        <v>377</v>
      </c>
      <c r="H510" t="s">
        <v>353</v>
      </c>
      <c r="I510">
        <v>38</v>
      </c>
      <c r="J510" t="s">
        <v>6</v>
      </c>
      <c r="K510">
        <v>34320</v>
      </c>
      <c r="L510">
        <v>43862</v>
      </c>
      <c r="M510">
        <v>43992</v>
      </c>
      <c r="N510">
        <v>4.25</v>
      </c>
    </row>
    <row r="511" spans="1:14" x14ac:dyDescent="0.25">
      <c r="A511">
        <v>137</v>
      </c>
      <c r="B511">
        <v>1144054782</v>
      </c>
      <c r="C511" t="s">
        <v>1296</v>
      </c>
      <c r="D511" t="s">
        <v>1013</v>
      </c>
      <c r="E511" t="s">
        <v>312</v>
      </c>
      <c r="F511" t="s">
        <v>919</v>
      </c>
      <c r="G511" t="s">
        <v>181</v>
      </c>
      <c r="H511">
        <v>995</v>
      </c>
      <c r="I511">
        <v>58</v>
      </c>
      <c r="J511" t="s">
        <v>6</v>
      </c>
      <c r="K511">
        <v>34320</v>
      </c>
      <c r="L511">
        <v>43862</v>
      </c>
      <c r="M511">
        <v>43992</v>
      </c>
      <c r="N511">
        <v>4.25</v>
      </c>
    </row>
    <row r="512" spans="1:14" x14ac:dyDescent="0.25">
      <c r="A512">
        <v>137</v>
      </c>
      <c r="B512">
        <v>1144054782</v>
      </c>
      <c r="C512" t="s">
        <v>1296</v>
      </c>
      <c r="D512" t="s">
        <v>1013</v>
      </c>
      <c r="E512" t="s">
        <v>312</v>
      </c>
      <c r="F512" t="s">
        <v>919</v>
      </c>
      <c r="G512" t="s">
        <v>313</v>
      </c>
      <c r="H512">
        <v>220</v>
      </c>
      <c r="I512">
        <v>48</v>
      </c>
      <c r="J512" t="s">
        <v>6</v>
      </c>
      <c r="K512">
        <v>34320</v>
      </c>
      <c r="L512">
        <v>43862</v>
      </c>
      <c r="M512">
        <v>43992</v>
      </c>
      <c r="N512">
        <v>4.25</v>
      </c>
    </row>
    <row r="513" spans="1:14" x14ac:dyDescent="0.25">
      <c r="A513">
        <v>137</v>
      </c>
      <c r="B513">
        <v>1144054782</v>
      </c>
      <c r="C513" t="s">
        <v>1296</v>
      </c>
      <c r="D513" t="s">
        <v>1013</v>
      </c>
      <c r="E513" t="s">
        <v>312</v>
      </c>
      <c r="F513" t="s">
        <v>919</v>
      </c>
      <c r="G513" t="s">
        <v>377</v>
      </c>
      <c r="H513" t="s">
        <v>354</v>
      </c>
      <c r="I513">
        <v>38</v>
      </c>
      <c r="J513" t="s">
        <v>6</v>
      </c>
      <c r="K513">
        <v>34320</v>
      </c>
      <c r="L513">
        <v>43862</v>
      </c>
      <c r="M513">
        <v>43992</v>
      </c>
      <c r="N513">
        <v>4.25</v>
      </c>
    </row>
    <row r="514" spans="1:14" x14ac:dyDescent="0.25">
      <c r="A514">
        <v>137</v>
      </c>
      <c r="B514">
        <v>1144054782</v>
      </c>
      <c r="C514" t="s">
        <v>1296</v>
      </c>
      <c r="D514" t="s">
        <v>1013</v>
      </c>
      <c r="E514" t="s">
        <v>312</v>
      </c>
      <c r="F514" t="s">
        <v>919</v>
      </c>
      <c r="G514" t="s">
        <v>90</v>
      </c>
      <c r="H514">
        <v>595</v>
      </c>
      <c r="I514">
        <v>48</v>
      </c>
      <c r="J514" t="s">
        <v>6</v>
      </c>
      <c r="K514">
        <v>34320</v>
      </c>
      <c r="L514">
        <v>43862</v>
      </c>
      <c r="M514">
        <v>43992</v>
      </c>
      <c r="N514">
        <v>4.25</v>
      </c>
    </row>
    <row r="515" spans="1:14" x14ac:dyDescent="0.25">
      <c r="A515">
        <v>138</v>
      </c>
      <c r="B515">
        <v>1144042286</v>
      </c>
      <c r="C515" t="s">
        <v>1296</v>
      </c>
      <c r="D515" t="s">
        <v>1013</v>
      </c>
      <c r="E515" t="s">
        <v>291</v>
      </c>
      <c r="F515" t="s">
        <v>919</v>
      </c>
      <c r="G515" t="s">
        <v>243</v>
      </c>
      <c r="H515" t="s">
        <v>84</v>
      </c>
      <c r="I515">
        <v>48</v>
      </c>
      <c r="J515" t="s">
        <v>6</v>
      </c>
      <c r="K515">
        <v>34320</v>
      </c>
      <c r="L515">
        <v>43862</v>
      </c>
      <c r="M515">
        <v>43992</v>
      </c>
      <c r="N515">
        <v>4.25</v>
      </c>
    </row>
    <row r="516" spans="1:14" x14ac:dyDescent="0.25">
      <c r="A516">
        <v>138</v>
      </c>
      <c r="B516">
        <v>1144042286</v>
      </c>
      <c r="C516" t="s">
        <v>1296</v>
      </c>
      <c r="D516" t="s">
        <v>1013</v>
      </c>
      <c r="E516" t="s">
        <v>291</v>
      </c>
      <c r="F516" t="s">
        <v>919</v>
      </c>
      <c r="G516" t="s">
        <v>243</v>
      </c>
      <c r="H516" t="s">
        <v>85</v>
      </c>
      <c r="I516">
        <v>48</v>
      </c>
      <c r="J516" t="s">
        <v>6</v>
      </c>
      <c r="K516">
        <v>34320</v>
      </c>
      <c r="L516">
        <v>43862</v>
      </c>
      <c r="M516">
        <v>43992</v>
      </c>
      <c r="N516">
        <v>4.25</v>
      </c>
    </row>
    <row r="517" spans="1:14" x14ac:dyDescent="0.25">
      <c r="A517">
        <v>138</v>
      </c>
      <c r="B517">
        <v>1144042286</v>
      </c>
      <c r="C517" t="s">
        <v>1296</v>
      </c>
      <c r="D517" t="s">
        <v>1013</v>
      </c>
      <c r="E517" t="s">
        <v>291</v>
      </c>
      <c r="F517" t="s">
        <v>919</v>
      </c>
      <c r="G517" t="s">
        <v>378</v>
      </c>
      <c r="H517" t="s">
        <v>353</v>
      </c>
      <c r="I517">
        <v>48</v>
      </c>
      <c r="J517" t="s">
        <v>6</v>
      </c>
      <c r="K517">
        <v>34320</v>
      </c>
      <c r="L517">
        <v>43862</v>
      </c>
      <c r="M517">
        <v>43992</v>
      </c>
      <c r="N517">
        <v>4.25</v>
      </c>
    </row>
    <row r="518" spans="1:14" x14ac:dyDescent="0.25">
      <c r="A518">
        <v>138</v>
      </c>
      <c r="B518">
        <v>1144042286</v>
      </c>
      <c r="C518" t="s">
        <v>1296</v>
      </c>
      <c r="D518" t="s">
        <v>1013</v>
      </c>
      <c r="E518" t="s">
        <v>291</v>
      </c>
      <c r="F518" t="s">
        <v>919</v>
      </c>
      <c r="G518" t="s">
        <v>292</v>
      </c>
      <c r="H518" t="s">
        <v>163</v>
      </c>
      <c r="I518">
        <v>58</v>
      </c>
      <c r="J518" t="s">
        <v>6</v>
      </c>
      <c r="K518">
        <v>34320</v>
      </c>
      <c r="L518">
        <v>43862</v>
      </c>
      <c r="M518">
        <v>43992</v>
      </c>
      <c r="N518">
        <v>4.25</v>
      </c>
    </row>
    <row r="519" spans="1:14" x14ac:dyDescent="0.25">
      <c r="A519">
        <v>138</v>
      </c>
      <c r="B519">
        <v>1144042286</v>
      </c>
      <c r="C519" t="s">
        <v>1296</v>
      </c>
      <c r="D519" t="s">
        <v>1013</v>
      </c>
      <c r="E519" t="s">
        <v>291</v>
      </c>
      <c r="F519" t="s">
        <v>919</v>
      </c>
      <c r="G519" t="s">
        <v>292</v>
      </c>
      <c r="H519" t="s">
        <v>364</v>
      </c>
      <c r="I519">
        <v>58</v>
      </c>
      <c r="J519" t="s">
        <v>6</v>
      </c>
      <c r="K519">
        <v>34320</v>
      </c>
      <c r="L519">
        <v>43862</v>
      </c>
      <c r="M519">
        <v>43992</v>
      </c>
      <c r="N519">
        <v>4.25</v>
      </c>
    </row>
    <row r="520" spans="1:14" x14ac:dyDescent="0.25">
      <c r="A520">
        <v>138</v>
      </c>
      <c r="B520">
        <v>1144042286</v>
      </c>
      <c r="C520" t="s">
        <v>1296</v>
      </c>
      <c r="D520" t="s">
        <v>1013</v>
      </c>
      <c r="E520" t="s">
        <v>291</v>
      </c>
      <c r="F520" t="s">
        <v>919</v>
      </c>
      <c r="G520" t="s">
        <v>381</v>
      </c>
      <c r="I520">
        <v>40</v>
      </c>
      <c r="J520" t="s">
        <v>10</v>
      </c>
      <c r="K520">
        <v>23100</v>
      </c>
      <c r="L520">
        <v>43862</v>
      </c>
      <c r="M520">
        <v>43992</v>
      </c>
      <c r="N520">
        <v>4.25</v>
      </c>
    </row>
    <row r="521" spans="1:14" x14ac:dyDescent="0.25">
      <c r="A521">
        <v>139</v>
      </c>
      <c r="B521">
        <v>16930899</v>
      </c>
      <c r="C521" t="s">
        <v>1296</v>
      </c>
      <c r="D521" t="s">
        <v>1012</v>
      </c>
      <c r="E521" t="s">
        <v>1005</v>
      </c>
      <c r="F521" t="s">
        <v>919</v>
      </c>
      <c r="G521" t="s">
        <v>139</v>
      </c>
      <c r="H521" t="s">
        <v>79</v>
      </c>
      <c r="I521">
        <v>38</v>
      </c>
      <c r="J521" t="s">
        <v>6</v>
      </c>
      <c r="K521">
        <v>34320</v>
      </c>
      <c r="L521">
        <v>43862</v>
      </c>
      <c r="M521">
        <v>43992</v>
      </c>
      <c r="N521">
        <v>4.25</v>
      </c>
    </row>
    <row r="522" spans="1:14" x14ac:dyDescent="0.25">
      <c r="A522">
        <v>139</v>
      </c>
      <c r="B522">
        <v>16930899</v>
      </c>
      <c r="C522" t="s">
        <v>1296</v>
      </c>
      <c r="D522" t="s">
        <v>1012</v>
      </c>
      <c r="E522" t="s">
        <v>1005</v>
      </c>
      <c r="F522" t="s">
        <v>919</v>
      </c>
      <c r="G522" t="s">
        <v>366</v>
      </c>
      <c r="H522" t="s">
        <v>354</v>
      </c>
      <c r="I522">
        <v>58</v>
      </c>
      <c r="J522" t="s">
        <v>6</v>
      </c>
      <c r="K522">
        <v>34320</v>
      </c>
      <c r="L522">
        <v>43862</v>
      </c>
      <c r="M522">
        <v>43992</v>
      </c>
      <c r="N522">
        <v>4.25</v>
      </c>
    </row>
    <row r="523" spans="1:14" x14ac:dyDescent="0.25">
      <c r="A523">
        <v>139</v>
      </c>
      <c r="B523">
        <v>16930899</v>
      </c>
      <c r="C523" t="s">
        <v>1296</v>
      </c>
      <c r="D523" t="s">
        <v>1012</v>
      </c>
      <c r="E523" t="s">
        <v>1005</v>
      </c>
      <c r="F523" t="s">
        <v>919</v>
      </c>
      <c r="G523" t="s">
        <v>889</v>
      </c>
      <c r="H523" t="s">
        <v>364</v>
      </c>
      <c r="I523">
        <v>48</v>
      </c>
      <c r="J523" t="s">
        <v>6</v>
      </c>
      <c r="K523">
        <v>34320</v>
      </c>
      <c r="L523">
        <v>43862</v>
      </c>
      <c r="M523">
        <v>43992</v>
      </c>
      <c r="N523">
        <v>4.25</v>
      </c>
    </row>
    <row r="524" spans="1:14" x14ac:dyDescent="0.25">
      <c r="A524">
        <v>139</v>
      </c>
      <c r="B524">
        <v>16930899</v>
      </c>
      <c r="C524" t="s">
        <v>1296</v>
      </c>
      <c r="D524" t="s">
        <v>1012</v>
      </c>
      <c r="E524" t="s">
        <v>1005</v>
      </c>
      <c r="F524" t="s">
        <v>919</v>
      </c>
      <c r="G524" t="s">
        <v>890</v>
      </c>
      <c r="H524" t="s">
        <v>135</v>
      </c>
      <c r="I524">
        <v>48</v>
      </c>
      <c r="J524" t="s">
        <v>6</v>
      </c>
      <c r="K524">
        <v>34320</v>
      </c>
      <c r="L524">
        <v>43862</v>
      </c>
      <c r="M524">
        <v>43992</v>
      </c>
      <c r="N524">
        <v>4.25</v>
      </c>
    </row>
    <row r="525" spans="1:14" x14ac:dyDescent="0.25">
      <c r="A525">
        <v>140</v>
      </c>
      <c r="B525">
        <v>16775566</v>
      </c>
      <c r="C525" t="s">
        <v>1296</v>
      </c>
      <c r="D525" t="s">
        <v>1013</v>
      </c>
      <c r="E525" t="s">
        <v>294</v>
      </c>
      <c r="F525" t="s">
        <v>919</v>
      </c>
      <c r="G525" t="s">
        <v>295</v>
      </c>
      <c r="H525">
        <v>7496</v>
      </c>
      <c r="I525">
        <v>48</v>
      </c>
      <c r="J525" t="s">
        <v>6</v>
      </c>
      <c r="K525">
        <v>34320</v>
      </c>
      <c r="L525">
        <v>43862</v>
      </c>
      <c r="M525">
        <v>43992</v>
      </c>
      <c r="N525">
        <v>4.25</v>
      </c>
    </row>
    <row r="526" spans="1:14" x14ac:dyDescent="0.25">
      <c r="A526">
        <v>140</v>
      </c>
      <c r="B526">
        <v>16775566</v>
      </c>
      <c r="C526" t="s">
        <v>1296</v>
      </c>
      <c r="D526" t="s">
        <v>1013</v>
      </c>
      <c r="E526" t="s">
        <v>294</v>
      </c>
      <c r="F526" t="s">
        <v>919</v>
      </c>
      <c r="G526" t="s">
        <v>295</v>
      </c>
      <c r="H526" t="s">
        <v>324</v>
      </c>
      <c r="I526">
        <v>48</v>
      </c>
      <c r="J526" t="s">
        <v>6</v>
      </c>
      <c r="K526">
        <v>34320</v>
      </c>
      <c r="L526">
        <v>43862</v>
      </c>
      <c r="M526">
        <v>43992</v>
      </c>
      <c r="N526">
        <v>4.25</v>
      </c>
    </row>
    <row r="527" spans="1:14" x14ac:dyDescent="0.25">
      <c r="A527">
        <v>140</v>
      </c>
      <c r="B527">
        <v>16775566</v>
      </c>
      <c r="C527" t="s">
        <v>1296</v>
      </c>
      <c r="D527" t="s">
        <v>1013</v>
      </c>
      <c r="E527" t="s">
        <v>294</v>
      </c>
      <c r="F527" t="s">
        <v>919</v>
      </c>
      <c r="G527" t="s">
        <v>295</v>
      </c>
      <c r="H527">
        <v>7495</v>
      </c>
      <c r="I527">
        <v>48</v>
      </c>
      <c r="J527" t="s">
        <v>6</v>
      </c>
      <c r="K527">
        <v>34320</v>
      </c>
      <c r="L527">
        <v>43862</v>
      </c>
      <c r="M527">
        <v>43992</v>
      </c>
      <c r="N527">
        <v>4.25</v>
      </c>
    </row>
    <row r="528" spans="1:14" x14ac:dyDescent="0.25">
      <c r="A528">
        <v>140</v>
      </c>
      <c r="B528">
        <v>16775566</v>
      </c>
      <c r="C528" t="s">
        <v>1296</v>
      </c>
      <c r="D528" t="s">
        <v>1013</v>
      </c>
      <c r="E528" t="s">
        <v>294</v>
      </c>
      <c r="F528" t="s">
        <v>919</v>
      </c>
      <c r="G528" t="s">
        <v>320</v>
      </c>
      <c r="H528">
        <v>2490</v>
      </c>
      <c r="I528">
        <v>48</v>
      </c>
      <c r="J528" t="s">
        <v>6</v>
      </c>
      <c r="K528">
        <v>34320</v>
      </c>
      <c r="L528">
        <v>43862</v>
      </c>
      <c r="M528">
        <v>43992</v>
      </c>
      <c r="N528">
        <v>4.25</v>
      </c>
    </row>
    <row r="529" spans="1:14" x14ac:dyDescent="0.25">
      <c r="A529">
        <v>140</v>
      </c>
      <c r="B529">
        <v>16775566</v>
      </c>
      <c r="C529" t="s">
        <v>1296</v>
      </c>
      <c r="D529" t="s">
        <v>1013</v>
      </c>
      <c r="E529" t="s">
        <v>294</v>
      </c>
      <c r="F529" t="s">
        <v>919</v>
      </c>
      <c r="G529" t="s">
        <v>320</v>
      </c>
      <c r="H529" t="s">
        <v>150</v>
      </c>
      <c r="I529">
        <v>48</v>
      </c>
      <c r="J529" t="s">
        <v>6</v>
      </c>
      <c r="K529">
        <v>34320</v>
      </c>
      <c r="L529">
        <v>43862</v>
      </c>
      <c r="M529">
        <v>43992</v>
      </c>
      <c r="N529">
        <v>4.25</v>
      </c>
    </row>
    <row r="530" spans="1:14" x14ac:dyDescent="0.25">
      <c r="A530">
        <v>141</v>
      </c>
      <c r="B530">
        <v>66853083</v>
      </c>
      <c r="C530" t="s">
        <v>1296</v>
      </c>
      <c r="D530" t="s">
        <v>1013</v>
      </c>
      <c r="E530" t="s">
        <v>1006</v>
      </c>
      <c r="F530" t="s">
        <v>919</v>
      </c>
      <c r="G530" t="s">
        <v>214</v>
      </c>
      <c r="H530">
        <v>995</v>
      </c>
      <c r="I530">
        <v>48</v>
      </c>
      <c r="J530" t="s">
        <v>6</v>
      </c>
      <c r="K530">
        <v>34320</v>
      </c>
      <c r="L530">
        <v>43862</v>
      </c>
      <c r="M530">
        <v>43992</v>
      </c>
      <c r="N530">
        <v>4.25</v>
      </c>
    </row>
    <row r="531" spans="1:14" x14ac:dyDescent="0.25">
      <c r="A531">
        <v>141</v>
      </c>
      <c r="B531">
        <v>66853083</v>
      </c>
      <c r="C531" t="s">
        <v>1296</v>
      </c>
      <c r="D531" t="s">
        <v>1013</v>
      </c>
      <c r="E531" t="s">
        <v>1006</v>
      </c>
      <c r="F531" t="s">
        <v>919</v>
      </c>
      <c r="G531" t="s">
        <v>313</v>
      </c>
      <c r="H531" t="s">
        <v>268</v>
      </c>
      <c r="I531">
        <v>48</v>
      </c>
      <c r="J531" t="s">
        <v>6</v>
      </c>
      <c r="K531">
        <v>34320</v>
      </c>
      <c r="L531">
        <v>43862</v>
      </c>
      <c r="M531">
        <v>43992</v>
      </c>
      <c r="N531">
        <v>4.25</v>
      </c>
    </row>
    <row r="532" spans="1:14" x14ac:dyDescent="0.25">
      <c r="A532">
        <v>141</v>
      </c>
      <c r="B532">
        <v>66853083</v>
      </c>
      <c r="C532" t="s">
        <v>1296</v>
      </c>
      <c r="D532" t="s">
        <v>1013</v>
      </c>
      <c r="E532" t="s">
        <v>1006</v>
      </c>
      <c r="F532" t="s">
        <v>919</v>
      </c>
      <c r="G532" t="s">
        <v>33</v>
      </c>
      <c r="H532" t="s">
        <v>182</v>
      </c>
      <c r="I532">
        <v>38</v>
      </c>
      <c r="J532" t="s">
        <v>6</v>
      </c>
      <c r="K532">
        <v>34320</v>
      </c>
      <c r="L532">
        <v>43862</v>
      </c>
      <c r="M532">
        <v>43992</v>
      </c>
      <c r="N532">
        <v>4.25</v>
      </c>
    </row>
    <row r="533" spans="1:14" x14ac:dyDescent="0.25">
      <c r="A533">
        <v>141</v>
      </c>
      <c r="B533">
        <v>66853083</v>
      </c>
      <c r="C533" t="s">
        <v>1296</v>
      </c>
      <c r="D533" t="s">
        <v>1013</v>
      </c>
      <c r="E533" t="s">
        <v>1006</v>
      </c>
      <c r="F533" t="s">
        <v>919</v>
      </c>
      <c r="G533" t="s">
        <v>236</v>
      </c>
      <c r="H533" t="s">
        <v>237</v>
      </c>
      <c r="I533">
        <v>38</v>
      </c>
      <c r="J533" t="s">
        <v>6</v>
      </c>
      <c r="K533">
        <v>34320</v>
      </c>
      <c r="L533">
        <v>43862</v>
      </c>
      <c r="M533">
        <v>43992</v>
      </c>
      <c r="N533">
        <v>4.25</v>
      </c>
    </row>
    <row r="534" spans="1:14" x14ac:dyDescent="0.25">
      <c r="A534">
        <v>142</v>
      </c>
      <c r="B534">
        <v>29679290</v>
      </c>
      <c r="C534" t="s">
        <v>1296</v>
      </c>
      <c r="D534" t="s">
        <v>1013</v>
      </c>
      <c r="E534" t="s">
        <v>296</v>
      </c>
      <c r="F534" t="s">
        <v>919</v>
      </c>
      <c r="G534" t="s">
        <v>315</v>
      </c>
      <c r="H534" t="s">
        <v>40</v>
      </c>
      <c r="I534">
        <v>38</v>
      </c>
      <c r="J534" t="s">
        <v>6</v>
      </c>
      <c r="K534">
        <v>34320</v>
      </c>
      <c r="L534">
        <v>43862</v>
      </c>
      <c r="M534">
        <v>43992</v>
      </c>
      <c r="N534">
        <v>4.25</v>
      </c>
    </row>
    <row r="535" spans="1:14" x14ac:dyDescent="0.25">
      <c r="A535">
        <v>142</v>
      </c>
      <c r="B535">
        <v>29679290</v>
      </c>
      <c r="C535" t="s">
        <v>1296</v>
      </c>
      <c r="D535" t="s">
        <v>1013</v>
      </c>
      <c r="E535" t="s">
        <v>296</v>
      </c>
      <c r="F535" t="s">
        <v>919</v>
      </c>
      <c r="G535" t="s">
        <v>254</v>
      </c>
      <c r="H535">
        <v>6490</v>
      </c>
      <c r="I535">
        <v>48</v>
      </c>
      <c r="J535" t="s">
        <v>6</v>
      </c>
      <c r="K535">
        <v>34320</v>
      </c>
      <c r="L535">
        <v>43862</v>
      </c>
      <c r="M535">
        <v>43992</v>
      </c>
      <c r="N535">
        <v>4.25</v>
      </c>
    </row>
    <row r="536" spans="1:14" x14ac:dyDescent="0.25">
      <c r="A536">
        <v>142</v>
      </c>
      <c r="B536">
        <v>29679290</v>
      </c>
      <c r="C536" t="s">
        <v>1296</v>
      </c>
      <c r="D536" t="s">
        <v>1013</v>
      </c>
      <c r="E536" t="s">
        <v>296</v>
      </c>
      <c r="F536" t="s">
        <v>919</v>
      </c>
      <c r="G536" t="s">
        <v>158</v>
      </c>
      <c r="H536" t="s">
        <v>337</v>
      </c>
      <c r="I536">
        <v>48</v>
      </c>
      <c r="J536" t="s">
        <v>6</v>
      </c>
      <c r="K536">
        <v>34320</v>
      </c>
      <c r="L536">
        <v>43862</v>
      </c>
      <c r="M536">
        <v>43992</v>
      </c>
      <c r="N536">
        <v>4.25</v>
      </c>
    </row>
    <row r="537" spans="1:14" x14ac:dyDescent="0.25">
      <c r="A537">
        <v>143</v>
      </c>
      <c r="B537">
        <v>6229247</v>
      </c>
      <c r="C537" t="s">
        <v>1296</v>
      </c>
      <c r="D537" t="s">
        <v>1013</v>
      </c>
      <c r="E537" t="s">
        <v>1007</v>
      </c>
      <c r="F537" t="s">
        <v>919</v>
      </c>
      <c r="G537" t="s">
        <v>208</v>
      </c>
      <c r="H537">
        <v>6491</v>
      </c>
      <c r="I537">
        <v>38</v>
      </c>
      <c r="J537" t="s">
        <v>6</v>
      </c>
      <c r="K537">
        <v>34320</v>
      </c>
      <c r="L537">
        <v>43865</v>
      </c>
      <c r="M537">
        <v>43992</v>
      </c>
      <c r="N537">
        <v>4.25</v>
      </c>
    </row>
    <row r="538" spans="1:14" x14ac:dyDescent="0.25">
      <c r="A538">
        <v>143</v>
      </c>
      <c r="B538">
        <v>6229247</v>
      </c>
      <c r="C538" t="s">
        <v>1296</v>
      </c>
      <c r="D538" t="s">
        <v>1013</v>
      </c>
      <c r="E538" t="s">
        <v>1007</v>
      </c>
      <c r="F538" t="s">
        <v>919</v>
      </c>
      <c r="G538" t="s">
        <v>124</v>
      </c>
      <c r="H538">
        <v>5491</v>
      </c>
      <c r="I538">
        <v>38</v>
      </c>
      <c r="J538" t="s">
        <v>6</v>
      </c>
      <c r="K538">
        <v>34320</v>
      </c>
      <c r="L538">
        <v>43865</v>
      </c>
      <c r="M538">
        <v>43992</v>
      </c>
      <c r="N538">
        <v>4.25</v>
      </c>
    </row>
    <row r="539" spans="1:14" x14ac:dyDescent="0.25">
      <c r="A539">
        <v>143</v>
      </c>
      <c r="B539">
        <v>6229247</v>
      </c>
      <c r="C539" t="s">
        <v>1296</v>
      </c>
      <c r="D539" t="s">
        <v>1013</v>
      </c>
      <c r="E539" t="s">
        <v>1007</v>
      </c>
      <c r="F539" t="s">
        <v>919</v>
      </c>
      <c r="G539" t="s">
        <v>208</v>
      </c>
      <c r="H539" t="s">
        <v>43</v>
      </c>
      <c r="I539">
        <v>38</v>
      </c>
      <c r="J539" t="s">
        <v>6</v>
      </c>
      <c r="K539">
        <v>34320</v>
      </c>
      <c r="L539">
        <v>43865</v>
      </c>
      <c r="M539">
        <v>43992</v>
      </c>
      <c r="N539">
        <v>4.25</v>
      </c>
    </row>
    <row r="540" spans="1:14" x14ac:dyDescent="0.25">
      <c r="A540">
        <v>144</v>
      </c>
      <c r="B540">
        <v>16719433</v>
      </c>
      <c r="C540" t="s">
        <v>1296</v>
      </c>
      <c r="D540" t="s">
        <v>1013</v>
      </c>
      <c r="E540" t="s">
        <v>1008</v>
      </c>
      <c r="F540" t="s">
        <v>919</v>
      </c>
      <c r="G540" t="s">
        <v>174</v>
      </c>
      <c r="H540" t="s">
        <v>104</v>
      </c>
      <c r="I540">
        <v>48</v>
      </c>
      <c r="J540" t="s">
        <v>6</v>
      </c>
      <c r="K540">
        <v>34320</v>
      </c>
      <c r="L540">
        <v>43862</v>
      </c>
      <c r="M540">
        <v>43992</v>
      </c>
      <c r="N540">
        <v>4.25</v>
      </c>
    </row>
    <row r="541" spans="1:14" x14ac:dyDescent="0.25">
      <c r="A541">
        <v>144</v>
      </c>
      <c r="B541">
        <v>16719433</v>
      </c>
      <c r="C541" t="s">
        <v>1296</v>
      </c>
      <c r="D541" t="s">
        <v>1013</v>
      </c>
      <c r="E541" t="s">
        <v>1008</v>
      </c>
      <c r="F541" t="s">
        <v>919</v>
      </c>
      <c r="G541" t="s">
        <v>174</v>
      </c>
      <c r="H541">
        <v>8491</v>
      </c>
      <c r="I541">
        <v>48</v>
      </c>
      <c r="J541" t="s">
        <v>6</v>
      </c>
      <c r="K541">
        <v>34320</v>
      </c>
      <c r="L541">
        <v>43862</v>
      </c>
      <c r="M541">
        <v>43992</v>
      </c>
      <c r="N541">
        <v>4.25</v>
      </c>
    </row>
    <row r="542" spans="1:14" x14ac:dyDescent="0.25">
      <c r="A542">
        <v>144</v>
      </c>
      <c r="B542">
        <v>16719433</v>
      </c>
      <c r="C542" t="s">
        <v>1296</v>
      </c>
      <c r="D542" t="s">
        <v>1013</v>
      </c>
      <c r="E542" t="s">
        <v>1008</v>
      </c>
      <c r="F542" t="s">
        <v>919</v>
      </c>
      <c r="G542" t="s">
        <v>302</v>
      </c>
      <c r="H542">
        <v>4491</v>
      </c>
      <c r="I542">
        <v>38</v>
      </c>
      <c r="J542" t="s">
        <v>6</v>
      </c>
      <c r="K542">
        <v>34320</v>
      </c>
      <c r="L542">
        <v>43862</v>
      </c>
      <c r="M542">
        <v>43992</v>
      </c>
      <c r="N542">
        <v>4.25</v>
      </c>
    </row>
    <row r="543" spans="1:14" x14ac:dyDescent="0.25">
      <c r="A543">
        <v>145</v>
      </c>
      <c r="B543">
        <v>29117472</v>
      </c>
      <c r="C543" t="s">
        <v>1296</v>
      </c>
      <c r="D543" t="s">
        <v>1013</v>
      </c>
      <c r="E543" t="s">
        <v>1009</v>
      </c>
      <c r="F543" t="s">
        <v>919</v>
      </c>
      <c r="G543" t="s">
        <v>285</v>
      </c>
      <c r="H543">
        <v>8491</v>
      </c>
      <c r="I543">
        <v>48</v>
      </c>
      <c r="J543" t="s">
        <v>6</v>
      </c>
      <c r="K543">
        <v>34320</v>
      </c>
      <c r="L543">
        <v>43862</v>
      </c>
      <c r="M543">
        <v>43992</v>
      </c>
      <c r="N543">
        <v>4.25</v>
      </c>
    </row>
    <row r="544" spans="1:14" x14ac:dyDescent="0.25">
      <c r="A544">
        <v>145</v>
      </c>
      <c r="B544">
        <v>29117472</v>
      </c>
      <c r="C544" t="s">
        <v>1296</v>
      </c>
      <c r="D544" t="s">
        <v>1013</v>
      </c>
      <c r="E544" t="s">
        <v>1009</v>
      </c>
      <c r="F544" t="s">
        <v>919</v>
      </c>
      <c r="G544" t="s">
        <v>297</v>
      </c>
      <c r="H544" t="s">
        <v>335</v>
      </c>
      <c r="I544">
        <v>38</v>
      </c>
      <c r="J544" t="s">
        <v>6</v>
      </c>
      <c r="K544">
        <v>34320</v>
      </c>
      <c r="L544">
        <v>43862</v>
      </c>
      <c r="M544">
        <v>43992</v>
      </c>
      <c r="N544">
        <v>4.25</v>
      </c>
    </row>
    <row r="545" spans="1:14" x14ac:dyDescent="0.25">
      <c r="A545">
        <v>145</v>
      </c>
      <c r="B545">
        <v>29117472</v>
      </c>
      <c r="C545" t="s">
        <v>1296</v>
      </c>
      <c r="D545" t="s">
        <v>1013</v>
      </c>
      <c r="E545" t="s">
        <v>1009</v>
      </c>
      <c r="F545" t="s">
        <v>919</v>
      </c>
      <c r="G545" t="s">
        <v>266</v>
      </c>
      <c r="H545">
        <v>3491</v>
      </c>
      <c r="I545">
        <v>38</v>
      </c>
      <c r="J545" t="s">
        <v>6</v>
      </c>
      <c r="K545">
        <v>34320</v>
      </c>
      <c r="L545">
        <v>43862</v>
      </c>
      <c r="M545">
        <v>43992</v>
      </c>
      <c r="N545">
        <v>4.25</v>
      </c>
    </row>
    <row r="546" spans="1:14" x14ac:dyDescent="0.25">
      <c r="A546">
        <v>146</v>
      </c>
      <c r="B546">
        <v>1130662123</v>
      </c>
      <c r="C546" t="s">
        <v>1296</v>
      </c>
      <c r="D546" t="s">
        <v>1013</v>
      </c>
      <c r="E546" t="s">
        <v>319</v>
      </c>
      <c r="F546" t="s">
        <v>919</v>
      </c>
      <c r="G546" t="s">
        <v>81</v>
      </c>
      <c r="H546" t="s">
        <v>101</v>
      </c>
      <c r="I546">
        <v>38</v>
      </c>
      <c r="J546" t="s">
        <v>6</v>
      </c>
      <c r="K546">
        <v>34320</v>
      </c>
      <c r="L546">
        <v>43862</v>
      </c>
      <c r="M546">
        <v>43992</v>
      </c>
      <c r="N546">
        <v>4.25</v>
      </c>
    </row>
    <row r="547" spans="1:14" x14ac:dyDescent="0.25">
      <c r="A547">
        <v>146</v>
      </c>
      <c r="B547">
        <v>1130662123</v>
      </c>
      <c r="C547" t="s">
        <v>1296</v>
      </c>
      <c r="D547" t="s">
        <v>1013</v>
      </c>
      <c r="E547" t="s">
        <v>319</v>
      </c>
      <c r="F547" t="s">
        <v>919</v>
      </c>
      <c r="G547" t="s">
        <v>219</v>
      </c>
      <c r="H547" t="s">
        <v>135</v>
      </c>
      <c r="I547">
        <v>58</v>
      </c>
      <c r="J547" t="s">
        <v>6</v>
      </c>
      <c r="K547">
        <v>34320</v>
      </c>
      <c r="L547">
        <v>43862</v>
      </c>
      <c r="M547">
        <v>43992</v>
      </c>
      <c r="N547">
        <v>4.25</v>
      </c>
    </row>
    <row r="548" spans="1:14" x14ac:dyDescent="0.25">
      <c r="A548">
        <v>146</v>
      </c>
      <c r="B548">
        <v>1130662123</v>
      </c>
      <c r="C548" t="s">
        <v>1296</v>
      </c>
      <c r="D548" t="s">
        <v>1013</v>
      </c>
      <c r="E548" t="s">
        <v>319</v>
      </c>
      <c r="F548" t="s">
        <v>919</v>
      </c>
      <c r="G548" t="s">
        <v>102</v>
      </c>
      <c r="H548" t="s">
        <v>80</v>
      </c>
      <c r="I548">
        <v>48</v>
      </c>
      <c r="J548" t="s">
        <v>6</v>
      </c>
      <c r="K548">
        <v>34320</v>
      </c>
      <c r="L548">
        <v>43862</v>
      </c>
      <c r="M548">
        <v>43992</v>
      </c>
      <c r="N548">
        <v>4.25</v>
      </c>
    </row>
    <row r="549" spans="1:14" x14ac:dyDescent="0.25">
      <c r="A549">
        <v>146</v>
      </c>
      <c r="B549">
        <v>1130662123</v>
      </c>
      <c r="C549" t="s">
        <v>1296</v>
      </c>
      <c r="D549" t="s">
        <v>1013</v>
      </c>
      <c r="E549" t="s">
        <v>319</v>
      </c>
      <c r="F549" t="s">
        <v>919</v>
      </c>
      <c r="G549" t="s">
        <v>102</v>
      </c>
      <c r="H549" t="s">
        <v>120</v>
      </c>
      <c r="I549">
        <v>48</v>
      </c>
      <c r="J549" t="s">
        <v>6</v>
      </c>
      <c r="K549">
        <v>34320</v>
      </c>
      <c r="L549">
        <v>43862</v>
      </c>
      <c r="M549">
        <v>43992</v>
      </c>
      <c r="N549">
        <v>4.25</v>
      </c>
    </row>
    <row r="550" spans="1:14" x14ac:dyDescent="0.25">
      <c r="A550">
        <v>146</v>
      </c>
      <c r="B550">
        <v>1130662123</v>
      </c>
      <c r="C550" t="s">
        <v>1296</v>
      </c>
      <c r="D550" t="s">
        <v>1013</v>
      </c>
      <c r="E550" t="s">
        <v>319</v>
      </c>
      <c r="F550" t="s">
        <v>919</v>
      </c>
      <c r="G550" t="s">
        <v>92</v>
      </c>
      <c r="H550" t="s">
        <v>83</v>
      </c>
      <c r="I550">
        <v>58</v>
      </c>
      <c r="J550" t="s">
        <v>6</v>
      </c>
      <c r="K550">
        <v>34320</v>
      </c>
      <c r="L550">
        <v>43862</v>
      </c>
      <c r="M550">
        <v>43992</v>
      </c>
      <c r="N550">
        <v>4.25</v>
      </c>
    </row>
    <row r="551" spans="1:14" x14ac:dyDescent="0.25">
      <c r="A551">
        <v>146</v>
      </c>
      <c r="B551">
        <v>1130662123</v>
      </c>
      <c r="C551" t="s">
        <v>1296</v>
      </c>
      <c r="D551" t="s">
        <v>1013</v>
      </c>
      <c r="E551" t="s">
        <v>319</v>
      </c>
      <c r="F551" t="s">
        <v>919</v>
      </c>
      <c r="G551" t="s">
        <v>891</v>
      </c>
      <c r="H551" t="s">
        <v>84</v>
      </c>
      <c r="I551">
        <v>48</v>
      </c>
      <c r="J551" t="s">
        <v>6</v>
      </c>
      <c r="K551">
        <v>34320</v>
      </c>
      <c r="L551">
        <v>43862</v>
      </c>
      <c r="M551">
        <v>43992</v>
      </c>
      <c r="N551">
        <v>4.25</v>
      </c>
    </row>
    <row r="552" spans="1:14" x14ac:dyDescent="0.25">
      <c r="A552">
        <v>147</v>
      </c>
      <c r="B552">
        <v>51648452</v>
      </c>
      <c r="C552" t="s">
        <v>1296</v>
      </c>
      <c r="D552" t="s">
        <v>1013</v>
      </c>
      <c r="E552" t="s">
        <v>1010</v>
      </c>
      <c r="F552" t="s">
        <v>919</v>
      </c>
      <c r="G552" t="s">
        <v>297</v>
      </c>
      <c r="H552">
        <v>6490</v>
      </c>
      <c r="I552">
        <v>38</v>
      </c>
      <c r="J552" t="s">
        <v>6</v>
      </c>
      <c r="K552">
        <v>34320</v>
      </c>
      <c r="L552">
        <v>43862</v>
      </c>
      <c r="M552">
        <v>43992</v>
      </c>
      <c r="N552">
        <v>4.25</v>
      </c>
    </row>
    <row r="553" spans="1:14" x14ac:dyDescent="0.25">
      <c r="A553">
        <v>147</v>
      </c>
      <c r="B553">
        <v>51648452</v>
      </c>
      <c r="C553" t="s">
        <v>1296</v>
      </c>
      <c r="D553" t="s">
        <v>1013</v>
      </c>
      <c r="E553" t="s">
        <v>1010</v>
      </c>
      <c r="F553" t="s">
        <v>919</v>
      </c>
      <c r="G553" t="s">
        <v>297</v>
      </c>
      <c r="H553" t="s">
        <v>45</v>
      </c>
      <c r="I553">
        <v>38</v>
      </c>
      <c r="J553" t="s">
        <v>6</v>
      </c>
      <c r="K553">
        <v>34320</v>
      </c>
      <c r="L553">
        <v>43862</v>
      </c>
      <c r="M553">
        <v>43992</v>
      </c>
      <c r="N553">
        <v>4.25</v>
      </c>
    </row>
    <row r="554" spans="1:14" x14ac:dyDescent="0.25">
      <c r="A554">
        <v>147</v>
      </c>
      <c r="B554">
        <v>51648452</v>
      </c>
      <c r="C554" t="s">
        <v>1296</v>
      </c>
      <c r="D554" t="s">
        <v>1013</v>
      </c>
      <c r="E554" t="s">
        <v>1010</v>
      </c>
      <c r="F554" t="s">
        <v>919</v>
      </c>
      <c r="G554" t="s">
        <v>297</v>
      </c>
      <c r="H554">
        <v>6491</v>
      </c>
      <c r="I554">
        <v>38</v>
      </c>
      <c r="J554" t="s">
        <v>6</v>
      </c>
      <c r="K554">
        <v>34320</v>
      </c>
      <c r="L554">
        <v>43862</v>
      </c>
      <c r="M554">
        <v>43992</v>
      </c>
      <c r="N554">
        <v>4.25</v>
      </c>
    </row>
    <row r="555" spans="1:14" x14ac:dyDescent="0.25">
      <c r="A555">
        <v>147</v>
      </c>
      <c r="B555">
        <v>51648452</v>
      </c>
      <c r="C555" t="s">
        <v>1296</v>
      </c>
      <c r="D555" t="s">
        <v>1013</v>
      </c>
      <c r="E555" t="s">
        <v>1010</v>
      </c>
      <c r="F555" t="s">
        <v>919</v>
      </c>
      <c r="G555" t="s">
        <v>297</v>
      </c>
      <c r="H555" t="s">
        <v>43</v>
      </c>
      <c r="I555">
        <v>38</v>
      </c>
      <c r="J555" t="s">
        <v>6</v>
      </c>
      <c r="K555">
        <v>34320</v>
      </c>
      <c r="L555">
        <v>43862</v>
      </c>
      <c r="M555">
        <v>43992</v>
      </c>
      <c r="N555">
        <v>4.25</v>
      </c>
    </row>
  </sheetData>
  <autoFilter ref="A1:N555" xr:uid="{43F11184-B2BF-4C23-BC86-F2033458EAB4}"/>
  <phoneticPr fontId="19" type="noConversion"/>
  <dataValidations count="5">
    <dataValidation type="list" allowBlank="1" showInputMessage="1" showErrorMessage="1" sqref="J40 J59" xr:uid="{00000000-0002-0000-0000-000001000000}">
      <formula1>$M$3:$M$7</formula1>
    </dataValidation>
    <dataValidation type="list" allowBlank="1" showInputMessage="1" showErrorMessage="1" sqref="J24" xr:uid="{00000000-0002-0000-0000-000006000000}">
      <formula1>#REF!</formula1>
    </dataValidation>
    <dataValidation type="list" allowBlank="1" showInputMessage="1" showErrorMessage="1" sqref="J10:J23 J25:J31 J33:J39 J41:J52 J60:J89 J92:J93 J97:J103 J105:J109 J111:J127 J130:J133 J137:J139 J142:J154 J156:J158 J169 J174:J182 J184:J203 J206:J210 J213:J220 J222:J227 J232:J242 J248:J251 J253:J264 J266:J278 J281:J289 J293:J301 J303:J316 J319:J326 J333:J354 J356:J361 J391:J429 J431:J442 J444:J466 J470:J475 J480:J504 J507:J519 J525:J545 J552:J555 J2:J8 J54:J58 J160 J164:J167 J171 J229:J230 J547 J363:J389" xr:uid="{00000000-0002-0000-0000-000000000000}">
      <formula1>#REF!</formula1>
    </dataValidation>
    <dataValidation type="list" allowBlank="1" showInputMessage="1" showErrorMessage="1" sqref="J104 J520 J134" xr:uid="{00000000-0002-0000-0000-000002000000}">
      <formula1>#REF!</formula1>
    </dataValidation>
    <dataValidation type="list" allowBlank="1" showInputMessage="1" showErrorMessage="1" sqref="J546 J32 J53 J90:J91 J94:J96 J110 J128:J129 J135:J136 J140:J141 J155 J159 J161:J163 J168 J170 J172:J173 J183 J204:J205 J211:J212 J221 J231 J228 J243:J247 J252 J265 J279:J280 J290:J292 J302 J317:J318 J327:J332 J355 J362 J390 J430 J443 J467:J469 J476:J479 J505:J506 J521:J524 J548:J551 J9" xr:uid="{00000000-0002-0000-0000-000004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8"/>
  <sheetViews>
    <sheetView topLeftCell="G208" zoomScale="90" zoomScaleNormal="90" workbookViewId="0">
      <selection activeCell="G219" sqref="A219:XFD315"/>
    </sheetView>
  </sheetViews>
  <sheetFormatPr baseColWidth="10" defaultRowHeight="15" x14ac:dyDescent="0.25"/>
  <cols>
    <col min="1" max="1" width="0" hidden="1" customWidth="1"/>
    <col min="2" max="2" width="5.28515625" style="132" customWidth="1"/>
    <col min="3" max="3" width="12.5703125" style="132" customWidth="1"/>
    <col min="4" max="4" width="14.85546875" style="132" customWidth="1"/>
    <col min="5" max="5" width="18" style="132" customWidth="1"/>
    <col min="6" max="6" width="36.7109375" style="133" customWidth="1"/>
    <col min="7" max="7" width="8.85546875" style="133" customWidth="1"/>
    <col min="8" max="8" width="44.7109375" style="134" customWidth="1"/>
    <col min="9" max="9" width="12.5703125" customWidth="1"/>
    <col min="10" max="10" width="9.140625" customWidth="1"/>
    <col min="11" max="11" width="11.42578125" customWidth="1"/>
    <col min="12" max="12" width="8.5703125" customWidth="1"/>
    <col min="13" max="13" width="10.28515625" customWidth="1"/>
    <col min="14" max="14" width="8.85546875" style="135" customWidth="1"/>
    <col min="15" max="15" width="24.7109375" style="136" customWidth="1"/>
    <col min="16" max="20" width="12.140625" style="132" customWidth="1"/>
    <col min="21" max="21" width="15.140625" customWidth="1"/>
    <col min="22" max="22" width="15.140625" style="53" customWidth="1"/>
    <col min="23" max="23" width="12.7109375" customWidth="1"/>
    <col min="24" max="24" width="21.7109375" customWidth="1"/>
  </cols>
  <sheetData>
    <row r="1" spans="1:23" s="1" customFormat="1" ht="12.75" x14ac:dyDescent="0.2">
      <c r="B1" s="3"/>
      <c r="C1" s="3"/>
      <c r="D1" s="3"/>
      <c r="E1" s="3"/>
      <c r="F1" s="64" t="s">
        <v>1119</v>
      </c>
      <c r="G1" s="64"/>
      <c r="H1" s="65"/>
      <c r="J1" s="3"/>
      <c r="K1" s="3"/>
      <c r="L1" s="4"/>
      <c r="M1" s="5"/>
      <c r="N1" s="3"/>
      <c r="O1" s="66"/>
      <c r="P1" s="3"/>
      <c r="Q1" s="3"/>
      <c r="R1" s="3"/>
      <c r="S1" s="228"/>
      <c r="T1" s="228"/>
    </row>
    <row r="2" spans="1:23" s="6" customFormat="1" ht="23.25" x14ac:dyDescent="0.2">
      <c r="B2" s="3"/>
      <c r="C2" s="3"/>
      <c r="D2" s="3"/>
      <c r="E2" s="3"/>
      <c r="F2" s="64"/>
      <c r="G2" s="64"/>
      <c r="H2" s="273" t="s">
        <v>15</v>
      </c>
      <c r="I2" s="273"/>
      <c r="J2" s="273"/>
      <c r="K2" s="273"/>
      <c r="L2" s="273"/>
      <c r="M2" s="273"/>
      <c r="N2" s="273"/>
      <c r="O2" s="273"/>
      <c r="P2" s="67" t="s">
        <v>24</v>
      </c>
      <c r="Q2" s="67"/>
      <c r="R2" s="67"/>
      <c r="S2" s="229"/>
      <c r="T2" s="229"/>
    </row>
    <row r="3" spans="1:23" s="6" customFormat="1" ht="18" x14ac:dyDescent="0.2">
      <c r="B3" s="3"/>
      <c r="C3" s="3"/>
      <c r="D3" s="3"/>
      <c r="E3" s="3"/>
      <c r="F3" s="64"/>
      <c r="G3" s="64"/>
      <c r="H3" s="65"/>
      <c r="I3" s="7"/>
      <c r="J3" s="7"/>
      <c r="K3" s="7"/>
      <c r="M3" s="7"/>
      <c r="N3" s="7"/>
      <c r="O3" s="68"/>
      <c r="P3" s="69" t="s">
        <v>23</v>
      </c>
      <c r="Q3" s="69"/>
      <c r="R3" s="69"/>
      <c r="S3" s="230"/>
      <c r="T3" s="230"/>
    </row>
    <row r="4" spans="1:23" s="6" customFormat="1" x14ac:dyDescent="0.2">
      <c r="B4" s="3"/>
      <c r="C4" s="3"/>
      <c r="D4" s="3"/>
      <c r="E4" s="3"/>
      <c r="F4" s="70" t="s">
        <v>382</v>
      </c>
      <c r="G4" s="70"/>
      <c r="H4" s="65"/>
      <c r="J4" s="8"/>
      <c r="K4" s="8"/>
      <c r="M4" s="8"/>
      <c r="N4" s="8"/>
      <c r="O4" s="71"/>
      <c r="P4" s="3"/>
      <c r="Q4" s="3"/>
      <c r="R4" s="3"/>
      <c r="S4" s="228"/>
      <c r="T4" s="228"/>
    </row>
    <row r="5" spans="1:23" s="44" customFormat="1" ht="15.75" x14ac:dyDescent="0.25">
      <c r="B5" s="274" t="s">
        <v>383</v>
      </c>
      <c r="C5" s="274"/>
      <c r="D5" s="274"/>
      <c r="E5" s="274"/>
      <c r="F5" s="274"/>
      <c r="G5" s="197"/>
      <c r="H5" s="72"/>
      <c r="I5" s="40"/>
      <c r="J5" s="42" t="s">
        <v>27</v>
      </c>
      <c r="K5" s="73" t="s">
        <v>384</v>
      </c>
      <c r="L5" s="43" t="s">
        <v>28</v>
      </c>
      <c r="M5" s="40"/>
      <c r="N5" s="74" t="s">
        <v>385</v>
      </c>
      <c r="O5" s="75"/>
      <c r="P5" s="76"/>
      <c r="Q5" s="76"/>
      <c r="R5" s="76"/>
      <c r="S5" s="231"/>
      <c r="T5" s="231"/>
    </row>
    <row r="6" spans="1:23" s="1" customFormat="1" x14ac:dyDescent="0.2">
      <c r="B6" s="77"/>
      <c r="C6" s="77"/>
      <c r="D6" s="77"/>
      <c r="E6" s="77"/>
      <c r="F6" s="78"/>
      <c r="G6" s="78"/>
      <c r="H6" s="79"/>
      <c r="I6" s="9"/>
      <c r="J6" s="9"/>
      <c r="K6" s="9"/>
      <c r="L6" s="9"/>
      <c r="M6" s="9"/>
      <c r="N6" s="8"/>
      <c r="O6" s="71"/>
      <c r="P6" s="3"/>
      <c r="Q6" s="3"/>
      <c r="R6" s="3"/>
      <c r="S6" s="228"/>
      <c r="T6" s="228"/>
    </row>
    <row r="7" spans="1:23" s="80" customFormat="1" ht="78.75" x14ac:dyDescent="0.25">
      <c r="B7" s="11" t="s">
        <v>0</v>
      </c>
      <c r="C7" s="264" t="s">
        <v>930</v>
      </c>
      <c r="D7" s="265" t="s">
        <v>928</v>
      </c>
      <c r="E7" s="265" t="s">
        <v>929</v>
      </c>
      <c r="F7" s="11" t="s">
        <v>25</v>
      </c>
      <c r="G7" s="212" t="s">
        <v>914</v>
      </c>
      <c r="H7" s="11" t="s">
        <v>1</v>
      </c>
      <c r="I7" s="11" t="s">
        <v>2</v>
      </c>
      <c r="J7" s="11" t="s">
        <v>22</v>
      </c>
      <c r="K7" s="12" t="s">
        <v>3</v>
      </c>
      <c r="L7" s="11" t="s">
        <v>386</v>
      </c>
      <c r="M7" s="11" t="s">
        <v>5</v>
      </c>
      <c r="N7" s="13" t="s">
        <v>26</v>
      </c>
      <c r="O7" s="13" t="s">
        <v>8</v>
      </c>
      <c r="P7" s="13" t="s">
        <v>387</v>
      </c>
      <c r="Q7" s="215" t="s">
        <v>915</v>
      </c>
      <c r="R7" s="215" t="s">
        <v>916</v>
      </c>
      <c r="S7" s="232" t="s">
        <v>918</v>
      </c>
      <c r="T7" s="232" t="s">
        <v>921</v>
      </c>
      <c r="U7" s="215" t="s">
        <v>917</v>
      </c>
      <c r="V7" s="238"/>
      <c r="W7" s="275" t="s">
        <v>9</v>
      </c>
    </row>
    <row r="8" spans="1:23" s="80" customFormat="1" x14ac:dyDescent="0.2">
      <c r="B8" s="81">
        <v>1</v>
      </c>
      <c r="C8" s="81">
        <v>148</v>
      </c>
      <c r="D8" s="81">
        <v>19469742</v>
      </c>
      <c r="E8" s="270" t="s">
        <v>1106</v>
      </c>
      <c r="F8" s="82" t="s">
        <v>1043</v>
      </c>
      <c r="G8" s="82" t="s">
        <v>919</v>
      </c>
      <c r="H8" s="83" t="s">
        <v>388</v>
      </c>
      <c r="I8" s="84" t="s">
        <v>389</v>
      </c>
      <c r="J8" s="84">
        <v>40</v>
      </c>
      <c r="K8" s="85">
        <v>3</v>
      </c>
      <c r="L8" s="84">
        <v>16</v>
      </c>
      <c r="M8" s="84">
        <f>(K8*L8)</f>
        <v>48</v>
      </c>
      <c r="N8" s="86" t="s">
        <v>6</v>
      </c>
      <c r="O8" s="87"/>
      <c r="P8" s="88" t="s">
        <v>390</v>
      </c>
      <c r="Q8" s="213">
        <v>34320</v>
      </c>
      <c r="R8" s="225">
        <f>M8*Q8</f>
        <v>1647360</v>
      </c>
      <c r="S8" s="225">
        <v>4.25</v>
      </c>
      <c r="T8" s="244">
        <v>43862</v>
      </c>
      <c r="U8" s="237">
        <v>43992</v>
      </c>
      <c r="V8" s="237"/>
      <c r="W8" s="276"/>
    </row>
    <row r="9" spans="1:23" s="80" customFormat="1" x14ac:dyDescent="0.2">
      <c r="B9" s="81"/>
      <c r="C9" s="81">
        <v>148</v>
      </c>
      <c r="D9" s="81">
        <v>19469742</v>
      </c>
      <c r="E9" s="270" t="s">
        <v>1106</v>
      </c>
      <c r="F9" s="82" t="s">
        <v>1043</v>
      </c>
      <c r="G9" s="82" t="s">
        <v>919</v>
      </c>
      <c r="H9" s="83" t="s">
        <v>391</v>
      </c>
      <c r="I9" s="84">
        <v>1001</v>
      </c>
      <c r="J9" s="84">
        <v>25</v>
      </c>
      <c r="K9" s="85">
        <v>3</v>
      </c>
      <c r="L9" s="84">
        <v>16</v>
      </c>
      <c r="M9" s="84">
        <f t="shared" ref="M9:M12" si="0">(K9*L9)</f>
        <v>48</v>
      </c>
      <c r="N9" s="86" t="s">
        <v>6</v>
      </c>
      <c r="O9" s="87"/>
      <c r="P9" s="88" t="s">
        <v>390</v>
      </c>
      <c r="Q9" s="213">
        <v>34320</v>
      </c>
      <c r="R9" s="225">
        <f t="shared" ref="R9:R74" si="1">M9*Q9</f>
        <v>1647360</v>
      </c>
      <c r="S9" s="225">
        <v>4.25</v>
      </c>
      <c r="T9" s="244">
        <v>43862</v>
      </c>
      <c r="U9" s="237">
        <v>43992</v>
      </c>
      <c r="V9" s="237"/>
      <c r="W9" s="276"/>
    </row>
    <row r="10" spans="1:23" s="80" customFormat="1" x14ac:dyDescent="0.2">
      <c r="B10" s="81"/>
      <c r="C10" s="81">
        <v>148</v>
      </c>
      <c r="D10" s="81">
        <v>19469742</v>
      </c>
      <c r="E10" s="270" t="s">
        <v>1106</v>
      </c>
      <c r="F10" s="82" t="s">
        <v>1043</v>
      </c>
      <c r="G10" s="82" t="s">
        <v>919</v>
      </c>
      <c r="H10" s="83" t="s">
        <v>388</v>
      </c>
      <c r="I10" s="84" t="s">
        <v>392</v>
      </c>
      <c r="J10" s="84">
        <v>25</v>
      </c>
      <c r="K10" s="85">
        <v>3</v>
      </c>
      <c r="L10" s="84">
        <v>16</v>
      </c>
      <c r="M10" s="84">
        <f t="shared" si="0"/>
        <v>48</v>
      </c>
      <c r="N10" s="86" t="s">
        <v>6</v>
      </c>
      <c r="O10" s="87"/>
      <c r="P10" s="88" t="s">
        <v>390</v>
      </c>
      <c r="Q10" s="213">
        <v>34320</v>
      </c>
      <c r="R10" s="225">
        <f t="shared" si="1"/>
        <v>1647360</v>
      </c>
      <c r="S10" s="225">
        <v>4.25</v>
      </c>
      <c r="T10" s="244">
        <v>43862</v>
      </c>
      <c r="U10" s="237">
        <v>43992</v>
      </c>
      <c r="V10" s="237"/>
      <c r="W10" s="276"/>
    </row>
    <row r="11" spans="1:23" s="80" customFormat="1" x14ac:dyDescent="0.2">
      <c r="B11" s="81"/>
      <c r="C11" s="81">
        <v>148</v>
      </c>
      <c r="D11" s="81">
        <v>19469742</v>
      </c>
      <c r="E11" s="270" t="s">
        <v>1106</v>
      </c>
      <c r="F11" s="82" t="s">
        <v>1043</v>
      </c>
      <c r="G11" s="82" t="s">
        <v>919</v>
      </c>
      <c r="H11" s="83" t="s">
        <v>388</v>
      </c>
      <c r="I11" s="84">
        <v>1011</v>
      </c>
      <c r="J11" s="84">
        <v>20</v>
      </c>
      <c r="K11" s="85">
        <v>3</v>
      </c>
      <c r="L11" s="84">
        <v>16</v>
      </c>
      <c r="M11" s="84">
        <f t="shared" si="0"/>
        <v>48</v>
      </c>
      <c r="N11" s="86" t="s">
        <v>6</v>
      </c>
      <c r="O11" s="87"/>
      <c r="P11" s="88" t="s">
        <v>390</v>
      </c>
      <c r="Q11" s="213">
        <v>34320</v>
      </c>
      <c r="R11" s="225">
        <f t="shared" si="1"/>
        <v>1647360</v>
      </c>
      <c r="S11" s="225">
        <v>4.25</v>
      </c>
      <c r="T11" s="244">
        <v>43862</v>
      </c>
      <c r="U11" s="237">
        <v>43992</v>
      </c>
      <c r="V11" s="237"/>
      <c r="W11" s="276"/>
    </row>
    <row r="12" spans="1:23" s="80" customFormat="1" ht="51" x14ac:dyDescent="0.2">
      <c r="B12" s="81"/>
      <c r="C12" s="81">
        <v>148</v>
      </c>
      <c r="D12" s="81">
        <v>19469742</v>
      </c>
      <c r="E12" s="270" t="s">
        <v>1106</v>
      </c>
      <c r="F12" s="82" t="s">
        <v>1043</v>
      </c>
      <c r="G12" s="82" t="s">
        <v>919</v>
      </c>
      <c r="H12" s="83" t="s">
        <v>393</v>
      </c>
      <c r="I12" s="84">
        <v>538</v>
      </c>
      <c r="J12" s="84">
        <v>10</v>
      </c>
      <c r="K12" s="85">
        <v>3</v>
      </c>
      <c r="L12" s="84">
        <v>12</v>
      </c>
      <c r="M12" s="84">
        <f t="shared" si="0"/>
        <v>36</v>
      </c>
      <c r="N12" s="86" t="s">
        <v>6</v>
      </c>
      <c r="O12" s="89" t="s">
        <v>394</v>
      </c>
      <c r="P12" s="88" t="s">
        <v>390</v>
      </c>
      <c r="Q12" s="213">
        <v>34320</v>
      </c>
      <c r="R12" s="225">
        <f>M12*Q12</f>
        <v>1235520</v>
      </c>
      <c r="S12" s="225">
        <v>4.25</v>
      </c>
      <c r="T12" s="244">
        <v>43862</v>
      </c>
      <c r="U12" s="237">
        <v>43992</v>
      </c>
      <c r="V12" s="237"/>
      <c r="W12" s="276"/>
    </row>
    <row r="13" spans="1:23" s="80" customFormat="1" ht="63.75" x14ac:dyDescent="0.2">
      <c r="B13" s="81"/>
      <c r="C13" s="81">
        <v>148</v>
      </c>
      <c r="D13" s="81">
        <v>19469742</v>
      </c>
      <c r="E13" s="270" t="s">
        <v>1106</v>
      </c>
      <c r="F13" s="82" t="s">
        <v>1043</v>
      </c>
      <c r="G13" s="82"/>
      <c r="H13" s="15" t="s">
        <v>935</v>
      </c>
      <c r="I13" s="16">
        <v>538</v>
      </c>
      <c r="J13" s="84"/>
      <c r="K13" s="17">
        <v>2</v>
      </c>
      <c r="L13" s="16">
        <v>16</v>
      </c>
      <c r="M13" s="16">
        <f t="shared" ref="M13" si="2">K13*L13</f>
        <v>32</v>
      </c>
      <c r="N13" s="258" t="s">
        <v>6</v>
      </c>
      <c r="O13" s="159" t="s">
        <v>936</v>
      </c>
      <c r="P13" s="14" t="s">
        <v>937</v>
      </c>
      <c r="Q13" s="213">
        <v>34320</v>
      </c>
      <c r="R13" s="225">
        <f>M13*Q13</f>
        <v>1098240</v>
      </c>
      <c r="S13" s="225">
        <v>4.25</v>
      </c>
      <c r="T13" s="244">
        <v>43862</v>
      </c>
      <c r="U13" s="237">
        <v>43992</v>
      </c>
      <c r="V13" s="237"/>
      <c r="W13" s="276"/>
    </row>
    <row r="14" spans="1:23" s="80" customFormat="1" x14ac:dyDescent="0.2">
      <c r="B14" s="81"/>
      <c r="C14" s="81">
        <v>148</v>
      </c>
      <c r="D14" s="81">
        <v>19469742</v>
      </c>
      <c r="E14" s="270" t="s">
        <v>1106</v>
      </c>
      <c r="F14" s="90" t="s">
        <v>1044</v>
      </c>
      <c r="G14" s="82" t="s">
        <v>919</v>
      </c>
      <c r="H14" s="83"/>
      <c r="I14" s="84"/>
      <c r="J14" s="84"/>
      <c r="K14" s="85"/>
      <c r="L14" s="84"/>
      <c r="M14" s="87">
        <f>SUM(M8:M13)</f>
        <v>260</v>
      </c>
      <c r="N14" s="86"/>
      <c r="O14" s="87"/>
      <c r="P14" s="88"/>
      <c r="Q14" s="213"/>
      <c r="R14" s="224">
        <f>SUM(R8:R12)</f>
        <v>7824960</v>
      </c>
      <c r="S14" s="225"/>
      <c r="T14" s="225"/>
      <c r="W14" s="276"/>
    </row>
    <row r="15" spans="1:23" s="19" customFormat="1" x14ac:dyDescent="0.2">
      <c r="A15" s="1"/>
      <c r="B15" s="91">
        <v>2</v>
      </c>
      <c r="C15" s="91">
        <v>149</v>
      </c>
      <c r="D15" s="81">
        <v>94533963</v>
      </c>
      <c r="E15" s="81" t="s">
        <v>1013</v>
      </c>
      <c r="F15" s="92" t="s">
        <v>1045</v>
      </c>
      <c r="G15" s="82" t="s">
        <v>919</v>
      </c>
      <c r="H15" s="83" t="s">
        <v>395</v>
      </c>
      <c r="I15" s="84">
        <v>1102</v>
      </c>
      <c r="J15" s="84">
        <v>30</v>
      </c>
      <c r="K15" s="85">
        <v>3</v>
      </c>
      <c r="L15" s="84">
        <v>16</v>
      </c>
      <c r="M15" s="84">
        <f>K15*L15</f>
        <v>48</v>
      </c>
      <c r="N15" s="86" t="s">
        <v>6</v>
      </c>
      <c r="O15" s="93"/>
      <c r="P15" s="88" t="s">
        <v>390</v>
      </c>
      <c r="Q15" s="213">
        <v>34320</v>
      </c>
      <c r="R15" s="225">
        <f t="shared" si="1"/>
        <v>1647360</v>
      </c>
      <c r="S15" s="225">
        <v>4.25</v>
      </c>
      <c r="T15" s="244">
        <v>43862</v>
      </c>
      <c r="U15" s="237">
        <v>43992</v>
      </c>
      <c r="V15" s="237"/>
      <c r="W15" s="277"/>
    </row>
    <row r="16" spans="1:23" s="19" customFormat="1" x14ac:dyDescent="0.2">
      <c r="A16" s="1"/>
      <c r="B16" s="91"/>
      <c r="C16" s="91">
        <v>149</v>
      </c>
      <c r="D16" s="81">
        <v>94533963</v>
      </c>
      <c r="E16" s="81" t="s">
        <v>1013</v>
      </c>
      <c r="F16" s="82" t="s">
        <v>1045</v>
      </c>
      <c r="G16" s="82" t="s">
        <v>919</v>
      </c>
      <c r="H16" s="83" t="s">
        <v>396</v>
      </c>
      <c r="I16" s="84" t="s">
        <v>397</v>
      </c>
      <c r="J16" s="84">
        <v>8</v>
      </c>
      <c r="K16" s="85">
        <v>3</v>
      </c>
      <c r="L16" s="84">
        <v>16</v>
      </c>
      <c r="M16" s="84">
        <f t="shared" ref="M16:M17" si="3">K16*L16</f>
        <v>48</v>
      </c>
      <c r="N16" s="86" t="s">
        <v>6</v>
      </c>
      <c r="O16" s="93"/>
      <c r="P16" s="88" t="s">
        <v>390</v>
      </c>
      <c r="Q16" s="213">
        <v>34320</v>
      </c>
      <c r="R16" s="225">
        <f t="shared" si="1"/>
        <v>1647360</v>
      </c>
      <c r="S16" s="225">
        <v>4.25</v>
      </c>
      <c r="T16" s="244">
        <v>43862</v>
      </c>
      <c r="U16" s="237">
        <v>43992</v>
      </c>
      <c r="V16" s="237"/>
      <c r="W16" s="32" t="s">
        <v>10</v>
      </c>
    </row>
    <row r="17" spans="1:23" s="19" customFormat="1" x14ac:dyDescent="0.2">
      <c r="A17" s="1"/>
      <c r="B17" s="91"/>
      <c r="C17" s="91">
        <v>149</v>
      </c>
      <c r="D17" s="81">
        <v>94533963</v>
      </c>
      <c r="E17" s="81" t="s">
        <v>1013</v>
      </c>
      <c r="F17" s="82" t="s">
        <v>1045</v>
      </c>
      <c r="G17" s="82" t="s">
        <v>919</v>
      </c>
      <c r="H17" s="83" t="s">
        <v>398</v>
      </c>
      <c r="I17" s="84" t="s">
        <v>399</v>
      </c>
      <c r="J17" s="84">
        <v>25</v>
      </c>
      <c r="K17" s="85">
        <v>3</v>
      </c>
      <c r="L17" s="84">
        <v>16</v>
      </c>
      <c r="M17" s="84">
        <f t="shared" si="3"/>
        <v>48</v>
      </c>
      <c r="N17" s="86" t="s">
        <v>6</v>
      </c>
      <c r="O17" s="93"/>
      <c r="P17" s="88" t="s">
        <v>390</v>
      </c>
      <c r="Q17" s="213">
        <v>34320</v>
      </c>
      <c r="R17" s="225">
        <f t="shared" si="1"/>
        <v>1647360</v>
      </c>
      <c r="S17" s="225">
        <v>4.25</v>
      </c>
      <c r="T17" s="244">
        <v>43862</v>
      </c>
      <c r="U17" s="237">
        <v>43992</v>
      </c>
      <c r="V17" s="237"/>
      <c r="W17" s="32" t="s">
        <v>10</v>
      </c>
    </row>
    <row r="18" spans="1:23" s="19" customFormat="1" ht="114.75" x14ac:dyDescent="0.2">
      <c r="A18" s="1"/>
      <c r="B18" s="91"/>
      <c r="C18" s="91">
        <v>149</v>
      </c>
      <c r="D18" s="81">
        <v>94533963</v>
      </c>
      <c r="E18" s="81" t="s">
        <v>1013</v>
      </c>
      <c r="F18" s="82" t="s">
        <v>1045</v>
      </c>
      <c r="G18" s="82"/>
      <c r="H18" s="195" t="s">
        <v>942</v>
      </c>
      <c r="I18" s="196" t="s">
        <v>571</v>
      </c>
      <c r="J18" s="84"/>
      <c r="K18" s="85"/>
      <c r="L18" s="84"/>
      <c r="M18" s="269">
        <v>40</v>
      </c>
      <c r="N18" s="260" t="s">
        <v>13</v>
      </c>
      <c r="O18" s="261" t="s">
        <v>943</v>
      </c>
      <c r="P18" s="267" t="s">
        <v>944</v>
      </c>
      <c r="Q18" s="213">
        <v>44100</v>
      </c>
      <c r="R18" s="225"/>
      <c r="S18" s="225"/>
      <c r="T18" s="244"/>
      <c r="U18" s="237"/>
      <c r="V18" s="237"/>
      <c r="W18" s="32"/>
    </row>
    <row r="19" spans="1:23" s="97" customFormat="1" ht="15.75" x14ac:dyDescent="0.25">
      <c r="A19" s="1"/>
      <c r="B19" s="91"/>
      <c r="C19" s="91">
        <v>149</v>
      </c>
      <c r="D19" s="81">
        <v>94533963</v>
      </c>
      <c r="E19" s="81" t="s">
        <v>1013</v>
      </c>
      <c r="F19" s="90" t="s">
        <v>1046</v>
      </c>
      <c r="G19" s="82" t="s">
        <v>919</v>
      </c>
      <c r="H19" s="94"/>
      <c r="I19" s="95"/>
      <c r="J19" s="95"/>
      <c r="K19" s="95"/>
      <c r="L19" s="95"/>
      <c r="M19" s="95">
        <f>SUM(M15:M18)</f>
        <v>184</v>
      </c>
      <c r="N19" s="45"/>
      <c r="O19" s="93"/>
      <c r="P19" s="96"/>
      <c r="Q19" s="221"/>
      <c r="R19" s="224">
        <f>SUM(R8:R17)</f>
        <v>21690240</v>
      </c>
      <c r="S19" s="245"/>
      <c r="T19" s="245"/>
      <c r="V19" s="239"/>
      <c r="W19" s="59"/>
    </row>
    <row r="20" spans="1:23" s="19" customFormat="1" ht="25.5" x14ac:dyDescent="0.2">
      <c r="A20" s="1"/>
      <c r="B20" s="91">
        <v>3</v>
      </c>
      <c r="C20" s="91">
        <v>150</v>
      </c>
      <c r="D20" s="81">
        <v>10494003</v>
      </c>
      <c r="E20" s="81" t="s">
        <v>1107</v>
      </c>
      <c r="F20" s="92" t="s">
        <v>1047</v>
      </c>
      <c r="G20" s="82" t="s">
        <v>919</v>
      </c>
      <c r="H20" s="83" t="s">
        <v>400</v>
      </c>
      <c r="I20" s="84" t="s">
        <v>401</v>
      </c>
      <c r="J20" s="84">
        <v>20</v>
      </c>
      <c r="K20" s="85">
        <v>3</v>
      </c>
      <c r="L20" s="84">
        <v>16</v>
      </c>
      <c r="M20" s="84">
        <f t="shared" ref="M20:M22" si="4">K20*L20</f>
        <v>48</v>
      </c>
      <c r="N20" s="86" t="s">
        <v>6</v>
      </c>
      <c r="O20" s="93"/>
      <c r="P20" s="88" t="s">
        <v>390</v>
      </c>
      <c r="Q20" s="213">
        <v>34320</v>
      </c>
      <c r="R20" s="225">
        <f t="shared" si="1"/>
        <v>1647360</v>
      </c>
      <c r="S20" s="225">
        <v>4.25</v>
      </c>
      <c r="T20" s="244">
        <v>43862</v>
      </c>
      <c r="U20" s="237">
        <v>43992</v>
      </c>
      <c r="V20" s="240"/>
      <c r="W20" s="32" t="s">
        <v>11</v>
      </c>
    </row>
    <row r="21" spans="1:23" ht="25.5" x14ac:dyDescent="0.25">
      <c r="A21" s="1"/>
      <c r="B21" s="98"/>
      <c r="C21" s="91">
        <v>150</v>
      </c>
      <c r="D21" s="81">
        <v>10494003</v>
      </c>
      <c r="E21" s="81" t="s">
        <v>1107</v>
      </c>
      <c r="F21" s="82" t="s">
        <v>1047</v>
      </c>
      <c r="G21" s="82" t="s">
        <v>919</v>
      </c>
      <c r="H21" s="24" t="s">
        <v>402</v>
      </c>
      <c r="I21" s="84" t="s">
        <v>403</v>
      </c>
      <c r="J21" s="84">
        <v>20</v>
      </c>
      <c r="K21" s="85">
        <v>3</v>
      </c>
      <c r="L21" s="84">
        <v>16</v>
      </c>
      <c r="M21" s="84">
        <f t="shared" si="4"/>
        <v>48</v>
      </c>
      <c r="N21" s="86" t="s">
        <v>6</v>
      </c>
      <c r="O21" s="93"/>
      <c r="P21" s="88" t="s">
        <v>390</v>
      </c>
      <c r="Q21" s="213">
        <v>34320</v>
      </c>
      <c r="R21" s="225">
        <f t="shared" si="1"/>
        <v>1647360</v>
      </c>
      <c r="S21" s="225">
        <v>4.25</v>
      </c>
      <c r="T21" s="244">
        <v>43862</v>
      </c>
      <c r="U21" s="237">
        <v>43992</v>
      </c>
      <c r="W21" s="32" t="s">
        <v>12</v>
      </c>
    </row>
    <row r="22" spans="1:23" ht="25.5" x14ac:dyDescent="0.25">
      <c r="A22" s="1"/>
      <c r="B22" s="98"/>
      <c r="C22" s="91">
        <v>150</v>
      </c>
      <c r="D22" s="81">
        <v>10494003</v>
      </c>
      <c r="E22" s="81" t="s">
        <v>1107</v>
      </c>
      <c r="F22" s="82" t="s">
        <v>1047</v>
      </c>
      <c r="G22" s="82" t="s">
        <v>919</v>
      </c>
      <c r="H22" s="24" t="s">
        <v>404</v>
      </c>
      <c r="I22" s="84">
        <v>1121</v>
      </c>
      <c r="J22" s="84">
        <v>20</v>
      </c>
      <c r="K22" s="85">
        <v>3</v>
      </c>
      <c r="L22" s="84">
        <v>16</v>
      </c>
      <c r="M22" s="84">
        <f t="shared" si="4"/>
        <v>48</v>
      </c>
      <c r="N22" s="86" t="s">
        <v>6</v>
      </c>
      <c r="O22" s="93"/>
      <c r="P22" s="88" t="s">
        <v>390</v>
      </c>
      <c r="Q22" s="213">
        <v>34320</v>
      </c>
      <c r="R22" s="225">
        <f t="shared" si="1"/>
        <v>1647360</v>
      </c>
      <c r="S22" s="225">
        <v>4.25</v>
      </c>
      <c r="T22" s="244">
        <v>43862</v>
      </c>
      <c r="U22" s="237">
        <v>43992</v>
      </c>
      <c r="W22" s="32" t="s">
        <v>12</v>
      </c>
    </row>
    <row r="23" spans="1:23" s="56" customFormat="1" ht="25.5" x14ac:dyDescent="0.25">
      <c r="A23" s="1"/>
      <c r="B23" s="98"/>
      <c r="C23" s="91">
        <v>150</v>
      </c>
      <c r="D23" s="81">
        <v>10494003</v>
      </c>
      <c r="E23" s="81" t="s">
        <v>1107</v>
      </c>
      <c r="F23" s="90" t="s">
        <v>1048</v>
      </c>
      <c r="G23" s="82" t="s">
        <v>919</v>
      </c>
      <c r="H23" s="94"/>
      <c r="I23" s="99"/>
      <c r="J23" s="99"/>
      <c r="K23" s="100"/>
      <c r="L23" s="99"/>
      <c r="M23" s="95">
        <f>SUM(M20:M22)</f>
        <v>144</v>
      </c>
      <c r="N23" s="45"/>
      <c r="O23" s="93"/>
      <c r="P23" s="101"/>
      <c r="Q23" s="222"/>
      <c r="R23" s="224">
        <f>SUM(R20:R22)</f>
        <v>4942080</v>
      </c>
      <c r="S23" s="246"/>
      <c r="T23" s="246"/>
      <c r="V23" s="54"/>
      <c r="W23" s="59"/>
    </row>
    <row r="24" spans="1:23" s="56" customFormat="1" ht="25.5" x14ac:dyDescent="0.25">
      <c r="A24" s="1"/>
      <c r="B24" s="98"/>
      <c r="C24" s="262">
        <v>151</v>
      </c>
      <c r="D24" s="81">
        <v>1130627258</v>
      </c>
      <c r="E24" s="81" t="s">
        <v>1013</v>
      </c>
      <c r="F24" s="164" t="s">
        <v>1049</v>
      </c>
      <c r="G24" s="82" t="s">
        <v>919</v>
      </c>
      <c r="H24" s="165" t="s">
        <v>603</v>
      </c>
      <c r="I24" s="104" t="s">
        <v>561</v>
      </c>
      <c r="J24" s="99"/>
      <c r="K24" s="17">
        <v>3</v>
      </c>
      <c r="L24" s="16">
        <v>16</v>
      </c>
      <c r="M24" s="16">
        <v>48</v>
      </c>
      <c r="N24" s="18" t="s">
        <v>6</v>
      </c>
      <c r="O24" s="93"/>
      <c r="P24" s="101" t="s">
        <v>431</v>
      </c>
      <c r="Q24" s="213">
        <v>34320</v>
      </c>
      <c r="R24" s="225">
        <f t="shared" si="1"/>
        <v>1647360</v>
      </c>
      <c r="S24" s="225">
        <v>5.25</v>
      </c>
      <c r="T24" s="244">
        <v>43862</v>
      </c>
      <c r="U24" s="237">
        <v>44020</v>
      </c>
      <c r="V24" s="54"/>
      <c r="W24" s="59"/>
    </row>
    <row r="25" spans="1:23" s="56" customFormat="1" ht="25.5" x14ac:dyDescent="0.25">
      <c r="A25" s="1"/>
      <c r="B25" s="98"/>
      <c r="C25" s="263">
        <v>151</v>
      </c>
      <c r="D25" s="81">
        <v>1130627258</v>
      </c>
      <c r="E25" s="81" t="s">
        <v>1013</v>
      </c>
      <c r="F25" s="164" t="s">
        <v>1049</v>
      </c>
      <c r="G25" s="82" t="s">
        <v>919</v>
      </c>
      <c r="H25" s="165" t="s">
        <v>604</v>
      </c>
      <c r="I25" s="104">
        <v>911</v>
      </c>
      <c r="J25" s="99"/>
      <c r="K25" s="17">
        <v>3</v>
      </c>
      <c r="L25" s="16">
        <v>16</v>
      </c>
      <c r="M25" s="16">
        <v>48</v>
      </c>
      <c r="N25" s="18" t="s">
        <v>6</v>
      </c>
      <c r="O25" s="93"/>
      <c r="P25" s="101"/>
      <c r="Q25" s="213">
        <v>34320</v>
      </c>
      <c r="R25" s="225">
        <f t="shared" si="1"/>
        <v>1647360</v>
      </c>
      <c r="S25" s="225">
        <v>5.25</v>
      </c>
      <c r="T25" s="244">
        <v>43862</v>
      </c>
      <c r="U25" s="237">
        <v>44020</v>
      </c>
      <c r="V25" s="54"/>
      <c r="W25" s="59"/>
    </row>
    <row r="26" spans="1:23" s="56" customFormat="1" ht="25.5" x14ac:dyDescent="0.25">
      <c r="A26" s="1"/>
      <c r="B26" s="98"/>
      <c r="C26" s="263">
        <v>151</v>
      </c>
      <c r="D26" s="81">
        <v>1130627258</v>
      </c>
      <c r="E26" s="81" t="s">
        <v>1013</v>
      </c>
      <c r="F26" s="164" t="s">
        <v>1049</v>
      </c>
      <c r="G26" s="82" t="s">
        <v>919</v>
      </c>
      <c r="H26" s="165" t="s">
        <v>605</v>
      </c>
      <c r="I26" s="104" t="s">
        <v>486</v>
      </c>
      <c r="J26" s="99"/>
      <c r="K26" s="17">
        <v>3</v>
      </c>
      <c r="L26" s="16">
        <v>16</v>
      </c>
      <c r="M26" s="16">
        <v>48</v>
      </c>
      <c r="N26" s="18" t="s">
        <v>6</v>
      </c>
      <c r="O26" s="93"/>
      <c r="P26" s="101"/>
      <c r="Q26" s="213">
        <v>34320</v>
      </c>
      <c r="R26" s="225">
        <f t="shared" si="1"/>
        <v>1647360</v>
      </c>
      <c r="S26" s="225">
        <v>5.25</v>
      </c>
      <c r="T26" s="244">
        <v>43862</v>
      </c>
      <c r="U26" s="237">
        <v>44020</v>
      </c>
      <c r="V26" s="54"/>
      <c r="W26" s="59"/>
    </row>
    <row r="27" spans="1:23" s="56" customFormat="1" ht="15.75" x14ac:dyDescent="0.25">
      <c r="A27" s="1"/>
      <c r="B27" s="98"/>
      <c r="C27" s="263">
        <v>151</v>
      </c>
      <c r="D27" s="81">
        <v>1130627258</v>
      </c>
      <c r="E27" s="81" t="s">
        <v>1013</v>
      </c>
      <c r="F27" s="90" t="s">
        <v>1050</v>
      </c>
      <c r="G27" s="82" t="s">
        <v>919</v>
      </c>
      <c r="H27" s="94"/>
      <c r="I27" s="99"/>
      <c r="J27" s="99"/>
      <c r="K27" s="100"/>
      <c r="L27" s="99"/>
      <c r="M27" s="95">
        <f>SUM(M24:M26)</f>
        <v>144</v>
      </c>
      <c r="N27" s="45"/>
      <c r="O27" s="93"/>
      <c r="P27" s="101"/>
      <c r="Q27" s="222"/>
      <c r="R27" s="224">
        <f>SUM(R24:R26)</f>
        <v>4942080</v>
      </c>
      <c r="S27" s="246"/>
      <c r="T27" s="246"/>
      <c r="V27" s="54"/>
      <c r="W27" s="59"/>
    </row>
    <row r="28" spans="1:23" ht="25.5" x14ac:dyDescent="0.25">
      <c r="A28" s="1"/>
      <c r="B28" s="98">
        <v>4</v>
      </c>
      <c r="C28" s="262">
        <v>152</v>
      </c>
      <c r="D28" s="81">
        <v>14899932</v>
      </c>
      <c r="E28" s="81" t="s">
        <v>1108</v>
      </c>
      <c r="F28" s="102" t="s">
        <v>1051</v>
      </c>
      <c r="G28" s="82" t="s">
        <v>919</v>
      </c>
      <c r="H28" s="103" t="s">
        <v>405</v>
      </c>
      <c r="I28" s="104">
        <v>601</v>
      </c>
      <c r="J28" s="104">
        <v>25</v>
      </c>
      <c r="K28" s="105">
        <v>4.5</v>
      </c>
      <c r="L28" s="104">
        <v>16</v>
      </c>
      <c r="M28" s="91">
        <f t="shared" ref="M28:M125" si="5">K28*L28</f>
        <v>72</v>
      </c>
      <c r="N28" s="86" t="s">
        <v>6</v>
      </c>
      <c r="O28" s="93"/>
      <c r="P28" s="88" t="s">
        <v>390</v>
      </c>
      <c r="Q28" s="213">
        <v>34320</v>
      </c>
      <c r="R28" s="225">
        <f t="shared" si="1"/>
        <v>2471040</v>
      </c>
      <c r="S28" s="225">
        <v>4.25</v>
      </c>
      <c r="T28" s="244">
        <v>43862</v>
      </c>
      <c r="U28" s="237">
        <v>43992</v>
      </c>
      <c r="W28" s="33" t="s">
        <v>13</v>
      </c>
    </row>
    <row r="29" spans="1:23" ht="25.5" x14ac:dyDescent="0.25">
      <c r="A29" s="1"/>
      <c r="B29" s="98"/>
      <c r="C29" s="262">
        <v>152</v>
      </c>
      <c r="D29" s="81">
        <v>14899932</v>
      </c>
      <c r="E29" s="81" t="s">
        <v>1108</v>
      </c>
      <c r="F29" s="14" t="s">
        <v>1051</v>
      </c>
      <c r="G29" s="82" t="s">
        <v>919</v>
      </c>
      <c r="H29" s="103" t="s">
        <v>406</v>
      </c>
      <c r="I29" s="104">
        <v>701</v>
      </c>
      <c r="J29" s="104">
        <v>26</v>
      </c>
      <c r="K29" s="105">
        <v>4.5</v>
      </c>
      <c r="L29" s="104">
        <v>16</v>
      </c>
      <c r="M29" s="104">
        <f t="shared" si="5"/>
        <v>72</v>
      </c>
      <c r="N29" s="86" t="s">
        <v>6</v>
      </c>
      <c r="O29" s="93"/>
      <c r="P29" s="88" t="s">
        <v>390</v>
      </c>
      <c r="Q29" s="213">
        <v>34320</v>
      </c>
      <c r="R29" s="225">
        <f t="shared" si="1"/>
        <v>2471040</v>
      </c>
      <c r="S29" s="225">
        <v>4.25</v>
      </c>
      <c r="T29" s="244">
        <v>43862</v>
      </c>
      <c r="U29" s="237">
        <v>43992</v>
      </c>
      <c r="W29" s="33" t="s">
        <v>6</v>
      </c>
    </row>
    <row r="30" spans="1:23" s="56" customFormat="1" ht="25.5" x14ac:dyDescent="0.25">
      <c r="A30" s="1"/>
      <c r="B30" s="98"/>
      <c r="C30" s="262">
        <v>152</v>
      </c>
      <c r="D30" s="81">
        <v>14899932</v>
      </c>
      <c r="E30" s="81" t="s">
        <v>1108</v>
      </c>
      <c r="F30" s="20" t="s">
        <v>1052</v>
      </c>
      <c r="G30" s="82" t="s">
        <v>919</v>
      </c>
      <c r="H30" s="106"/>
      <c r="I30" s="99"/>
      <c r="J30" s="99"/>
      <c r="K30" s="100"/>
      <c r="L30" s="99"/>
      <c r="M30" s="99">
        <f>SUM(M28:M29)</f>
        <v>144</v>
      </c>
      <c r="N30" s="45"/>
      <c r="O30" s="93"/>
      <c r="P30" s="101"/>
      <c r="Q30" s="222"/>
      <c r="R30" s="224">
        <f>SUM(R28:R29)</f>
        <v>4942080</v>
      </c>
      <c r="S30" s="246"/>
      <c r="T30" s="246"/>
      <c r="V30" s="54"/>
      <c r="W30" s="55"/>
    </row>
    <row r="31" spans="1:23" s="56" customFormat="1" ht="15.75" x14ac:dyDescent="0.25">
      <c r="A31" s="1"/>
      <c r="B31" s="98">
        <v>5</v>
      </c>
      <c r="C31" s="262">
        <v>153</v>
      </c>
      <c r="D31" s="81">
        <v>16273113</v>
      </c>
      <c r="E31" s="81" t="s">
        <v>1017</v>
      </c>
      <c r="F31" s="92" t="s">
        <v>407</v>
      </c>
      <c r="G31" s="82" t="s">
        <v>919</v>
      </c>
      <c r="H31" s="107" t="s">
        <v>408</v>
      </c>
      <c r="I31" s="104" t="s">
        <v>409</v>
      </c>
      <c r="J31" s="104">
        <v>11</v>
      </c>
      <c r="K31" s="105">
        <v>3</v>
      </c>
      <c r="L31" s="104">
        <v>16</v>
      </c>
      <c r="M31" s="91">
        <f>+L31*K31-12</f>
        <v>36</v>
      </c>
      <c r="N31" s="86" t="s">
        <v>6</v>
      </c>
      <c r="O31" s="93" t="s">
        <v>410</v>
      </c>
      <c r="P31" s="88" t="s">
        <v>390</v>
      </c>
      <c r="Q31" s="213">
        <v>34320</v>
      </c>
      <c r="R31" s="225">
        <f t="shared" si="1"/>
        <v>1235520</v>
      </c>
      <c r="S31" s="225">
        <v>5.25</v>
      </c>
      <c r="T31" s="244">
        <v>43862</v>
      </c>
      <c r="U31" s="237">
        <v>44020</v>
      </c>
      <c r="V31" s="54"/>
      <c r="W31" s="59"/>
    </row>
    <row r="32" spans="1:23" ht="25.5" x14ac:dyDescent="0.25">
      <c r="A32" s="1"/>
      <c r="B32" s="98"/>
      <c r="C32" s="262">
        <v>153</v>
      </c>
      <c r="D32" s="81">
        <v>16273113</v>
      </c>
      <c r="E32" s="81" t="s">
        <v>1017</v>
      </c>
      <c r="F32" s="28" t="s">
        <v>407</v>
      </c>
      <c r="G32" s="82" t="s">
        <v>919</v>
      </c>
      <c r="H32" s="103" t="s">
        <v>412</v>
      </c>
      <c r="I32" s="104" t="s">
        <v>413</v>
      </c>
      <c r="J32" s="16">
        <v>25</v>
      </c>
      <c r="K32" s="17">
        <v>3</v>
      </c>
      <c r="L32" s="104">
        <v>16</v>
      </c>
      <c r="M32" s="91">
        <f>+L32*K32</f>
        <v>48</v>
      </c>
      <c r="N32" s="86" t="s">
        <v>6</v>
      </c>
      <c r="O32" s="93"/>
      <c r="P32" s="108" t="s">
        <v>390</v>
      </c>
      <c r="Q32" s="213">
        <v>34320</v>
      </c>
      <c r="R32" s="225">
        <f t="shared" si="1"/>
        <v>1647360</v>
      </c>
      <c r="S32" s="225">
        <v>5.25</v>
      </c>
      <c r="T32" s="244">
        <v>43862</v>
      </c>
      <c r="U32" s="237">
        <v>44020</v>
      </c>
    </row>
    <row r="33" spans="1:23" ht="15.75" x14ac:dyDescent="0.25">
      <c r="A33" s="1"/>
      <c r="B33" s="98"/>
      <c r="C33" s="262">
        <v>153</v>
      </c>
      <c r="D33" s="81">
        <v>16273113</v>
      </c>
      <c r="E33" s="81" t="s">
        <v>1017</v>
      </c>
      <c r="F33" s="28" t="s">
        <v>407</v>
      </c>
      <c r="G33" s="82" t="s">
        <v>919</v>
      </c>
      <c r="H33" s="115" t="s">
        <v>562</v>
      </c>
      <c r="I33" s="84" t="s">
        <v>563</v>
      </c>
      <c r="J33" s="16"/>
      <c r="K33" s="105">
        <v>3</v>
      </c>
      <c r="L33" s="104">
        <v>16</v>
      </c>
      <c r="M33" s="104">
        <v>48</v>
      </c>
      <c r="N33" s="18" t="s">
        <v>6</v>
      </c>
      <c r="O33" s="159" t="s">
        <v>567</v>
      </c>
      <c r="P33" s="108"/>
      <c r="Q33" s="213">
        <v>34320</v>
      </c>
      <c r="R33" s="225">
        <f t="shared" si="1"/>
        <v>1647360</v>
      </c>
      <c r="S33" s="225">
        <v>5.25</v>
      </c>
      <c r="T33" s="244">
        <v>43862</v>
      </c>
      <c r="U33" s="237">
        <v>44020</v>
      </c>
    </row>
    <row r="34" spans="1:23" ht="15.75" x14ac:dyDescent="0.25">
      <c r="A34" s="1"/>
      <c r="B34" s="98"/>
      <c r="C34" s="262">
        <v>153</v>
      </c>
      <c r="D34" s="81">
        <v>16273113</v>
      </c>
      <c r="E34" s="81" t="s">
        <v>1017</v>
      </c>
      <c r="F34" s="28" t="s">
        <v>407</v>
      </c>
      <c r="G34" s="82" t="s">
        <v>919</v>
      </c>
      <c r="H34" s="115" t="s">
        <v>564</v>
      </c>
      <c r="I34" s="84" t="s">
        <v>563</v>
      </c>
      <c r="J34" s="16"/>
      <c r="K34" s="105">
        <v>3</v>
      </c>
      <c r="L34" s="104">
        <v>16</v>
      </c>
      <c r="M34" s="104">
        <v>48</v>
      </c>
      <c r="N34" s="18" t="s">
        <v>6</v>
      </c>
      <c r="O34" s="159" t="s">
        <v>568</v>
      </c>
      <c r="P34" s="108"/>
      <c r="Q34" s="213">
        <v>34320</v>
      </c>
      <c r="R34" s="225">
        <f t="shared" si="1"/>
        <v>1647360</v>
      </c>
      <c r="S34" s="225">
        <v>5.25</v>
      </c>
      <c r="T34" s="244">
        <v>43862</v>
      </c>
      <c r="U34" s="237">
        <v>44020</v>
      </c>
    </row>
    <row r="35" spans="1:23" ht="25.5" x14ac:dyDescent="0.25">
      <c r="A35" s="1"/>
      <c r="B35" s="98"/>
      <c r="C35" s="262">
        <v>153</v>
      </c>
      <c r="D35" s="81">
        <v>16273113</v>
      </c>
      <c r="E35" s="81" t="s">
        <v>1017</v>
      </c>
      <c r="F35" s="28" t="s">
        <v>407</v>
      </c>
      <c r="G35" s="82" t="s">
        <v>919</v>
      </c>
      <c r="H35" s="115" t="s">
        <v>565</v>
      </c>
      <c r="I35" s="84" t="s">
        <v>563</v>
      </c>
      <c r="J35" s="16"/>
      <c r="K35" s="105">
        <v>3</v>
      </c>
      <c r="L35" s="104">
        <v>16</v>
      </c>
      <c r="M35" s="104">
        <v>48</v>
      </c>
      <c r="N35" s="18" t="s">
        <v>6</v>
      </c>
      <c r="O35" s="159" t="s">
        <v>568</v>
      </c>
      <c r="P35" s="108"/>
      <c r="Q35" s="213">
        <v>34320</v>
      </c>
      <c r="R35" s="225">
        <f t="shared" si="1"/>
        <v>1647360</v>
      </c>
      <c r="S35" s="225">
        <v>5.25</v>
      </c>
      <c r="T35" s="244">
        <v>43862</v>
      </c>
      <c r="U35" s="237">
        <v>44020</v>
      </c>
    </row>
    <row r="36" spans="1:23" ht="15.75" x14ac:dyDescent="0.25">
      <c r="A36" s="1"/>
      <c r="B36" s="98"/>
      <c r="C36" s="262">
        <v>153</v>
      </c>
      <c r="D36" s="81">
        <v>16273113</v>
      </c>
      <c r="E36" s="81" t="s">
        <v>1017</v>
      </c>
      <c r="F36" s="28" t="s">
        <v>407</v>
      </c>
      <c r="G36" s="82" t="s">
        <v>919</v>
      </c>
      <c r="H36" s="115" t="s">
        <v>566</v>
      </c>
      <c r="I36" s="84" t="s">
        <v>563</v>
      </c>
      <c r="J36" s="16"/>
      <c r="K36" s="105">
        <v>2</v>
      </c>
      <c r="L36" s="104">
        <v>12</v>
      </c>
      <c r="M36" s="104">
        <v>24</v>
      </c>
      <c r="N36" s="18" t="s">
        <v>6</v>
      </c>
      <c r="O36" s="159" t="s">
        <v>569</v>
      </c>
      <c r="P36" s="108"/>
      <c r="Q36" s="213">
        <v>34320</v>
      </c>
      <c r="R36" s="225">
        <f t="shared" si="1"/>
        <v>823680</v>
      </c>
      <c r="S36" s="225">
        <v>5.25</v>
      </c>
      <c r="T36" s="244">
        <v>43862</v>
      </c>
      <c r="U36" s="237">
        <v>44020</v>
      </c>
    </row>
    <row r="37" spans="1:23" ht="60" customHeight="1" x14ac:dyDescent="0.25">
      <c r="A37" s="1"/>
      <c r="B37" s="198"/>
      <c r="C37" s="262">
        <v>153</v>
      </c>
      <c r="D37" s="81">
        <v>16273113</v>
      </c>
      <c r="E37" s="81" t="s">
        <v>1017</v>
      </c>
      <c r="F37" s="28" t="s">
        <v>407</v>
      </c>
      <c r="G37" s="82" t="s">
        <v>919</v>
      </c>
      <c r="H37" s="115" t="s">
        <v>424</v>
      </c>
      <c r="I37" s="123" t="s">
        <v>425</v>
      </c>
      <c r="J37" s="203"/>
      <c r="K37" s="204">
        <v>3</v>
      </c>
      <c r="L37" s="203">
        <v>16</v>
      </c>
      <c r="M37" s="207">
        <f t="shared" ref="M37" si="6">K37*L37</f>
        <v>48</v>
      </c>
      <c r="N37" s="208" t="s">
        <v>6</v>
      </c>
      <c r="O37" s="206" t="s">
        <v>567</v>
      </c>
      <c r="P37" s="206" t="s">
        <v>903</v>
      </c>
      <c r="Q37" s="213">
        <v>34320</v>
      </c>
      <c r="R37" s="225">
        <f t="shared" si="1"/>
        <v>1647360</v>
      </c>
      <c r="S37" s="225">
        <v>5.25</v>
      </c>
      <c r="T37" s="244">
        <v>43862</v>
      </c>
      <c r="U37" s="237">
        <v>44020</v>
      </c>
    </row>
    <row r="38" spans="1:23" s="56" customFormat="1" ht="15.75" x14ac:dyDescent="0.25">
      <c r="A38" s="1"/>
      <c r="B38" s="98"/>
      <c r="C38" s="262">
        <v>153</v>
      </c>
      <c r="D38" s="81">
        <v>16273113</v>
      </c>
      <c r="E38" s="81" t="s">
        <v>1017</v>
      </c>
      <c r="F38" s="90" t="s">
        <v>414</v>
      </c>
      <c r="G38" s="82" t="s">
        <v>919</v>
      </c>
      <c r="H38" s="94"/>
      <c r="I38" s="99"/>
      <c r="J38" s="99"/>
      <c r="K38" s="100"/>
      <c r="L38" s="99"/>
      <c r="M38" s="95">
        <f>SUM(M31:M37)</f>
        <v>300</v>
      </c>
      <c r="N38" s="45"/>
      <c r="O38" s="93"/>
      <c r="P38" s="101"/>
      <c r="Q38" s="222"/>
      <c r="R38" s="224">
        <f>SUM(R31:R37)</f>
        <v>10296000</v>
      </c>
      <c r="S38" s="246"/>
      <c r="T38" s="246"/>
      <c r="V38" s="54"/>
      <c r="W38" s="59"/>
    </row>
    <row r="39" spans="1:23" ht="15.75" x14ac:dyDescent="0.25">
      <c r="A39" s="1"/>
      <c r="B39" s="98">
        <v>6</v>
      </c>
      <c r="C39" s="262">
        <v>154</v>
      </c>
      <c r="D39" s="81">
        <v>10545997</v>
      </c>
      <c r="E39" s="81" t="s">
        <v>1109</v>
      </c>
      <c r="F39" s="102" t="s">
        <v>1053</v>
      </c>
      <c r="G39" s="82" t="s">
        <v>919</v>
      </c>
      <c r="H39" s="103" t="s">
        <v>415</v>
      </c>
      <c r="I39" s="104">
        <v>1001</v>
      </c>
      <c r="J39" s="104">
        <v>27</v>
      </c>
      <c r="K39" s="105">
        <v>4.5</v>
      </c>
      <c r="L39" s="104">
        <v>16</v>
      </c>
      <c r="M39" s="104">
        <f t="shared" si="5"/>
        <v>72</v>
      </c>
      <c r="N39" s="86" t="s">
        <v>6</v>
      </c>
      <c r="O39" s="93"/>
      <c r="P39" s="88" t="s">
        <v>390</v>
      </c>
      <c r="Q39" s="213">
        <v>34320</v>
      </c>
      <c r="R39" s="225">
        <f t="shared" si="1"/>
        <v>2471040</v>
      </c>
      <c r="S39" s="225">
        <v>4.25</v>
      </c>
      <c r="T39" s="244">
        <v>43862</v>
      </c>
      <c r="U39" s="237">
        <v>43992</v>
      </c>
      <c r="W39" s="34" t="s">
        <v>14</v>
      </c>
    </row>
    <row r="40" spans="1:23" ht="26.25" x14ac:dyDescent="0.25">
      <c r="A40" s="1"/>
      <c r="B40" s="98"/>
      <c r="C40" s="262">
        <v>154</v>
      </c>
      <c r="D40" s="81">
        <v>10545997</v>
      </c>
      <c r="E40" s="81" t="s">
        <v>1109</v>
      </c>
      <c r="F40" s="14" t="s">
        <v>1053</v>
      </c>
      <c r="G40" s="82" t="s">
        <v>919</v>
      </c>
      <c r="H40" s="103" t="s">
        <v>416</v>
      </c>
      <c r="I40" s="104">
        <v>507</v>
      </c>
      <c r="J40" s="104">
        <v>5</v>
      </c>
      <c r="K40" s="105">
        <v>3</v>
      </c>
      <c r="L40" s="104">
        <v>12</v>
      </c>
      <c r="M40" s="104">
        <f t="shared" si="5"/>
        <v>36</v>
      </c>
      <c r="N40" s="86" t="s">
        <v>6</v>
      </c>
      <c r="O40" s="109" t="s">
        <v>417</v>
      </c>
      <c r="P40" s="88" t="s">
        <v>390</v>
      </c>
      <c r="Q40" s="213">
        <v>34320</v>
      </c>
      <c r="R40" s="225">
        <f t="shared" si="1"/>
        <v>1235520</v>
      </c>
      <c r="S40" s="225">
        <v>4.25</v>
      </c>
      <c r="T40" s="244">
        <v>43862</v>
      </c>
      <c r="U40" s="237">
        <v>43992</v>
      </c>
      <c r="W40" s="34"/>
    </row>
    <row r="41" spans="1:23" s="54" customFormat="1" ht="25.5" x14ac:dyDescent="0.25">
      <c r="A41" s="1"/>
      <c r="B41" s="81"/>
      <c r="C41" s="81">
        <v>154</v>
      </c>
      <c r="D41" s="81">
        <v>10545997</v>
      </c>
      <c r="E41" s="81" t="s">
        <v>1109</v>
      </c>
      <c r="F41" s="110" t="s">
        <v>1054</v>
      </c>
      <c r="G41" s="82" t="s">
        <v>919</v>
      </c>
      <c r="H41" s="111"/>
      <c r="I41" s="87"/>
      <c r="J41" s="87"/>
      <c r="K41" s="112"/>
      <c r="L41" s="87"/>
      <c r="M41" s="87">
        <f>SUM(M39:M40)</f>
        <v>108</v>
      </c>
      <c r="N41" s="45"/>
      <c r="O41" s="113"/>
      <c r="P41" s="114"/>
      <c r="Q41" s="223"/>
      <c r="R41" s="224">
        <f>SUM(R39:R40)</f>
        <v>3706560</v>
      </c>
      <c r="S41" s="247"/>
      <c r="T41" s="247"/>
      <c r="W41" s="55"/>
    </row>
    <row r="42" spans="1:23" ht="15.75" x14ac:dyDescent="0.25">
      <c r="A42" s="1"/>
      <c r="B42" s="98">
        <v>7</v>
      </c>
      <c r="C42" s="262">
        <v>155</v>
      </c>
      <c r="D42" s="81">
        <v>94536927</v>
      </c>
      <c r="E42" s="81" t="s">
        <v>1013</v>
      </c>
      <c r="F42" s="102" t="s">
        <v>1055</v>
      </c>
      <c r="G42" s="82" t="s">
        <v>919</v>
      </c>
      <c r="H42" s="115" t="s">
        <v>418</v>
      </c>
      <c r="I42" s="84" t="s">
        <v>419</v>
      </c>
      <c r="J42" s="84">
        <v>20</v>
      </c>
      <c r="K42" s="85">
        <v>3</v>
      </c>
      <c r="L42" s="84">
        <v>16</v>
      </c>
      <c r="M42" s="84">
        <f t="shared" ref="M42:M43" si="7">K42*L42</f>
        <v>48</v>
      </c>
      <c r="N42" s="86" t="s">
        <v>6</v>
      </c>
      <c r="O42" s="93"/>
      <c r="P42" s="88" t="s">
        <v>390</v>
      </c>
      <c r="Q42" s="213">
        <v>34320</v>
      </c>
      <c r="R42" s="225">
        <f t="shared" si="1"/>
        <v>1647360</v>
      </c>
      <c r="S42" s="225">
        <v>4.25</v>
      </c>
      <c r="T42" s="244">
        <v>43862</v>
      </c>
      <c r="U42" s="237">
        <v>43992</v>
      </c>
      <c r="W42" s="34"/>
    </row>
    <row r="43" spans="1:23" ht="15.75" x14ac:dyDescent="0.25">
      <c r="A43" s="1"/>
      <c r="B43" s="98"/>
      <c r="C43" s="262">
        <v>155</v>
      </c>
      <c r="D43" s="81">
        <v>94536927</v>
      </c>
      <c r="E43" s="81" t="s">
        <v>1013</v>
      </c>
      <c r="F43" s="116" t="s">
        <v>1055</v>
      </c>
      <c r="G43" s="82" t="s">
        <v>919</v>
      </c>
      <c r="H43" s="115" t="s">
        <v>420</v>
      </c>
      <c r="I43" s="84" t="s">
        <v>421</v>
      </c>
      <c r="J43" s="84">
        <v>20</v>
      </c>
      <c r="K43" s="85">
        <v>3</v>
      </c>
      <c r="L43" s="84">
        <v>16</v>
      </c>
      <c r="M43" s="84">
        <f t="shared" si="7"/>
        <v>48</v>
      </c>
      <c r="N43" s="86" t="s">
        <v>6</v>
      </c>
      <c r="O43" s="93"/>
      <c r="P43" s="88" t="s">
        <v>390</v>
      </c>
      <c r="Q43" s="213">
        <v>34320</v>
      </c>
      <c r="R43" s="225">
        <f t="shared" si="1"/>
        <v>1647360</v>
      </c>
      <c r="S43" s="225">
        <v>4.25</v>
      </c>
      <c r="T43" s="244">
        <v>43862</v>
      </c>
      <c r="U43" s="237">
        <v>43992</v>
      </c>
      <c r="W43" s="34"/>
    </row>
    <row r="44" spans="1:23" s="56" customFormat="1" ht="15.75" x14ac:dyDescent="0.25">
      <c r="A44" s="1"/>
      <c r="B44" s="98"/>
      <c r="C44" s="262">
        <v>155</v>
      </c>
      <c r="D44" s="81">
        <v>94536927</v>
      </c>
      <c r="E44" s="81" t="s">
        <v>1013</v>
      </c>
      <c r="F44" s="20" t="s">
        <v>1056</v>
      </c>
      <c r="G44" s="82" t="s">
        <v>919</v>
      </c>
      <c r="H44" s="106"/>
      <c r="I44" s="99"/>
      <c r="J44" s="99"/>
      <c r="K44" s="100"/>
      <c r="L44" s="99"/>
      <c r="M44" s="87">
        <f>SUM(M42:M43)</f>
        <v>96</v>
      </c>
      <c r="N44" s="45"/>
      <c r="O44" s="93"/>
      <c r="P44" s="101"/>
      <c r="Q44" s="222"/>
      <c r="R44" s="224">
        <f>SUM(R42:R43)</f>
        <v>3294720</v>
      </c>
      <c r="S44" s="246"/>
      <c r="T44" s="246"/>
      <c r="V44" s="54"/>
      <c r="W44" s="55"/>
    </row>
    <row r="45" spans="1:23" s="56" customFormat="1" ht="25.5" x14ac:dyDescent="0.25">
      <c r="A45" s="1"/>
      <c r="B45" s="98">
        <v>8</v>
      </c>
      <c r="C45" s="262">
        <v>156</v>
      </c>
      <c r="D45" s="81">
        <v>42157949</v>
      </c>
      <c r="E45" s="81" t="s">
        <v>1110</v>
      </c>
      <c r="F45" s="102" t="s">
        <v>1057</v>
      </c>
      <c r="G45" s="82" t="s">
        <v>919</v>
      </c>
      <c r="H45" s="103" t="s">
        <v>422</v>
      </c>
      <c r="I45" s="104">
        <v>1221</v>
      </c>
      <c r="J45" s="104">
        <v>15</v>
      </c>
      <c r="K45" s="105">
        <v>3</v>
      </c>
      <c r="L45" s="104">
        <v>16</v>
      </c>
      <c r="M45" s="84">
        <f t="shared" ref="M45:M46" si="8">+L45*K45</f>
        <v>48</v>
      </c>
      <c r="N45" s="86" t="s">
        <v>6</v>
      </c>
      <c r="O45" s="93"/>
      <c r="P45" s="108" t="s">
        <v>390</v>
      </c>
      <c r="Q45" s="213">
        <v>34320</v>
      </c>
      <c r="R45" s="225">
        <f t="shared" si="1"/>
        <v>1647360</v>
      </c>
      <c r="S45" s="225">
        <v>4.25</v>
      </c>
      <c r="T45" s="244">
        <v>43862</v>
      </c>
      <c r="U45" s="237">
        <v>43992</v>
      </c>
      <c r="V45" s="54"/>
      <c r="W45" s="55"/>
    </row>
    <row r="46" spans="1:23" s="56" customFormat="1" ht="15.75" x14ac:dyDescent="0.25">
      <c r="A46" s="1"/>
      <c r="B46" s="98"/>
      <c r="C46" s="262">
        <v>156</v>
      </c>
      <c r="D46" s="81">
        <v>42157949</v>
      </c>
      <c r="E46" s="81" t="s">
        <v>1110</v>
      </c>
      <c r="F46" s="14" t="s">
        <v>1057</v>
      </c>
      <c r="G46" s="82" t="s">
        <v>919</v>
      </c>
      <c r="H46" s="103" t="s">
        <v>423</v>
      </c>
      <c r="I46" s="104"/>
      <c r="J46" s="104"/>
      <c r="K46" s="105">
        <v>3</v>
      </c>
      <c r="L46" s="104">
        <v>16</v>
      </c>
      <c r="M46" s="84">
        <f t="shared" si="8"/>
        <v>48</v>
      </c>
      <c r="N46" s="86" t="s">
        <v>10</v>
      </c>
      <c r="O46" s="93"/>
      <c r="P46" s="88" t="s">
        <v>390</v>
      </c>
      <c r="Q46" s="213">
        <v>23100</v>
      </c>
      <c r="R46" s="225">
        <f t="shared" si="1"/>
        <v>1108800</v>
      </c>
      <c r="S46" s="225">
        <v>4.25</v>
      </c>
      <c r="T46" s="244">
        <v>43862</v>
      </c>
      <c r="U46" s="237">
        <v>43992</v>
      </c>
      <c r="V46" s="54"/>
      <c r="W46" s="55"/>
    </row>
    <row r="47" spans="1:23" s="56" customFormat="1" ht="15.75" x14ac:dyDescent="0.25">
      <c r="A47" s="1"/>
      <c r="B47" s="98"/>
      <c r="C47" s="81">
        <v>156</v>
      </c>
      <c r="D47" s="81">
        <v>42157949</v>
      </c>
      <c r="E47" s="81" t="s">
        <v>1110</v>
      </c>
      <c r="F47" s="20" t="s">
        <v>1058</v>
      </c>
      <c r="G47" s="82" t="s">
        <v>919</v>
      </c>
      <c r="H47" s="106"/>
      <c r="I47" s="99"/>
      <c r="J47" s="99"/>
      <c r="K47" s="100"/>
      <c r="L47" s="99"/>
      <c r="M47" s="87">
        <f>SUM(M45:M46)</f>
        <v>96</v>
      </c>
      <c r="N47" s="45"/>
      <c r="O47" s="93"/>
      <c r="P47" s="101"/>
      <c r="Q47" s="213"/>
      <c r="R47" s="224">
        <f>SUM(R45:R46)</f>
        <v>2756160</v>
      </c>
      <c r="S47" s="225"/>
      <c r="T47" s="244"/>
      <c r="U47" s="237"/>
      <c r="V47" s="54"/>
      <c r="W47" s="55"/>
    </row>
    <row r="48" spans="1:23" s="56" customFormat="1" ht="15.75" x14ac:dyDescent="0.25">
      <c r="A48" s="1"/>
      <c r="B48" s="98">
        <v>9</v>
      </c>
      <c r="C48" s="262">
        <v>157</v>
      </c>
      <c r="D48" s="81">
        <v>6385864</v>
      </c>
      <c r="E48" s="81" t="s">
        <v>1017</v>
      </c>
      <c r="F48" s="102" t="s">
        <v>1059</v>
      </c>
      <c r="G48" s="82" t="s">
        <v>919</v>
      </c>
      <c r="H48" s="103" t="s">
        <v>427</v>
      </c>
      <c r="I48" s="104">
        <v>270</v>
      </c>
      <c r="J48" s="104">
        <v>18</v>
      </c>
      <c r="K48" s="105">
        <v>3</v>
      </c>
      <c r="L48" s="104">
        <v>16</v>
      </c>
      <c r="M48" s="84">
        <f>K48*L48</f>
        <v>48</v>
      </c>
      <c r="N48" s="86" t="s">
        <v>6</v>
      </c>
      <c r="O48" s="93"/>
      <c r="P48" s="88" t="s">
        <v>390</v>
      </c>
      <c r="Q48" s="213">
        <v>34320</v>
      </c>
      <c r="R48" s="225">
        <f t="shared" si="1"/>
        <v>1647360</v>
      </c>
      <c r="S48" s="225">
        <v>4.25</v>
      </c>
      <c r="T48" s="244">
        <v>43862</v>
      </c>
      <c r="U48" s="237">
        <v>43992</v>
      </c>
      <c r="V48" s="54"/>
      <c r="W48" s="55"/>
    </row>
    <row r="49" spans="1:23" s="56" customFormat="1" ht="15.75" x14ac:dyDescent="0.25">
      <c r="A49" s="1"/>
      <c r="B49" s="98"/>
      <c r="C49" s="262">
        <v>157</v>
      </c>
      <c r="D49" s="81">
        <v>6385864</v>
      </c>
      <c r="E49" s="81" t="s">
        <v>1017</v>
      </c>
      <c r="F49" s="116" t="s">
        <v>1059</v>
      </c>
      <c r="G49" s="82" t="s">
        <v>919</v>
      </c>
      <c r="H49" s="117" t="s">
        <v>428</v>
      </c>
      <c r="I49" s="104">
        <v>770</v>
      </c>
      <c r="J49" s="104">
        <v>14</v>
      </c>
      <c r="K49" s="105">
        <v>3</v>
      </c>
      <c r="L49" s="104">
        <v>16</v>
      </c>
      <c r="M49" s="84">
        <f>K49*L49</f>
        <v>48</v>
      </c>
      <c r="N49" s="86" t="s">
        <v>6</v>
      </c>
      <c r="O49" s="118"/>
      <c r="P49" s="88" t="s">
        <v>390</v>
      </c>
      <c r="Q49" s="213">
        <v>34320</v>
      </c>
      <c r="R49" s="225">
        <f t="shared" si="1"/>
        <v>1647360</v>
      </c>
      <c r="S49" s="225">
        <v>4.25</v>
      </c>
      <c r="T49" s="244">
        <v>43862</v>
      </c>
      <c r="U49" s="237">
        <v>43992</v>
      </c>
      <c r="V49" s="54"/>
      <c r="W49" s="55"/>
    </row>
    <row r="50" spans="1:23" s="56" customFormat="1" ht="15.75" x14ac:dyDescent="0.25">
      <c r="A50" s="1"/>
      <c r="B50" s="98"/>
      <c r="C50" s="262">
        <v>157</v>
      </c>
      <c r="D50" s="81">
        <v>6385864</v>
      </c>
      <c r="E50" s="81" t="s">
        <v>1017</v>
      </c>
      <c r="F50" s="20" t="s">
        <v>1060</v>
      </c>
      <c r="G50" s="82" t="s">
        <v>919</v>
      </c>
      <c r="H50" s="106"/>
      <c r="I50" s="99"/>
      <c r="J50" s="99"/>
      <c r="K50" s="100"/>
      <c r="L50" s="99"/>
      <c r="M50" s="87">
        <f>SUM(M48:M49)</f>
        <v>96</v>
      </c>
      <c r="N50" s="45"/>
      <c r="O50" s="93"/>
      <c r="P50" s="101"/>
      <c r="Q50" s="222"/>
      <c r="R50" s="224">
        <f>SUM(R45:R49)</f>
        <v>8807040</v>
      </c>
      <c r="S50" s="233"/>
      <c r="T50" s="233"/>
      <c r="V50" s="54"/>
      <c r="W50" s="55"/>
    </row>
    <row r="51" spans="1:23" s="56" customFormat="1" ht="25.5" x14ac:dyDescent="0.25">
      <c r="A51" s="1"/>
      <c r="B51" s="98">
        <v>10</v>
      </c>
      <c r="C51" s="262">
        <v>158</v>
      </c>
      <c r="D51" s="81">
        <v>1144153512</v>
      </c>
      <c r="E51" s="81" t="s">
        <v>1013</v>
      </c>
      <c r="F51" s="102" t="s">
        <v>1061</v>
      </c>
      <c r="G51" s="82" t="s">
        <v>919</v>
      </c>
      <c r="H51" s="103" t="s">
        <v>429</v>
      </c>
      <c r="I51" s="104">
        <v>1021</v>
      </c>
      <c r="J51" s="104">
        <v>16</v>
      </c>
      <c r="K51" s="105">
        <v>3</v>
      </c>
      <c r="L51" s="104">
        <v>16</v>
      </c>
      <c r="M51" s="84">
        <f>K51*L51</f>
        <v>48</v>
      </c>
      <c r="N51" s="86" t="s">
        <v>6</v>
      </c>
      <c r="O51" s="93"/>
      <c r="P51" s="88" t="s">
        <v>390</v>
      </c>
      <c r="Q51" s="213">
        <v>34320</v>
      </c>
      <c r="R51" s="225">
        <f t="shared" si="1"/>
        <v>1647360</v>
      </c>
      <c r="S51" s="225">
        <v>4.25</v>
      </c>
      <c r="T51" s="244">
        <v>43862</v>
      </c>
      <c r="U51" s="237">
        <v>43992</v>
      </c>
      <c r="V51" s="54"/>
      <c r="W51" s="55"/>
    </row>
    <row r="52" spans="1:23" s="56" customFormat="1" ht="102.75" x14ac:dyDescent="0.25">
      <c r="A52" s="1"/>
      <c r="B52" s="98"/>
      <c r="C52" s="262">
        <v>158</v>
      </c>
      <c r="D52" s="81">
        <v>1144153512</v>
      </c>
      <c r="E52" s="81" t="s">
        <v>1013</v>
      </c>
      <c r="F52" s="14" t="s">
        <v>1061</v>
      </c>
      <c r="G52" s="82" t="s">
        <v>919</v>
      </c>
      <c r="H52" s="103" t="s">
        <v>429</v>
      </c>
      <c r="I52" s="104" t="s">
        <v>586</v>
      </c>
      <c r="J52" s="104"/>
      <c r="K52" s="105">
        <v>3</v>
      </c>
      <c r="L52" s="104">
        <v>16</v>
      </c>
      <c r="M52" s="104">
        <v>48</v>
      </c>
      <c r="N52" s="18" t="s">
        <v>6</v>
      </c>
      <c r="O52" s="159" t="s">
        <v>587</v>
      </c>
      <c r="P52" s="159" t="s">
        <v>588</v>
      </c>
      <c r="Q52" s="213">
        <v>34320</v>
      </c>
      <c r="R52" s="225">
        <f t="shared" si="1"/>
        <v>1647360</v>
      </c>
      <c r="S52" s="225">
        <v>4.25</v>
      </c>
      <c r="T52" s="244">
        <v>43862</v>
      </c>
      <c r="U52" s="237">
        <v>43992</v>
      </c>
      <c r="V52" s="54"/>
      <c r="W52" s="55"/>
    </row>
    <row r="53" spans="1:23" s="56" customFormat="1" ht="36" customHeight="1" x14ac:dyDescent="0.25">
      <c r="A53" s="1"/>
      <c r="B53" s="98"/>
      <c r="C53" s="262">
        <v>158</v>
      </c>
      <c r="D53" s="81">
        <v>1144153512</v>
      </c>
      <c r="E53" s="81" t="s">
        <v>1013</v>
      </c>
      <c r="F53" s="14" t="s">
        <v>1061</v>
      </c>
      <c r="G53" s="82" t="s">
        <v>919</v>
      </c>
      <c r="H53" s="115" t="s">
        <v>896</v>
      </c>
      <c r="I53" s="123" t="s">
        <v>897</v>
      </c>
      <c r="J53" s="123"/>
      <c r="K53" s="127">
        <v>3</v>
      </c>
      <c r="L53" s="123">
        <v>16</v>
      </c>
      <c r="M53" s="207">
        <f t="shared" ref="M53" si="9">K53*L53</f>
        <v>48</v>
      </c>
      <c r="N53" s="208" t="s">
        <v>6</v>
      </c>
      <c r="O53" s="167" t="s">
        <v>567</v>
      </c>
      <c r="P53" s="167" t="s">
        <v>898</v>
      </c>
      <c r="Q53" s="213">
        <v>34320</v>
      </c>
      <c r="R53" s="225">
        <f t="shared" si="1"/>
        <v>1647360</v>
      </c>
      <c r="S53" s="225">
        <v>4.25</v>
      </c>
      <c r="T53" s="244">
        <v>43862</v>
      </c>
      <c r="U53" s="237">
        <v>43992</v>
      </c>
      <c r="V53" s="54"/>
      <c r="W53" s="55"/>
    </row>
    <row r="54" spans="1:23" s="56" customFormat="1" ht="25.5" x14ac:dyDescent="0.25">
      <c r="A54" s="1"/>
      <c r="B54" s="98"/>
      <c r="C54" s="262">
        <v>158</v>
      </c>
      <c r="D54" s="81">
        <v>1144153512</v>
      </c>
      <c r="E54" s="81" t="s">
        <v>1013</v>
      </c>
      <c r="F54" s="14" t="s">
        <v>1061</v>
      </c>
      <c r="G54" s="82" t="s">
        <v>919</v>
      </c>
      <c r="H54" s="103" t="s">
        <v>432</v>
      </c>
      <c r="I54" s="104"/>
      <c r="J54" s="104"/>
      <c r="K54" s="105">
        <v>4</v>
      </c>
      <c r="L54" s="104">
        <v>16</v>
      </c>
      <c r="M54" s="84">
        <f>K54*L54-56</f>
        <v>8</v>
      </c>
      <c r="N54" s="86" t="s">
        <v>10</v>
      </c>
      <c r="O54" s="93"/>
      <c r="P54" s="88" t="s">
        <v>390</v>
      </c>
      <c r="Q54" s="213">
        <v>23100</v>
      </c>
      <c r="R54" s="225">
        <f t="shared" si="1"/>
        <v>184800</v>
      </c>
      <c r="S54" s="225">
        <v>4.25</v>
      </c>
      <c r="T54" s="244">
        <v>43862</v>
      </c>
      <c r="U54" s="237">
        <v>43992</v>
      </c>
      <c r="V54" s="54"/>
      <c r="W54" s="55"/>
    </row>
    <row r="55" spans="1:23" s="56" customFormat="1" ht="51.75" x14ac:dyDescent="0.25">
      <c r="A55" s="1"/>
      <c r="B55" s="98"/>
      <c r="C55" s="262">
        <v>158</v>
      </c>
      <c r="D55" s="81">
        <v>1144153512</v>
      </c>
      <c r="E55" s="81" t="s">
        <v>1013</v>
      </c>
      <c r="F55" s="14" t="s">
        <v>1061</v>
      </c>
      <c r="G55" s="82" t="s">
        <v>919</v>
      </c>
      <c r="H55" s="15" t="s">
        <v>583</v>
      </c>
      <c r="I55" s="104"/>
      <c r="J55" s="104"/>
      <c r="K55" s="105">
        <v>2</v>
      </c>
      <c r="L55" s="104">
        <v>6</v>
      </c>
      <c r="M55" s="104">
        <f t="shared" ref="M55" si="10">K55*L55</f>
        <v>12</v>
      </c>
      <c r="N55" s="18" t="s">
        <v>10</v>
      </c>
      <c r="O55" s="159" t="s">
        <v>584</v>
      </c>
      <c r="P55" s="159" t="s">
        <v>585</v>
      </c>
      <c r="Q55" s="213">
        <v>23100</v>
      </c>
      <c r="R55" s="225">
        <f t="shared" si="1"/>
        <v>277200</v>
      </c>
      <c r="S55" s="225">
        <v>4.25</v>
      </c>
      <c r="T55" s="244">
        <v>43862</v>
      </c>
      <c r="U55" s="237">
        <v>43992</v>
      </c>
      <c r="V55" s="54"/>
      <c r="W55" s="55"/>
    </row>
    <row r="56" spans="1:23" s="56" customFormat="1" ht="25.5" x14ac:dyDescent="0.25">
      <c r="A56" s="1"/>
      <c r="B56" s="98"/>
      <c r="C56" s="262">
        <v>158</v>
      </c>
      <c r="D56" s="81">
        <v>1144153512</v>
      </c>
      <c r="E56" s="81" t="s">
        <v>1013</v>
      </c>
      <c r="F56" s="20" t="s">
        <v>1062</v>
      </c>
      <c r="G56" s="82" t="s">
        <v>919</v>
      </c>
      <c r="H56" s="106"/>
      <c r="I56" s="99"/>
      <c r="J56" s="99"/>
      <c r="K56" s="100"/>
      <c r="L56" s="99"/>
      <c r="M56" s="87">
        <f>SUM(M51:M55)</f>
        <v>164</v>
      </c>
      <c r="N56" s="45"/>
      <c r="O56" s="93"/>
      <c r="P56" s="101"/>
      <c r="Q56" s="222"/>
      <c r="R56" s="224">
        <f>SUM(R51:R55)</f>
        <v>5404080</v>
      </c>
      <c r="S56" s="246"/>
      <c r="T56" s="246"/>
      <c r="U56" s="57"/>
      <c r="V56" s="54"/>
      <c r="W56" s="55"/>
    </row>
    <row r="57" spans="1:23" s="56" customFormat="1" ht="15.75" x14ac:dyDescent="0.25">
      <c r="A57" s="1"/>
      <c r="B57" s="98">
        <v>11</v>
      </c>
      <c r="C57" s="262">
        <v>159</v>
      </c>
      <c r="D57" s="81">
        <v>66836329</v>
      </c>
      <c r="E57" s="81" t="s">
        <v>1013</v>
      </c>
      <c r="F57" s="102" t="s">
        <v>1063</v>
      </c>
      <c r="G57" s="82" t="s">
        <v>919</v>
      </c>
      <c r="H57" s="103" t="s">
        <v>433</v>
      </c>
      <c r="I57" s="104">
        <v>570</v>
      </c>
      <c r="J57" s="104">
        <v>20</v>
      </c>
      <c r="K57" s="105">
        <v>3</v>
      </c>
      <c r="L57" s="104">
        <v>16</v>
      </c>
      <c r="M57" s="84">
        <f>K57*L57</f>
        <v>48</v>
      </c>
      <c r="N57" s="86" t="s">
        <v>6</v>
      </c>
      <c r="O57" s="93"/>
      <c r="P57" s="88" t="s">
        <v>390</v>
      </c>
      <c r="Q57" s="213">
        <v>34320</v>
      </c>
      <c r="R57" s="225">
        <f t="shared" si="1"/>
        <v>1647360</v>
      </c>
      <c r="S57" s="225">
        <v>5.25</v>
      </c>
      <c r="T57" s="244">
        <v>43862</v>
      </c>
      <c r="U57" s="237">
        <v>44020</v>
      </c>
      <c r="V57" s="54"/>
      <c r="W57" s="55"/>
    </row>
    <row r="58" spans="1:23" s="56" customFormat="1" ht="38.25" x14ac:dyDescent="0.25">
      <c r="A58" s="1"/>
      <c r="B58" s="98"/>
      <c r="C58" s="262">
        <v>159</v>
      </c>
      <c r="D58" s="81">
        <v>66836329</v>
      </c>
      <c r="E58" s="81" t="s">
        <v>1013</v>
      </c>
      <c r="F58" s="14" t="s">
        <v>1063</v>
      </c>
      <c r="G58" s="82" t="s">
        <v>919</v>
      </c>
      <c r="H58" s="103" t="s">
        <v>434</v>
      </c>
      <c r="I58" s="104">
        <v>1221</v>
      </c>
      <c r="J58" s="104">
        <v>15</v>
      </c>
      <c r="K58" s="105">
        <v>3</v>
      </c>
      <c r="L58" s="104">
        <v>16</v>
      </c>
      <c r="M58" s="84">
        <f>K58*L58</f>
        <v>48</v>
      </c>
      <c r="N58" s="86" t="s">
        <v>6</v>
      </c>
      <c r="O58" s="93"/>
      <c r="P58" s="88"/>
      <c r="Q58" s="213">
        <v>34320</v>
      </c>
      <c r="R58" s="225">
        <f t="shared" si="1"/>
        <v>1647360</v>
      </c>
      <c r="S58" s="225">
        <v>5.25</v>
      </c>
      <c r="T58" s="244">
        <v>43862</v>
      </c>
      <c r="U58" s="237">
        <v>44020</v>
      </c>
      <c r="V58" s="54"/>
      <c r="W58" s="55"/>
    </row>
    <row r="59" spans="1:23" s="56" customFormat="1" ht="15.75" x14ac:dyDescent="0.25">
      <c r="A59" s="1"/>
      <c r="B59" s="98"/>
      <c r="C59" s="262">
        <v>159</v>
      </c>
      <c r="D59" s="81">
        <v>66836329</v>
      </c>
      <c r="E59" s="81" t="s">
        <v>1013</v>
      </c>
      <c r="F59" s="14" t="s">
        <v>1063</v>
      </c>
      <c r="G59" s="82" t="s">
        <v>919</v>
      </c>
      <c r="H59" s="103" t="s">
        <v>435</v>
      </c>
      <c r="I59" s="104" t="s">
        <v>436</v>
      </c>
      <c r="J59" s="104">
        <v>12</v>
      </c>
      <c r="K59" s="105">
        <v>3</v>
      </c>
      <c r="L59" s="104">
        <v>16</v>
      </c>
      <c r="M59" s="84">
        <f t="shared" ref="M59:M62" si="11">K59*L59</f>
        <v>48</v>
      </c>
      <c r="N59" s="86" t="s">
        <v>6</v>
      </c>
      <c r="O59" s="93" t="s">
        <v>437</v>
      </c>
      <c r="P59" s="88" t="s">
        <v>431</v>
      </c>
      <c r="Q59" s="213">
        <v>34320</v>
      </c>
      <c r="R59" s="225">
        <f t="shared" si="1"/>
        <v>1647360</v>
      </c>
      <c r="S59" s="225">
        <v>5.25</v>
      </c>
      <c r="T59" s="244">
        <v>43862</v>
      </c>
      <c r="U59" s="237">
        <v>44020</v>
      </c>
      <c r="V59" s="54"/>
      <c r="W59" s="55"/>
    </row>
    <row r="60" spans="1:23" s="56" customFormat="1" ht="15.75" x14ac:dyDescent="0.25">
      <c r="A60" s="1"/>
      <c r="B60" s="98"/>
      <c r="C60" s="262">
        <v>159</v>
      </c>
      <c r="D60" s="81">
        <v>66836329</v>
      </c>
      <c r="E60" s="81" t="s">
        <v>1013</v>
      </c>
      <c r="F60" s="14" t="s">
        <v>1063</v>
      </c>
      <c r="G60" s="82" t="s">
        <v>919</v>
      </c>
      <c r="H60" s="103" t="s">
        <v>438</v>
      </c>
      <c r="I60" s="104" t="s">
        <v>439</v>
      </c>
      <c r="J60" s="104">
        <v>35</v>
      </c>
      <c r="K60" s="105">
        <v>3</v>
      </c>
      <c r="L60" s="104">
        <v>16</v>
      </c>
      <c r="M60" s="84">
        <f t="shared" si="11"/>
        <v>48</v>
      </c>
      <c r="N60" s="86" t="s">
        <v>6</v>
      </c>
      <c r="O60" s="93"/>
      <c r="P60" s="88" t="s">
        <v>390</v>
      </c>
      <c r="Q60" s="213">
        <v>34320</v>
      </c>
      <c r="R60" s="225">
        <f t="shared" si="1"/>
        <v>1647360</v>
      </c>
      <c r="S60" s="225">
        <v>5.25</v>
      </c>
      <c r="T60" s="244">
        <v>43862</v>
      </c>
      <c r="U60" s="237">
        <v>44020</v>
      </c>
      <c r="V60" s="54"/>
      <c r="W60" s="55"/>
    </row>
    <row r="61" spans="1:23" s="56" customFormat="1" ht="15.75" x14ac:dyDescent="0.25">
      <c r="A61" s="1"/>
      <c r="B61" s="98"/>
      <c r="C61" s="262">
        <v>159</v>
      </c>
      <c r="D61" s="81">
        <v>66836329</v>
      </c>
      <c r="E61" s="81" t="s">
        <v>1013</v>
      </c>
      <c r="F61" s="14" t="s">
        <v>1063</v>
      </c>
      <c r="G61" s="82" t="s">
        <v>919</v>
      </c>
      <c r="H61" s="103" t="s">
        <v>440</v>
      </c>
      <c r="I61" s="104" t="s">
        <v>441</v>
      </c>
      <c r="J61" s="104">
        <v>35</v>
      </c>
      <c r="K61" s="105">
        <v>3</v>
      </c>
      <c r="L61" s="104">
        <v>16</v>
      </c>
      <c r="M61" s="84">
        <f t="shared" si="11"/>
        <v>48</v>
      </c>
      <c r="N61" s="86" t="s">
        <v>6</v>
      </c>
      <c r="O61" s="93"/>
      <c r="P61" s="88" t="s">
        <v>390</v>
      </c>
      <c r="Q61" s="213">
        <v>34320</v>
      </c>
      <c r="R61" s="225">
        <f t="shared" si="1"/>
        <v>1647360</v>
      </c>
      <c r="S61" s="225">
        <v>5.25</v>
      </c>
      <c r="T61" s="244">
        <v>43862</v>
      </c>
      <c r="U61" s="237">
        <v>44020</v>
      </c>
      <c r="V61" s="54"/>
      <c r="W61" s="55"/>
    </row>
    <row r="62" spans="1:23" s="56" customFormat="1" ht="27.75" customHeight="1" x14ac:dyDescent="0.25">
      <c r="A62" s="1"/>
      <c r="B62" s="198"/>
      <c r="C62" s="262">
        <v>159</v>
      </c>
      <c r="D62" s="81">
        <v>66836329</v>
      </c>
      <c r="E62" s="81" t="s">
        <v>1013</v>
      </c>
      <c r="F62" s="14" t="s">
        <v>1063</v>
      </c>
      <c r="G62" s="82" t="s">
        <v>919</v>
      </c>
      <c r="H62" s="115" t="s">
        <v>892</v>
      </c>
      <c r="I62" s="123" t="s">
        <v>893</v>
      </c>
      <c r="J62" s="123"/>
      <c r="K62" s="127">
        <v>3</v>
      </c>
      <c r="L62" s="123">
        <v>16</v>
      </c>
      <c r="M62" s="207">
        <f t="shared" si="11"/>
        <v>48</v>
      </c>
      <c r="N62" s="208" t="s">
        <v>6</v>
      </c>
      <c r="O62" s="167" t="s">
        <v>894</v>
      </c>
      <c r="P62" s="206" t="s">
        <v>895</v>
      </c>
      <c r="Q62" s="213">
        <v>34320</v>
      </c>
      <c r="R62" s="225">
        <f t="shared" si="1"/>
        <v>1647360</v>
      </c>
      <c r="S62" s="225">
        <v>5.25</v>
      </c>
      <c r="T62" s="244">
        <v>43862</v>
      </c>
      <c r="U62" s="237">
        <v>44020</v>
      </c>
      <c r="V62" s="54"/>
      <c r="W62" s="55"/>
    </row>
    <row r="63" spans="1:23" s="56" customFormat="1" ht="25.5" x14ac:dyDescent="0.25">
      <c r="A63" s="1"/>
      <c r="B63" s="98"/>
      <c r="C63" s="262">
        <v>159</v>
      </c>
      <c r="D63" s="81">
        <v>66836329</v>
      </c>
      <c r="E63" s="81" t="s">
        <v>1013</v>
      </c>
      <c r="F63" s="20" t="s">
        <v>1064</v>
      </c>
      <c r="G63" s="82" t="s">
        <v>919</v>
      </c>
      <c r="H63" s="106"/>
      <c r="I63" s="99"/>
      <c r="J63" s="99"/>
      <c r="K63" s="100"/>
      <c r="L63" s="99"/>
      <c r="M63" s="87">
        <f>SUM(M57:M62)</f>
        <v>288</v>
      </c>
      <c r="N63" s="45"/>
      <c r="O63" s="93"/>
      <c r="P63" s="101"/>
      <c r="Q63" s="222"/>
      <c r="R63" s="224">
        <f>SUM(R57:R62)</f>
        <v>9884160</v>
      </c>
      <c r="S63" s="246"/>
      <c r="T63" s="246"/>
      <c r="U63" s="57"/>
      <c r="V63" s="54"/>
      <c r="W63" s="55"/>
    </row>
    <row r="64" spans="1:23" s="56" customFormat="1" ht="38.25" x14ac:dyDescent="0.25">
      <c r="A64" s="1"/>
      <c r="B64" s="98">
        <v>12</v>
      </c>
      <c r="C64" s="262">
        <v>160</v>
      </c>
      <c r="D64" s="81">
        <v>16712623</v>
      </c>
      <c r="E64" s="81" t="s">
        <v>1013</v>
      </c>
      <c r="F64" s="102" t="s">
        <v>1065</v>
      </c>
      <c r="G64" s="82" t="s">
        <v>919</v>
      </c>
      <c r="H64" s="103" t="s">
        <v>442</v>
      </c>
      <c r="I64" s="104" t="s">
        <v>443</v>
      </c>
      <c r="J64" s="104">
        <v>35</v>
      </c>
      <c r="K64" s="105">
        <v>3</v>
      </c>
      <c r="L64" s="104">
        <v>16</v>
      </c>
      <c r="M64" s="84">
        <f>K64*L64</f>
        <v>48</v>
      </c>
      <c r="N64" s="86" t="s">
        <v>6</v>
      </c>
      <c r="O64" s="93"/>
      <c r="P64" s="88" t="s">
        <v>390</v>
      </c>
      <c r="Q64" s="213">
        <v>34320</v>
      </c>
      <c r="R64" s="225">
        <f t="shared" si="1"/>
        <v>1647360</v>
      </c>
      <c r="S64" s="225">
        <v>4.25</v>
      </c>
      <c r="T64" s="244">
        <v>43862</v>
      </c>
      <c r="U64" s="237">
        <v>43992</v>
      </c>
      <c r="V64" s="54"/>
      <c r="W64" s="55"/>
    </row>
    <row r="65" spans="1:23" s="56" customFormat="1" ht="25.5" x14ac:dyDescent="0.25">
      <c r="A65" s="1"/>
      <c r="B65" s="98"/>
      <c r="C65" s="262">
        <v>160</v>
      </c>
      <c r="D65" s="81">
        <v>16712623</v>
      </c>
      <c r="E65" s="81" t="s">
        <v>1013</v>
      </c>
      <c r="F65" s="14" t="s">
        <v>1065</v>
      </c>
      <c r="G65" s="82" t="s">
        <v>919</v>
      </c>
      <c r="H65" s="103" t="s">
        <v>444</v>
      </c>
      <c r="I65" s="104" t="s">
        <v>445</v>
      </c>
      <c r="J65" s="104">
        <v>20</v>
      </c>
      <c r="K65" s="105">
        <v>3</v>
      </c>
      <c r="L65" s="104">
        <v>16</v>
      </c>
      <c r="M65" s="84">
        <f>K65*L65</f>
        <v>48</v>
      </c>
      <c r="N65" s="86" t="s">
        <v>6</v>
      </c>
      <c r="O65" s="93"/>
      <c r="P65" s="88" t="s">
        <v>390</v>
      </c>
      <c r="Q65" s="213">
        <v>34320</v>
      </c>
      <c r="R65" s="225">
        <f t="shared" si="1"/>
        <v>1647360</v>
      </c>
      <c r="S65" s="225">
        <v>4.25</v>
      </c>
      <c r="T65" s="244">
        <v>43862</v>
      </c>
      <c r="U65" s="237">
        <v>43992</v>
      </c>
      <c r="V65" s="54"/>
      <c r="W65" s="55"/>
    </row>
    <row r="66" spans="1:23" s="56" customFormat="1" ht="15.75" x14ac:dyDescent="0.25">
      <c r="A66" s="1"/>
      <c r="B66" s="98"/>
      <c r="C66" s="263">
        <v>160</v>
      </c>
      <c r="D66" s="81">
        <v>16712623</v>
      </c>
      <c r="E66" s="81" t="s">
        <v>1013</v>
      </c>
      <c r="F66" s="14" t="s">
        <v>1065</v>
      </c>
      <c r="G66" s="82" t="s">
        <v>919</v>
      </c>
      <c r="H66" s="103" t="s">
        <v>446</v>
      </c>
      <c r="I66" s="104">
        <v>1021</v>
      </c>
      <c r="J66" s="104">
        <v>20</v>
      </c>
      <c r="K66" s="105">
        <v>3</v>
      </c>
      <c r="L66" s="104">
        <v>16</v>
      </c>
      <c r="M66" s="84">
        <f t="shared" ref="M66:M67" si="12">K66*L66</f>
        <v>48</v>
      </c>
      <c r="N66" s="86" t="s">
        <v>6</v>
      </c>
      <c r="O66" s="93"/>
      <c r="P66" s="88" t="s">
        <v>390</v>
      </c>
      <c r="Q66" s="213">
        <v>34320</v>
      </c>
      <c r="R66" s="225">
        <f t="shared" si="1"/>
        <v>1647360</v>
      </c>
      <c r="S66" s="225">
        <v>4.25</v>
      </c>
      <c r="T66" s="244">
        <v>43862</v>
      </c>
      <c r="U66" s="237">
        <v>43992</v>
      </c>
      <c r="V66" s="54"/>
      <c r="W66" s="55"/>
    </row>
    <row r="67" spans="1:23" s="56" customFormat="1" ht="15.75" x14ac:dyDescent="0.25">
      <c r="A67" s="1"/>
      <c r="B67" s="98"/>
      <c r="C67" s="263">
        <v>160</v>
      </c>
      <c r="D67" s="81">
        <v>16712623</v>
      </c>
      <c r="E67" s="81" t="s">
        <v>1013</v>
      </c>
      <c r="F67" s="14" t="s">
        <v>1065</v>
      </c>
      <c r="G67" s="82" t="s">
        <v>919</v>
      </c>
      <c r="H67" s="103" t="s">
        <v>447</v>
      </c>
      <c r="I67" s="104" t="s">
        <v>448</v>
      </c>
      <c r="J67" s="104">
        <v>18</v>
      </c>
      <c r="K67" s="105">
        <v>3</v>
      </c>
      <c r="L67" s="104">
        <v>16</v>
      </c>
      <c r="M67" s="84">
        <f t="shared" si="12"/>
        <v>48</v>
      </c>
      <c r="N67" s="86" t="s">
        <v>6</v>
      </c>
      <c r="O67" s="93"/>
      <c r="P67" s="88" t="s">
        <v>390</v>
      </c>
      <c r="Q67" s="213">
        <v>34320</v>
      </c>
      <c r="R67" s="225">
        <f t="shared" si="1"/>
        <v>1647360</v>
      </c>
      <c r="S67" s="225">
        <v>4.25</v>
      </c>
      <c r="T67" s="244">
        <v>43862</v>
      </c>
      <c r="U67" s="237">
        <v>43992</v>
      </c>
      <c r="V67" s="54"/>
      <c r="W67" s="55"/>
    </row>
    <row r="68" spans="1:23" s="56" customFormat="1" ht="25.5" customHeight="1" x14ac:dyDescent="0.25">
      <c r="A68" s="1"/>
      <c r="B68" s="98"/>
      <c r="C68" s="263">
        <v>160</v>
      </c>
      <c r="D68" s="81">
        <v>16712623</v>
      </c>
      <c r="E68" s="81" t="s">
        <v>1013</v>
      </c>
      <c r="F68" s="14" t="s">
        <v>1065</v>
      </c>
      <c r="G68" s="82" t="s">
        <v>919</v>
      </c>
      <c r="H68" s="15" t="s">
        <v>589</v>
      </c>
      <c r="I68" s="104"/>
      <c r="J68" s="104"/>
      <c r="K68" s="105">
        <v>2</v>
      </c>
      <c r="L68" s="104">
        <v>2</v>
      </c>
      <c r="M68" s="104">
        <f>K68*L68</f>
        <v>4</v>
      </c>
      <c r="N68" s="18" t="s">
        <v>10</v>
      </c>
      <c r="O68" s="278" t="s">
        <v>593</v>
      </c>
      <c r="P68" s="278" t="s">
        <v>585</v>
      </c>
      <c r="Q68" s="213">
        <v>23100</v>
      </c>
      <c r="R68" s="225">
        <f t="shared" si="1"/>
        <v>92400</v>
      </c>
      <c r="S68" s="225">
        <v>4.25</v>
      </c>
      <c r="T68" s="244">
        <v>43862</v>
      </c>
      <c r="U68" s="237">
        <v>43992</v>
      </c>
      <c r="V68" s="54"/>
      <c r="W68" s="55"/>
    </row>
    <row r="69" spans="1:23" s="56" customFormat="1" ht="25.5" x14ac:dyDescent="0.25">
      <c r="A69" s="1"/>
      <c r="B69" s="98"/>
      <c r="C69" s="263">
        <v>160</v>
      </c>
      <c r="D69" s="81">
        <v>16712623</v>
      </c>
      <c r="E69" s="81" t="s">
        <v>1013</v>
      </c>
      <c r="F69" s="14" t="s">
        <v>1065</v>
      </c>
      <c r="G69" s="82" t="s">
        <v>919</v>
      </c>
      <c r="H69" s="15" t="s">
        <v>590</v>
      </c>
      <c r="I69" s="104"/>
      <c r="J69" s="104"/>
      <c r="K69" s="105">
        <v>2</v>
      </c>
      <c r="L69" s="104">
        <v>2</v>
      </c>
      <c r="M69" s="104">
        <f>K69*L69</f>
        <v>4</v>
      </c>
      <c r="N69" s="18" t="s">
        <v>10</v>
      </c>
      <c r="O69" s="279"/>
      <c r="P69" s="279"/>
      <c r="Q69" s="213">
        <v>23100</v>
      </c>
      <c r="R69" s="225">
        <f t="shared" si="1"/>
        <v>92400</v>
      </c>
      <c r="S69" s="225">
        <v>4.25</v>
      </c>
      <c r="T69" s="244">
        <v>43862</v>
      </c>
      <c r="U69" s="237">
        <v>43992</v>
      </c>
      <c r="V69" s="54"/>
      <c r="W69" s="55"/>
    </row>
    <row r="70" spans="1:23" s="56" customFormat="1" ht="25.5" x14ac:dyDescent="0.25">
      <c r="A70" s="1"/>
      <c r="B70" s="98"/>
      <c r="C70" s="263">
        <v>160</v>
      </c>
      <c r="D70" s="81">
        <v>16712623</v>
      </c>
      <c r="E70" s="81" t="s">
        <v>1013</v>
      </c>
      <c r="F70" s="14" t="s">
        <v>1065</v>
      </c>
      <c r="G70" s="82" t="s">
        <v>919</v>
      </c>
      <c r="H70" s="15" t="s">
        <v>591</v>
      </c>
      <c r="I70" s="104"/>
      <c r="J70" s="104"/>
      <c r="K70" s="105">
        <v>2</v>
      </c>
      <c r="L70" s="104">
        <v>4</v>
      </c>
      <c r="M70" s="104">
        <f>K70*L70</f>
        <v>8</v>
      </c>
      <c r="N70" s="18" t="s">
        <v>10</v>
      </c>
      <c r="O70" s="280"/>
      <c r="P70" s="280"/>
      <c r="Q70" s="213">
        <v>23100</v>
      </c>
      <c r="R70" s="225">
        <f t="shared" si="1"/>
        <v>184800</v>
      </c>
      <c r="S70" s="225">
        <v>4.25</v>
      </c>
      <c r="T70" s="244">
        <v>43862</v>
      </c>
      <c r="U70" s="237">
        <v>43992</v>
      </c>
      <c r="V70" s="54"/>
      <c r="W70" s="55"/>
    </row>
    <row r="71" spans="1:23" s="56" customFormat="1" ht="39" x14ac:dyDescent="0.25">
      <c r="A71" s="1"/>
      <c r="B71" s="98"/>
      <c r="C71" s="263">
        <v>160</v>
      </c>
      <c r="D71" s="81">
        <v>16712623</v>
      </c>
      <c r="E71" s="81" t="s">
        <v>1013</v>
      </c>
      <c r="F71" s="14" t="s">
        <v>1065</v>
      </c>
      <c r="G71" s="82" t="s">
        <v>919</v>
      </c>
      <c r="H71" s="15" t="s">
        <v>592</v>
      </c>
      <c r="I71" s="104"/>
      <c r="J71" s="104"/>
      <c r="K71" s="105">
        <v>4</v>
      </c>
      <c r="L71" s="104">
        <v>2</v>
      </c>
      <c r="M71" s="104">
        <v>8</v>
      </c>
      <c r="N71" s="18" t="s">
        <v>6</v>
      </c>
      <c r="O71" s="159" t="s">
        <v>594</v>
      </c>
      <c r="P71" s="159" t="s">
        <v>595</v>
      </c>
      <c r="Q71" s="213">
        <v>34320</v>
      </c>
      <c r="R71" s="225">
        <f t="shared" si="1"/>
        <v>274560</v>
      </c>
      <c r="S71" s="225">
        <v>4.25</v>
      </c>
      <c r="T71" s="244">
        <v>43862</v>
      </c>
      <c r="U71" s="237">
        <v>43992</v>
      </c>
      <c r="V71" s="54"/>
      <c r="W71" s="55"/>
    </row>
    <row r="72" spans="1:23" s="56" customFormat="1" ht="15.75" x14ac:dyDescent="0.25">
      <c r="A72" s="1"/>
      <c r="B72" s="98"/>
      <c r="C72" s="263">
        <v>160</v>
      </c>
      <c r="D72" s="81">
        <v>16712623</v>
      </c>
      <c r="E72" s="81" t="s">
        <v>1013</v>
      </c>
      <c r="F72" s="20" t="s">
        <v>1066</v>
      </c>
      <c r="G72" s="82" t="s">
        <v>919</v>
      </c>
      <c r="H72" s="106"/>
      <c r="I72" s="99"/>
      <c r="J72" s="99"/>
      <c r="K72" s="100"/>
      <c r="L72" s="99"/>
      <c r="M72" s="87">
        <f>SUM(M64:M71)</f>
        <v>216</v>
      </c>
      <c r="N72" s="45"/>
      <c r="O72" s="93"/>
      <c r="P72" s="101"/>
      <c r="Q72" s="222"/>
      <c r="R72" s="224">
        <f>SUM(R64:R71)</f>
        <v>7233600</v>
      </c>
      <c r="S72" s="246"/>
      <c r="T72" s="246"/>
      <c r="U72" s="57"/>
      <c r="V72" s="54"/>
      <c r="W72" s="55"/>
    </row>
    <row r="73" spans="1:23" ht="15.75" x14ac:dyDescent="0.25">
      <c r="A73" s="1"/>
      <c r="B73" s="98">
        <v>13</v>
      </c>
      <c r="C73" s="262">
        <v>161</v>
      </c>
      <c r="D73" s="81">
        <v>16666325</v>
      </c>
      <c r="E73" s="81" t="s">
        <v>1013</v>
      </c>
      <c r="F73" s="102" t="s">
        <v>449</v>
      </c>
      <c r="G73" s="116" t="s">
        <v>920</v>
      </c>
      <c r="H73" s="103" t="s">
        <v>450</v>
      </c>
      <c r="I73" s="104">
        <v>317</v>
      </c>
      <c r="J73" s="104">
        <v>25</v>
      </c>
      <c r="K73" s="105">
        <v>4.5</v>
      </c>
      <c r="L73" s="104">
        <v>16</v>
      </c>
      <c r="M73" s="84">
        <f>K73*L73</f>
        <v>72</v>
      </c>
      <c r="N73" s="86" t="s">
        <v>6</v>
      </c>
      <c r="O73" s="93"/>
      <c r="P73" s="88" t="s">
        <v>390</v>
      </c>
      <c r="Q73" s="213">
        <v>38480</v>
      </c>
      <c r="R73" s="225">
        <f t="shared" si="1"/>
        <v>2770560</v>
      </c>
      <c r="S73" s="225">
        <v>4.25</v>
      </c>
      <c r="T73" s="244">
        <v>43862</v>
      </c>
      <c r="U73" s="237">
        <v>43992</v>
      </c>
      <c r="W73" s="34"/>
    </row>
    <row r="74" spans="1:23" ht="15.75" x14ac:dyDescent="0.25">
      <c r="A74" s="1"/>
      <c r="B74" s="98"/>
      <c r="C74" s="262">
        <v>161</v>
      </c>
      <c r="D74" s="81">
        <v>16666325</v>
      </c>
      <c r="E74" s="81" t="s">
        <v>1013</v>
      </c>
      <c r="F74" s="14" t="s">
        <v>449</v>
      </c>
      <c r="G74" s="116" t="s">
        <v>920</v>
      </c>
      <c r="H74" s="103" t="s">
        <v>450</v>
      </c>
      <c r="I74" s="104">
        <v>301</v>
      </c>
      <c r="J74" s="104">
        <v>35</v>
      </c>
      <c r="K74" s="105">
        <v>4.5</v>
      </c>
      <c r="L74" s="104">
        <v>16</v>
      </c>
      <c r="M74" s="84">
        <f>K74*L74</f>
        <v>72</v>
      </c>
      <c r="N74" s="86" t="s">
        <v>6</v>
      </c>
      <c r="O74" s="93"/>
      <c r="P74" s="88" t="s">
        <v>390</v>
      </c>
      <c r="Q74" s="213">
        <v>38480</v>
      </c>
      <c r="R74" s="225">
        <f t="shared" si="1"/>
        <v>2770560</v>
      </c>
      <c r="S74" s="225">
        <v>4.25</v>
      </c>
      <c r="T74" s="244">
        <v>43862</v>
      </c>
      <c r="U74" s="237">
        <v>43992</v>
      </c>
      <c r="W74" s="34"/>
    </row>
    <row r="75" spans="1:23" s="56" customFormat="1" ht="15.75" x14ac:dyDescent="0.25">
      <c r="A75" s="1"/>
      <c r="B75" s="98"/>
      <c r="C75" s="262">
        <v>161</v>
      </c>
      <c r="D75" s="81">
        <v>16666325</v>
      </c>
      <c r="E75" s="81" t="s">
        <v>1013</v>
      </c>
      <c r="F75" s="20" t="s">
        <v>451</v>
      </c>
      <c r="G75" s="116" t="s">
        <v>920</v>
      </c>
      <c r="H75" s="106"/>
      <c r="I75" s="99"/>
      <c r="J75" s="99"/>
      <c r="K75" s="100"/>
      <c r="L75" s="99"/>
      <c r="M75" s="87">
        <f>SUM(M73:M74)</f>
        <v>144</v>
      </c>
      <c r="N75" s="45"/>
      <c r="O75" s="93"/>
      <c r="P75" s="101"/>
      <c r="Q75" s="222"/>
      <c r="R75" s="224">
        <f>SUM(R73:R74)</f>
        <v>5541120</v>
      </c>
      <c r="S75" s="246"/>
      <c r="T75" s="246"/>
      <c r="U75" s="57"/>
      <c r="V75" s="54"/>
      <c r="W75" s="55"/>
    </row>
    <row r="76" spans="1:23" s="56" customFormat="1" ht="15.75" x14ac:dyDescent="0.25">
      <c r="A76" s="1"/>
      <c r="B76" s="98"/>
      <c r="C76" s="262">
        <v>162</v>
      </c>
      <c r="D76" s="81">
        <v>16595172</v>
      </c>
      <c r="E76" s="81" t="s">
        <v>1013</v>
      </c>
      <c r="F76" s="14" t="s">
        <v>596</v>
      </c>
      <c r="G76" s="82" t="s">
        <v>919</v>
      </c>
      <c r="H76" s="15" t="s">
        <v>556</v>
      </c>
      <c r="I76" s="104">
        <v>122</v>
      </c>
      <c r="J76" s="99"/>
      <c r="K76" s="105">
        <v>3</v>
      </c>
      <c r="L76" s="104">
        <v>16</v>
      </c>
      <c r="M76" s="104">
        <f t="shared" ref="M76" si="13">K76*L76</f>
        <v>48</v>
      </c>
      <c r="N76" s="18" t="s">
        <v>6</v>
      </c>
      <c r="O76" s="159" t="s">
        <v>599</v>
      </c>
      <c r="P76" s="101"/>
      <c r="Q76" s="213">
        <v>34320</v>
      </c>
      <c r="R76" s="225">
        <f t="shared" ref="R76:R144" si="14">M76*Q76</f>
        <v>1647360</v>
      </c>
      <c r="S76" s="225">
        <v>4.25</v>
      </c>
      <c r="T76" s="244">
        <v>43862</v>
      </c>
      <c r="U76" s="237">
        <v>43992</v>
      </c>
      <c r="V76" s="54"/>
      <c r="W76" s="55"/>
    </row>
    <row r="77" spans="1:23" s="56" customFormat="1" ht="15.75" x14ac:dyDescent="0.25">
      <c r="A77" s="1"/>
      <c r="B77" s="98"/>
      <c r="C77" s="262">
        <v>162</v>
      </c>
      <c r="D77" s="81">
        <v>16595172</v>
      </c>
      <c r="E77" s="81" t="s">
        <v>1013</v>
      </c>
      <c r="F77" s="14" t="s">
        <v>596</v>
      </c>
      <c r="G77" s="82" t="s">
        <v>919</v>
      </c>
      <c r="H77" s="15" t="s">
        <v>597</v>
      </c>
      <c r="I77" s="104"/>
      <c r="J77" s="99"/>
      <c r="K77" s="105"/>
      <c r="L77" s="104"/>
      <c r="M77" s="104">
        <v>127</v>
      </c>
      <c r="N77" s="18" t="s">
        <v>10</v>
      </c>
      <c r="O77" s="159" t="s">
        <v>600</v>
      </c>
      <c r="P77" s="101"/>
      <c r="Q77" s="213">
        <v>23100</v>
      </c>
      <c r="R77" s="225">
        <f t="shared" si="14"/>
        <v>2933700</v>
      </c>
      <c r="S77" s="225">
        <v>4.25</v>
      </c>
      <c r="T77" s="244">
        <v>43862</v>
      </c>
      <c r="U77" s="237">
        <v>43992</v>
      </c>
      <c r="V77" s="54"/>
      <c r="W77" s="55"/>
    </row>
    <row r="78" spans="1:23" s="56" customFormat="1" ht="15.75" x14ac:dyDescent="0.25">
      <c r="A78" s="1"/>
      <c r="B78" s="98"/>
      <c r="C78" s="262">
        <v>162</v>
      </c>
      <c r="D78" s="81">
        <v>16595172</v>
      </c>
      <c r="E78" s="81" t="s">
        <v>1013</v>
      </c>
      <c r="F78" s="14" t="s">
        <v>596</v>
      </c>
      <c r="G78" s="82" t="s">
        <v>919</v>
      </c>
      <c r="H78" s="15" t="s">
        <v>598</v>
      </c>
      <c r="I78" s="104"/>
      <c r="J78" s="99"/>
      <c r="K78" s="105"/>
      <c r="L78" s="104"/>
      <c r="M78" s="104">
        <v>40</v>
      </c>
      <c r="N78" s="18" t="s">
        <v>10</v>
      </c>
      <c r="O78" s="159" t="s">
        <v>600</v>
      </c>
      <c r="P78" s="101"/>
      <c r="Q78" s="213">
        <v>23100</v>
      </c>
      <c r="R78" s="225">
        <f t="shared" si="14"/>
        <v>924000</v>
      </c>
      <c r="S78" s="225">
        <v>4.25</v>
      </c>
      <c r="T78" s="244">
        <v>43862</v>
      </c>
      <c r="U78" s="237">
        <v>43992</v>
      </c>
      <c r="V78" s="54"/>
      <c r="W78" s="55"/>
    </row>
    <row r="79" spans="1:23" s="56" customFormat="1" ht="15.75" x14ac:dyDescent="0.25">
      <c r="A79" s="1"/>
      <c r="B79" s="98"/>
      <c r="C79" s="262">
        <v>162</v>
      </c>
      <c r="D79" s="81">
        <v>16595172</v>
      </c>
      <c r="E79" s="81" t="s">
        <v>1013</v>
      </c>
      <c r="F79" s="20" t="s">
        <v>601</v>
      </c>
      <c r="G79" s="82" t="s">
        <v>919</v>
      </c>
      <c r="H79" s="15"/>
      <c r="I79" s="104"/>
      <c r="J79" s="99"/>
      <c r="K79" s="105"/>
      <c r="L79" s="104"/>
      <c r="M79" s="99">
        <f>SUM(M76:M78)</f>
        <v>215</v>
      </c>
      <c r="N79" s="18"/>
      <c r="O79" s="159"/>
      <c r="P79" s="101"/>
      <c r="Q79" s="222"/>
      <c r="R79" s="224">
        <f>SUM(R76:R78)</f>
        <v>5505060</v>
      </c>
      <c r="S79" s="233"/>
      <c r="T79" s="233"/>
      <c r="V79" s="54"/>
      <c r="W79" s="55"/>
    </row>
    <row r="80" spans="1:23" ht="15.75" x14ac:dyDescent="0.25">
      <c r="A80" s="1"/>
      <c r="B80" s="98">
        <v>14</v>
      </c>
      <c r="C80" s="262">
        <v>163</v>
      </c>
      <c r="D80" s="81">
        <v>7548885</v>
      </c>
      <c r="E80" s="81" t="s">
        <v>1111</v>
      </c>
      <c r="F80" s="102" t="s">
        <v>452</v>
      </c>
      <c r="G80" s="82" t="s">
        <v>919</v>
      </c>
      <c r="H80" s="103" t="s">
        <v>453</v>
      </c>
      <c r="I80" s="104" t="s">
        <v>454</v>
      </c>
      <c r="J80" s="104">
        <v>35</v>
      </c>
      <c r="K80" s="105">
        <v>4.5</v>
      </c>
      <c r="L80" s="104">
        <v>16</v>
      </c>
      <c r="M80" s="84">
        <f t="shared" si="5"/>
        <v>72</v>
      </c>
      <c r="N80" s="86" t="s">
        <v>6</v>
      </c>
      <c r="O80" s="93"/>
      <c r="P80" s="88" t="s">
        <v>390</v>
      </c>
      <c r="Q80" s="213">
        <v>34320</v>
      </c>
      <c r="R80" s="225">
        <f t="shared" si="14"/>
        <v>2471040</v>
      </c>
      <c r="S80" s="224">
        <v>5.25</v>
      </c>
      <c r="T80" s="244">
        <v>43862</v>
      </c>
      <c r="U80" s="237">
        <v>44020</v>
      </c>
      <c r="W80" s="34"/>
    </row>
    <row r="81" spans="1:23" ht="15.75" x14ac:dyDescent="0.25">
      <c r="A81" s="1"/>
      <c r="B81" s="98"/>
      <c r="C81" s="262">
        <v>163</v>
      </c>
      <c r="D81" s="81">
        <v>7548885</v>
      </c>
      <c r="E81" s="81" t="s">
        <v>1111</v>
      </c>
      <c r="F81" s="14" t="s">
        <v>452</v>
      </c>
      <c r="G81" s="82" t="s">
        <v>919</v>
      </c>
      <c r="H81" s="103" t="s">
        <v>455</v>
      </c>
      <c r="I81" s="104" t="s">
        <v>456</v>
      </c>
      <c r="J81" s="104">
        <v>20</v>
      </c>
      <c r="K81" s="105">
        <v>3</v>
      </c>
      <c r="L81" s="104">
        <v>16</v>
      </c>
      <c r="M81" s="84">
        <f t="shared" si="5"/>
        <v>48</v>
      </c>
      <c r="N81" s="86" t="s">
        <v>6</v>
      </c>
      <c r="O81" s="93" t="s">
        <v>426</v>
      </c>
      <c r="P81" s="108" t="s">
        <v>431</v>
      </c>
      <c r="Q81" s="213">
        <v>34320</v>
      </c>
      <c r="R81" s="225">
        <f t="shared" si="14"/>
        <v>1647360</v>
      </c>
      <c r="S81" s="224">
        <v>5.25</v>
      </c>
      <c r="T81" s="244">
        <v>43862</v>
      </c>
      <c r="U81" s="237">
        <v>44020</v>
      </c>
      <c r="W81" s="34"/>
    </row>
    <row r="82" spans="1:23" s="56" customFormat="1" ht="15.75" x14ac:dyDescent="0.25">
      <c r="A82" s="1"/>
      <c r="B82" s="98"/>
      <c r="C82" s="262">
        <v>163</v>
      </c>
      <c r="D82" s="81">
        <v>7548885</v>
      </c>
      <c r="E82" s="81" t="s">
        <v>1111</v>
      </c>
      <c r="F82" s="20" t="s">
        <v>457</v>
      </c>
      <c r="G82" s="82" t="s">
        <v>919</v>
      </c>
      <c r="H82" s="106"/>
      <c r="I82" s="99"/>
      <c r="J82" s="99"/>
      <c r="K82" s="100"/>
      <c r="L82" s="99"/>
      <c r="M82" s="87">
        <f>SUM(M80:M81)</f>
        <v>120</v>
      </c>
      <c r="N82" s="45"/>
      <c r="O82" s="93"/>
      <c r="P82" s="101"/>
      <c r="Q82" s="222"/>
      <c r="R82" s="224">
        <f>SUM(R80:R81)</f>
        <v>4118400</v>
      </c>
      <c r="S82" s="233"/>
      <c r="T82" s="233"/>
      <c r="V82" s="54"/>
      <c r="W82" s="55"/>
    </row>
    <row r="83" spans="1:23" s="56" customFormat="1" ht="25.5" x14ac:dyDescent="0.25">
      <c r="A83" s="1"/>
      <c r="B83" s="98">
        <v>15</v>
      </c>
      <c r="C83" s="262">
        <v>164</v>
      </c>
      <c r="D83" s="81">
        <v>94360788</v>
      </c>
      <c r="E83" s="81" t="s">
        <v>1112</v>
      </c>
      <c r="F83" s="102" t="s">
        <v>458</v>
      </c>
      <c r="G83" s="82" t="s">
        <v>919</v>
      </c>
      <c r="H83" s="103" t="s">
        <v>459</v>
      </c>
      <c r="I83" s="104" t="s">
        <v>409</v>
      </c>
      <c r="J83" s="104">
        <v>11</v>
      </c>
      <c r="K83" s="105">
        <v>3</v>
      </c>
      <c r="L83" s="104">
        <v>16</v>
      </c>
      <c r="M83" s="84">
        <f>+K83*L83-12</f>
        <v>36</v>
      </c>
      <c r="N83" s="86" t="s">
        <v>6</v>
      </c>
      <c r="O83" s="93" t="s">
        <v>410</v>
      </c>
      <c r="P83" s="88" t="s">
        <v>390</v>
      </c>
      <c r="Q83" s="213">
        <v>34320</v>
      </c>
      <c r="R83" s="225">
        <f t="shared" si="14"/>
        <v>1235520</v>
      </c>
      <c r="S83" s="225">
        <v>4.25</v>
      </c>
      <c r="T83" s="244">
        <v>43862</v>
      </c>
      <c r="U83" s="237">
        <v>43992</v>
      </c>
      <c r="V83" s="54"/>
      <c r="W83" s="55"/>
    </row>
    <row r="84" spans="1:23" s="56" customFormat="1" ht="25.5" x14ac:dyDescent="0.25">
      <c r="A84" s="1"/>
      <c r="B84" s="98"/>
      <c r="C84" s="262">
        <v>164</v>
      </c>
      <c r="D84" s="81">
        <v>94360788</v>
      </c>
      <c r="E84" s="81" t="s">
        <v>1112</v>
      </c>
      <c r="F84" s="14" t="s">
        <v>458</v>
      </c>
      <c r="G84" s="82" t="s">
        <v>919</v>
      </c>
      <c r="H84" s="103" t="s">
        <v>460</v>
      </c>
      <c r="I84" s="104" t="s">
        <v>409</v>
      </c>
      <c r="J84" s="104">
        <v>11</v>
      </c>
      <c r="K84" s="105">
        <v>3</v>
      </c>
      <c r="L84" s="104">
        <v>16</v>
      </c>
      <c r="M84" s="84">
        <f>K84*L84-12</f>
        <v>36</v>
      </c>
      <c r="N84" s="86" t="s">
        <v>6</v>
      </c>
      <c r="O84" s="93" t="s">
        <v>410</v>
      </c>
      <c r="P84" s="88" t="s">
        <v>390</v>
      </c>
      <c r="Q84" s="213">
        <v>34320</v>
      </c>
      <c r="R84" s="225">
        <f t="shared" si="14"/>
        <v>1235520</v>
      </c>
      <c r="S84" s="225">
        <v>4.25</v>
      </c>
      <c r="T84" s="244">
        <v>43862</v>
      </c>
      <c r="U84" s="237">
        <v>43992</v>
      </c>
      <c r="V84" s="54"/>
      <c r="W84" s="55"/>
    </row>
    <row r="85" spans="1:23" s="56" customFormat="1" ht="25.5" x14ac:dyDescent="0.25">
      <c r="A85" s="1"/>
      <c r="B85" s="98"/>
      <c r="C85" s="262">
        <v>164</v>
      </c>
      <c r="D85" s="81">
        <v>94360788</v>
      </c>
      <c r="E85" s="81" t="s">
        <v>1112</v>
      </c>
      <c r="F85" s="14" t="s">
        <v>458</v>
      </c>
      <c r="G85" s="82" t="s">
        <v>919</v>
      </c>
      <c r="H85" s="103" t="s">
        <v>461</v>
      </c>
      <c r="I85" s="104" t="s">
        <v>409</v>
      </c>
      <c r="J85" s="104">
        <v>11</v>
      </c>
      <c r="K85" s="105">
        <v>3</v>
      </c>
      <c r="L85" s="104">
        <v>16</v>
      </c>
      <c r="M85" s="84">
        <f>+K85*L85-12</f>
        <v>36</v>
      </c>
      <c r="N85" s="86" t="s">
        <v>6</v>
      </c>
      <c r="O85" s="93" t="s">
        <v>410</v>
      </c>
      <c r="P85" s="88" t="s">
        <v>390</v>
      </c>
      <c r="Q85" s="213">
        <v>34320</v>
      </c>
      <c r="R85" s="225">
        <f t="shared" si="14"/>
        <v>1235520</v>
      </c>
      <c r="S85" s="225">
        <v>4.25</v>
      </c>
      <c r="T85" s="244">
        <v>43862</v>
      </c>
      <c r="U85" s="237">
        <v>43992</v>
      </c>
      <c r="V85" s="54"/>
      <c r="W85" s="55"/>
    </row>
    <row r="86" spans="1:23" s="56" customFormat="1" ht="25.5" x14ac:dyDescent="0.25">
      <c r="A86" s="1"/>
      <c r="B86" s="98"/>
      <c r="C86" s="262">
        <v>164</v>
      </c>
      <c r="D86" s="81">
        <v>94360788</v>
      </c>
      <c r="E86" s="81" t="s">
        <v>1112</v>
      </c>
      <c r="F86" s="14" t="s">
        <v>458</v>
      </c>
      <c r="G86" s="82" t="s">
        <v>919</v>
      </c>
      <c r="H86" s="103" t="s">
        <v>462</v>
      </c>
      <c r="I86" s="104" t="s">
        <v>411</v>
      </c>
      <c r="J86" s="104">
        <v>19</v>
      </c>
      <c r="K86" s="105">
        <v>3</v>
      </c>
      <c r="L86" s="104">
        <v>16</v>
      </c>
      <c r="M86" s="84">
        <f>+K86*L86</f>
        <v>48</v>
      </c>
      <c r="N86" s="86" t="s">
        <v>6</v>
      </c>
      <c r="O86" s="93" t="s">
        <v>410</v>
      </c>
      <c r="P86" s="88" t="s">
        <v>390</v>
      </c>
      <c r="Q86" s="213">
        <v>34320</v>
      </c>
      <c r="R86" s="225">
        <f t="shared" si="14"/>
        <v>1647360</v>
      </c>
      <c r="S86" s="225">
        <v>4.25</v>
      </c>
      <c r="T86" s="244">
        <v>43862</v>
      </c>
      <c r="U86" s="237">
        <v>43992</v>
      </c>
      <c r="V86" s="54"/>
      <c r="W86" s="55"/>
    </row>
    <row r="87" spans="1:23" s="56" customFormat="1" ht="25.5" x14ac:dyDescent="0.25">
      <c r="A87" s="1"/>
      <c r="B87" s="98"/>
      <c r="C87" s="262">
        <v>164</v>
      </c>
      <c r="D87" s="81">
        <v>94360788</v>
      </c>
      <c r="E87" s="81" t="s">
        <v>1112</v>
      </c>
      <c r="F87" s="20" t="s">
        <v>463</v>
      </c>
      <c r="G87" s="82" t="s">
        <v>919</v>
      </c>
      <c r="H87" s="106"/>
      <c r="I87" s="99"/>
      <c r="J87" s="99"/>
      <c r="K87" s="100"/>
      <c r="L87" s="99"/>
      <c r="M87" s="87">
        <f>SUM(M83:M86)</f>
        <v>156</v>
      </c>
      <c r="N87" s="45"/>
      <c r="O87" s="93"/>
      <c r="P87" s="101"/>
      <c r="Q87" s="222"/>
      <c r="R87" s="224">
        <f>SUM(R83:R86)</f>
        <v>5353920</v>
      </c>
      <c r="S87" s="233"/>
      <c r="T87" s="233"/>
      <c r="V87" s="54"/>
      <c r="W87" s="55"/>
    </row>
    <row r="88" spans="1:23" s="155" customFormat="1" x14ac:dyDescent="0.2">
      <c r="A88" s="152"/>
      <c r="B88" s="98">
        <v>23</v>
      </c>
      <c r="C88" s="262">
        <v>165</v>
      </c>
      <c r="D88" s="81">
        <v>16375491</v>
      </c>
      <c r="E88" s="81" t="s">
        <v>1013</v>
      </c>
      <c r="F88" s="163" t="s">
        <v>557</v>
      </c>
      <c r="G88" s="82" t="s">
        <v>919</v>
      </c>
      <c r="H88" s="156" t="s">
        <v>555</v>
      </c>
      <c r="I88" s="16">
        <v>1102</v>
      </c>
      <c r="J88" s="16">
        <v>20</v>
      </c>
      <c r="K88" s="17">
        <v>4.5</v>
      </c>
      <c r="L88" s="16">
        <v>16</v>
      </c>
      <c r="M88" s="16">
        <f>K88*L88</f>
        <v>72</v>
      </c>
      <c r="N88" s="128" t="s">
        <v>6</v>
      </c>
      <c r="O88" s="153" t="s">
        <v>602</v>
      </c>
      <c r="P88" s="154"/>
      <c r="Q88" s="213">
        <v>34320</v>
      </c>
      <c r="R88" s="225">
        <f t="shared" si="14"/>
        <v>2471040</v>
      </c>
      <c r="S88" s="225">
        <v>4.25</v>
      </c>
      <c r="T88" s="244">
        <v>43862</v>
      </c>
      <c r="U88" s="237">
        <v>43992</v>
      </c>
      <c r="V88" s="157"/>
    </row>
    <row r="89" spans="1:23" s="155" customFormat="1" x14ac:dyDescent="0.2">
      <c r="A89" s="152"/>
      <c r="B89" s="98"/>
      <c r="C89" s="262">
        <v>165</v>
      </c>
      <c r="D89" s="81">
        <v>16375491</v>
      </c>
      <c r="E89" s="81" t="s">
        <v>1013</v>
      </c>
      <c r="F89" s="163" t="s">
        <v>557</v>
      </c>
      <c r="G89" s="82" t="s">
        <v>919</v>
      </c>
      <c r="H89" s="103" t="s">
        <v>495</v>
      </c>
      <c r="I89" s="104">
        <v>902</v>
      </c>
      <c r="J89" s="16">
        <v>20</v>
      </c>
      <c r="K89" s="17">
        <v>3</v>
      </c>
      <c r="L89" s="16">
        <v>16</v>
      </c>
      <c r="M89" s="16">
        <f>K89*L89</f>
        <v>48</v>
      </c>
      <c r="N89" s="128" t="s">
        <v>6</v>
      </c>
      <c r="O89" s="153" t="s">
        <v>602</v>
      </c>
      <c r="P89" s="154"/>
      <c r="Q89" s="213">
        <v>34320</v>
      </c>
      <c r="R89" s="225">
        <f t="shared" si="14"/>
        <v>1647360</v>
      </c>
      <c r="S89" s="225">
        <v>4.25</v>
      </c>
      <c r="T89" s="244">
        <v>43862</v>
      </c>
      <c r="U89" s="237">
        <v>43992</v>
      </c>
      <c r="V89" s="157"/>
    </row>
    <row r="90" spans="1:23" s="155" customFormat="1" x14ac:dyDescent="0.2">
      <c r="A90" s="152"/>
      <c r="B90" s="98"/>
      <c r="C90" s="262">
        <v>165</v>
      </c>
      <c r="D90" s="81">
        <v>16375491</v>
      </c>
      <c r="E90" s="81" t="s">
        <v>1013</v>
      </c>
      <c r="F90" s="163" t="s">
        <v>557</v>
      </c>
      <c r="G90" s="82" t="s">
        <v>919</v>
      </c>
      <c r="H90" s="103" t="s">
        <v>558</v>
      </c>
      <c r="I90" s="104" t="s">
        <v>553</v>
      </c>
      <c r="J90" s="16">
        <v>20</v>
      </c>
      <c r="K90" s="17">
        <v>3</v>
      </c>
      <c r="L90" s="16">
        <v>16</v>
      </c>
      <c r="M90" s="16">
        <f>K90*L90</f>
        <v>48</v>
      </c>
      <c r="N90" s="128" t="s">
        <v>6</v>
      </c>
      <c r="O90" s="153" t="s">
        <v>602</v>
      </c>
      <c r="P90" s="154"/>
      <c r="Q90" s="213">
        <v>34320</v>
      </c>
      <c r="R90" s="225">
        <f t="shared" si="14"/>
        <v>1647360</v>
      </c>
      <c r="S90" s="225">
        <v>4.25</v>
      </c>
      <c r="T90" s="244">
        <v>43862</v>
      </c>
      <c r="U90" s="237">
        <v>43992</v>
      </c>
      <c r="V90" s="157"/>
    </row>
    <row r="91" spans="1:23" s="155" customFormat="1" ht="12.75" x14ac:dyDescent="0.2">
      <c r="A91" s="152"/>
      <c r="B91" s="98"/>
      <c r="C91" s="262">
        <v>165</v>
      </c>
      <c r="D91" s="81">
        <v>16375491</v>
      </c>
      <c r="E91" s="81" t="s">
        <v>1013</v>
      </c>
      <c r="F91" s="20" t="s">
        <v>560</v>
      </c>
      <c r="G91" s="82" t="s">
        <v>919</v>
      </c>
      <c r="H91" s="103"/>
      <c r="I91" s="16"/>
      <c r="J91" s="16"/>
      <c r="K91" s="17"/>
      <c r="L91" s="16"/>
      <c r="M91" s="21">
        <f>SUM(M88:M90)</f>
        <v>168</v>
      </c>
      <c r="N91" s="128"/>
      <c r="O91" s="93"/>
      <c r="P91" s="154"/>
      <c r="Q91" s="154"/>
      <c r="R91" s="224">
        <f>SUM(R88:R90)</f>
        <v>5765760</v>
      </c>
      <c r="S91" s="154"/>
      <c r="T91" s="154"/>
      <c r="V91" s="157"/>
    </row>
    <row r="92" spans="1:23" ht="15.75" x14ac:dyDescent="0.25">
      <c r="A92" s="1"/>
      <c r="B92" s="98">
        <v>16</v>
      </c>
      <c r="C92" s="262">
        <v>166</v>
      </c>
      <c r="D92" s="81">
        <v>94413574</v>
      </c>
      <c r="E92" s="81" t="s">
        <v>1013</v>
      </c>
      <c r="F92" s="102" t="s">
        <v>1067</v>
      </c>
      <c r="G92" s="82" t="s">
        <v>919</v>
      </c>
      <c r="H92" s="115" t="s">
        <v>464</v>
      </c>
      <c r="I92" s="84">
        <v>1101</v>
      </c>
      <c r="J92" s="84">
        <v>25</v>
      </c>
      <c r="K92" s="85">
        <v>4.5</v>
      </c>
      <c r="L92" s="84">
        <v>16</v>
      </c>
      <c r="M92" s="84">
        <f t="shared" ref="M92:M93" si="15">K92*L92</f>
        <v>72</v>
      </c>
      <c r="N92" s="86" t="s">
        <v>6</v>
      </c>
      <c r="O92" s="93"/>
      <c r="P92" s="88" t="s">
        <v>390</v>
      </c>
      <c r="Q92" s="213">
        <v>34320</v>
      </c>
      <c r="R92" s="225">
        <f t="shared" si="14"/>
        <v>2471040</v>
      </c>
      <c r="S92" s="132">
        <v>4.25</v>
      </c>
      <c r="T92" s="250">
        <v>43865</v>
      </c>
      <c r="U92" s="250">
        <v>43992</v>
      </c>
      <c r="V92" s="227"/>
      <c r="W92" s="34"/>
    </row>
    <row r="93" spans="1:23" ht="15.75" x14ac:dyDescent="0.25">
      <c r="A93" s="1"/>
      <c r="B93" s="98"/>
      <c r="C93" s="262">
        <v>166</v>
      </c>
      <c r="D93" s="81">
        <v>94413574</v>
      </c>
      <c r="E93" s="81" t="s">
        <v>1013</v>
      </c>
      <c r="F93" s="116" t="s">
        <v>1067</v>
      </c>
      <c r="G93" s="82" t="s">
        <v>919</v>
      </c>
      <c r="H93" s="115" t="s">
        <v>465</v>
      </c>
      <c r="I93" s="84">
        <v>1201</v>
      </c>
      <c r="J93" s="84">
        <v>35</v>
      </c>
      <c r="K93" s="85">
        <v>4.5</v>
      </c>
      <c r="L93" s="84">
        <v>16</v>
      </c>
      <c r="M93" s="84">
        <f t="shared" si="15"/>
        <v>72</v>
      </c>
      <c r="N93" s="86" t="s">
        <v>6</v>
      </c>
      <c r="O93" s="93"/>
      <c r="P93" s="88" t="s">
        <v>390</v>
      </c>
      <c r="Q93" s="213">
        <v>34320</v>
      </c>
      <c r="R93" s="225">
        <f t="shared" si="14"/>
        <v>2471040</v>
      </c>
      <c r="S93" s="132">
        <v>4.25</v>
      </c>
      <c r="T93" s="250">
        <v>43865</v>
      </c>
      <c r="U93" s="250">
        <v>43992</v>
      </c>
      <c r="V93" s="227"/>
      <c r="W93" s="34"/>
    </row>
    <row r="94" spans="1:23" s="56" customFormat="1" ht="15.75" x14ac:dyDescent="0.25">
      <c r="A94" s="1"/>
      <c r="B94" s="98"/>
      <c r="C94" s="262">
        <v>166</v>
      </c>
      <c r="D94" s="81">
        <v>94413574</v>
      </c>
      <c r="E94" s="81" t="s">
        <v>1013</v>
      </c>
      <c r="F94" s="20" t="s">
        <v>1068</v>
      </c>
      <c r="G94" s="82" t="s">
        <v>919</v>
      </c>
      <c r="H94" s="106"/>
      <c r="I94" s="99"/>
      <c r="J94" s="99"/>
      <c r="K94" s="100"/>
      <c r="L94" s="99"/>
      <c r="M94" s="87">
        <f>SUM(M92:M93)</f>
        <v>144</v>
      </c>
      <c r="N94" s="45"/>
      <c r="O94" s="93"/>
      <c r="P94" s="101"/>
      <c r="Q94" s="222"/>
      <c r="R94" s="224">
        <f>SUM(R92:R93)</f>
        <v>4942080</v>
      </c>
      <c r="S94" s="233"/>
      <c r="T94" s="233"/>
      <c r="V94" s="54"/>
      <c r="W94" s="55"/>
    </row>
    <row r="95" spans="1:23" ht="15.75" x14ac:dyDescent="0.25">
      <c r="A95" s="1"/>
      <c r="B95" s="98">
        <v>17</v>
      </c>
      <c r="C95" s="262">
        <v>167</v>
      </c>
      <c r="D95" s="81">
        <v>94412293</v>
      </c>
      <c r="E95" s="81" t="s">
        <v>1013</v>
      </c>
      <c r="F95" s="102" t="s">
        <v>1069</v>
      </c>
      <c r="G95" s="82" t="s">
        <v>919</v>
      </c>
      <c r="H95" s="103" t="s">
        <v>466</v>
      </c>
      <c r="I95" s="104" t="s">
        <v>467</v>
      </c>
      <c r="J95" s="104">
        <v>20</v>
      </c>
      <c r="K95" s="105">
        <v>4.5</v>
      </c>
      <c r="L95" s="104">
        <v>16</v>
      </c>
      <c r="M95" s="209">
        <f>K95*L95+24+24</f>
        <v>120</v>
      </c>
      <c r="N95" s="210" t="s">
        <v>6</v>
      </c>
      <c r="O95" s="211"/>
      <c r="P95" s="88" t="s">
        <v>390</v>
      </c>
      <c r="Q95" s="213">
        <v>34320</v>
      </c>
      <c r="R95" s="225">
        <f t="shared" si="14"/>
        <v>4118400</v>
      </c>
      <c r="S95" s="225">
        <v>5.25</v>
      </c>
      <c r="T95" s="244">
        <v>43862</v>
      </c>
      <c r="U95" s="217">
        <v>44020</v>
      </c>
      <c r="W95" s="34"/>
    </row>
    <row r="96" spans="1:23" ht="15.75" x14ac:dyDescent="0.25">
      <c r="A96" s="1"/>
      <c r="B96" s="98"/>
      <c r="C96" s="262">
        <v>167</v>
      </c>
      <c r="D96" s="81">
        <v>94412293</v>
      </c>
      <c r="E96" s="81" t="s">
        <v>1013</v>
      </c>
      <c r="F96" s="14" t="s">
        <v>1069</v>
      </c>
      <c r="G96" s="82" t="s">
        <v>919</v>
      </c>
      <c r="H96" s="103" t="s">
        <v>468</v>
      </c>
      <c r="I96" s="104" t="s">
        <v>469</v>
      </c>
      <c r="J96" s="104">
        <v>15</v>
      </c>
      <c r="K96" s="105">
        <v>3</v>
      </c>
      <c r="L96" s="104">
        <v>16</v>
      </c>
      <c r="M96" s="84">
        <f>K96*L96</f>
        <v>48</v>
      </c>
      <c r="N96" s="86" t="s">
        <v>6</v>
      </c>
      <c r="O96" s="93"/>
      <c r="P96" s="88" t="s">
        <v>390</v>
      </c>
      <c r="Q96" s="213">
        <v>34320</v>
      </c>
      <c r="R96" s="225">
        <f t="shared" si="14"/>
        <v>1647360</v>
      </c>
      <c r="S96" s="225">
        <v>5.25</v>
      </c>
      <c r="T96" s="244">
        <v>43862</v>
      </c>
      <c r="U96" s="217">
        <v>44020</v>
      </c>
      <c r="W96" s="34"/>
    </row>
    <row r="97" spans="1:23" ht="15.75" x14ac:dyDescent="0.25">
      <c r="A97" s="1"/>
      <c r="B97" s="98"/>
      <c r="C97" s="262">
        <v>167</v>
      </c>
      <c r="D97" s="81">
        <v>94412293</v>
      </c>
      <c r="E97" s="81" t="s">
        <v>1013</v>
      </c>
      <c r="F97" s="14" t="s">
        <v>1069</v>
      </c>
      <c r="G97" s="82" t="s">
        <v>919</v>
      </c>
      <c r="H97" s="103" t="s">
        <v>466</v>
      </c>
      <c r="I97" s="104">
        <v>911</v>
      </c>
      <c r="J97" s="104">
        <v>25</v>
      </c>
      <c r="K97" s="105">
        <v>3</v>
      </c>
      <c r="L97" s="104">
        <v>16</v>
      </c>
      <c r="M97" s="84">
        <f>K97*L97</f>
        <v>48</v>
      </c>
      <c r="N97" s="86" t="s">
        <v>6</v>
      </c>
      <c r="O97" s="93" t="s">
        <v>426</v>
      </c>
      <c r="P97" s="108" t="s">
        <v>431</v>
      </c>
      <c r="Q97" s="213">
        <v>34320</v>
      </c>
      <c r="R97" s="225">
        <f t="shared" si="14"/>
        <v>1647360</v>
      </c>
      <c r="S97" s="225">
        <v>5.25</v>
      </c>
      <c r="T97" s="244">
        <v>43862</v>
      </c>
      <c r="U97" s="217">
        <v>44020</v>
      </c>
      <c r="W97" s="34"/>
    </row>
    <row r="98" spans="1:23" s="56" customFormat="1" ht="15.75" x14ac:dyDescent="0.25">
      <c r="A98" s="1"/>
      <c r="B98" s="98"/>
      <c r="C98" s="262">
        <v>167</v>
      </c>
      <c r="D98" s="81">
        <v>94412293</v>
      </c>
      <c r="E98" s="81" t="s">
        <v>1013</v>
      </c>
      <c r="F98" s="20" t="s">
        <v>1070</v>
      </c>
      <c r="G98" s="82" t="s">
        <v>919</v>
      </c>
      <c r="H98" s="106"/>
      <c r="I98" s="99"/>
      <c r="J98" s="99"/>
      <c r="K98" s="100"/>
      <c r="L98" s="99"/>
      <c r="M98" s="87">
        <f>SUM(M95:M97)</f>
        <v>216</v>
      </c>
      <c r="N98" s="45"/>
      <c r="O98" s="93"/>
      <c r="P98" s="101"/>
      <c r="Q98" s="222"/>
      <c r="R98" s="224">
        <f>SUM(R95:R97)</f>
        <v>7413120</v>
      </c>
      <c r="S98" s="233"/>
      <c r="T98" s="233"/>
      <c r="V98" s="54"/>
      <c r="W98" s="55"/>
    </row>
    <row r="99" spans="1:23" s="56" customFormat="1" ht="15.75" x14ac:dyDescent="0.25">
      <c r="A99" s="1"/>
      <c r="B99" s="98">
        <v>18</v>
      </c>
      <c r="C99" s="262">
        <v>168</v>
      </c>
      <c r="D99" s="81">
        <v>94531260</v>
      </c>
      <c r="E99" s="81" t="s">
        <v>1013</v>
      </c>
      <c r="F99" s="102" t="s">
        <v>1073</v>
      </c>
      <c r="G99" s="82" t="s">
        <v>919</v>
      </c>
      <c r="H99" s="103" t="s">
        <v>470</v>
      </c>
      <c r="I99" s="104">
        <v>3303</v>
      </c>
      <c r="J99" s="104">
        <v>20</v>
      </c>
      <c r="K99" s="105">
        <v>3</v>
      </c>
      <c r="L99" s="104">
        <v>16</v>
      </c>
      <c r="M99" s="84">
        <f t="shared" ref="M99:M103" si="16">K99*L99</f>
        <v>48</v>
      </c>
      <c r="N99" s="86" t="s">
        <v>6</v>
      </c>
      <c r="O99" s="93">
        <f>216-192</f>
        <v>24</v>
      </c>
      <c r="P99" s="108" t="s">
        <v>390</v>
      </c>
      <c r="Q99" s="213">
        <v>34320</v>
      </c>
      <c r="R99" s="225">
        <f t="shared" si="14"/>
        <v>1647360</v>
      </c>
      <c r="S99" s="132">
        <v>4.25</v>
      </c>
      <c r="T99" s="244">
        <v>43862</v>
      </c>
      <c r="U99" s="250">
        <v>43992</v>
      </c>
      <c r="V99" s="54"/>
      <c r="W99" s="55"/>
    </row>
    <row r="100" spans="1:23" s="56" customFormat="1" ht="15.75" x14ac:dyDescent="0.25">
      <c r="A100" s="1"/>
      <c r="B100" s="98"/>
      <c r="C100" s="262">
        <v>168</v>
      </c>
      <c r="D100" s="81">
        <v>94531260</v>
      </c>
      <c r="E100" s="81" t="s">
        <v>1013</v>
      </c>
      <c r="F100" s="116" t="s">
        <v>1073</v>
      </c>
      <c r="G100" s="82" t="s">
        <v>919</v>
      </c>
      <c r="H100" s="117" t="s">
        <v>471</v>
      </c>
      <c r="I100" s="104">
        <v>3303</v>
      </c>
      <c r="J100" s="104">
        <v>20</v>
      </c>
      <c r="K100" s="105">
        <v>3</v>
      </c>
      <c r="L100" s="104">
        <v>16</v>
      </c>
      <c r="M100" s="84">
        <f t="shared" si="16"/>
        <v>48</v>
      </c>
      <c r="N100" s="86" t="s">
        <v>6</v>
      </c>
      <c r="O100" s="93"/>
      <c r="P100" s="108" t="s">
        <v>390</v>
      </c>
      <c r="Q100" s="213">
        <v>34320</v>
      </c>
      <c r="R100" s="225">
        <f t="shared" si="14"/>
        <v>1647360</v>
      </c>
      <c r="S100" s="132">
        <v>4.25</v>
      </c>
      <c r="T100" s="244">
        <v>43862</v>
      </c>
      <c r="U100" s="250">
        <v>43992</v>
      </c>
      <c r="V100" s="54"/>
      <c r="W100" s="55"/>
    </row>
    <row r="101" spans="1:23" s="56" customFormat="1" ht="46.5" customHeight="1" x14ac:dyDescent="0.25">
      <c r="A101" s="1"/>
      <c r="B101" s="248"/>
      <c r="C101" s="262">
        <v>168</v>
      </c>
      <c r="D101" s="81">
        <v>94531260</v>
      </c>
      <c r="E101" s="81" t="s">
        <v>1013</v>
      </c>
      <c r="F101" s="116" t="s">
        <v>1073</v>
      </c>
      <c r="G101" s="82"/>
      <c r="H101" s="15" t="s">
        <v>925</v>
      </c>
      <c r="I101" s="104" t="s">
        <v>861</v>
      </c>
      <c r="J101" s="104"/>
      <c r="K101" s="105">
        <v>3</v>
      </c>
      <c r="L101" s="104">
        <v>16</v>
      </c>
      <c r="M101" s="104">
        <f t="shared" si="16"/>
        <v>48</v>
      </c>
      <c r="N101" s="258" t="s">
        <v>6</v>
      </c>
      <c r="O101" s="159" t="s">
        <v>599</v>
      </c>
      <c r="P101" s="159" t="s">
        <v>575</v>
      </c>
      <c r="Q101" s="213">
        <v>34320</v>
      </c>
      <c r="R101" s="225">
        <f t="shared" si="14"/>
        <v>1647360</v>
      </c>
      <c r="S101" s="132">
        <v>4.25</v>
      </c>
      <c r="T101" s="244">
        <v>43862</v>
      </c>
      <c r="U101" s="250">
        <v>43992</v>
      </c>
      <c r="V101" s="54"/>
      <c r="W101" s="55"/>
    </row>
    <row r="102" spans="1:23" s="56" customFormat="1" ht="42" customHeight="1" x14ac:dyDescent="0.25">
      <c r="A102" s="1"/>
      <c r="B102" s="248"/>
      <c r="C102" s="262">
        <v>168</v>
      </c>
      <c r="D102" s="81">
        <v>94531260</v>
      </c>
      <c r="E102" s="81" t="s">
        <v>1013</v>
      </c>
      <c r="F102" s="116" t="s">
        <v>1073</v>
      </c>
      <c r="G102" s="82"/>
      <c r="H102" s="195" t="s">
        <v>570</v>
      </c>
      <c r="I102" s="249" t="s">
        <v>861</v>
      </c>
      <c r="J102" s="249"/>
      <c r="K102" s="259">
        <v>3</v>
      </c>
      <c r="L102" s="249">
        <v>16</v>
      </c>
      <c r="M102" s="249">
        <f t="shared" si="16"/>
        <v>48</v>
      </c>
      <c r="N102" s="260" t="s">
        <v>6</v>
      </c>
      <c r="O102" s="261" t="s">
        <v>599</v>
      </c>
      <c r="P102" s="261" t="s">
        <v>575</v>
      </c>
      <c r="Q102" s="213">
        <v>34320</v>
      </c>
      <c r="R102" s="225">
        <f t="shared" si="14"/>
        <v>1647360</v>
      </c>
      <c r="S102" s="132">
        <v>4.25</v>
      </c>
      <c r="T102" s="244">
        <v>43862</v>
      </c>
      <c r="U102" s="250">
        <v>43992</v>
      </c>
      <c r="V102" s="54"/>
      <c r="W102" s="55"/>
    </row>
    <row r="103" spans="1:23" s="56" customFormat="1" ht="21.75" customHeight="1" x14ac:dyDescent="0.25">
      <c r="A103" s="1"/>
      <c r="B103" s="248"/>
      <c r="C103" s="262">
        <v>168</v>
      </c>
      <c r="D103" s="81">
        <v>94531260</v>
      </c>
      <c r="E103" s="81" t="s">
        <v>1013</v>
      </c>
      <c r="F103" s="116" t="s">
        <v>1073</v>
      </c>
      <c r="G103" s="82"/>
      <c r="H103" s="15" t="s">
        <v>926</v>
      </c>
      <c r="I103" s="16" t="s">
        <v>474</v>
      </c>
      <c r="J103" s="16"/>
      <c r="K103" s="17">
        <v>3</v>
      </c>
      <c r="L103" s="16">
        <v>16</v>
      </c>
      <c r="M103" s="16">
        <f t="shared" si="16"/>
        <v>48</v>
      </c>
      <c r="N103" s="258" t="s">
        <v>6</v>
      </c>
      <c r="O103" s="22" t="s">
        <v>599</v>
      </c>
      <c r="P103" s="159" t="s">
        <v>927</v>
      </c>
      <c r="Q103" s="255">
        <v>34320</v>
      </c>
      <c r="R103" s="225">
        <f t="shared" si="14"/>
        <v>1647360</v>
      </c>
      <c r="S103" s="132">
        <v>4.25</v>
      </c>
      <c r="T103" s="244">
        <v>43862</v>
      </c>
      <c r="U103" s="250">
        <v>43992</v>
      </c>
      <c r="V103" s="54"/>
      <c r="W103" s="55"/>
    </row>
    <row r="104" spans="1:23" s="56" customFormat="1" ht="15.75" x14ac:dyDescent="0.25">
      <c r="A104" s="1"/>
      <c r="B104" s="98"/>
      <c r="C104" s="262">
        <v>168</v>
      </c>
      <c r="D104" s="81">
        <v>94531260</v>
      </c>
      <c r="E104" s="81" t="s">
        <v>1013</v>
      </c>
      <c r="F104" s="20" t="s">
        <v>1074</v>
      </c>
      <c r="G104" s="82" t="s">
        <v>919</v>
      </c>
      <c r="H104" s="106"/>
      <c r="I104" s="99"/>
      <c r="J104" s="99"/>
      <c r="K104" s="100"/>
      <c r="L104" s="99"/>
      <c r="M104" s="87">
        <f>SUM(M99:M103)</f>
        <v>240</v>
      </c>
      <c r="N104" s="45"/>
      <c r="O104" s="93"/>
      <c r="P104" s="101"/>
      <c r="Q104" s="222"/>
      <c r="R104" s="224">
        <f>SUM(R99:R100)</f>
        <v>3294720</v>
      </c>
      <c r="S104" s="233"/>
      <c r="T104" s="233"/>
      <c r="V104" s="54"/>
      <c r="W104" s="55"/>
    </row>
    <row r="105" spans="1:23" s="56" customFormat="1" ht="15.75" x14ac:dyDescent="0.25">
      <c r="A105" s="1"/>
      <c r="B105" s="98">
        <v>19</v>
      </c>
      <c r="C105" s="262">
        <v>169</v>
      </c>
      <c r="D105" s="81">
        <v>94468750</v>
      </c>
      <c r="E105" s="81" t="s">
        <v>1116</v>
      </c>
      <c r="F105" s="102" t="s">
        <v>1071</v>
      </c>
      <c r="G105" s="82" t="s">
        <v>919</v>
      </c>
      <c r="H105" s="103" t="s">
        <v>472</v>
      </c>
      <c r="I105" s="104">
        <v>511</v>
      </c>
      <c r="J105" s="104">
        <v>20</v>
      </c>
      <c r="K105" s="105">
        <v>3</v>
      </c>
      <c r="L105" s="104">
        <v>16</v>
      </c>
      <c r="M105" s="84">
        <f>K105*L105</f>
        <v>48</v>
      </c>
      <c r="N105" s="86" t="s">
        <v>6</v>
      </c>
      <c r="O105" s="93"/>
      <c r="P105" s="108" t="s">
        <v>390</v>
      </c>
      <c r="Q105" s="213">
        <v>34320</v>
      </c>
      <c r="R105" s="225">
        <f t="shared" si="14"/>
        <v>1647360</v>
      </c>
      <c r="S105" s="132">
        <v>4.25</v>
      </c>
      <c r="T105" s="250">
        <v>43862</v>
      </c>
      <c r="U105" s="250">
        <v>43992</v>
      </c>
      <c r="V105" s="54"/>
      <c r="W105" s="55"/>
    </row>
    <row r="106" spans="1:23" s="56" customFormat="1" ht="15.75" x14ac:dyDescent="0.25">
      <c r="A106" s="1"/>
      <c r="B106" s="98"/>
      <c r="C106" s="262">
        <v>169</v>
      </c>
      <c r="D106" s="81">
        <v>94468750</v>
      </c>
      <c r="E106" s="81" t="s">
        <v>1116</v>
      </c>
      <c r="F106" s="116" t="s">
        <v>1071</v>
      </c>
      <c r="G106" s="82" t="s">
        <v>919</v>
      </c>
      <c r="H106" s="117" t="s">
        <v>473</v>
      </c>
      <c r="I106" s="84" t="s">
        <v>474</v>
      </c>
      <c r="J106" s="84">
        <v>20</v>
      </c>
      <c r="K106" s="85">
        <v>3</v>
      </c>
      <c r="L106" s="104">
        <v>16</v>
      </c>
      <c r="M106" s="84">
        <f>K106*L106</f>
        <v>48</v>
      </c>
      <c r="N106" s="86" t="s">
        <v>6</v>
      </c>
      <c r="O106" s="118"/>
      <c r="P106" s="108" t="s">
        <v>390</v>
      </c>
      <c r="Q106" s="213">
        <v>34320</v>
      </c>
      <c r="R106" s="225">
        <f t="shared" si="14"/>
        <v>1647360</v>
      </c>
      <c r="S106" s="132">
        <v>4.25</v>
      </c>
      <c r="T106" s="250">
        <v>43862</v>
      </c>
      <c r="U106" s="250">
        <v>43992</v>
      </c>
      <c r="V106" s="54"/>
      <c r="W106" s="55"/>
    </row>
    <row r="107" spans="1:23" s="56" customFormat="1" ht="90" x14ac:dyDescent="0.25">
      <c r="A107" s="1"/>
      <c r="B107" s="262"/>
      <c r="C107" s="262">
        <v>169</v>
      </c>
      <c r="D107" s="81">
        <v>94468750</v>
      </c>
      <c r="E107" s="81" t="s">
        <v>1116</v>
      </c>
      <c r="F107" s="116" t="s">
        <v>1071</v>
      </c>
      <c r="G107" s="82"/>
      <c r="H107" s="15" t="s">
        <v>939</v>
      </c>
      <c r="I107" s="16">
        <v>411</v>
      </c>
      <c r="J107" s="84"/>
      <c r="K107" s="17">
        <v>3</v>
      </c>
      <c r="L107" s="16">
        <v>16</v>
      </c>
      <c r="M107" s="16">
        <f t="shared" ref="M107" si="17">K107*L107</f>
        <v>48</v>
      </c>
      <c r="N107" s="258" t="s">
        <v>6</v>
      </c>
      <c r="O107" s="159" t="s">
        <v>567</v>
      </c>
      <c r="P107" s="268" t="s">
        <v>940</v>
      </c>
      <c r="Q107" s="255">
        <v>34320</v>
      </c>
      <c r="R107" s="225">
        <f t="shared" si="14"/>
        <v>1647360</v>
      </c>
      <c r="S107" s="132">
        <v>4.25</v>
      </c>
      <c r="T107" s="250">
        <v>43862</v>
      </c>
      <c r="U107" s="250">
        <v>43992</v>
      </c>
      <c r="V107" s="54"/>
      <c r="W107" s="55"/>
    </row>
    <row r="108" spans="1:23" s="56" customFormat="1" ht="25.5" x14ac:dyDescent="0.25">
      <c r="A108" s="1"/>
      <c r="B108" s="98"/>
      <c r="C108" s="81">
        <v>169</v>
      </c>
      <c r="D108" s="81">
        <v>94468750</v>
      </c>
      <c r="E108" s="81" t="s">
        <v>1116</v>
      </c>
      <c r="F108" s="20" t="s">
        <v>1072</v>
      </c>
      <c r="G108" s="82" t="s">
        <v>919</v>
      </c>
      <c r="H108" s="106"/>
      <c r="I108" s="99"/>
      <c r="J108" s="99"/>
      <c r="K108" s="100"/>
      <c r="L108" s="99"/>
      <c r="M108" s="87">
        <f>SUM(M105:M107)</f>
        <v>144</v>
      </c>
      <c r="N108" s="45"/>
      <c r="O108" s="93"/>
      <c r="P108" s="101"/>
      <c r="Q108" s="222"/>
      <c r="R108" s="224">
        <f>SUM(R105:R106)</f>
        <v>3294720</v>
      </c>
      <c r="S108" s="233"/>
      <c r="T108" s="233"/>
      <c r="V108" s="54"/>
      <c r="W108" s="55"/>
    </row>
    <row r="109" spans="1:23" s="56" customFormat="1" ht="51.75" x14ac:dyDescent="0.25">
      <c r="A109" s="1"/>
      <c r="B109" s="198"/>
      <c r="C109" s="262">
        <v>170</v>
      </c>
      <c r="D109" s="81">
        <v>16932048</v>
      </c>
      <c r="E109" s="81" t="s">
        <v>1013</v>
      </c>
      <c r="F109" s="116" t="s">
        <v>904</v>
      </c>
      <c r="G109" s="82" t="s">
        <v>919</v>
      </c>
      <c r="H109" s="115" t="s">
        <v>570</v>
      </c>
      <c r="I109" s="123" t="s">
        <v>905</v>
      </c>
      <c r="J109" s="123"/>
      <c r="K109" s="127">
        <v>3</v>
      </c>
      <c r="L109" s="123">
        <v>16</v>
      </c>
      <c r="M109" s="123">
        <f t="shared" ref="M109:M111" si="18">K109*L109</f>
        <v>48</v>
      </c>
      <c r="N109" s="166" t="s">
        <v>6</v>
      </c>
      <c r="O109" s="167" t="s">
        <v>567</v>
      </c>
      <c r="P109" s="167" t="s">
        <v>906</v>
      </c>
      <c r="Q109" s="213">
        <v>34320</v>
      </c>
      <c r="R109" s="225">
        <f t="shared" si="14"/>
        <v>1647360</v>
      </c>
      <c r="S109" s="234">
        <v>4.25</v>
      </c>
      <c r="T109" s="236">
        <v>43880</v>
      </c>
      <c r="U109" s="220">
        <v>43992</v>
      </c>
      <c r="V109" s="241"/>
      <c r="W109" s="55"/>
    </row>
    <row r="110" spans="1:23" s="56" customFormat="1" ht="51.75" x14ac:dyDescent="0.25">
      <c r="A110" s="1"/>
      <c r="B110" s="198"/>
      <c r="C110" s="262">
        <v>170</v>
      </c>
      <c r="D110" s="81">
        <v>16932048</v>
      </c>
      <c r="E110" s="81" t="s">
        <v>1013</v>
      </c>
      <c r="F110" s="116" t="s">
        <v>904</v>
      </c>
      <c r="G110" s="82" t="s">
        <v>919</v>
      </c>
      <c r="H110" s="115" t="s">
        <v>907</v>
      </c>
      <c r="I110" s="123" t="s">
        <v>908</v>
      </c>
      <c r="J110" s="123"/>
      <c r="K110" s="127">
        <v>3</v>
      </c>
      <c r="L110" s="123">
        <v>16</v>
      </c>
      <c r="M110" s="123">
        <f t="shared" si="18"/>
        <v>48</v>
      </c>
      <c r="N110" s="166" t="s">
        <v>6</v>
      </c>
      <c r="O110" s="167" t="s">
        <v>567</v>
      </c>
      <c r="P110" s="167" t="s">
        <v>906</v>
      </c>
      <c r="Q110" s="213">
        <v>34320</v>
      </c>
      <c r="R110" s="225">
        <f t="shared" si="14"/>
        <v>1647360</v>
      </c>
      <c r="S110" s="234">
        <v>4.25</v>
      </c>
      <c r="T110" s="236">
        <v>43880</v>
      </c>
      <c r="U110" s="220">
        <v>43992</v>
      </c>
      <c r="V110" s="54"/>
      <c r="W110" s="55"/>
    </row>
    <row r="111" spans="1:23" s="56" customFormat="1" ht="63.75" x14ac:dyDescent="0.25">
      <c r="A111" s="1"/>
      <c r="B111" s="262"/>
      <c r="C111" s="262">
        <v>170</v>
      </c>
      <c r="D111" s="81">
        <v>16932048</v>
      </c>
      <c r="E111" s="81" t="s">
        <v>1013</v>
      </c>
      <c r="F111" s="116" t="s">
        <v>904</v>
      </c>
      <c r="G111" s="82"/>
      <c r="H111" s="15" t="s">
        <v>604</v>
      </c>
      <c r="I111" s="16">
        <v>4303</v>
      </c>
      <c r="J111" s="123"/>
      <c r="K111" s="17">
        <v>3</v>
      </c>
      <c r="L111" s="16">
        <v>16</v>
      </c>
      <c r="M111" s="16">
        <f t="shared" si="18"/>
        <v>48</v>
      </c>
      <c r="N111" s="258" t="s">
        <v>6</v>
      </c>
      <c r="O111" s="159" t="s">
        <v>567</v>
      </c>
      <c r="P111" s="14" t="s">
        <v>931</v>
      </c>
      <c r="Q111" s="255">
        <v>34320</v>
      </c>
      <c r="R111" s="225">
        <f t="shared" si="14"/>
        <v>1647360</v>
      </c>
      <c r="S111" s="234">
        <v>4.25</v>
      </c>
      <c r="T111" s="236">
        <v>43880</v>
      </c>
      <c r="U111" s="220">
        <v>43992</v>
      </c>
      <c r="V111" s="54"/>
      <c r="W111" s="55"/>
    </row>
    <row r="112" spans="1:23" s="56" customFormat="1" ht="15.75" x14ac:dyDescent="0.25">
      <c r="A112" s="1"/>
      <c r="B112" s="199"/>
      <c r="C112" s="262">
        <v>170</v>
      </c>
      <c r="D112" s="81">
        <v>16932048</v>
      </c>
      <c r="E112" s="81" t="s">
        <v>1013</v>
      </c>
      <c r="F112" s="20" t="s">
        <v>922</v>
      </c>
      <c r="G112" s="82"/>
      <c r="H112" s="115"/>
      <c r="I112" s="123"/>
      <c r="J112" s="123"/>
      <c r="K112" s="127"/>
      <c r="L112" s="123"/>
      <c r="M112" s="123">
        <f>SUM(M109:M111)</f>
        <v>144</v>
      </c>
      <c r="N112" s="166"/>
      <c r="O112" s="167"/>
      <c r="P112" s="167"/>
      <c r="Q112" s="213"/>
      <c r="R112" s="224">
        <f>SUM(R109:R110)</f>
        <v>3294720</v>
      </c>
      <c r="S112" s="234"/>
      <c r="T112" s="236"/>
      <c r="U112" s="220"/>
      <c r="V112" s="54"/>
      <c r="W112" s="55"/>
    </row>
    <row r="113" spans="1:23" s="56" customFormat="1" ht="102.75" x14ac:dyDescent="0.25">
      <c r="A113" s="1"/>
      <c r="B113" s="98"/>
      <c r="C113" s="262">
        <v>171</v>
      </c>
      <c r="D113" s="81">
        <v>6341611</v>
      </c>
      <c r="E113" s="81" t="s">
        <v>1117</v>
      </c>
      <c r="F113" s="160" t="s">
        <v>1075</v>
      </c>
      <c r="G113" s="82" t="s">
        <v>919</v>
      </c>
      <c r="H113" s="15" t="s">
        <v>570</v>
      </c>
      <c r="I113" s="104">
        <v>821</v>
      </c>
      <c r="J113" s="99"/>
      <c r="K113" s="105">
        <v>3</v>
      </c>
      <c r="L113" s="104">
        <v>16</v>
      </c>
      <c r="M113" s="104">
        <f t="shared" ref="M113:M114" si="19">K113*L113</f>
        <v>48</v>
      </c>
      <c r="N113" s="18" t="s">
        <v>6</v>
      </c>
      <c r="O113" s="159" t="s">
        <v>572</v>
      </c>
      <c r="P113" s="159" t="s">
        <v>573</v>
      </c>
      <c r="Q113" s="213">
        <v>34320</v>
      </c>
      <c r="R113" s="225">
        <f t="shared" si="14"/>
        <v>1647360</v>
      </c>
      <c r="S113" s="225">
        <v>4.25</v>
      </c>
      <c r="T113" s="244">
        <v>43862</v>
      </c>
      <c r="U113" s="237">
        <v>43992</v>
      </c>
      <c r="V113" s="54"/>
      <c r="W113" s="55"/>
    </row>
    <row r="114" spans="1:23" s="56" customFormat="1" ht="64.5" x14ac:dyDescent="0.25">
      <c r="A114" s="1"/>
      <c r="B114" s="98"/>
      <c r="C114" s="262">
        <v>171</v>
      </c>
      <c r="D114" s="81">
        <v>6341611</v>
      </c>
      <c r="E114" s="81" t="s">
        <v>1117</v>
      </c>
      <c r="F114" s="160" t="s">
        <v>1075</v>
      </c>
      <c r="G114" s="82" t="s">
        <v>919</v>
      </c>
      <c r="H114" s="161" t="s">
        <v>554</v>
      </c>
      <c r="I114" s="104" t="s">
        <v>571</v>
      </c>
      <c r="J114" s="99"/>
      <c r="K114" s="105">
        <v>5</v>
      </c>
      <c r="L114" s="104">
        <v>8</v>
      </c>
      <c r="M114" s="104">
        <f t="shared" si="19"/>
        <v>40</v>
      </c>
      <c r="N114" s="18" t="s">
        <v>13</v>
      </c>
      <c r="O114" s="159" t="s">
        <v>574</v>
      </c>
      <c r="P114" s="159" t="s">
        <v>575</v>
      </c>
      <c r="Q114" s="226">
        <v>60500</v>
      </c>
      <c r="R114" s="225">
        <f t="shared" si="14"/>
        <v>2420000</v>
      </c>
      <c r="S114" s="225">
        <v>4.25</v>
      </c>
      <c r="T114" s="244">
        <v>43862</v>
      </c>
      <c r="U114" s="237">
        <v>43992</v>
      </c>
      <c r="V114" s="54"/>
      <c r="W114" s="55"/>
    </row>
    <row r="115" spans="1:23" s="56" customFormat="1" ht="15.75" x14ac:dyDescent="0.25">
      <c r="A115" s="1"/>
      <c r="B115" s="98"/>
      <c r="C115" s="263">
        <v>171</v>
      </c>
      <c r="D115" s="81">
        <v>6341611</v>
      </c>
      <c r="E115" s="81" t="s">
        <v>1117</v>
      </c>
      <c r="F115" s="20" t="s">
        <v>1076</v>
      </c>
      <c r="G115" s="82" t="s">
        <v>919</v>
      </c>
      <c r="H115" s="106"/>
      <c r="I115" s="99"/>
      <c r="J115" s="99"/>
      <c r="K115" s="100"/>
      <c r="L115" s="99"/>
      <c r="M115" s="87">
        <f>SUM(M113:M114)</f>
        <v>88</v>
      </c>
      <c r="N115" s="45"/>
      <c r="O115" s="93"/>
      <c r="P115" s="101"/>
      <c r="Q115" s="222"/>
      <c r="R115" s="224">
        <f>SUM(R113:R114)</f>
        <v>4067360</v>
      </c>
      <c r="S115" s="233"/>
      <c r="T115" s="233"/>
      <c r="V115" s="54"/>
      <c r="W115" s="55"/>
    </row>
    <row r="116" spans="1:23" ht="15.75" x14ac:dyDescent="0.25">
      <c r="A116" s="1"/>
      <c r="B116" s="98">
        <v>20</v>
      </c>
      <c r="C116" s="262">
        <v>172</v>
      </c>
      <c r="D116" s="81">
        <v>75077923</v>
      </c>
      <c r="E116" s="81" t="s">
        <v>1113</v>
      </c>
      <c r="F116" s="102" t="s">
        <v>1077</v>
      </c>
      <c r="G116" s="82" t="s">
        <v>919</v>
      </c>
      <c r="H116" s="115" t="s">
        <v>475</v>
      </c>
      <c r="I116" s="84" t="s">
        <v>476</v>
      </c>
      <c r="J116" s="84">
        <v>15</v>
      </c>
      <c r="K116" s="85">
        <v>3</v>
      </c>
      <c r="L116" s="84">
        <v>16</v>
      </c>
      <c r="M116" s="84">
        <f t="shared" ref="M116:M118" si="20">K116*L116</f>
        <v>48</v>
      </c>
      <c r="N116" s="86" t="s">
        <v>6</v>
      </c>
      <c r="O116" s="93"/>
      <c r="P116" s="88" t="s">
        <v>390</v>
      </c>
      <c r="Q116" s="213">
        <v>34320</v>
      </c>
      <c r="R116" s="225">
        <f t="shared" si="14"/>
        <v>1647360</v>
      </c>
      <c r="S116" s="225">
        <v>4.25</v>
      </c>
      <c r="T116" s="244">
        <v>43862</v>
      </c>
      <c r="U116" s="237">
        <v>43992</v>
      </c>
      <c r="W116" s="34"/>
    </row>
    <row r="117" spans="1:23" ht="15.75" x14ac:dyDescent="0.25">
      <c r="A117" s="1"/>
      <c r="B117" s="98"/>
      <c r="C117" s="262">
        <v>172</v>
      </c>
      <c r="D117" s="81">
        <v>75077923</v>
      </c>
      <c r="E117" s="81" t="s">
        <v>1113</v>
      </c>
      <c r="F117" s="116" t="s">
        <v>1077</v>
      </c>
      <c r="G117" s="82" t="s">
        <v>919</v>
      </c>
      <c r="H117" s="115" t="s">
        <v>477</v>
      </c>
      <c r="I117" s="84">
        <v>607</v>
      </c>
      <c r="J117" s="84">
        <v>5</v>
      </c>
      <c r="K117" s="85">
        <v>3</v>
      </c>
      <c r="L117" s="84">
        <v>12</v>
      </c>
      <c r="M117" s="84">
        <f t="shared" si="20"/>
        <v>36</v>
      </c>
      <c r="N117" s="86" t="s">
        <v>6</v>
      </c>
      <c r="O117" s="93"/>
      <c r="P117" s="88" t="s">
        <v>390</v>
      </c>
      <c r="Q117" s="213">
        <v>34320</v>
      </c>
      <c r="R117" s="225">
        <f t="shared" si="14"/>
        <v>1235520</v>
      </c>
      <c r="S117" s="225">
        <v>4.25</v>
      </c>
      <c r="T117" s="244">
        <v>43862</v>
      </c>
      <c r="U117" s="237">
        <v>43992</v>
      </c>
      <c r="W117" s="34"/>
    </row>
    <row r="118" spans="1:23" ht="15.75" x14ac:dyDescent="0.25">
      <c r="A118" s="1"/>
      <c r="B118" s="98"/>
      <c r="C118" s="262">
        <v>172</v>
      </c>
      <c r="D118" s="81">
        <v>75077923</v>
      </c>
      <c r="E118" s="81" t="s">
        <v>1113</v>
      </c>
      <c r="F118" s="116" t="s">
        <v>1077</v>
      </c>
      <c r="G118" s="82" t="s">
        <v>919</v>
      </c>
      <c r="H118" s="115" t="s">
        <v>478</v>
      </c>
      <c r="I118" s="84">
        <v>1101</v>
      </c>
      <c r="J118" s="84">
        <v>14</v>
      </c>
      <c r="K118" s="85">
        <v>3</v>
      </c>
      <c r="L118" s="84">
        <v>16</v>
      </c>
      <c r="M118" s="84">
        <f t="shared" si="20"/>
        <v>48</v>
      </c>
      <c r="N118" s="86" t="s">
        <v>6</v>
      </c>
      <c r="O118" s="93"/>
      <c r="P118" s="88" t="s">
        <v>390</v>
      </c>
      <c r="Q118" s="213">
        <v>34320</v>
      </c>
      <c r="R118" s="225">
        <f t="shared" si="14"/>
        <v>1647360</v>
      </c>
      <c r="S118" s="225">
        <v>4.25</v>
      </c>
      <c r="T118" s="244">
        <v>43862</v>
      </c>
      <c r="U118" s="237">
        <v>43992</v>
      </c>
      <c r="W118" s="34"/>
    </row>
    <row r="119" spans="1:23" ht="15.75" x14ac:dyDescent="0.25">
      <c r="A119" s="1"/>
      <c r="B119" s="98"/>
      <c r="C119" s="262">
        <v>172</v>
      </c>
      <c r="D119" s="81">
        <v>75077923</v>
      </c>
      <c r="E119" s="81" t="s">
        <v>1113</v>
      </c>
      <c r="F119" s="110" t="s">
        <v>1078</v>
      </c>
      <c r="G119" s="82" t="s">
        <v>919</v>
      </c>
      <c r="H119" s="117"/>
      <c r="I119" s="84"/>
      <c r="J119" s="84"/>
      <c r="K119" s="85"/>
      <c r="L119" s="84"/>
      <c r="M119" s="87">
        <f>SUM(M116:M118)</f>
        <v>132</v>
      </c>
      <c r="N119" s="86"/>
      <c r="O119" s="93"/>
      <c r="P119" s="101"/>
      <c r="Q119" s="222"/>
      <c r="R119" s="224">
        <f>SUM(R116:R118)</f>
        <v>4530240</v>
      </c>
      <c r="S119" s="225"/>
      <c r="T119" s="244"/>
      <c r="U119" s="237"/>
      <c r="W119" s="34"/>
    </row>
    <row r="120" spans="1:23" ht="25.5" x14ac:dyDescent="0.25">
      <c r="A120" s="1"/>
      <c r="B120" s="98">
        <v>21</v>
      </c>
      <c r="C120" s="262">
        <v>173</v>
      </c>
      <c r="D120" s="81">
        <v>31171933</v>
      </c>
      <c r="E120" s="81" t="s">
        <v>1017</v>
      </c>
      <c r="F120" s="102" t="s">
        <v>1079</v>
      </c>
      <c r="G120" s="82" t="s">
        <v>919</v>
      </c>
      <c r="H120" s="117" t="s">
        <v>479</v>
      </c>
      <c r="I120" s="84" t="s">
        <v>480</v>
      </c>
      <c r="J120" s="84">
        <v>35</v>
      </c>
      <c r="K120" s="85">
        <v>3</v>
      </c>
      <c r="L120" s="84">
        <v>16</v>
      </c>
      <c r="M120" s="84">
        <f>K120*L120</f>
        <v>48</v>
      </c>
      <c r="N120" s="86" t="s">
        <v>6</v>
      </c>
      <c r="O120" s="93"/>
      <c r="P120" s="88" t="s">
        <v>390</v>
      </c>
      <c r="Q120" s="213">
        <v>34320</v>
      </c>
      <c r="R120" s="225">
        <f t="shared" si="14"/>
        <v>1647360</v>
      </c>
      <c r="S120" s="224"/>
      <c r="T120" s="224"/>
      <c r="W120" s="34"/>
    </row>
    <row r="121" spans="1:23" ht="15.75" x14ac:dyDescent="0.25">
      <c r="A121" s="1"/>
      <c r="B121" s="98"/>
      <c r="C121" s="262">
        <v>173</v>
      </c>
      <c r="D121" s="81">
        <v>31171933</v>
      </c>
      <c r="E121" s="81" t="s">
        <v>1017</v>
      </c>
      <c r="F121" s="116" t="s">
        <v>1079</v>
      </c>
      <c r="G121" s="82" t="s">
        <v>919</v>
      </c>
      <c r="H121" s="117" t="s">
        <v>481</v>
      </c>
      <c r="I121" s="84" t="s">
        <v>409</v>
      </c>
      <c r="J121" s="84">
        <v>11</v>
      </c>
      <c r="K121" s="85">
        <v>3</v>
      </c>
      <c r="L121" s="84">
        <v>16</v>
      </c>
      <c r="M121" s="162">
        <f>K121*L121-8</f>
        <v>40</v>
      </c>
      <c r="N121" s="86" t="s">
        <v>6</v>
      </c>
      <c r="O121" s="93" t="s">
        <v>482</v>
      </c>
      <c r="P121" s="88" t="s">
        <v>390</v>
      </c>
      <c r="Q121" s="213">
        <v>34320</v>
      </c>
      <c r="R121" s="225">
        <f t="shared" si="14"/>
        <v>1372800</v>
      </c>
      <c r="S121" s="225">
        <v>4.25</v>
      </c>
      <c r="T121" s="244">
        <v>43862</v>
      </c>
      <c r="U121" s="237">
        <v>43992</v>
      </c>
      <c r="W121" s="34"/>
    </row>
    <row r="122" spans="1:23" ht="15.75" x14ac:dyDescent="0.25">
      <c r="A122" s="1"/>
      <c r="B122" s="98"/>
      <c r="C122" s="262">
        <v>173</v>
      </c>
      <c r="D122" s="81">
        <v>31171933</v>
      </c>
      <c r="E122" s="81" t="s">
        <v>1017</v>
      </c>
      <c r="F122" s="116" t="s">
        <v>1079</v>
      </c>
      <c r="G122" s="82" t="s">
        <v>919</v>
      </c>
      <c r="H122" s="117" t="s">
        <v>483</v>
      </c>
      <c r="I122" s="84" t="s">
        <v>411</v>
      </c>
      <c r="J122" s="84">
        <v>19</v>
      </c>
      <c r="K122" s="85">
        <v>3</v>
      </c>
      <c r="L122" s="84">
        <v>16</v>
      </c>
      <c r="M122" s="84">
        <f t="shared" ref="M122" si="21">K122*L122</f>
        <v>48</v>
      </c>
      <c r="N122" s="86" t="s">
        <v>6</v>
      </c>
      <c r="O122" s="93" t="s">
        <v>482</v>
      </c>
      <c r="P122" s="88" t="s">
        <v>390</v>
      </c>
      <c r="Q122" s="213">
        <v>34320</v>
      </c>
      <c r="R122" s="225">
        <f t="shared" si="14"/>
        <v>1647360</v>
      </c>
      <c r="S122" s="225">
        <v>4.25</v>
      </c>
      <c r="T122" s="244">
        <v>43862</v>
      </c>
      <c r="U122" s="237">
        <v>43992</v>
      </c>
      <c r="W122" s="34"/>
    </row>
    <row r="123" spans="1:23" ht="15.75" x14ac:dyDescent="0.25">
      <c r="A123" s="1"/>
      <c r="B123" s="98"/>
      <c r="C123" s="262">
        <v>173</v>
      </c>
      <c r="D123" s="81">
        <v>31171933</v>
      </c>
      <c r="E123" s="81" t="s">
        <v>1017</v>
      </c>
      <c r="F123" s="110" t="s">
        <v>1080</v>
      </c>
      <c r="G123" s="82" t="s">
        <v>919</v>
      </c>
      <c r="H123" s="117"/>
      <c r="I123" s="84"/>
      <c r="J123" s="84"/>
      <c r="K123" s="85"/>
      <c r="L123" s="84"/>
      <c r="M123" s="87">
        <f>SUM(M120:M122)</f>
        <v>136</v>
      </c>
      <c r="N123" s="86"/>
      <c r="O123" s="93"/>
      <c r="P123" s="101"/>
      <c r="Q123" s="222"/>
      <c r="R123" s="224">
        <f>SUM(R120:R122)</f>
        <v>4667520</v>
      </c>
      <c r="S123" s="233"/>
      <c r="T123" s="233"/>
      <c r="W123" s="34"/>
    </row>
    <row r="124" spans="1:23" ht="15.75" x14ac:dyDescent="0.25">
      <c r="A124" s="1"/>
      <c r="B124" s="98">
        <v>22</v>
      </c>
      <c r="C124" s="262">
        <v>174</v>
      </c>
      <c r="D124" s="81">
        <v>16551171</v>
      </c>
      <c r="E124" s="81" t="s">
        <v>1114</v>
      </c>
      <c r="F124" s="102" t="s">
        <v>1081</v>
      </c>
      <c r="G124" s="82" t="s">
        <v>919</v>
      </c>
      <c r="H124" s="103" t="s">
        <v>484</v>
      </c>
      <c r="I124" s="104">
        <v>607</v>
      </c>
      <c r="J124" s="104">
        <v>20</v>
      </c>
      <c r="K124" s="105">
        <v>3</v>
      </c>
      <c r="L124" s="104">
        <v>16</v>
      </c>
      <c r="M124" s="84">
        <f t="shared" si="5"/>
        <v>48</v>
      </c>
      <c r="N124" s="86" t="s">
        <v>6</v>
      </c>
      <c r="O124" s="93"/>
      <c r="P124" s="88" t="s">
        <v>390</v>
      </c>
      <c r="Q124" s="213">
        <v>34320</v>
      </c>
      <c r="R124" s="225">
        <f t="shared" si="14"/>
        <v>1647360</v>
      </c>
      <c r="S124" s="225">
        <v>4.25</v>
      </c>
      <c r="T124" s="244">
        <v>43862</v>
      </c>
      <c r="U124" s="237">
        <v>43992</v>
      </c>
      <c r="W124" s="34"/>
    </row>
    <row r="125" spans="1:23" ht="15.75" x14ac:dyDescent="0.25">
      <c r="A125" s="1"/>
      <c r="B125" s="98"/>
      <c r="C125" s="262">
        <v>174</v>
      </c>
      <c r="D125" s="81">
        <v>16551171</v>
      </c>
      <c r="E125" s="81" t="s">
        <v>1114</v>
      </c>
      <c r="F125" s="14" t="s">
        <v>1081</v>
      </c>
      <c r="G125" s="82" t="s">
        <v>919</v>
      </c>
      <c r="H125" s="103" t="s">
        <v>485</v>
      </c>
      <c r="I125" s="104">
        <v>407</v>
      </c>
      <c r="J125" s="104">
        <v>30</v>
      </c>
      <c r="K125" s="105">
        <v>4.5</v>
      </c>
      <c r="L125" s="104">
        <v>16</v>
      </c>
      <c r="M125" s="84">
        <f t="shared" si="5"/>
        <v>72</v>
      </c>
      <c r="N125" s="86" t="s">
        <v>6</v>
      </c>
      <c r="O125" s="93"/>
      <c r="P125" s="88" t="s">
        <v>390</v>
      </c>
      <c r="Q125" s="213">
        <v>34320</v>
      </c>
      <c r="R125" s="225">
        <f t="shared" si="14"/>
        <v>2471040</v>
      </c>
      <c r="S125" s="225">
        <v>4.25</v>
      </c>
      <c r="T125" s="244">
        <v>43862</v>
      </c>
      <c r="U125" s="237">
        <v>43992</v>
      </c>
      <c r="W125" s="34"/>
    </row>
    <row r="126" spans="1:23" ht="15.75" x14ac:dyDescent="0.25">
      <c r="A126" s="1"/>
      <c r="B126" s="98"/>
      <c r="C126" s="262">
        <v>174</v>
      </c>
      <c r="D126" s="81">
        <v>16551171</v>
      </c>
      <c r="E126" s="81" t="s">
        <v>1114</v>
      </c>
      <c r="F126" s="14" t="s">
        <v>1081</v>
      </c>
      <c r="G126" s="82" t="s">
        <v>919</v>
      </c>
      <c r="H126" s="103" t="s">
        <v>468</v>
      </c>
      <c r="I126" s="104" t="s">
        <v>486</v>
      </c>
      <c r="J126" s="104">
        <v>20</v>
      </c>
      <c r="K126" s="105">
        <v>3</v>
      </c>
      <c r="L126" s="104">
        <v>16</v>
      </c>
      <c r="M126" s="84">
        <f t="shared" ref="M126" si="22">K126*L126</f>
        <v>48</v>
      </c>
      <c r="N126" s="86" t="s">
        <v>6</v>
      </c>
      <c r="O126" s="93"/>
      <c r="P126" s="88" t="s">
        <v>390</v>
      </c>
      <c r="Q126" s="213">
        <v>34320</v>
      </c>
      <c r="R126" s="225">
        <f t="shared" si="14"/>
        <v>1647360</v>
      </c>
      <c r="S126" s="225">
        <v>4.25</v>
      </c>
      <c r="T126" s="244">
        <v>43862</v>
      </c>
      <c r="U126" s="237">
        <v>43992</v>
      </c>
      <c r="W126" s="34"/>
    </row>
    <row r="127" spans="1:23" ht="18" customHeight="1" x14ac:dyDescent="0.25">
      <c r="A127" s="1"/>
      <c r="B127" s="98"/>
      <c r="C127" s="262">
        <v>174</v>
      </c>
      <c r="D127" s="81">
        <v>16551171</v>
      </c>
      <c r="E127" s="81" t="s">
        <v>1114</v>
      </c>
      <c r="F127" s="14" t="s">
        <v>1081</v>
      </c>
      <c r="G127" s="82" t="s">
        <v>919</v>
      </c>
      <c r="H127" s="103" t="s">
        <v>487</v>
      </c>
      <c r="I127" s="104">
        <v>507</v>
      </c>
      <c r="J127" s="104">
        <v>25</v>
      </c>
      <c r="K127" s="105">
        <v>4.5</v>
      </c>
      <c r="L127" s="104">
        <v>16</v>
      </c>
      <c r="M127" s="200">
        <f>K127*L127-24</f>
        <v>48</v>
      </c>
      <c r="N127" s="201" t="s">
        <v>6</v>
      </c>
      <c r="O127" s="93"/>
      <c r="P127" s="88" t="s">
        <v>390</v>
      </c>
      <c r="Q127" s="213">
        <v>34320</v>
      </c>
      <c r="R127" s="225">
        <f t="shared" si="14"/>
        <v>1647360</v>
      </c>
      <c r="S127" s="225">
        <v>4.25</v>
      </c>
      <c r="T127" s="244">
        <v>43862</v>
      </c>
      <c r="U127" s="237">
        <v>43992</v>
      </c>
      <c r="W127" s="34"/>
    </row>
    <row r="128" spans="1:23" ht="18" customHeight="1" x14ac:dyDescent="0.25">
      <c r="A128" s="1"/>
      <c r="B128" s="98"/>
      <c r="C128" s="262">
        <v>174</v>
      </c>
      <c r="D128" s="81">
        <v>16551171</v>
      </c>
      <c r="E128" s="81" t="s">
        <v>1114</v>
      </c>
      <c r="F128" s="110" t="s">
        <v>1082</v>
      </c>
      <c r="G128" s="82" t="s">
        <v>919</v>
      </c>
      <c r="H128" s="103"/>
      <c r="I128" s="104"/>
      <c r="J128" s="104"/>
      <c r="K128" s="105"/>
      <c r="L128" s="104"/>
      <c r="M128" s="87">
        <f>SUM(M124:M127)</f>
        <v>216</v>
      </c>
      <c r="N128" s="86"/>
      <c r="O128" s="93"/>
      <c r="P128" s="101"/>
      <c r="Q128" s="222"/>
      <c r="R128" s="224">
        <f>SUM(R124:R127)</f>
        <v>7413120</v>
      </c>
      <c r="S128" s="233"/>
      <c r="T128" s="233"/>
      <c r="W128" s="34"/>
    </row>
    <row r="129" spans="1:23" ht="15.75" x14ac:dyDescent="0.25">
      <c r="A129" s="1"/>
      <c r="B129" s="98">
        <v>23</v>
      </c>
      <c r="C129" s="262">
        <v>175</v>
      </c>
      <c r="D129" s="81">
        <v>31657160</v>
      </c>
      <c r="E129" s="81" t="s">
        <v>1108</v>
      </c>
      <c r="F129" s="102" t="s">
        <v>488</v>
      </c>
      <c r="G129" s="82" t="s">
        <v>919</v>
      </c>
      <c r="H129" s="103" t="s">
        <v>489</v>
      </c>
      <c r="I129" s="84">
        <v>821</v>
      </c>
      <c r="J129" s="84">
        <v>15</v>
      </c>
      <c r="K129" s="85">
        <v>1.5</v>
      </c>
      <c r="L129" s="84">
        <v>16</v>
      </c>
      <c r="M129" s="84">
        <f t="shared" ref="M129:M131" si="23">+L129*K129</f>
        <v>24</v>
      </c>
      <c r="N129" s="86" t="s">
        <v>6</v>
      </c>
      <c r="O129" s="118"/>
      <c r="P129" s="88" t="s">
        <v>390</v>
      </c>
      <c r="Q129" s="213">
        <v>34320</v>
      </c>
      <c r="R129" s="225">
        <f t="shared" si="14"/>
        <v>823680</v>
      </c>
      <c r="S129" s="225">
        <v>5.25</v>
      </c>
      <c r="T129" s="244">
        <v>43862</v>
      </c>
      <c r="U129" s="217">
        <v>44020</v>
      </c>
      <c r="W129" s="34"/>
    </row>
    <row r="130" spans="1:23" ht="25.5" x14ac:dyDescent="0.25">
      <c r="A130" s="1"/>
      <c r="B130" s="98"/>
      <c r="C130" s="262">
        <v>175</v>
      </c>
      <c r="D130" s="81">
        <v>31657160</v>
      </c>
      <c r="E130" s="81" t="s">
        <v>1108</v>
      </c>
      <c r="F130" s="116" t="s">
        <v>488</v>
      </c>
      <c r="G130" s="82" t="s">
        <v>919</v>
      </c>
      <c r="H130" s="103" t="s">
        <v>490</v>
      </c>
      <c r="I130" s="84" t="s">
        <v>491</v>
      </c>
      <c r="J130" s="84">
        <v>12</v>
      </c>
      <c r="K130" s="85">
        <v>3</v>
      </c>
      <c r="L130" s="84">
        <v>16</v>
      </c>
      <c r="M130" s="84">
        <f t="shared" si="23"/>
        <v>48</v>
      </c>
      <c r="N130" s="86" t="s">
        <v>6</v>
      </c>
      <c r="O130" s="93" t="s">
        <v>426</v>
      </c>
      <c r="P130" s="88" t="s">
        <v>431</v>
      </c>
      <c r="Q130" s="213">
        <v>34320</v>
      </c>
      <c r="R130" s="225">
        <f t="shared" si="14"/>
        <v>1647360</v>
      </c>
      <c r="S130" s="225">
        <v>5.25</v>
      </c>
      <c r="T130" s="244">
        <v>43862</v>
      </c>
      <c r="U130" s="217">
        <v>44020</v>
      </c>
      <c r="W130" s="34"/>
    </row>
    <row r="131" spans="1:23" ht="15.75" x14ac:dyDescent="0.25">
      <c r="A131" s="1"/>
      <c r="B131" s="98"/>
      <c r="C131" s="262">
        <v>175</v>
      </c>
      <c r="D131" s="81">
        <v>31657160</v>
      </c>
      <c r="E131" s="81" t="s">
        <v>1108</v>
      </c>
      <c r="F131" s="116" t="s">
        <v>488</v>
      </c>
      <c r="G131" s="82" t="s">
        <v>919</v>
      </c>
      <c r="H131" s="103" t="s">
        <v>492</v>
      </c>
      <c r="I131" s="84" t="s">
        <v>493</v>
      </c>
      <c r="J131" s="84">
        <v>25</v>
      </c>
      <c r="K131" s="85">
        <v>3</v>
      </c>
      <c r="L131" s="84">
        <v>16</v>
      </c>
      <c r="M131" s="84">
        <f t="shared" si="23"/>
        <v>48</v>
      </c>
      <c r="N131" s="86" t="s">
        <v>6</v>
      </c>
      <c r="O131" s="118"/>
      <c r="P131" s="88" t="s">
        <v>390</v>
      </c>
      <c r="Q131" s="213">
        <v>34320</v>
      </c>
      <c r="R131" s="225">
        <f t="shared" si="14"/>
        <v>1647360</v>
      </c>
      <c r="S131" s="225">
        <v>5.25</v>
      </c>
      <c r="T131" s="244">
        <v>43862</v>
      </c>
      <c r="U131" s="217">
        <v>44020</v>
      </c>
      <c r="W131" s="34"/>
    </row>
    <row r="132" spans="1:23" ht="18" customHeight="1" x14ac:dyDescent="0.25">
      <c r="A132" s="1"/>
      <c r="B132" s="98"/>
      <c r="C132" s="262">
        <v>175</v>
      </c>
      <c r="D132" s="81">
        <v>31657160</v>
      </c>
      <c r="E132" s="81" t="s">
        <v>1108</v>
      </c>
      <c r="F132" s="110" t="s">
        <v>494</v>
      </c>
      <c r="G132" s="82" t="s">
        <v>919</v>
      </c>
      <c r="H132" s="103"/>
      <c r="I132" s="104"/>
      <c r="J132" s="104"/>
      <c r="K132" s="105"/>
      <c r="L132" s="104"/>
      <c r="M132" s="87">
        <f>SUM(M129:M131)</f>
        <v>120</v>
      </c>
      <c r="N132" s="86"/>
      <c r="O132" s="93"/>
      <c r="P132" s="101"/>
      <c r="Q132" s="222"/>
      <c r="R132" s="224">
        <f>SUM(R129:R131)</f>
        <v>4118400</v>
      </c>
      <c r="S132" s="225"/>
      <c r="T132" s="244"/>
      <c r="U132" s="237"/>
      <c r="W132" s="34"/>
    </row>
    <row r="133" spans="1:23" ht="18" customHeight="1" x14ac:dyDescent="0.25">
      <c r="A133" s="1"/>
      <c r="B133" s="98">
        <v>24</v>
      </c>
      <c r="C133" s="262">
        <v>176</v>
      </c>
      <c r="D133" s="81">
        <v>38602195</v>
      </c>
      <c r="E133" s="81" t="s">
        <v>1013</v>
      </c>
      <c r="F133" s="102" t="s">
        <v>1083</v>
      </c>
      <c r="G133" s="82" t="s">
        <v>919</v>
      </c>
      <c r="H133" s="115" t="s">
        <v>495</v>
      </c>
      <c r="I133" s="84">
        <v>901</v>
      </c>
      <c r="J133" s="84">
        <v>20</v>
      </c>
      <c r="K133" s="85">
        <v>3</v>
      </c>
      <c r="L133" s="84">
        <v>16</v>
      </c>
      <c r="M133" s="84">
        <f t="shared" ref="M133:M134" si="24">K133*L133</f>
        <v>48</v>
      </c>
      <c r="N133" s="86" t="s">
        <v>6</v>
      </c>
      <c r="O133" s="93"/>
      <c r="P133" s="88" t="s">
        <v>390</v>
      </c>
      <c r="Q133" s="213">
        <v>34320</v>
      </c>
      <c r="R133" s="225">
        <f t="shared" si="14"/>
        <v>1647360</v>
      </c>
      <c r="S133" s="225">
        <v>4.25</v>
      </c>
      <c r="T133" s="244">
        <v>43862</v>
      </c>
      <c r="U133" s="237">
        <v>43992</v>
      </c>
      <c r="W133" s="34"/>
    </row>
    <row r="134" spans="1:23" ht="18" customHeight="1" x14ac:dyDescent="0.25">
      <c r="A134" s="1"/>
      <c r="B134" s="98"/>
      <c r="C134" s="262">
        <v>176</v>
      </c>
      <c r="D134" s="81">
        <v>38602195</v>
      </c>
      <c r="E134" s="81" t="s">
        <v>1013</v>
      </c>
      <c r="F134" s="116" t="s">
        <v>1083</v>
      </c>
      <c r="G134" s="82" t="s">
        <v>919</v>
      </c>
      <c r="H134" s="115" t="s">
        <v>495</v>
      </c>
      <c r="I134" s="84">
        <v>902</v>
      </c>
      <c r="J134" s="84">
        <v>20</v>
      </c>
      <c r="K134" s="85">
        <v>3</v>
      </c>
      <c r="L134" s="84">
        <v>16</v>
      </c>
      <c r="M134" s="84">
        <f t="shared" si="24"/>
        <v>48</v>
      </c>
      <c r="N134" s="86" t="s">
        <v>6</v>
      </c>
      <c r="O134" s="93"/>
      <c r="P134" s="88" t="s">
        <v>390</v>
      </c>
      <c r="Q134" s="213">
        <v>34320</v>
      </c>
      <c r="R134" s="225">
        <f t="shared" si="14"/>
        <v>1647360</v>
      </c>
      <c r="S134" s="225">
        <v>4.25</v>
      </c>
      <c r="T134" s="244">
        <v>43862</v>
      </c>
      <c r="U134" s="237">
        <v>43992</v>
      </c>
      <c r="W134" s="34"/>
    </row>
    <row r="135" spans="1:23" ht="18" customHeight="1" x14ac:dyDescent="0.25">
      <c r="A135" s="1"/>
      <c r="B135" s="98"/>
      <c r="C135" s="262">
        <v>176</v>
      </c>
      <c r="D135" s="81">
        <v>38602195</v>
      </c>
      <c r="E135" s="81" t="s">
        <v>1013</v>
      </c>
      <c r="F135" s="110" t="s">
        <v>1084</v>
      </c>
      <c r="G135" s="82" t="s">
        <v>919</v>
      </c>
      <c r="H135" s="103"/>
      <c r="I135" s="104"/>
      <c r="J135" s="104"/>
      <c r="K135" s="105"/>
      <c r="L135" s="104"/>
      <c r="M135" s="87">
        <f>SUM(M133:M134)</f>
        <v>96</v>
      </c>
      <c r="N135" s="86"/>
      <c r="O135" s="93"/>
      <c r="P135" s="101"/>
      <c r="Q135" s="222"/>
      <c r="R135" s="224">
        <f>SUM(R133:R134)</f>
        <v>3294720</v>
      </c>
      <c r="S135" s="233"/>
      <c r="T135" s="233"/>
      <c r="W135" s="34"/>
    </row>
    <row r="136" spans="1:23" ht="18" customHeight="1" x14ac:dyDescent="0.25">
      <c r="A136" s="1"/>
      <c r="B136" s="98">
        <v>25</v>
      </c>
      <c r="C136" s="262">
        <v>177</v>
      </c>
      <c r="D136" s="81">
        <v>14838996</v>
      </c>
      <c r="E136" s="81" t="s">
        <v>1013</v>
      </c>
      <c r="F136" s="102" t="s">
        <v>1085</v>
      </c>
      <c r="G136" s="82" t="s">
        <v>919</v>
      </c>
      <c r="H136" s="103" t="s">
        <v>496</v>
      </c>
      <c r="I136" s="104">
        <v>470</v>
      </c>
      <c r="J136" s="104">
        <v>20</v>
      </c>
      <c r="K136" s="105">
        <v>3</v>
      </c>
      <c r="L136" s="104">
        <v>16</v>
      </c>
      <c r="M136" s="84">
        <f t="shared" ref="M136:M137" si="25">+L136*K136</f>
        <v>48</v>
      </c>
      <c r="N136" s="86" t="s">
        <v>6</v>
      </c>
      <c r="O136" s="93"/>
      <c r="P136" s="88" t="s">
        <v>390</v>
      </c>
      <c r="Q136" s="213">
        <v>34320</v>
      </c>
      <c r="R136" s="225">
        <f t="shared" si="14"/>
        <v>1647360</v>
      </c>
      <c r="S136" s="225">
        <v>5.25</v>
      </c>
      <c r="T136" s="244">
        <v>43862</v>
      </c>
      <c r="U136" s="217">
        <v>44020</v>
      </c>
      <c r="W136" s="34"/>
    </row>
    <row r="137" spans="1:23" ht="18" customHeight="1" x14ac:dyDescent="0.25">
      <c r="A137" s="1"/>
      <c r="B137" s="98"/>
      <c r="C137" s="262">
        <v>177</v>
      </c>
      <c r="D137" s="81">
        <v>14838996</v>
      </c>
      <c r="E137" s="81" t="s">
        <v>1013</v>
      </c>
      <c r="F137" s="116" t="s">
        <v>1085</v>
      </c>
      <c r="G137" s="82" t="s">
        <v>919</v>
      </c>
      <c r="H137" s="103" t="s">
        <v>440</v>
      </c>
      <c r="I137" s="104" t="s">
        <v>436</v>
      </c>
      <c r="J137" s="104">
        <v>12</v>
      </c>
      <c r="K137" s="105">
        <v>3</v>
      </c>
      <c r="L137" s="104">
        <v>16</v>
      </c>
      <c r="M137" s="84">
        <f t="shared" si="25"/>
        <v>48</v>
      </c>
      <c r="N137" s="86" t="s">
        <v>6</v>
      </c>
      <c r="O137" s="93" t="s">
        <v>426</v>
      </c>
      <c r="P137" s="108" t="s">
        <v>431</v>
      </c>
      <c r="Q137" s="213">
        <v>34320</v>
      </c>
      <c r="R137" s="225">
        <f t="shared" si="14"/>
        <v>1647360</v>
      </c>
      <c r="S137" s="225">
        <v>5.25</v>
      </c>
      <c r="T137" s="244">
        <v>43862</v>
      </c>
      <c r="U137" s="217">
        <v>44020</v>
      </c>
      <c r="W137" s="34"/>
    </row>
    <row r="138" spans="1:23" ht="18" customHeight="1" x14ac:dyDescent="0.25">
      <c r="A138" s="1"/>
      <c r="B138" s="198"/>
      <c r="C138" s="262">
        <v>177</v>
      </c>
      <c r="D138" s="81">
        <v>14838996</v>
      </c>
      <c r="E138" s="81" t="s">
        <v>1013</v>
      </c>
      <c r="F138" s="116" t="s">
        <v>1085</v>
      </c>
      <c r="G138" s="82" t="s">
        <v>919</v>
      </c>
      <c r="H138" s="202" t="s">
        <v>909</v>
      </c>
      <c r="I138" s="203">
        <v>327</v>
      </c>
      <c r="J138" s="203"/>
      <c r="K138" s="204">
        <v>3</v>
      </c>
      <c r="L138" s="203">
        <v>16</v>
      </c>
      <c r="M138" s="203">
        <f t="shared" ref="M138:M141" si="26">K138*L138</f>
        <v>48</v>
      </c>
      <c r="N138" s="205" t="s">
        <v>6</v>
      </c>
      <c r="O138" s="206" t="s">
        <v>910</v>
      </c>
      <c r="P138" s="281" t="s">
        <v>911</v>
      </c>
      <c r="Q138" s="213">
        <v>34320</v>
      </c>
      <c r="R138" s="225">
        <f t="shared" si="14"/>
        <v>1647360</v>
      </c>
      <c r="S138" s="225">
        <v>5.25</v>
      </c>
      <c r="T138" s="244">
        <v>43862</v>
      </c>
      <c r="U138" s="217">
        <v>44020</v>
      </c>
      <c r="W138" s="34"/>
    </row>
    <row r="139" spans="1:23" ht="18" customHeight="1" x14ac:dyDescent="0.25">
      <c r="A139" s="1"/>
      <c r="B139" s="198"/>
      <c r="C139" s="262">
        <v>177</v>
      </c>
      <c r="D139" s="81">
        <v>14838996</v>
      </c>
      <c r="E139" s="81" t="s">
        <v>1013</v>
      </c>
      <c r="F139" s="116" t="s">
        <v>1085</v>
      </c>
      <c r="G139" s="82" t="s">
        <v>919</v>
      </c>
      <c r="H139" s="202" t="s">
        <v>912</v>
      </c>
      <c r="I139" s="203">
        <v>4303</v>
      </c>
      <c r="J139" s="203"/>
      <c r="K139" s="204">
        <v>1.5</v>
      </c>
      <c r="L139" s="203">
        <v>16</v>
      </c>
      <c r="M139" s="203">
        <f t="shared" si="26"/>
        <v>24</v>
      </c>
      <c r="N139" s="205" t="s">
        <v>6</v>
      </c>
      <c r="O139" s="206" t="s">
        <v>913</v>
      </c>
      <c r="P139" s="282"/>
      <c r="Q139" s="213">
        <v>34320</v>
      </c>
      <c r="R139" s="225">
        <f t="shared" si="14"/>
        <v>823680</v>
      </c>
      <c r="S139" s="225">
        <v>5.25</v>
      </c>
      <c r="T139" s="244">
        <v>43862</v>
      </c>
      <c r="U139" s="217">
        <v>44020</v>
      </c>
      <c r="W139" s="34"/>
    </row>
    <row r="140" spans="1:23" ht="18" customHeight="1" x14ac:dyDescent="0.25">
      <c r="A140" s="1"/>
      <c r="B140" s="198"/>
      <c r="C140" s="262">
        <v>177</v>
      </c>
      <c r="D140" s="81">
        <v>14838996</v>
      </c>
      <c r="E140" s="81" t="s">
        <v>1013</v>
      </c>
      <c r="F140" s="116" t="s">
        <v>1085</v>
      </c>
      <c r="G140" s="82" t="s">
        <v>919</v>
      </c>
      <c r="H140" s="202" t="s">
        <v>909</v>
      </c>
      <c r="I140" s="203">
        <v>3490</v>
      </c>
      <c r="J140" s="203"/>
      <c r="K140" s="204">
        <v>3</v>
      </c>
      <c r="L140" s="203">
        <v>16</v>
      </c>
      <c r="M140" s="203">
        <f t="shared" si="26"/>
        <v>48</v>
      </c>
      <c r="N140" s="205" t="s">
        <v>6</v>
      </c>
      <c r="O140" s="206" t="s">
        <v>567</v>
      </c>
      <c r="P140" s="283"/>
      <c r="Q140" s="213">
        <v>34320</v>
      </c>
      <c r="R140" s="225">
        <f t="shared" si="14"/>
        <v>1647360</v>
      </c>
      <c r="S140" s="225">
        <v>5.25</v>
      </c>
      <c r="T140" s="244">
        <v>43862</v>
      </c>
      <c r="U140" s="217">
        <v>44020</v>
      </c>
      <c r="W140" s="34"/>
    </row>
    <row r="141" spans="1:23" ht="18" customHeight="1" x14ac:dyDescent="0.25">
      <c r="A141" s="1"/>
      <c r="B141" s="262"/>
      <c r="C141" s="262">
        <v>177</v>
      </c>
      <c r="D141" s="81">
        <v>14838996</v>
      </c>
      <c r="E141" s="81" t="s">
        <v>1013</v>
      </c>
      <c r="F141" s="116" t="s">
        <v>1085</v>
      </c>
      <c r="G141" s="82"/>
      <c r="H141" s="195" t="s">
        <v>938</v>
      </c>
      <c r="I141" s="196">
        <v>721</v>
      </c>
      <c r="J141" s="203"/>
      <c r="K141" s="266">
        <v>3</v>
      </c>
      <c r="L141" s="196">
        <v>16</v>
      </c>
      <c r="M141" s="196">
        <f t="shared" si="26"/>
        <v>48</v>
      </c>
      <c r="N141" s="260" t="s">
        <v>6</v>
      </c>
      <c r="O141" s="261" t="s">
        <v>567</v>
      </c>
      <c r="P141" s="267" t="s">
        <v>609</v>
      </c>
      <c r="Q141" s="255">
        <v>34320</v>
      </c>
      <c r="R141" s="225">
        <f t="shared" si="14"/>
        <v>1647360</v>
      </c>
      <c r="S141" s="225">
        <v>5.25</v>
      </c>
      <c r="T141" s="244">
        <v>43862</v>
      </c>
      <c r="U141" s="217">
        <v>44020</v>
      </c>
      <c r="W141" s="34"/>
    </row>
    <row r="142" spans="1:23" ht="18" customHeight="1" x14ac:dyDescent="0.25">
      <c r="A142" s="1"/>
      <c r="B142" s="98"/>
      <c r="C142" s="263">
        <v>177</v>
      </c>
      <c r="D142" s="81">
        <v>14838996</v>
      </c>
      <c r="E142" s="81" t="s">
        <v>1013</v>
      </c>
      <c r="F142" s="110" t="s">
        <v>1086</v>
      </c>
      <c r="G142" s="82" t="s">
        <v>919</v>
      </c>
      <c r="H142" s="103"/>
      <c r="I142" s="104"/>
      <c r="J142" s="104"/>
      <c r="K142" s="105"/>
      <c r="L142" s="104"/>
      <c r="M142" s="87">
        <f>SUM(M136:M141)</f>
        <v>264</v>
      </c>
      <c r="N142" s="86"/>
      <c r="O142" s="93"/>
      <c r="P142" s="101"/>
      <c r="Q142" s="222"/>
      <c r="R142" s="224">
        <f>SUM(R136:R140)</f>
        <v>7413120</v>
      </c>
      <c r="S142" s="233"/>
      <c r="T142" s="233"/>
      <c r="W142" s="34"/>
    </row>
    <row r="143" spans="1:23" ht="18" customHeight="1" x14ac:dyDescent="0.25">
      <c r="A143" s="1"/>
      <c r="B143" s="98">
        <v>26</v>
      </c>
      <c r="C143" s="262">
        <v>178</v>
      </c>
      <c r="D143" s="81">
        <v>29681510</v>
      </c>
      <c r="E143" s="81" t="s">
        <v>1017</v>
      </c>
      <c r="F143" s="102" t="s">
        <v>1087</v>
      </c>
      <c r="G143" s="82" t="s">
        <v>919</v>
      </c>
      <c r="H143" s="115" t="s">
        <v>497</v>
      </c>
      <c r="I143" s="84">
        <v>201</v>
      </c>
      <c r="J143" s="84">
        <v>40</v>
      </c>
      <c r="K143" s="85">
        <v>4.5</v>
      </c>
      <c r="L143" s="84">
        <v>16</v>
      </c>
      <c r="M143" s="84">
        <f t="shared" ref="M143:M146" si="27">K143*L143</f>
        <v>72</v>
      </c>
      <c r="N143" s="86" t="s">
        <v>6</v>
      </c>
      <c r="O143" s="93"/>
      <c r="P143" s="88" t="s">
        <v>390</v>
      </c>
      <c r="Q143" s="213">
        <v>34320</v>
      </c>
      <c r="R143" s="225">
        <f t="shared" si="14"/>
        <v>2471040</v>
      </c>
      <c r="S143" s="225">
        <v>4.25</v>
      </c>
      <c r="T143" s="244">
        <v>43862</v>
      </c>
      <c r="U143" s="237">
        <v>43992</v>
      </c>
      <c r="W143" s="34"/>
    </row>
    <row r="144" spans="1:23" ht="18" customHeight="1" x14ac:dyDescent="0.25">
      <c r="A144" s="1"/>
      <c r="B144" s="98"/>
      <c r="C144" s="262">
        <v>178</v>
      </c>
      <c r="D144" s="81">
        <v>29681510</v>
      </c>
      <c r="E144" s="81" t="s">
        <v>1017</v>
      </c>
      <c r="F144" s="116" t="s">
        <v>1087</v>
      </c>
      <c r="G144" s="82" t="s">
        <v>919</v>
      </c>
      <c r="H144" s="115" t="s">
        <v>498</v>
      </c>
      <c r="I144" s="84">
        <v>3302</v>
      </c>
      <c r="J144" s="84">
        <v>12</v>
      </c>
      <c r="K144" s="85">
        <v>3</v>
      </c>
      <c r="L144" s="84">
        <v>16</v>
      </c>
      <c r="M144" s="84">
        <f>K144*L144+12</f>
        <v>60</v>
      </c>
      <c r="N144" s="86" t="s">
        <v>6</v>
      </c>
      <c r="O144" s="118"/>
      <c r="P144" s="88" t="s">
        <v>390</v>
      </c>
      <c r="Q144" s="213">
        <v>34320</v>
      </c>
      <c r="R144" s="225">
        <f t="shared" si="14"/>
        <v>2059200</v>
      </c>
      <c r="S144" s="225">
        <v>4.25</v>
      </c>
      <c r="T144" s="244">
        <v>43862</v>
      </c>
      <c r="U144" s="237">
        <v>43992</v>
      </c>
      <c r="W144" s="34"/>
    </row>
    <row r="145" spans="1:23" ht="18" customHeight="1" x14ac:dyDescent="0.25">
      <c r="A145" s="1"/>
      <c r="B145" s="98"/>
      <c r="C145" s="262">
        <v>178</v>
      </c>
      <c r="D145" s="81">
        <v>29681510</v>
      </c>
      <c r="E145" s="81" t="s">
        <v>1017</v>
      </c>
      <c r="F145" s="116" t="s">
        <v>1087</v>
      </c>
      <c r="G145" s="82" t="s">
        <v>919</v>
      </c>
      <c r="H145" s="115" t="s">
        <v>499</v>
      </c>
      <c r="I145" s="84" t="s">
        <v>500</v>
      </c>
      <c r="J145" s="84">
        <v>8</v>
      </c>
      <c r="K145" s="85">
        <v>3</v>
      </c>
      <c r="L145" s="84">
        <v>16</v>
      </c>
      <c r="M145" s="84">
        <f>K145*L145+12</f>
        <v>60</v>
      </c>
      <c r="N145" s="86" t="s">
        <v>6</v>
      </c>
      <c r="O145" s="118"/>
      <c r="P145" s="88" t="s">
        <v>390</v>
      </c>
      <c r="Q145" s="213">
        <v>34320</v>
      </c>
      <c r="R145" s="225">
        <f t="shared" ref="R145:R209" si="28">M145*Q145</f>
        <v>2059200</v>
      </c>
      <c r="S145" s="225">
        <v>4.25</v>
      </c>
      <c r="T145" s="244">
        <v>43862</v>
      </c>
      <c r="U145" s="237">
        <v>43992</v>
      </c>
      <c r="W145" s="34"/>
    </row>
    <row r="146" spans="1:23" ht="18" customHeight="1" x14ac:dyDescent="0.25">
      <c r="A146" s="1"/>
      <c r="B146" s="198"/>
      <c r="C146" s="262">
        <v>178</v>
      </c>
      <c r="D146" s="81">
        <v>29681510</v>
      </c>
      <c r="E146" s="81" t="s">
        <v>1017</v>
      </c>
      <c r="F146" s="116" t="s">
        <v>1087</v>
      </c>
      <c r="G146" s="82" t="s">
        <v>919</v>
      </c>
      <c r="H146" s="115" t="s">
        <v>899</v>
      </c>
      <c r="I146" s="207" t="s">
        <v>900</v>
      </c>
      <c r="J146" s="123"/>
      <c r="K146" s="127">
        <v>4</v>
      </c>
      <c r="L146" s="123">
        <v>15</v>
      </c>
      <c r="M146" s="207">
        <f t="shared" si="27"/>
        <v>60</v>
      </c>
      <c r="N146" s="208" t="s">
        <v>6</v>
      </c>
      <c r="O146" s="167" t="s">
        <v>901</v>
      </c>
      <c r="P146" s="167" t="s">
        <v>902</v>
      </c>
      <c r="Q146" s="213">
        <v>34320</v>
      </c>
      <c r="R146" s="225">
        <f t="shared" si="28"/>
        <v>2059200</v>
      </c>
      <c r="S146" s="225">
        <v>4.25</v>
      </c>
      <c r="T146" s="244">
        <v>43862</v>
      </c>
      <c r="U146" s="237">
        <v>43992</v>
      </c>
      <c r="W146" s="34"/>
    </row>
    <row r="147" spans="1:23" ht="18" customHeight="1" x14ac:dyDescent="0.25">
      <c r="A147" s="1"/>
      <c r="B147" s="98"/>
      <c r="C147" s="263">
        <v>178</v>
      </c>
      <c r="D147" s="81">
        <v>29681510</v>
      </c>
      <c r="E147" s="81" t="s">
        <v>1017</v>
      </c>
      <c r="F147" s="110" t="s">
        <v>1088</v>
      </c>
      <c r="G147" s="82" t="s">
        <v>919</v>
      </c>
      <c r="H147" s="117"/>
      <c r="I147" s="84"/>
      <c r="J147" s="84"/>
      <c r="K147" s="85"/>
      <c r="L147" s="84"/>
      <c r="M147" s="87">
        <f>SUM(M143:M146)</f>
        <v>252</v>
      </c>
      <c r="N147" s="86"/>
      <c r="O147" s="93"/>
      <c r="P147" s="101"/>
      <c r="Q147" s="222"/>
      <c r="R147" s="224">
        <f>SUM(R143:R146)</f>
        <v>8648640</v>
      </c>
      <c r="S147" s="233"/>
      <c r="T147" s="233"/>
      <c r="W147" s="34"/>
    </row>
    <row r="148" spans="1:23" ht="15.75" x14ac:dyDescent="0.25">
      <c r="A148" s="1"/>
      <c r="B148" s="98">
        <v>27</v>
      </c>
      <c r="C148" s="262">
        <v>179</v>
      </c>
      <c r="D148" s="81">
        <v>1151949568</v>
      </c>
      <c r="E148" s="81" t="s">
        <v>1013</v>
      </c>
      <c r="F148" s="102" t="s">
        <v>501</v>
      </c>
      <c r="G148" s="82" t="s">
        <v>919</v>
      </c>
      <c r="H148" s="103" t="s">
        <v>502</v>
      </c>
      <c r="I148" s="84" t="s">
        <v>503</v>
      </c>
      <c r="J148" s="84">
        <v>20</v>
      </c>
      <c r="K148" s="85">
        <v>3</v>
      </c>
      <c r="L148" s="84">
        <v>16</v>
      </c>
      <c r="M148" s="84">
        <f t="shared" ref="M148" si="29">+L148*K148</f>
        <v>48</v>
      </c>
      <c r="N148" s="86" t="s">
        <v>6</v>
      </c>
      <c r="O148" s="93"/>
      <c r="P148" s="88" t="s">
        <v>390</v>
      </c>
      <c r="Q148" s="213">
        <v>34320</v>
      </c>
      <c r="R148" s="225">
        <f t="shared" si="28"/>
        <v>1647360</v>
      </c>
      <c r="S148" s="225">
        <v>4.25</v>
      </c>
      <c r="T148" s="244">
        <v>43862</v>
      </c>
      <c r="U148" s="237">
        <v>43992</v>
      </c>
      <c r="W148" s="34"/>
    </row>
    <row r="149" spans="1:23" ht="15.75" x14ac:dyDescent="0.25">
      <c r="A149" s="1"/>
      <c r="B149" s="98"/>
      <c r="C149" s="262">
        <v>179</v>
      </c>
      <c r="D149" s="81">
        <v>1151949568</v>
      </c>
      <c r="E149" s="81" t="s">
        <v>1013</v>
      </c>
      <c r="F149" s="116" t="s">
        <v>501</v>
      </c>
      <c r="G149" s="82" t="s">
        <v>919</v>
      </c>
      <c r="H149" s="117" t="s">
        <v>504</v>
      </c>
      <c r="I149" s="84" t="s">
        <v>474</v>
      </c>
      <c r="J149" s="84">
        <v>20</v>
      </c>
      <c r="K149" s="85">
        <v>3</v>
      </c>
      <c r="L149" s="84">
        <v>16</v>
      </c>
      <c r="M149" s="84">
        <f>K149*L149</f>
        <v>48</v>
      </c>
      <c r="N149" s="86" t="s">
        <v>6</v>
      </c>
      <c r="O149" s="93"/>
      <c r="P149" s="88" t="s">
        <v>390</v>
      </c>
      <c r="Q149" s="213">
        <v>34320</v>
      </c>
      <c r="R149" s="225">
        <f t="shared" si="28"/>
        <v>1647360</v>
      </c>
      <c r="S149" s="225">
        <v>4.25</v>
      </c>
      <c r="T149" s="244">
        <v>43862</v>
      </c>
      <c r="U149" s="237">
        <v>43992</v>
      </c>
      <c r="W149" s="34"/>
    </row>
    <row r="150" spans="1:23" ht="15.75" x14ac:dyDescent="0.25">
      <c r="A150" s="1"/>
      <c r="B150" s="98"/>
      <c r="C150" s="262">
        <v>179</v>
      </c>
      <c r="D150" s="81">
        <v>1151949568</v>
      </c>
      <c r="E150" s="81" t="s">
        <v>1013</v>
      </c>
      <c r="F150" s="116" t="s">
        <v>501</v>
      </c>
      <c r="G150" s="82" t="s">
        <v>919</v>
      </c>
      <c r="H150" s="117" t="s">
        <v>505</v>
      </c>
      <c r="I150" s="84" t="s">
        <v>506</v>
      </c>
      <c r="J150" s="84">
        <v>20</v>
      </c>
      <c r="K150" s="85">
        <v>3</v>
      </c>
      <c r="L150" s="84">
        <v>16</v>
      </c>
      <c r="M150" s="84">
        <f t="shared" ref="M150:M153" si="30">K150*L150</f>
        <v>48</v>
      </c>
      <c r="N150" s="86" t="s">
        <v>6</v>
      </c>
      <c r="O150" s="93"/>
      <c r="P150" s="88" t="s">
        <v>390</v>
      </c>
      <c r="Q150" s="213">
        <v>34320</v>
      </c>
      <c r="R150" s="225">
        <f t="shared" si="28"/>
        <v>1647360</v>
      </c>
      <c r="S150" s="225">
        <v>4.25</v>
      </c>
      <c r="T150" s="244">
        <v>43862</v>
      </c>
      <c r="U150" s="237">
        <v>43992</v>
      </c>
      <c r="W150" s="34"/>
    </row>
    <row r="151" spans="1:23" ht="15.75" x14ac:dyDescent="0.25">
      <c r="A151" s="1"/>
      <c r="B151" s="98"/>
      <c r="C151" s="262">
        <v>179</v>
      </c>
      <c r="D151" s="81">
        <v>1151949568</v>
      </c>
      <c r="E151" s="81" t="s">
        <v>1013</v>
      </c>
      <c r="F151" s="116" t="s">
        <v>501</v>
      </c>
      <c r="G151" s="82" t="s">
        <v>919</v>
      </c>
      <c r="H151" s="117" t="s">
        <v>507</v>
      </c>
      <c r="I151" s="84">
        <v>4303</v>
      </c>
      <c r="J151" s="84">
        <v>20</v>
      </c>
      <c r="K151" s="85">
        <v>3</v>
      </c>
      <c r="L151" s="84">
        <v>16</v>
      </c>
      <c r="M151" s="84">
        <f t="shared" si="30"/>
        <v>48</v>
      </c>
      <c r="N151" s="86" t="s">
        <v>6</v>
      </c>
      <c r="O151" s="93"/>
      <c r="P151" s="88" t="s">
        <v>390</v>
      </c>
      <c r="Q151" s="213">
        <v>34320</v>
      </c>
      <c r="R151" s="225">
        <f t="shared" si="28"/>
        <v>1647360</v>
      </c>
      <c r="S151" s="225">
        <v>4.25</v>
      </c>
      <c r="T151" s="244">
        <v>43862</v>
      </c>
      <c r="U151" s="237">
        <v>43992</v>
      </c>
      <c r="W151" s="34"/>
    </row>
    <row r="152" spans="1:23" ht="15.75" x14ac:dyDescent="0.25">
      <c r="A152" s="1"/>
      <c r="B152" s="98"/>
      <c r="C152" s="262">
        <v>179</v>
      </c>
      <c r="D152" s="81">
        <v>1151949568</v>
      </c>
      <c r="E152" s="81" t="s">
        <v>1013</v>
      </c>
      <c r="F152" s="116" t="s">
        <v>501</v>
      </c>
      <c r="G152" s="82" t="s">
        <v>919</v>
      </c>
      <c r="H152" s="103" t="s">
        <v>502</v>
      </c>
      <c r="I152" s="84">
        <v>4303</v>
      </c>
      <c r="J152" s="84">
        <v>20</v>
      </c>
      <c r="K152" s="85">
        <v>3</v>
      </c>
      <c r="L152" s="84">
        <v>16</v>
      </c>
      <c r="M152" s="84">
        <f t="shared" si="30"/>
        <v>48</v>
      </c>
      <c r="N152" s="86" t="s">
        <v>6</v>
      </c>
      <c r="O152" s="93"/>
      <c r="P152" s="88" t="s">
        <v>390</v>
      </c>
      <c r="Q152" s="213">
        <v>34320</v>
      </c>
      <c r="R152" s="225">
        <f t="shared" si="28"/>
        <v>1647360</v>
      </c>
      <c r="S152" s="225">
        <v>4.25</v>
      </c>
      <c r="T152" s="244">
        <v>43862</v>
      </c>
      <c r="U152" s="237">
        <v>43992</v>
      </c>
      <c r="W152" s="34"/>
    </row>
    <row r="153" spans="1:23" ht="15.75" x14ac:dyDescent="0.25">
      <c r="A153" s="1"/>
      <c r="B153" s="98"/>
      <c r="C153" s="262">
        <v>179</v>
      </c>
      <c r="D153" s="81">
        <v>1151949568</v>
      </c>
      <c r="E153" s="81" t="s">
        <v>1013</v>
      </c>
      <c r="F153" s="116" t="s">
        <v>501</v>
      </c>
      <c r="G153" s="82" t="s">
        <v>919</v>
      </c>
      <c r="H153" s="117" t="s">
        <v>508</v>
      </c>
      <c r="I153" s="84">
        <v>911</v>
      </c>
      <c r="J153" s="84">
        <v>20</v>
      </c>
      <c r="K153" s="85">
        <v>3</v>
      </c>
      <c r="L153" s="84">
        <v>16</v>
      </c>
      <c r="M153" s="84">
        <f t="shared" si="30"/>
        <v>48</v>
      </c>
      <c r="N153" s="86" t="s">
        <v>6</v>
      </c>
      <c r="O153" s="93"/>
      <c r="P153" s="88" t="s">
        <v>390</v>
      </c>
      <c r="Q153" s="213">
        <v>34320</v>
      </c>
      <c r="R153" s="225">
        <f t="shared" si="28"/>
        <v>1647360</v>
      </c>
      <c r="S153" s="225">
        <v>4.25</v>
      </c>
      <c r="T153" s="244">
        <v>43862</v>
      </c>
      <c r="U153" s="237">
        <v>43992</v>
      </c>
      <c r="W153" s="34"/>
    </row>
    <row r="154" spans="1:23" ht="15.75" x14ac:dyDescent="0.25">
      <c r="A154" s="1"/>
      <c r="B154" s="98"/>
      <c r="C154" s="263">
        <v>179</v>
      </c>
      <c r="D154" s="81">
        <v>1151949568</v>
      </c>
      <c r="E154" s="81" t="s">
        <v>1013</v>
      </c>
      <c r="F154" s="110" t="s">
        <v>509</v>
      </c>
      <c r="G154" s="82" t="s">
        <v>919</v>
      </c>
      <c r="H154" s="117"/>
      <c r="I154" s="84"/>
      <c r="J154" s="84"/>
      <c r="K154" s="85"/>
      <c r="L154" s="84"/>
      <c r="M154" s="87">
        <f>SUM(M148:M153)</f>
        <v>288</v>
      </c>
      <c r="N154" s="86"/>
      <c r="O154" s="93"/>
      <c r="P154" s="101"/>
      <c r="Q154" s="222"/>
      <c r="R154" s="224">
        <f>SUM(R148:R153)</f>
        <v>9884160</v>
      </c>
      <c r="S154" s="233"/>
      <c r="T154" s="233"/>
      <c r="W154" s="34"/>
    </row>
    <row r="155" spans="1:23" s="56" customFormat="1" ht="15.75" x14ac:dyDescent="0.25">
      <c r="A155" s="119"/>
      <c r="B155" s="98">
        <v>28</v>
      </c>
      <c r="C155" s="262">
        <v>180</v>
      </c>
      <c r="D155" s="81">
        <v>31943403</v>
      </c>
      <c r="E155" s="81" t="s">
        <v>1013</v>
      </c>
      <c r="F155" s="92" t="s">
        <v>1089</v>
      </c>
      <c r="G155" s="82" t="s">
        <v>919</v>
      </c>
      <c r="H155" s="117" t="s">
        <v>459</v>
      </c>
      <c r="I155" s="84" t="s">
        <v>510</v>
      </c>
      <c r="J155" s="84">
        <v>35</v>
      </c>
      <c r="K155" s="85">
        <v>3</v>
      </c>
      <c r="L155" s="84">
        <v>16</v>
      </c>
      <c r="M155" s="84">
        <f t="shared" ref="M155:M156" si="31">+L155*K155</f>
        <v>48</v>
      </c>
      <c r="N155" s="86" t="s">
        <v>6</v>
      </c>
      <c r="O155" s="93"/>
      <c r="P155" s="88" t="s">
        <v>390</v>
      </c>
      <c r="Q155" s="213">
        <v>34320</v>
      </c>
      <c r="R155" s="225">
        <f t="shared" si="28"/>
        <v>1647360</v>
      </c>
      <c r="S155" s="224">
        <v>5.25</v>
      </c>
      <c r="T155" s="244">
        <v>43862</v>
      </c>
      <c r="U155" s="217">
        <v>44020</v>
      </c>
      <c r="V155" s="54"/>
      <c r="W155" s="55"/>
    </row>
    <row r="156" spans="1:23" s="56" customFormat="1" ht="15.75" x14ac:dyDescent="0.25">
      <c r="A156" s="119"/>
      <c r="B156" s="120"/>
      <c r="C156" s="120">
        <v>180</v>
      </c>
      <c r="D156" s="81">
        <v>31943403</v>
      </c>
      <c r="E156" s="81" t="s">
        <v>1013</v>
      </c>
      <c r="F156" s="82" t="s">
        <v>1089</v>
      </c>
      <c r="G156" s="82" t="s">
        <v>919</v>
      </c>
      <c r="H156" s="117" t="s">
        <v>430</v>
      </c>
      <c r="I156" s="84" t="s">
        <v>511</v>
      </c>
      <c r="J156" s="84">
        <v>25</v>
      </c>
      <c r="K156" s="85">
        <v>3</v>
      </c>
      <c r="L156" s="84">
        <v>16</v>
      </c>
      <c r="M156" s="84">
        <f t="shared" si="31"/>
        <v>48</v>
      </c>
      <c r="N156" s="86" t="s">
        <v>6</v>
      </c>
      <c r="O156" s="93" t="s">
        <v>426</v>
      </c>
      <c r="P156" s="88" t="s">
        <v>431</v>
      </c>
      <c r="Q156" s="213">
        <v>34320</v>
      </c>
      <c r="R156" s="225">
        <f t="shared" si="28"/>
        <v>1647360</v>
      </c>
      <c r="S156" s="224">
        <v>5.25</v>
      </c>
      <c r="T156" s="244">
        <v>43862</v>
      </c>
      <c r="U156" s="217">
        <v>44020</v>
      </c>
      <c r="V156" s="54"/>
      <c r="W156" s="55"/>
    </row>
    <row r="157" spans="1:23" s="56" customFormat="1" ht="15.75" x14ac:dyDescent="0.25">
      <c r="A157" s="119"/>
      <c r="B157" s="120"/>
      <c r="C157" s="120">
        <v>180</v>
      </c>
      <c r="D157" s="81">
        <v>31943403</v>
      </c>
      <c r="E157" s="81" t="s">
        <v>1013</v>
      </c>
      <c r="F157" s="121" t="s">
        <v>1090</v>
      </c>
      <c r="G157" s="82" t="s">
        <v>919</v>
      </c>
      <c r="H157" s="111"/>
      <c r="I157" s="87"/>
      <c r="J157" s="87"/>
      <c r="K157" s="112"/>
      <c r="L157" s="87"/>
      <c r="M157" s="87">
        <f>SUM(M155:M156)</f>
        <v>96</v>
      </c>
      <c r="N157" s="45"/>
      <c r="O157" s="93"/>
      <c r="P157" s="101"/>
      <c r="Q157" s="222"/>
      <c r="R157" s="224">
        <f>SUM(R155:R156)</f>
        <v>3294720</v>
      </c>
      <c r="S157" s="233"/>
      <c r="T157" s="233"/>
      <c r="V157" s="54"/>
      <c r="W157" s="55"/>
    </row>
    <row r="158" spans="1:23" s="57" customFormat="1" ht="15.75" x14ac:dyDescent="0.25">
      <c r="A158" s="1"/>
      <c r="B158" s="98">
        <v>29</v>
      </c>
      <c r="C158" s="262">
        <v>181</v>
      </c>
      <c r="D158" s="81">
        <v>66973327</v>
      </c>
      <c r="E158" s="81" t="s">
        <v>1013</v>
      </c>
      <c r="F158" s="102" t="s">
        <v>512</v>
      </c>
      <c r="G158" s="82" t="s">
        <v>919</v>
      </c>
      <c r="H158" s="122" t="s">
        <v>513</v>
      </c>
      <c r="I158" s="16">
        <v>611</v>
      </c>
      <c r="J158" s="123">
        <v>20</v>
      </c>
      <c r="K158" s="17">
        <v>3</v>
      </c>
      <c r="L158" s="16">
        <v>16</v>
      </c>
      <c r="M158" s="16">
        <f t="shared" ref="M158:M159" si="32">K158*L158</f>
        <v>48</v>
      </c>
      <c r="N158" s="124" t="s">
        <v>6</v>
      </c>
      <c r="O158" s="93"/>
      <c r="P158" s="88" t="s">
        <v>390</v>
      </c>
      <c r="Q158" s="213">
        <v>34320</v>
      </c>
      <c r="R158" s="225">
        <f t="shared" si="28"/>
        <v>1647360</v>
      </c>
      <c r="S158" s="225">
        <v>4.25</v>
      </c>
      <c r="T158" s="244">
        <v>43862</v>
      </c>
      <c r="U158" s="237">
        <v>43992</v>
      </c>
      <c r="V158" s="242"/>
      <c r="W158" s="34"/>
    </row>
    <row r="159" spans="1:23" s="57" customFormat="1" ht="15.75" x14ac:dyDescent="0.25">
      <c r="A159" s="1"/>
      <c r="B159" s="98"/>
      <c r="C159" s="262">
        <v>181</v>
      </c>
      <c r="D159" s="81">
        <v>66973327</v>
      </c>
      <c r="E159" s="81" t="s">
        <v>1013</v>
      </c>
      <c r="F159" s="116" t="s">
        <v>512</v>
      </c>
      <c r="G159" s="82" t="s">
        <v>919</v>
      </c>
      <c r="H159" s="83" t="s">
        <v>514</v>
      </c>
      <c r="I159" s="16">
        <v>911</v>
      </c>
      <c r="J159" s="123">
        <v>20</v>
      </c>
      <c r="K159" s="17">
        <v>3</v>
      </c>
      <c r="L159" s="16">
        <v>16</v>
      </c>
      <c r="M159" s="16">
        <f t="shared" si="32"/>
        <v>48</v>
      </c>
      <c r="N159" s="86" t="s">
        <v>6</v>
      </c>
      <c r="O159" s="118"/>
      <c r="P159" s="88" t="s">
        <v>390</v>
      </c>
      <c r="Q159" s="213">
        <v>34320</v>
      </c>
      <c r="R159" s="225">
        <f t="shared" si="28"/>
        <v>1647360</v>
      </c>
      <c r="S159" s="225">
        <v>4.25</v>
      </c>
      <c r="T159" s="244">
        <v>43862</v>
      </c>
      <c r="U159" s="237">
        <v>43992</v>
      </c>
      <c r="V159" s="242"/>
      <c r="W159" s="34"/>
    </row>
    <row r="160" spans="1:23" ht="15.75" x14ac:dyDescent="0.25">
      <c r="A160" s="1"/>
      <c r="B160" s="98"/>
      <c r="C160" s="263">
        <v>181</v>
      </c>
      <c r="D160" s="81">
        <v>66973327</v>
      </c>
      <c r="E160" s="81" t="s">
        <v>1013</v>
      </c>
      <c r="F160" s="110" t="s">
        <v>515</v>
      </c>
      <c r="G160" s="82" t="s">
        <v>919</v>
      </c>
      <c r="H160" s="117"/>
      <c r="I160" s="84"/>
      <c r="J160" s="84"/>
      <c r="K160" s="85"/>
      <c r="L160" s="84"/>
      <c r="M160" s="87">
        <f>SUM(M158:M159)</f>
        <v>96</v>
      </c>
      <c r="N160" s="86"/>
      <c r="O160" s="93"/>
      <c r="P160" s="101"/>
      <c r="Q160" s="222"/>
      <c r="R160" s="224">
        <f>SUM(R158:R159)</f>
        <v>3294720</v>
      </c>
      <c r="S160" s="233"/>
      <c r="T160" s="233"/>
      <c r="W160" s="34"/>
    </row>
    <row r="161" spans="1:23" s="57" customFormat="1" ht="25.5" x14ac:dyDescent="0.25">
      <c r="A161" s="1"/>
      <c r="B161" s="98">
        <v>30</v>
      </c>
      <c r="C161" s="262">
        <v>182</v>
      </c>
      <c r="D161" s="81">
        <v>38553353</v>
      </c>
      <c r="E161" s="81" t="s">
        <v>1013</v>
      </c>
      <c r="F161" s="102" t="s">
        <v>1091</v>
      </c>
      <c r="G161" s="82" t="s">
        <v>919</v>
      </c>
      <c r="H161" s="125" t="s">
        <v>516</v>
      </c>
      <c r="I161" s="123">
        <v>1111</v>
      </c>
      <c r="J161" s="123">
        <v>20</v>
      </c>
      <c r="K161" s="17">
        <v>3</v>
      </c>
      <c r="L161" s="16">
        <v>16</v>
      </c>
      <c r="M161" s="16">
        <f t="shared" ref="M161:M163" si="33">K161*L161</f>
        <v>48</v>
      </c>
      <c r="N161" s="86" t="s">
        <v>6</v>
      </c>
      <c r="O161" s="118"/>
      <c r="P161" s="88" t="s">
        <v>390</v>
      </c>
      <c r="Q161" s="213">
        <v>34320</v>
      </c>
      <c r="R161" s="225">
        <f t="shared" si="28"/>
        <v>1647360</v>
      </c>
      <c r="S161" s="225">
        <v>4.25</v>
      </c>
      <c r="T161" s="244">
        <v>43865</v>
      </c>
      <c r="U161" s="220">
        <v>43992</v>
      </c>
      <c r="V161" s="243"/>
      <c r="W161" s="34"/>
    </row>
    <row r="162" spans="1:23" s="57" customFormat="1" ht="25.5" x14ac:dyDescent="0.25">
      <c r="A162" s="1"/>
      <c r="B162" s="98"/>
      <c r="C162" s="262">
        <v>182</v>
      </c>
      <c r="D162" s="81">
        <v>38553353</v>
      </c>
      <c r="E162" s="81" t="s">
        <v>1013</v>
      </c>
      <c r="F162" s="116" t="s">
        <v>1091</v>
      </c>
      <c r="G162" s="82" t="s">
        <v>919</v>
      </c>
      <c r="H162" s="125" t="s">
        <v>517</v>
      </c>
      <c r="I162" s="123">
        <v>1211</v>
      </c>
      <c r="J162" s="123">
        <v>20</v>
      </c>
      <c r="K162" s="17">
        <v>3</v>
      </c>
      <c r="L162" s="16">
        <v>16</v>
      </c>
      <c r="M162" s="16">
        <f t="shared" si="33"/>
        <v>48</v>
      </c>
      <c r="N162" s="86" t="s">
        <v>6</v>
      </c>
      <c r="O162" s="126"/>
      <c r="P162" s="88" t="s">
        <v>390</v>
      </c>
      <c r="Q162" s="213">
        <v>34320</v>
      </c>
      <c r="R162" s="225">
        <f t="shared" si="28"/>
        <v>1647360</v>
      </c>
      <c r="S162" s="225">
        <v>4.25</v>
      </c>
      <c r="T162" s="244">
        <v>43865</v>
      </c>
      <c r="U162" s="220">
        <v>43992</v>
      </c>
      <c r="V162" s="243"/>
      <c r="W162" s="34"/>
    </row>
    <row r="163" spans="1:23" s="57" customFormat="1" ht="89.25" x14ac:dyDescent="0.25">
      <c r="A163" s="1"/>
      <c r="B163" s="262"/>
      <c r="C163" s="262">
        <v>182</v>
      </c>
      <c r="D163" s="81">
        <v>38553353</v>
      </c>
      <c r="E163" s="81" t="s">
        <v>1013</v>
      </c>
      <c r="F163" s="116" t="s">
        <v>1091</v>
      </c>
      <c r="G163" s="82"/>
      <c r="H163" s="15" t="s">
        <v>932</v>
      </c>
      <c r="I163" s="16" t="s">
        <v>933</v>
      </c>
      <c r="J163" s="123"/>
      <c r="K163" s="17">
        <v>3</v>
      </c>
      <c r="L163" s="16">
        <v>16</v>
      </c>
      <c r="M163" s="16">
        <f t="shared" si="33"/>
        <v>48</v>
      </c>
      <c r="N163" s="258" t="s">
        <v>6</v>
      </c>
      <c r="O163" s="159" t="s">
        <v>567</v>
      </c>
      <c r="P163" s="14" t="s">
        <v>934</v>
      </c>
      <c r="Q163" s="255">
        <v>34320</v>
      </c>
      <c r="R163" s="225">
        <f t="shared" si="28"/>
        <v>1647360</v>
      </c>
      <c r="S163" s="225">
        <v>4.25</v>
      </c>
      <c r="T163" s="244">
        <v>43865</v>
      </c>
      <c r="U163" s="220">
        <v>43992</v>
      </c>
      <c r="V163" s="243"/>
      <c r="W163" s="34"/>
    </row>
    <row r="164" spans="1:23" ht="15.75" x14ac:dyDescent="0.25">
      <c r="A164" s="1"/>
      <c r="B164" s="98"/>
      <c r="C164" s="263">
        <v>182</v>
      </c>
      <c r="D164" s="81">
        <v>38553353</v>
      </c>
      <c r="E164" s="81" t="s">
        <v>1013</v>
      </c>
      <c r="F164" s="110" t="s">
        <v>1092</v>
      </c>
      <c r="G164" s="82" t="s">
        <v>919</v>
      </c>
      <c r="H164" s="117"/>
      <c r="I164" s="84"/>
      <c r="J164" s="84"/>
      <c r="K164" s="85"/>
      <c r="L164" s="84"/>
      <c r="M164" s="87">
        <f>SUM(M161:M163)</f>
        <v>144</v>
      </c>
      <c r="N164" s="86"/>
      <c r="O164" s="93"/>
      <c r="P164" s="101"/>
      <c r="Q164" s="222"/>
      <c r="R164" s="224">
        <f>SUM(R161:R162)</f>
        <v>3294720</v>
      </c>
      <c r="S164" s="233"/>
      <c r="T164" s="233"/>
      <c r="W164" s="34"/>
    </row>
    <row r="165" spans="1:23" ht="45.75" customHeight="1" x14ac:dyDescent="0.25">
      <c r="A165" s="1"/>
      <c r="B165" s="98"/>
      <c r="C165" s="262">
        <v>183</v>
      </c>
      <c r="D165" s="81">
        <v>67007062</v>
      </c>
      <c r="E165" s="81" t="s">
        <v>1013</v>
      </c>
      <c r="F165" s="14" t="s">
        <v>1093</v>
      </c>
      <c r="G165" s="82" t="s">
        <v>919</v>
      </c>
      <c r="H165" s="15" t="s">
        <v>570</v>
      </c>
      <c r="I165" s="104" t="s">
        <v>576</v>
      </c>
      <c r="J165" s="84"/>
      <c r="K165" s="105">
        <v>3</v>
      </c>
      <c r="L165" s="104">
        <v>16</v>
      </c>
      <c r="M165" s="104">
        <f t="shared" ref="M165:M167" si="34">K165*L165</f>
        <v>48</v>
      </c>
      <c r="N165" s="18" t="s">
        <v>6</v>
      </c>
      <c r="O165" s="22" t="s">
        <v>579</v>
      </c>
      <c r="P165" s="159" t="s">
        <v>580</v>
      </c>
      <c r="Q165" s="213">
        <v>34320</v>
      </c>
      <c r="R165" s="225">
        <f t="shared" si="28"/>
        <v>1647360</v>
      </c>
      <c r="S165" s="225">
        <v>4.25</v>
      </c>
      <c r="T165" s="244">
        <v>43862</v>
      </c>
      <c r="U165" s="237">
        <v>43992</v>
      </c>
      <c r="W165" s="34"/>
    </row>
    <row r="166" spans="1:23" ht="38.25" customHeight="1" x14ac:dyDescent="0.25">
      <c r="A166" s="1"/>
      <c r="B166" s="98"/>
      <c r="C166" s="262">
        <v>183</v>
      </c>
      <c r="D166" s="81">
        <v>67007062</v>
      </c>
      <c r="E166" s="81" t="s">
        <v>1013</v>
      </c>
      <c r="F166" s="14" t="s">
        <v>1093</v>
      </c>
      <c r="G166" s="82" t="s">
        <v>919</v>
      </c>
      <c r="H166" s="15" t="s">
        <v>570</v>
      </c>
      <c r="I166" s="104" t="s">
        <v>577</v>
      </c>
      <c r="J166" s="84"/>
      <c r="K166" s="105">
        <v>3</v>
      </c>
      <c r="L166" s="104">
        <v>16</v>
      </c>
      <c r="M166" s="104">
        <f t="shared" si="34"/>
        <v>48</v>
      </c>
      <c r="N166" s="18" t="s">
        <v>6</v>
      </c>
      <c r="O166" s="22" t="s">
        <v>579</v>
      </c>
      <c r="P166" s="159" t="s">
        <v>580</v>
      </c>
      <c r="Q166" s="213">
        <v>34320</v>
      </c>
      <c r="R166" s="225">
        <f t="shared" si="28"/>
        <v>1647360</v>
      </c>
      <c r="S166" s="225">
        <v>4.25</v>
      </c>
      <c r="T166" s="244">
        <v>43862</v>
      </c>
      <c r="U166" s="237">
        <v>43992</v>
      </c>
      <c r="W166" s="34"/>
    </row>
    <row r="167" spans="1:23" ht="39" customHeight="1" x14ac:dyDescent="0.25">
      <c r="A167" s="1"/>
      <c r="B167" s="98"/>
      <c r="C167" s="262">
        <v>183</v>
      </c>
      <c r="D167" s="81">
        <v>67007062</v>
      </c>
      <c r="E167" s="81" t="s">
        <v>1013</v>
      </c>
      <c r="F167" s="14" t="s">
        <v>1093</v>
      </c>
      <c r="G167" s="82" t="s">
        <v>919</v>
      </c>
      <c r="H167" s="15" t="s">
        <v>578</v>
      </c>
      <c r="I167" s="104" t="s">
        <v>571</v>
      </c>
      <c r="J167" s="84"/>
      <c r="K167" s="105">
        <v>5</v>
      </c>
      <c r="L167" s="104">
        <v>8</v>
      </c>
      <c r="M167" s="104">
        <f t="shared" si="34"/>
        <v>40</v>
      </c>
      <c r="N167" s="18" t="s">
        <v>13</v>
      </c>
      <c r="O167" s="159" t="s">
        <v>581</v>
      </c>
      <c r="P167" s="159" t="s">
        <v>580</v>
      </c>
      <c r="Q167" s="213">
        <v>60500</v>
      </c>
      <c r="R167" s="225">
        <f t="shared" si="28"/>
        <v>2420000</v>
      </c>
      <c r="S167" s="225">
        <v>4.25</v>
      </c>
      <c r="T167" s="244">
        <v>43862</v>
      </c>
      <c r="U167" s="237">
        <v>43992</v>
      </c>
      <c r="W167" s="34"/>
    </row>
    <row r="168" spans="1:23" ht="15.75" x14ac:dyDescent="0.25">
      <c r="A168" s="1"/>
      <c r="B168" s="98"/>
      <c r="C168" s="263">
        <v>183</v>
      </c>
      <c r="D168" s="81">
        <v>67007062</v>
      </c>
      <c r="E168" s="81" t="s">
        <v>1013</v>
      </c>
      <c r="F168" s="110" t="s">
        <v>582</v>
      </c>
      <c r="G168" s="82" t="s">
        <v>919</v>
      </c>
      <c r="H168" s="117"/>
      <c r="I168" s="84"/>
      <c r="J168" s="84"/>
      <c r="K168" s="85"/>
      <c r="L168" s="84"/>
      <c r="M168" s="87">
        <f>SUM(M165:M167)</f>
        <v>136</v>
      </c>
      <c r="N168" s="86"/>
      <c r="O168" s="93"/>
      <c r="P168" s="101"/>
      <c r="Q168" s="222"/>
      <c r="R168" s="224">
        <f>SUM(R165:R167)</f>
        <v>5714720</v>
      </c>
      <c r="S168" s="233"/>
      <c r="T168" s="233"/>
      <c r="W168" s="34"/>
    </row>
    <row r="169" spans="1:23" s="57" customFormat="1" ht="15.75" x14ac:dyDescent="0.25">
      <c r="A169" s="1"/>
      <c r="B169" s="98">
        <v>31</v>
      </c>
      <c r="C169" s="262">
        <v>184</v>
      </c>
      <c r="D169" s="81">
        <v>94508197</v>
      </c>
      <c r="E169" s="81" t="s">
        <v>1013</v>
      </c>
      <c r="F169" s="102" t="s">
        <v>518</v>
      </c>
      <c r="G169" s="82" t="s">
        <v>919</v>
      </c>
      <c r="H169" s="117" t="s">
        <v>519</v>
      </c>
      <c r="I169" s="123">
        <v>911</v>
      </c>
      <c r="J169" s="123">
        <v>20</v>
      </c>
      <c r="K169" s="127">
        <v>3</v>
      </c>
      <c r="L169" s="16">
        <v>16</v>
      </c>
      <c r="M169" s="16">
        <f t="shared" ref="M169:M170" si="35">K169*L169</f>
        <v>48</v>
      </c>
      <c r="N169" s="86" t="s">
        <v>6</v>
      </c>
      <c r="O169" s="93"/>
      <c r="P169" s="88" t="s">
        <v>390</v>
      </c>
      <c r="Q169" s="213">
        <v>34320</v>
      </c>
      <c r="R169" s="225">
        <f t="shared" si="28"/>
        <v>1647360</v>
      </c>
      <c r="S169" s="225">
        <v>4.25</v>
      </c>
      <c r="T169" s="244">
        <v>43866</v>
      </c>
      <c r="U169" s="220">
        <v>43992</v>
      </c>
      <c r="V169" s="243"/>
      <c r="W169" s="34"/>
    </row>
    <row r="170" spans="1:23" s="57" customFormat="1" ht="25.5" x14ac:dyDescent="0.25">
      <c r="A170" s="1"/>
      <c r="B170" s="98"/>
      <c r="C170" s="262">
        <v>184</v>
      </c>
      <c r="D170" s="81">
        <v>94508197</v>
      </c>
      <c r="E170" s="81" t="s">
        <v>1013</v>
      </c>
      <c r="F170" s="116" t="s">
        <v>518</v>
      </c>
      <c r="G170" s="82" t="s">
        <v>919</v>
      </c>
      <c r="H170" s="117" t="s">
        <v>520</v>
      </c>
      <c r="I170" s="123">
        <v>1211</v>
      </c>
      <c r="J170" s="123">
        <v>20</v>
      </c>
      <c r="K170" s="127">
        <v>3</v>
      </c>
      <c r="L170" s="16">
        <v>16</v>
      </c>
      <c r="M170" s="16">
        <f t="shared" si="35"/>
        <v>48</v>
      </c>
      <c r="N170" s="86" t="s">
        <v>6</v>
      </c>
      <c r="O170" s="126"/>
      <c r="P170" s="235" t="s">
        <v>390</v>
      </c>
      <c r="Q170" s="213">
        <v>34320</v>
      </c>
      <c r="R170" s="225">
        <f t="shared" si="28"/>
        <v>1647360</v>
      </c>
      <c r="S170" s="225">
        <v>4.25</v>
      </c>
      <c r="T170" s="244">
        <v>43866</v>
      </c>
      <c r="U170" s="220">
        <v>43992</v>
      </c>
      <c r="V170" s="243"/>
      <c r="W170" s="34"/>
    </row>
    <row r="171" spans="1:23" ht="18" customHeight="1" x14ac:dyDescent="0.25">
      <c r="A171" s="1"/>
      <c r="B171" s="98"/>
      <c r="C171" s="263">
        <v>184</v>
      </c>
      <c r="D171" s="81">
        <v>94508197</v>
      </c>
      <c r="E171" s="81" t="s">
        <v>1013</v>
      </c>
      <c r="F171" s="110" t="s">
        <v>521</v>
      </c>
      <c r="G171" s="82" t="s">
        <v>919</v>
      </c>
      <c r="H171" s="117"/>
      <c r="I171" s="84"/>
      <c r="J171" s="84"/>
      <c r="K171" s="85"/>
      <c r="L171" s="84"/>
      <c r="M171" s="87">
        <f>SUM(M169:M170)</f>
        <v>96</v>
      </c>
      <c r="N171" s="86"/>
      <c r="O171" s="93"/>
      <c r="P171" s="101"/>
      <c r="Q171" s="222"/>
      <c r="R171" s="224">
        <f>SUM(R169:R170)</f>
        <v>3294720</v>
      </c>
      <c r="S171" s="233"/>
      <c r="T171" s="233"/>
      <c r="W171" s="34"/>
    </row>
    <row r="172" spans="1:23" s="57" customFormat="1" ht="15.75" x14ac:dyDescent="0.25">
      <c r="A172" s="1"/>
      <c r="B172" s="98">
        <v>32</v>
      </c>
      <c r="C172" s="262">
        <v>185</v>
      </c>
      <c r="D172" s="81">
        <v>7550922</v>
      </c>
      <c r="E172" s="81" t="s">
        <v>1111</v>
      </c>
      <c r="F172" s="102" t="s">
        <v>1094</v>
      </c>
      <c r="G172" s="82" t="s">
        <v>919</v>
      </c>
      <c r="H172" s="117" t="s">
        <v>522</v>
      </c>
      <c r="I172" s="123">
        <v>470</v>
      </c>
      <c r="J172" s="123">
        <v>20</v>
      </c>
      <c r="K172" s="127">
        <v>3</v>
      </c>
      <c r="L172" s="16">
        <v>16</v>
      </c>
      <c r="M172" s="16">
        <f t="shared" ref="M172:M173" si="36">K172*L172</f>
        <v>48</v>
      </c>
      <c r="N172" s="86" t="s">
        <v>6</v>
      </c>
      <c r="O172" s="93"/>
      <c r="P172" s="88" t="s">
        <v>390</v>
      </c>
      <c r="Q172" s="213">
        <v>34320</v>
      </c>
      <c r="R172" s="225">
        <f t="shared" si="28"/>
        <v>1647360</v>
      </c>
      <c r="S172" s="225">
        <v>4.25</v>
      </c>
      <c r="T172" s="244">
        <v>43862</v>
      </c>
      <c r="U172" s="237">
        <v>43992</v>
      </c>
      <c r="V172" s="242"/>
      <c r="W172" s="34"/>
    </row>
    <row r="173" spans="1:23" s="57" customFormat="1" ht="15.75" x14ac:dyDescent="0.25">
      <c r="A173" s="1"/>
      <c r="B173" s="98"/>
      <c r="C173" s="262">
        <v>185</v>
      </c>
      <c r="D173" s="81">
        <v>7550922</v>
      </c>
      <c r="E173" s="81" t="s">
        <v>1111</v>
      </c>
      <c r="F173" s="116" t="s">
        <v>1094</v>
      </c>
      <c r="G173" s="82" t="s">
        <v>919</v>
      </c>
      <c r="H173" s="117" t="s">
        <v>523</v>
      </c>
      <c r="I173" s="123" t="s">
        <v>524</v>
      </c>
      <c r="J173" s="123">
        <v>35</v>
      </c>
      <c r="K173" s="127">
        <v>3</v>
      </c>
      <c r="L173" s="16">
        <v>16</v>
      </c>
      <c r="M173" s="16">
        <f t="shared" si="36"/>
        <v>48</v>
      </c>
      <c r="N173" s="86" t="s">
        <v>6</v>
      </c>
      <c r="O173" s="126"/>
      <c r="P173" s="88" t="s">
        <v>390</v>
      </c>
      <c r="Q173" s="213">
        <v>34320</v>
      </c>
      <c r="R173" s="225">
        <f t="shared" si="28"/>
        <v>1647360</v>
      </c>
      <c r="S173" s="225">
        <v>4.25</v>
      </c>
      <c r="T173" s="244">
        <v>43862</v>
      </c>
      <c r="U173" s="237">
        <v>43992</v>
      </c>
      <c r="V173" s="242"/>
      <c r="W173" s="34"/>
    </row>
    <row r="174" spans="1:23" ht="18" customHeight="1" x14ac:dyDescent="0.25">
      <c r="A174" s="1"/>
      <c r="B174" s="98"/>
      <c r="C174" s="262">
        <v>185</v>
      </c>
      <c r="D174" s="81">
        <v>7550922</v>
      </c>
      <c r="E174" s="81" t="s">
        <v>1111</v>
      </c>
      <c r="F174" s="110" t="s">
        <v>1095</v>
      </c>
      <c r="G174" s="82" t="s">
        <v>919</v>
      </c>
      <c r="H174" s="117"/>
      <c r="I174" s="84"/>
      <c r="J174" s="84"/>
      <c r="K174" s="85"/>
      <c r="L174" s="84"/>
      <c r="M174" s="87">
        <f>SUM(M172:M173)</f>
        <v>96</v>
      </c>
      <c r="N174" s="86"/>
      <c r="O174" s="93"/>
      <c r="P174" s="101"/>
      <c r="Q174" s="222"/>
      <c r="R174" s="224">
        <f>SUM(R172:R173)</f>
        <v>3294720</v>
      </c>
      <c r="S174" s="233"/>
      <c r="T174" s="233"/>
      <c r="W174" s="34"/>
    </row>
    <row r="175" spans="1:23" ht="25.5" x14ac:dyDescent="0.25">
      <c r="A175" s="1"/>
      <c r="B175" s="81">
        <v>33</v>
      </c>
      <c r="C175" s="81">
        <v>186</v>
      </c>
      <c r="D175" s="81">
        <v>79505910</v>
      </c>
      <c r="E175" s="81" t="s">
        <v>1115</v>
      </c>
      <c r="F175" s="102" t="s">
        <v>525</v>
      </c>
      <c r="G175" s="82" t="s">
        <v>919</v>
      </c>
      <c r="H175" s="117" t="s">
        <v>526</v>
      </c>
      <c r="I175" s="123" t="s">
        <v>527</v>
      </c>
      <c r="J175" s="123">
        <v>35</v>
      </c>
      <c r="K175" s="127">
        <v>3</v>
      </c>
      <c r="L175" s="123">
        <v>16</v>
      </c>
      <c r="M175" s="123">
        <f t="shared" ref="M175:M178" si="37">+L175*K175</f>
        <v>48</v>
      </c>
      <c r="N175" s="128" t="s">
        <v>6</v>
      </c>
      <c r="O175" s="113"/>
      <c r="P175" s="88" t="s">
        <v>390</v>
      </c>
      <c r="Q175" s="213">
        <v>34320</v>
      </c>
      <c r="R175" s="225">
        <f t="shared" si="28"/>
        <v>1647360</v>
      </c>
      <c r="S175" s="225">
        <v>4.25</v>
      </c>
      <c r="T175" s="244">
        <v>43862</v>
      </c>
      <c r="U175" s="237">
        <v>43992</v>
      </c>
      <c r="W175" s="34"/>
    </row>
    <row r="176" spans="1:23" ht="38.25" x14ac:dyDescent="0.25">
      <c r="A176" s="1"/>
      <c r="B176" s="81"/>
      <c r="C176" s="81">
        <v>186</v>
      </c>
      <c r="D176" s="81">
        <v>79505910</v>
      </c>
      <c r="E176" s="81" t="s">
        <v>1115</v>
      </c>
      <c r="F176" s="116" t="s">
        <v>525</v>
      </c>
      <c r="G176" s="82" t="s">
        <v>919</v>
      </c>
      <c r="H176" s="117" t="s">
        <v>528</v>
      </c>
      <c r="I176" s="123" t="s">
        <v>529</v>
      </c>
      <c r="J176" s="123">
        <v>30</v>
      </c>
      <c r="K176" s="127">
        <v>3</v>
      </c>
      <c r="L176" s="123">
        <v>16</v>
      </c>
      <c r="M176" s="123">
        <f t="shared" si="37"/>
        <v>48</v>
      </c>
      <c r="N176" s="128" t="s">
        <v>6</v>
      </c>
      <c r="O176" s="113"/>
      <c r="P176" s="88" t="s">
        <v>390</v>
      </c>
      <c r="Q176" s="213">
        <v>34320</v>
      </c>
      <c r="R176" s="225">
        <f t="shared" si="28"/>
        <v>1647360</v>
      </c>
      <c r="S176" s="225">
        <v>4.25</v>
      </c>
      <c r="T176" s="244">
        <v>43862</v>
      </c>
      <c r="U176" s="237">
        <v>43992</v>
      </c>
      <c r="W176" s="34"/>
    </row>
    <row r="177" spans="1:23" ht="15.75" x14ac:dyDescent="0.25">
      <c r="A177" s="1"/>
      <c r="B177" s="81"/>
      <c r="C177" s="81">
        <v>186</v>
      </c>
      <c r="D177" s="81">
        <v>79505910</v>
      </c>
      <c r="E177" s="81" t="s">
        <v>1115</v>
      </c>
      <c r="F177" s="116" t="s">
        <v>525</v>
      </c>
      <c r="G177" s="82" t="s">
        <v>919</v>
      </c>
      <c r="H177" s="117" t="s">
        <v>530</v>
      </c>
      <c r="I177" s="123">
        <v>921</v>
      </c>
      <c r="J177" s="123">
        <v>15</v>
      </c>
      <c r="K177" s="127">
        <v>3</v>
      </c>
      <c r="L177" s="123">
        <v>16</v>
      </c>
      <c r="M177" s="123">
        <f t="shared" si="37"/>
        <v>48</v>
      </c>
      <c r="N177" s="128" t="s">
        <v>6</v>
      </c>
      <c r="O177" s="113"/>
      <c r="P177" s="88" t="s">
        <v>390</v>
      </c>
      <c r="Q177" s="213">
        <v>34320</v>
      </c>
      <c r="R177" s="225">
        <f t="shared" si="28"/>
        <v>1647360</v>
      </c>
      <c r="S177" s="225">
        <v>4.25</v>
      </c>
      <c r="T177" s="244">
        <v>43862</v>
      </c>
      <c r="U177" s="237">
        <v>43992</v>
      </c>
      <c r="W177" s="34"/>
    </row>
    <row r="178" spans="1:23" ht="15.75" x14ac:dyDescent="0.25">
      <c r="A178" s="1"/>
      <c r="B178" s="81"/>
      <c r="C178" s="81">
        <v>186</v>
      </c>
      <c r="D178" s="81">
        <v>79505910</v>
      </c>
      <c r="E178" s="81" t="s">
        <v>1115</v>
      </c>
      <c r="F178" s="116" t="s">
        <v>525</v>
      </c>
      <c r="G178" s="82" t="s">
        <v>919</v>
      </c>
      <c r="H178" s="117" t="s">
        <v>531</v>
      </c>
      <c r="I178" s="123" t="s">
        <v>411</v>
      </c>
      <c r="J178" s="123">
        <v>19</v>
      </c>
      <c r="K178" s="127">
        <v>3</v>
      </c>
      <c r="L178" s="123">
        <v>16</v>
      </c>
      <c r="M178" s="123">
        <f t="shared" si="37"/>
        <v>48</v>
      </c>
      <c r="N178" s="128" t="s">
        <v>6</v>
      </c>
      <c r="O178" s="113" t="s">
        <v>410</v>
      </c>
      <c r="P178" s="88" t="s">
        <v>390</v>
      </c>
      <c r="Q178" s="213">
        <v>34320</v>
      </c>
      <c r="R178" s="225">
        <f t="shared" si="28"/>
        <v>1647360</v>
      </c>
      <c r="S178" s="225">
        <v>4.25</v>
      </c>
      <c r="T178" s="244">
        <v>43862</v>
      </c>
      <c r="U178" s="237">
        <v>43992</v>
      </c>
      <c r="W178" s="34"/>
    </row>
    <row r="179" spans="1:23" ht="15.75" x14ac:dyDescent="0.25">
      <c r="A179" s="1"/>
      <c r="B179" s="81"/>
      <c r="C179" s="81">
        <v>186</v>
      </c>
      <c r="D179" s="81">
        <v>79505910</v>
      </c>
      <c r="E179" s="81" t="s">
        <v>1115</v>
      </c>
      <c r="F179" s="116" t="s">
        <v>525</v>
      </c>
      <c r="G179" s="82" t="s">
        <v>919</v>
      </c>
      <c r="H179" s="117" t="s">
        <v>532</v>
      </c>
      <c r="I179" s="123" t="s">
        <v>533</v>
      </c>
      <c r="J179" s="123">
        <v>20</v>
      </c>
      <c r="K179" s="127">
        <v>3</v>
      </c>
      <c r="L179" s="123">
        <v>16</v>
      </c>
      <c r="M179" s="123">
        <f>+L179*K179</f>
        <v>48</v>
      </c>
      <c r="N179" s="128" t="s">
        <v>6</v>
      </c>
      <c r="O179" s="113"/>
      <c r="P179" s="88" t="s">
        <v>390</v>
      </c>
      <c r="Q179" s="213">
        <v>34320</v>
      </c>
      <c r="R179" s="225">
        <f t="shared" si="28"/>
        <v>1647360</v>
      </c>
      <c r="S179" s="225">
        <v>4.25</v>
      </c>
      <c r="T179" s="244">
        <v>43862</v>
      </c>
      <c r="U179" s="237">
        <v>43992</v>
      </c>
      <c r="W179" s="34"/>
    </row>
    <row r="180" spans="1:23" ht="15.75" x14ac:dyDescent="0.25">
      <c r="A180" s="1"/>
      <c r="B180" s="81"/>
      <c r="C180" s="81">
        <v>186</v>
      </c>
      <c r="D180" s="81">
        <v>79505910</v>
      </c>
      <c r="E180" s="81" t="s">
        <v>1115</v>
      </c>
      <c r="F180" s="110" t="s">
        <v>534</v>
      </c>
      <c r="G180" s="82" t="s">
        <v>919</v>
      </c>
      <c r="H180" s="117"/>
      <c r="I180" s="123"/>
      <c r="J180" s="123"/>
      <c r="K180" s="127"/>
      <c r="L180" s="123"/>
      <c r="M180" s="129">
        <f>SUM(M175:M179)</f>
        <v>240</v>
      </c>
      <c r="N180" s="128"/>
      <c r="O180" s="113"/>
      <c r="P180" s="101"/>
      <c r="Q180" s="222"/>
      <c r="R180" s="224">
        <f>SUM(R175:R179)</f>
        <v>8236800</v>
      </c>
      <c r="S180" s="233"/>
      <c r="T180" s="233"/>
      <c r="W180" s="34"/>
    </row>
    <row r="181" spans="1:23" ht="15.75" x14ac:dyDescent="0.25">
      <c r="A181" s="1"/>
      <c r="B181" s="98">
        <v>34</v>
      </c>
      <c r="C181" s="262">
        <v>187</v>
      </c>
      <c r="D181" s="81">
        <v>30403596</v>
      </c>
      <c r="E181" s="81" t="s">
        <v>1113</v>
      </c>
      <c r="F181" s="102" t="s">
        <v>1096</v>
      </c>
      <c r="G181" s="82" t="s">
        <v>919</v>
      </c>
      <c r="H181" s="117" t="s">
        <v>535</v>
      </c>
      <c r="I181" s="84" t="s">
        <v>529</v>
      </c>
      <c r="J181" s="84">
        <v>25</v>
      </c>
      <c r="K181" s="84">
        <v>3</v>
      </c>
      <c r="L181" s="84">
        <v>16</v>
      </c>
      <c r="M181" s="84">
        <f>K181*L181</f>
        <v>48</v>
      </c>
      <c r="N181" s="86" t="s">
        <v>6</v>
      </c>
      <c r="O181" s="93"/>
      <c r="P181" s="88" t="s">
        <v>390</v>
      </c>
      <c r="Q181" s="213">
        <v>34320</v>
      </c>
      <c r="R181" s="225">
        <f t="shared" si="28"/>
        <v>1647360</v>
      </c>
      <c r="S181" s="225">
        <v>4.25</v>
      </c>
      <c r="T181" s="244">
        <v>43862</v>
      </c>
      <c r="U181" s="237">
        <v>43992</v>
      </c>
      <c r="W181" s="34"/>
    </row>
    <row r="182" spans="1:23" ht="25.5" x14ac:dyDescent="0.25">
      <c r="A182" s="1"/>
      <c r="B182" s="98"/>
      <c r="C182" s="262">
        <v>187</v>
      </c>
      <c r="D182" s="81">
        <v>30403596</v>
      </c>
      <c r="E182" s="81" t="s">
        <v>1113</v>
      </c>
      <c r="F182" s="116" t="s">
        <v>1096</v>
      </c>
      <c r="G182" s="82" t="s">
        <v>919</v>
      </c>
      <c r="H182" s="117" t="s">
        <v>536</v>
      </c>
      <c r="I182" s="84" t="s">
        <v>537</v>
      </c>
      <c r="J182" s="84">
        <v>25</v>
      </c>
      <c r="K182" s="84">
        <v>1.5</v>
      </c>
      <c r="L182" s="84">
        <v>16</v>
      </c>
      <c r="M182" s="84">
        <f t="shared" ref="M182" si="38">K182*L182</f>
        <v>24</v>
      </c>
      <c r="N182" s="86" t="s">
        <v>6</v>
      </c>
      <c r="O182" s="93"/>
      <c r="P182" s="88" t="s">
        <v>390</v>
      </c>
      <c r="Q182" s="213">
        <v>34320</v>
      </c>
      <c r="R182" s="225">
        <f t="shared" si="28"/>
        <v>823680</v>
      </c>
      <c r="S182" s="225">
        <v>4.25</v>
      </c>
      <c r="T182" s="244">
        <v>43862</v>
      </c>
      <c r="U182" s="237">
        <v>43992</v>
      </c>
      <c r="W182" s="34"/>
    </row>
    <row r="183" spans="1:23" ht="25.5" x14ac:dyDescent="0.25">
      <c r="A183" s="1"/>
      <c r="B183" s="98"/>
      <c r="C183" s="262">
        <v>187</v>
      </c>
      <c r="D183" s="81">
        <v>30403596</v>
      </c>
      <c r="E183" s="81" t="s">
        <v>1113</v>
      </c>
      <c r="F183" s="116" t="s">
        <v>1096</v>
      </c>
      <c r="G183" s="82" t="s">
        <v>919</v>
      </c>
      <c r="H183" s="117" t="s">
        <v>538</v>
      </c>
      <c r="I183" s="84">
        <v>1021</v>
      </c>
      <c r="J183" s="84">
        <v>15</v>
      </c>
      <c r="K183" s="84">
        <v>3</v>
      </c>
      <c r="L183" s="84">
        <v>16</v>
      </c>
      <c r="M183" s="84">
        <f t="shared" ref="M183:M184" si="39">+L183*K183</f>
        <v>48</v>
      </c>
      <c r="N183" s="86" t="s">
        <v>6</v>
      </c>
      <c r="O183" s="93"/>
      <c r="P183" s="88" t="s">
        <v>390</v>
      </c>
      <c r="Q183" s="213">
        <v>34320</v>
      </c>
      <c r="R183" s="225">
        <f t="shared" si="28"/>
        <v>1647360</v>
      </c>
      <c r="S183" s="225">
        <v>4.25</v>
      </c>
      <c r="T183" s="244">
        <v>43862</v>
      </c>
      <c r="U183" s="237">
        <v>43992</v>
      </c>
      <c r="W183" s="34"/>
    </row>
    <row r="184" spans="1:23" ht="15.75" x14ac:dyDescent="0.25">
      <c r="A184" s="1"/>
      <c r="B184" s="98"/>
      <c r="C184" s="262">
        <v>187</v>
      </c>
      <c r="D184" s="81">
        <v>30403596</v>
      </c>
      <c r="E184" s="81" t="s">
        <v>1113</v>
      </c>
      <c r="F184" s="116" t="s">
        <v>1096</v>
      </c>
      <c r="G184" s="82" t="s">
        <v>919</v>
      </c>
      <c r="H184" s="117" t="s">
        <v>535</v>
      </c>
      <c r="I184" s="84" t="s">
        <v>411</v>
      </c>
      <c r="J184" s="84">
        <v>19</v>
      </c>
      <c r="K184" s="84">
        <v>3</v>
      </c>
      <c r="L184" s="84">
        <v>16</v>
      </c>
      <c r="M184" s="84">
        <f t="shared" si="39"/>
        <v>48</v>
      </c>
      <c r="N184" s="86" t="s">
        <v>6</v>
      </c>
      <c r="O184" s="93" t="s">
        <v>410</v>
      </c>
      <c r="P184" s="88" t="s">
        <v>390</v>
      </c>
      <c r="Q184" s="213">
        <v>34320</v>
      </c>
      <c r="R184" s="225">
        <f t="shared" si="28"/>
        <v>1647360</v>
      </c>
      <c r="S184" s="225">
        <v>4.25</v>
      </c>
      <c r="T184" s="244">
        <v>43862</v>
      </c>
      <c r="U184" s="237">
        <v>43992</v>
      </c>
      <c r="W184" s="34"/>
    </row>
    <row r="185" spans="1:23" ht="25.5" x14ac:dyDescent="0.25">
      <c r="A185" s="1"/>
      <c r="B185" s="98"/>
      <c r="C185" s="263">
        <v>187</v>
      </c>
      <c r="D185" s="81">
        <v>30403596</v>
      </c>
      <c r="E185" s="81" t="s">
        <v>1113</v>
      </c>
      <c r="F185" s="110" t="s">
        <v>1097</v>
      </c>
      <c r="G185" s="82" t="s">
        <v>919</v>
      </c>
      <c r="H185" s="117"/>
      <c r="I185" s="84"/>
      <c r="J185" s="84"/>
      <c r="K185" s="85"/>
      <c r="L185" s="84"/>
      <c r="M185" s="87">
        <f>SUM(M181:M184)</f>
        <v>168</v>
      </c>
      <c r="N185" s="86"/>
      <c r="O185" s="93"/>
      <c r="P185" s="101"/>
      <c r="Q185" s="222"/>
      <c r="R185" s="224">
        <f>SUM(R181:R184)</f>
        <v>5765760</v>
      </c>
      <c r="S185" s="233"/>
      <c r="T185" s="233"/>
      <c r="W185" s="34"/>
    </row>
    <row r="186" spans="1:23" ht="18" customHeight="1" x14ac:dyDescent="0.25">
      <c r="A186" s="1"/>
      <c r="B186" s="98">
        <v>35</v>
      </c>
      <c r="C186" s="262">
        <v>188</v>
      </c>
      <c r="D186" s="81" t="s">
        <v>1118</v>
      </c>
      <c r="E186" s="81" t="s">
        <v>1013</v>
      </c>
      <c r="F186" s="102" t="s">
        <v>1098</v>
      </c>
      <c r="G186" s="82" t="s">
        <v>919</v>
      </c>
      <c r="H186" s="117" t="s">
        <v>435</v>
      </c>
      <c r="I186" s="84">
        <v>3322</v>
      </c>
      <c r="J186" s="84">
        <v>20</v>
      </c>
      <c r="K186" s="85">
        <v>3</v>
      </c>
      <c r="L186" s="84">
        <v>16</v>
      </c>
      <c r="M186" s="84">
        <f t="shared" ref="M186:M188" si="40">+L186*K186</f>
        <v>48</v>
      </c>
      <c r="N186" s="86" t="s">
        <v>6</v>
      </c>
      <c r="O186" s="93"/>
      <c r="P186" s="88" t="s">
        <v>390</v>
      </c>
      <c r="Q186" s="213">
        <v>34320</v>
      </c>
      <c r="R186" s="225">
        <f t="shared" si="28"/>
        <v>1647360</v>
      </c>
      <c r="S186" s="225">
        <v>4.25</v>
      </c>
      <c r="T186" s="244">
        <v>43862</v>
      </c>
      <c r="U186" s="237">
        <v>43992</v>
      </c>
      <c r="W186" s="34"/>
    </row>
    <row r="187" spans="1:23" ht="15.75" x14ac:dyDescent="0.25">
      <c r="A187" s="1"/>
      <c r="B187" s="98"/>
      <c r="C187" s="262">
        <v>188</v>
      </c>
      <c r="D187" s="81" t="s">
        <v>1118</v>
      </c>
      <c r="E187" s="81" t="s">
        <v>1013</v>
      </c>
      <c r="F187" s="116" t="s">
        <v>1098</v>
      </c>
      <c r="G187" s="82" t="s">
        <v>919</v>
      </c>
      <c r="H187" s="117" t="s">
        <v>435</v>
      </c>
      <c r="I187" s="84" t="s">
        <v>539</v>
      </c>
      <c r="J187" s="84">
        <v>15</v>
      </c>
      <c r="K187" s="85">
        <v>3</v>
      </c>
      <c r="L187" s="84">
        <v>16</v>
      </c>
      <c r="M187" s="84">
        <f t="shared" si="40"/>
        <v>48</v>
      </c>
      <c r="N187" s="86" t="s">
        <v>6</v>
      </c>
      <c r="O187" s="118"/>
      <c r="P187" s="88" t="s">
        <v>390</v>
      </c>
      <c r="Q187" s="213">
        <v>34320</v>
      </c>
      <c r="R187" s="225">
        <f t="shared" si="28"/>
        <v>1647360</v>
      </c>
      <c r="S187" s="225">
        <v>4.25</v>
      </c>
      <c r="T187" s="244">
        <v>43862</v>
      </c>
      <c r="U187" s="237">
        <v>43992</v>
      </c>
      <c r="W187" s="34"/>
    </row>
    <row r="188" spans="1:23" ht="15.75" x14ac:dyDescent="0.25">
      <c r="A188" s="1"/>
      <c r="B188" s="98"/>
      <c r="C188" s="262">
        <v>188</v>
      </c>
      <c r="D188" s="81" t="s">
        <v>1118</v>
      </c>
      <c r="E188" s="81" t="s">
        <v>1013</v>
      </c>
      <c r="F188" s="116" t="s">
        <v>1098</v>
      </c>
      <c r="G188" s="82" t="s">
        <v>919</v>
      </c>
      <c r="H188" s="117" t="s">
        <v>435</v>
      </c>
      <c r="I188" s="84" t="s">
        <v>448</v>
      </c>
      <c r="J188" s="84">
        <v>15</v>
      </c>
      <c r="K188" s="85">
        <v>3</v>
      </c>
      <c r="L188" s="84">
        <v>16</v>
      </c>
      <c r="M188" s="84">
        <f t="shared" si="40"/>
        <v>48</v>
      </c>
      <c r="N188" s="86" t="s">
        <v>6</v>
      </c>
      <c r="O188" s="93"/>
      <c r="P188" s="88" t="s">
        <v>390</v>
      </c>
      <c r="Q188" s="213">
        <v>34320</v>
      </c>
      <c r="R188" s="225">
        <f t="shared" si="28"/>
        <v>1647360</v>
      </c>
      <c r="S188" s="225">
        <v>4.25</v>
      </c>
      <c r="T188" s="244">
        <v>43862</v>
      </c>
      <c r="U188" s="237">
        <v>43992</v>
      </c>
      <c r="W188" s="34"/>
    </row>
    <row r="189" spans="1:23" ht="25.5" x14ac:dyDescent="0.25">
      <c r="A189" s="1"/>
      <c r="B189" s="98"/>
      <c r="C189" s="262">
        <v>188</v>
      </c>
      <c r="D189" s="81" t="s">
        <v>1118</v>
      </c>
      <c r="E189" s="81" t="s">
        <v>1013</v>
      </c>
      <c r="F189" s="110" t="s">
        <v>1099</v>
      </c>
      <c r="G189" s="82" t="s">
        <v>919</v>
      </c>
      <c r="H189" s="117"/>
      <c r="I189" s="84"/>
      <c r="J189" s="84"/>
      <c r="K189" s="85"/>
      <c r="L189" s="84"/>
      <c r="M189" s="87">
        <f>SUM(M186:M188)</f>
        <v>144</v>
      </c>
      <c r="N189" s="86"/>
      <c r="O189" s="93"/>
      <c r="P189" s="101"/>
      <c r="Q189" s="222"/>
      <c r="R189" s="224">
        <f>SUM(R186:R188)</f>
        <v>4942080</v>
      </c>
      <c r="S189" s="233"/>
      <c r="T189" s="233"/>
      <c r="W189" s="34"/>
    </row>
    <row r="190" spans="1:23" ht="18" customHeight="1" x14ac:dyDescent="0.25">
      <c r="A190" s="1"/>
      <c r="B190" s="98">
        <v>36</v>
      </c>
      <c r="C190" s="262">
        <v>189</v>
      </c>
      <c r="D190" s="81">
        <v>14620393</v>
      </c>
      <c r="E190" s="81" t="s">
        <v>1013</v>
      </c>
      <c r="F190" s="102" t="s">
        <v>1100</v>
      </c>
      <c r="G190" s="82" t="s">
        <v>919</v>
      </c>
      <c r="H190" s="115" t="s">
        <v>540</v>
      </c>
      <c r="I190" s="84" t="s">
        <v>541</v>
      </c>
      <c r="J190" s="84">
        <v>20</v>
      </c>
      <c r="K190" s="85">
        <v>3</v>
      </c>
      <c r="L190" s="84">
        <v>16</v>
      </c>
      <c r="M190" s="84">
        <f t="shared" ref="M190:M191" si="41">K190*L190</f>
        <v>48</v>
      </c>
      <c r="N190" s="86" t="s">
        <v>6</v>
      </c>
      <c r="O190" s="93" t="s">
        <v>426</v>
      </c>
      <c r="P190" s="108" t="s">
        <v>431</v>
      </c>
      <c r="Q190" s="213">
        <v>34320</v>
      </c>
      <c r="R190" s="225">
        <f t="shared" si="28"/>
        <v>1647360</v>
      </c>
      <c r="S190" s="225">
        <v>5.25</v>
      </c>
      <c r="T190" s="244">
        <v>43862</v>
      </c>
      <c r="U190" s="237">
        <v>44020</v>
      </c>
      <c r="W190" s="34"/>
    </row>
    <row r="191" spans="1:23" ht="15.75" x14ac:dyDescent="0.25">
      <c r="A191" s="1"/>
      <c r="B191" s="98"/>
      <c r="C191" s="262">
        <v>189</v>
      </c>
      <c r="D191" s="81">
        <v>14620393</v>
      </c>
      <c r="E191" s="81" t="s">
        <v>1013</v>
      </c>
      <c r="F191" s="116" t="s">
        <v>1100</v>
      </c>
      <c r="G191" s="82" t="s">
        <v>919</v>
      </c>
      <c r="H191" s="115" t="s">
        <v>542</v>
      </c>
      <c r="I191" s="84">
        <v>901</v>
      </c>
      <c r="J191" s="84">
        <v>25</v>
      </c>
      <c r="K191" s="85">
        <v>3</v>
      </c>
      <c r="L191" s="84">
        <v>16</v>
      </c>
      <c r="M191" s="84">
        <f t="shared" si="41"/>
        <v>48</v>
      </c>
      <c r="N191" s="86" t="s">
        <v>6</v>
      </c>
      <c r="O191" s="93"/>
      <c r="P191" s="88" t="s">
        <v>390</v>
      </c>
      <c r="Q191" s="213">
        <v>34320</v>
      </c>
      <c r="R191" s="225">
        <f t="shared" si="28"/>
        <v>1647360</v>
      </c>
      <c r="S191" s="225">
        <v>5.25</v>
      </c>
      <c r="T191" s="244">
        <v>43862</v>
      </c>
      <c r="U191" s="237">
        <v>44020</v>
      </c>
      <c r="W191" s="34"/>
    </row>
    <row r="192" spans="1:23" ht="15.75" x14ac:dyDescent="0.25">
      <c r="A192" s="1"/>
      <c r="B192" s="98"/>
      <c r="C192" s="262">
        <v>189</v>
      </c>
      <c r="D192" s="81">
        <v>14620393</v>
      </c>
      <c r="E192" s="81" t="s">
        <v>1013</v>
      </c>
      <c r="F192" s="116" t="s">
        <v>1100</v>
      </c>
      <c r="G192" s="82" t="s">
        <v>919</v>
      </c>
      <c r="H192" s="115" t="s">
        <v>542</v>
      </c>
      <c r="I192" s="123">
        <v>902</v>
      </c>
      <c r="J192" s="123">
        <v>25</v>
      </c>
      <c r="K192" s="127">
        <v>3</v>
      </c>
      <c r="L192" s="123">
        <v>16</v>
      </c>
      <c r="M192" s="84">
        <f>K192*L192</f>
        <v>48</v>
      </c>
      <c r="N192" s="86" t="s">
        <v>6</v>
      </c>
      <c r="O192" s="118"/>
      <c r="P192" s="88" t="s">
        <v>390</v>
      </c>
      <c r="Q192" s="213">
        <v>34320</v>
      </c>
      <c r="R192" s="225">
        <f t="shared" si="28"/>
        <v>1647360</v>
      </c>
      <c r="S192" s="225">
        <v>5.25</v>
      </c>
      <c r="T192" s="244">
        <v>43862</v>
      </c>
      <c r="U192" s="237">
        <v>44020</v>
      </c>
      <c r="W192" s="34"/>
    </row>
    <row r="193" spans="1:23" ht="39" x14ac:dyDescent="0.25">
      <c r="A193" s="1"/>
      <c r="B193" s="98"/>
      <c r="C193" s="262">
        <v>189</v>
      </c>
      <c r="D193" s="81">
        <v>14620393</v>
      </c>
      <c r="E193" s="81" t="s">
        <v>1013</v>
      </c>
      <c r="F193" s="116" t="s">
        <v>1100</v>
      </c>
      <c r="G193" s="82" t="s">
        <v>919</v>
      </c>
      <c r="H193" s="115" t="s">
        <v>543</v>
      </c>
      <c r="I193" s="123" t="s">
        <v>397</v>
      </c>
      <c r="J193" s="123">
        <v>6</v>
      </c>
      <c r="K193" s="127">
        <v>3</v>
      </c>
      <c r="L193" s="123">
        <v>12</v>
      </c>
      <c r="M193" s="84">
        <f>K193*L193</f>
        <v>36</v>
      </c>
      <c r="N193" s="86" t="s">
        <v>6</v>
      </c>
      <c r="O193" s="130" t="s">
        <v>544</v>
      </c>
      <c r="P193" s="88" t="s">
        <v>390</v>
      </c>
      <c r="Q193" s="213">
        <v>34320</v>
      </c>
      <c r="R193" s="225">
        <f t="shared" si="28"/>
        <v>1235520</v>
      </c>
      <c r="S193" s="225">
        <v>5.25</v>
      </c>
      <c r="T193" s="244">
        <v>43862</v>
      </c>
      <c r="U193" s="237">
        <v>44020</v>
      </c>
      <c r="W193" s="34"/>
    </row>
    <row r="194" spans="1:23" ht="15.75" x14ac:dyDescent="0.25">
      <c r="A194" s="1"/>
      <c r="B194" s="98"/>
      <c r="C194" s="271">
        <v>189</v>
      </c>
      <c r="D194" s="81">
        <v>14620393</v>
      </c>
      <c r="E194" s="81" t="s">
        <v>1013</v>
      </c>
      <c r="F194" s="110" t="s">
        <v>1101</v>
      </c>
      <c r="G194" s="82" t="s">
        <v>919</v>
      </c>
      <c r="H194" s="117"/>
      <c r="I194" s="123"/>
      <c r="J194" s="123"/>
      <c r="K194" s="127"/>
      <c r="L194" s="123"/>
      <c r="M194" s="87">
        <f>SUM(M190:M193)</f>
        <v>180</v>
      </c>
      <c r="N194" s="86"/>
      <c r="O194" s="93"/>
      <c r="P194" s="101"/>
      <c r="Q194" s="222"/>
      <c r="R194" s="224">
        <f>SUM(R190:R193)</f>
        <v>6177600</v>
      </c>
      <c r="S194" s="225"/>
      <c r="T194" s="244"/>
      <c r="U194" s="237"/>
      <c r="W194" s="34"/>
    </row>
    <row r="195" spans="1:23" ht="26.25" x14ac:dyDescent="0.25">
      <c r="A195" s="1"/>
      <c r="B195" s="98"/>
      <c r="C195" s="262">
        <v>190</v>
      </c>
      <c r="D195" s="81">
        <v>16771080</v>
      </c>
      <c r="E195" s="81" t="s">
        <v>1013</v>
      </c>
      <c r="F195" s="14" t="s">
        <v>1102</v>
      </c>
      <c r="G195" s="14" t="s">
        <v>920</v>
      </c>
      <c r="H195" s="15" t="s">
        <v>606</v>
      </c>
      <c r="I195" s="104" t="s">
        <v>397</v>
      </c>
      <c r="J195" s="123"/>
      <c r="K195" s="105">
        <v>3</v>
      </c>
      <c r="L195" s="104">
        <v>16</v>
      </c>
      <c r="M195" s="104">
        <f>K195*L195</f>
        <v>48</v>
      </c>
      <c r="N195" s="18" t="s">
        <v>6</v>
      </c>
      <c r="O195" s="22" t="s">
        <v>567</v>
      </c>
      <c r="P195" s="159" t="s">
        <v>609</v>
      </c>
      <c r="Q195" s="213">
        <v>38480</v>
      </c>
      <c r="R195" s="225">
        <f t="shared" si="28"/>
        <v>1847040</v>
      </c>
      <c r="S195" s="225">
        <v>4.25</v>
      </c>
      <c r="T195" s="244">
        <v>43862</v>
      </c>
      <c r="U195" s="237">
        <v>43992</v>
      </c>
      <c r="W195" s="34"/>
    </row>
    <row r="196" spans="1:23" ht="15.75" x14ac:dyDescent="0.25">
      <c r="A196" s="1"/>
      <c r="B196" s="98"/>
      <c r="C196" s="262">
        <v>190</v>
      </c>
      <c r="D196" s="81">
        <v>16771080</v>
      </c>
      <c r="E196" s="81" t="s">
        <v>1013</v>
      </c>
      <c r="F196" s="14" t="s">
        <v>1102</v>
      </c>
      <c r="G196" s="14" t="s">
        <v>920</v>
      </c>
      <c r="H196" s="15" t="s">
        <v>607</v>
      </c>
      <c r="I196" s="104" t="s">
        <v>559</v>
      </c>
      <c r="J196" s="123"/>
      <c r="K196" s="104">
        <v>4.5</v>
      </c>
      <c r="L196" s="105">
        <v>16</v>
      </c>
      <c r="M196" s="104">
        <v>72</v>
      </c>
      <c r="N196" s="18" t="s">
        <v>6</v>
      </c>
      <c r="O196" s="159" t="s">
        <v>29</v>
      </c>
      <c r="P196" s="159"/>
      <c r="Q196" s="213">
        <v>38480</v>
      </c>
      <c r="R196" s="225">
        <f t="shared" si="28"/>
        <v>2770560</v>
      </c>
      <c r="S196" s="225">
        <v>4.25</v>
      </c>
      <c r="T196" s="244">
        <v>43862</v>
      </c>
      <c r="U196" s="237">
        <v>43992</v>
      </c>
      <c r="W196" s="34"/>
    </row>
    <row r="197" spans="1:23" ht="26.25" x14ac:dyDescent="0.25">
      <c r="A197" s="1"/>
      <c r="B197" s="98"/>
      <c r="C197" s="262">
        <v>190</v>
      </c>
      <c r="D197" s="81">
        <v>16771080</v>
      </c>
      <c r="E197" s="81" t="s">
        <v>1013</v>
      </c>
      <c r="F197" s="14" t="s">
        <v>1102</v>
      </c>
      <c r="G197" s="14" t="s">
        <v>920</v>
      </c>
      <c r="H197" s="15" t="s">
        <v>608</v>
      </c>
      <c r="I197" s="16" t="s">
        <v>456</v>
      </c>
      <c r="J197" s="123"/>
      <c r="K197" s="17">
        <v>3</v>
      </c>
      <c r="L197" s="16">
        <v>16</v>
      </c>
      <c r="M197" s="16">
        <f t="shared" ref="M197" si="42">+K197*L197</f>
        <v>48</v>
      </c>
      <c r="N197" s="18" t="s">
        <v>6</v>
      </c>
      <c r="O197" s="159" t="s">
        <v>567</v>
      </c>
      <c r="P197" s="159" t="s">
        <v>609</v>
      </c>
      <c r="Q197" s="213">
        <v>38480</v>
      </c>
      <c r="R197" s="225">
        <f t="shared" si="28"/>
        <v>1847040</v>
      </c>
      <c r="S197" s="225">
        <v>4.25</v>
      </c>
      <c r="T197" s="244">
        <v>43862</v>
      </c>
      <c r="U197" s="237">
        <v>43992</v>
      </c>
      <c r="W197" s="34"/>
    </row>
    <row r="198" spans="1:23" ht="25.5" x14ac:dyDescent="0.25">
      <c r="A198" s="1"/>
      <c r="B198" s="98"/>
      <c r="C198" s="262">
        <v>190</v>
      </c>
      <c r="D198" s="81">
        <v>16771080</v>
      </c>
      <c r="E198" s="81" t="s">
        <v>1013</v>
      </c>
      <c r="F198" s="110" t="s">
        <v>1120</v>
      </c>
      <c r="G198" s="14" t="s">
        <v>920</v>
      </c>
      <c r="H198" s="117"/>
      <c r="I198" s="123"/>
      <c r="J198" s="123"/>
      <c r="K198" s="127"/>
      <c r="L198" s="123"/>
      <c r="M198" s="87">
        <f>SUM(M195:M197)</f>
        <v>168</v>
      </c>
      <c r="N198" s="86"/>
      <c r="O198" s="93"/>
      <c r="P198" s="101"/>
      <c r="Q198" s="222"/>
      <c r="R198" s="224">
        <f>SUM(R195:R197)</f>
        <v>6464640</v>
      </c>
      <c r="S198" s="233"/>
      <c r="T198" s="233"/>
      <c r="W198" s="34"/>
    </row>
    <row r="199" spans="1:23" ht="15.75" x14ac:dyDescent="0.25">
      <c r="A199" s="1"/>
      <c r="B199" s="98">
        <v>37</v>
      </c>
      <c r="C199" s="263">
        <v>191</v>
      </c>
      <c r="D199" s="81">
        <v>1144133363</v>
      </c>
      <c r="E199" s="81" t="s">
        <v>1013</v>
      </c>
      <c r="F199" s="102" t="s">
        <v>1103</v>
      </c>
      <c r="G199" s="82" t="s">
        <v>919</v>
      </c>
      <c r="H199" s="103" t="s">
        <v>545</v>
      </c>
      <c r="I199" s="16">
        <v>317</v>
      </c>
      <c r="J199" s="16">
        <v>25</v>
      </c>
      <c r="K199" s="17">
        <v>3</v>
      </c>
      <c r="L199" s="16">
        <v>16</v>
      </c>
      <c r="M199" s="84">
        <f t="shared" ref="M199:M208" si="43">K199*L199</f>
        <v>48</v>
      </c>
      <c r="N199" s="86" t="s">
        <v>6</v>
      </c>
      <c r="O199" s="93"/>
      <c r="P199" s="88" t="s">
        <v>390</v>
      </c>
      <c r="Q199" s="213">
        <v>34320</v>
      </c>
      <c r="R199" s="225">
        <f t="shared" si="28"/>
        <v>1647360</v>
      </c>
      <c r="S199" s="225">
        <v>4.25</v>
      </c>
      <c r="T199" s="244">
        <v>43862</v>
      </c>
      <c r="U199" s="237">
        <v>43992</v>
      </c>
      <c r="W199" s="34"/>
    </row>
    <row r="200" spans="1:23" ht="18" customHeight="1" x14ac:dyDescent="0.25">
      <c r="A200" s="1"/>
      <c r="B200" s="98"/>
      <c r="C200" s="262">
        <v>191</v>
      </c>
      <c r="D200" s="81">
        <v>1144133363</v>
      </c>
      <c r="E200" s="81" t="s">
        <v>1013</v>
      </c>
      <c r="F200" s="14" t="s">
        <v>1103</v>
      </c>
      <c r="G200" s="82" t="s">
        <v>919</v>
      </c>
      <c r="H200" s="103" t="s">
        <v>545</v>
      </c>
      <c r="I200" s="104">
        <v>301</v>
      </c>
      <c r="J200" s="123">
        <v>25</v>
      </c>
      <c r="K200" s="17">
        <v>3</v>
      </c>
      <c r="L200" s="16">
        <v>16</v>
      </c>
      <c r="M200" s="84">
        <f t="shared" si="43"/>
        <v>48</v>
      </c>
      <c r="N200" s="86" t="s">
        <v>6</v>
      </c>
      <c r="O200" s="93"/>
      <c r="P200" s="88" t="s">
        <v>390</v>
      </c>
      <c r="Q200" s="213">
        <v>34320</v>
      </c>
      <c r="R200" s="225">
        <f t="shared" si="28"/>
        <v>1647360</v>
      </c>
      <c r="S200" s="225">
        <v>4.25</v>
      </c>
      <c r="T200" s="244">
        <v>43862</v>
      </c>
      <c r="U200" s="237">
        <v>43992</v>
      </c>
      <c r="W200" s="34"/>
    </row>
    <row r="201" spans="1:23" ht="18" customHeight="1" x14ac:dyDescent="0.25">
      <c r="A201" s="1"/>
      <c r="B201" s="98"/>
      <c r="C201" s="263">
        <v>191</v>
      </c>
      <c r="D201" s="81">
        <v>1144133363</v>
      </c>
      <c r="E201" s="81" t="s">
        <v>1013</v>
      </c>
      <c r="F201" s="110" t="s">
        <v>1104</v>
      </c>
      <c r="G201" s="82" t="s">
        <v>919</v>
      </c>
      <c r="H201" s="103"/>
      <c r="I201" s="104"/>
      <c r="J201" s="16"/>
      <c r="K201" s="17"/>
      <c r="L201" s="16"/>
      <c r="M201" s="87">
        <f>SUM(M199:M200)</f>
        <v>96</v>
      </c>
      <c r="N201" s="86"/>
      <c r="O201" s="93"/>
      <c r="P201" s="101"/>
      <c r="Q201" s="222"/>
      <c r="R201" s="224">
        <f>SUM(R199:R200)</f>
        <v>3294720</v>
      </c>
      <c r="S201" s="233"/>
      <c r="T201" s="233"/>
      <c r="W201" s="34"/>
    </row>
    <row r="202" spans="1:23" ht="18" customHeight="1" x14ac:dyDescent="0.25">
      <c r="A202" s="1"/>
      <c r="B202" s="98">
        <v>38</v>
      </c>
      <c r="C202" s="262">
        <v>192</v>
      </c>
      <c r="D202" s="81">
        <v>1107527384</v>
      </c>
      <c r="E202" s="81" t="s">
        <v>1013</v>
      </c>
      <c r="F202" s="92" t="s">
        <v>546</v>
      </c>
      <c r="G202" s="82" t="s">
        <v>919</v>
      </c>
      <c r="H202" s="83" t="s">
        <v>547</v>
      </c>
      <c r="I202" s="131">
        <v>227</v>
      </c>
      <c r="J202" s="123">
        <v>12</v>
      </c>
      <c r="K202" s="131">
        <v>4.5</v>
      </c>
      <c r="L202" s="131">
        <v>16</v>
      </c>
      <c r="M202" s="131">
        <f>K202*L202</f>
        <v>72</v>
      </c>
      <c r="N202" s="86" t="s">
        <v>6</v>
      </c>
      <c r="O202" s="118"/>
      <c r="P202" s="88" t="s">
        <v>390</v>
      </c>
      <c r="Q202" s="213">
        <v>34320</v>
      </c>
      <c r="R202" s="225">
        <f t="shared" si="28"/>
        <v>2471040</v>
      </c>
      <c r="S202" s="225">
        <v>4.25</v>
      </c>
      <c r="T202" s="244">
        <v>43862</v>
      </c>
      <c r="U202" s="237">
        <v>43992</v>
      </c>
      <c r="W202" s="34"/>
    </row>
    <row r="203" spans="1:23" ht="18" customHeight="1" x14ac:dyDescent="0.25">
      <c r="A203" s="1"/>
      <c r="B203" s="98"/>
      <c r="C203" s="263">
        <v>192</v>
      </c>
      <c r="D203" s="81">
        <v>1107527384</v>
      </c>
      <c r="E203" s="81" t="s">
        <v>1013</v>
      </c>
      <c r="F203" s="82" t="s">
        <v>546</v>
      </c>
      <c r="G203" s="82" t="s">
        <v>919</v>
      </c>
      <c r="H203" s="83" t="s">
        <v>548</v>
      </c>
      <c r="I203" s="131">
        <v>227</v>
      </c>
      <c r="J203" s="123">
        <v>12</v>
      </c>
      <c r="K203" s="131">
        <v>1.5</v>
      </c>
      <c r="L203" s="131">
        <v>16</v>
      </c>
      <c r="M203" s="131">
        <f t="shared" ref="M203:M206" si="44">K203*L203</f>
        <v>24</v>
      </c>
      <c r="N203" s="86" t="s">
        <v>6</v>
      </c>
      <c r="O203" s="93"/>
      <c r="P203" s="88" t="s">
        <v>390</v>
      </c>
      <c r="Q203" s="213">
        <v>34320</v>
      </c>
      <c r="R203" s="225">
        <f t="shared" si="28"/>
        <v>823680</v>
      </c>
      <c r="S203" s="225">
        <v>4.25</v>
      </c>
      <c r="T203" s="244">
        <v>43862</v>
      </c>
      <c r="U203" s="237">
        <v>43992</v>
      </c>
      <c r="W203" s="34"/>
    </row>
    <row r="204" spans="1:23" ht="18" customHeight="1" x14ac:dyDescent="0.25">
      <c r="A204" s="1"/>
      <c r="B204" s="98"/>
      <c r="C204" s="263">
        <v>192</v>
      </c>
      <c r="D204" s="81">
        <v>1107527384</v>
      </c>
      <c r="E204" s="81" t="s">
        <v>1013</v>
      </c>
      <c r="F204" s="28" t="s">
        <v>546</v>
      </c>
      <c r="G204" s="82" t="s">
        <v>919</v>
      </c>
      <c r="H204" s="83" t="s">
        <v>547</v>
      </c>
      <c r="I204" s="131">
        <v>211</v>
      </c>
      <c r="J204" s="123">
        <v>12</v>
      </c>
      <c r="K204" s="131">
        <v>4.5</v>
      </c>
      <c r="L204" s="131">
        <v>16</v>
      </c>
      <c r="M204" s="131">
        <f t="shared" si="44"/>
        <v>72</v>
      </c>
      <c r="N204" s="86" t="s">
        <v>6</v>
      </c>
      <c r="O204" s="93"/>
      <c r="P204" s="88" t="s">
        <v>390</v>
      </c>
      <c r="Q204" s="213">
        <v>34320</v>
      </c>
      <c r="R204" s="225">
        <f t="shared" si="28"/>
        <v>2471040</v>
      </c>
      <c r="S204" s="225">
        <v>4.25</v>
      </c>
      <c r="T204" s="244">
        <v>43862</v>
      </c>
      <c r="U204" s="237">
        <v>43992</v>
      </c>
      <c r="W204" s="34"/>
    </row>
    <row r="205" spans="1:23" ht="18" customHeight="1" x14ac:dyDescent="0.25">
      <c r="A205" s="1"/>
      <c r="B205" s="98"/>
      <c r="C205" s="263">
        <v>192</v>
      </c>
      <c r="D205" s="81">
        <v>1107527384</v>
      </c>
      <c r="E205" s="81" t="s">
        <v>1013</v>
      </c>
      <c r="F205" s="28" t="s">
        <v>546</v>
      </c>
      <c r="G205" s="82" t="s">
        <v>919</v>
      </c>
      <c r="H205" s="83" t="s">
        <v>548</v>
      </c>
      <c r="I205" s="16">
        <v>211</v>
      </c>
      <c r="J205" s="123">
        <v>12</v>
      </c>
      <c r="K205" s="17">
        <v>1.5</v>
      </c>
      <c r="L205" s="16">
        <v>16</v>
      </c>
      <c r="M205" s="131">
        <f t="shared" si="44"/>
        <v>24</v>
      </c>
      <c r="N205" s="86" t="s">
        <v>6</v>
      </c>
      <c r="O205" s="93"/>
      <c r="P205" s="88" t="s">
        <v>390</v>
      </c>
      <c r="Q205" s="213">
        <v>34320</v>
      </c>
      <c r="R205" s="225">
        <f t="shared" si="28"/>
        <v>823680</v>
      </c>
      <c r="S205" s="225">
        <v>4.25</v>
      </c>
      <c r="T205" s="244">
        <v>43862</v>
      </c>
      <c r="U205" s="237">
        <v>43992</v>
      </c>
      <c r="W205" s="34"/>
    </row>
    <row r="206" spans="1:23" ht="18" customHeight="1" x14ac:dyDescent="0.25">
      <c r="A206" s="1"/>
      <c r="B206" s="262"/>
      <c r="C206" s="263">
        <v>192</v>
      </c>
      <c r="D206" s="81">
        <v>1107527384</v>
      </c>
      <c r="E206" s="81" t="s">
        <v>1013</v>
      </c>
      <c r="F206" s="28" t="s">
        <v>546</v>
      </c>
      <c r="G206" s="82"/>
      <c r="H206" s="15" t="s">
        <v>570</v>
      </c>
      <c r="I206" s="16">
        <v>327</v>
      </c>
      <c r="J206" s="123"/>
      <c r="K206" s="17">
        <v>4.5</v>
      </c>
      <c r="L206" s="16">
        <v>16</v>
      </c>
      <c r="M206" s="16">
        <f t="shared" si="44"/>
        <v>72</v>
      </c>
      <c r="N206" s="258" t="s">
        <v>6</v>
      </c>
      <c r="O206" s="159" t="s">
        <v>941</v>
      </c>
      <c r="P206" s="14" t="s">
        <v>931</v>
      </c>
      <c r="Q206" s="255">
        <v>34320</v>
      </c>
      <c r="R206" s="225">
        <f t="shared" si="28"/>
        <v>2471040</v>
      </c>
      <c r="S206" s="225">
        <v>4.25</v>
      </c>
      <c r="T206" s="244">
        <v>43862</v>
      </c>
      <c r="U206" s="237">
        <v>43992</v>
      </c>
      <c r="W206" s="34"/>
    </row>
    <row r="207" spans="1:23" ht="18" customHeight="1" x14ac:dyDescent="0.25">
      <c r="A207" s="1"/>
      <c r="B207" s="98"/>
      <c r="C207" s="263">
        <v>192</v>
      </c>
      <c r="D207" s="81">
        <v>1107527384</v>
      </c>
      <c r="E207" s="81" t="s">
        <v>1013</v>
      </c>
      <c r="F207" s="110" t="s">
        <v>549</v>
      </c>
      <c r="G207" s="82" t="s">
        <v>919</v>
      </c>
      <c r="H207" s="103"/>
      <c r="I207" s="104"/>
      <c r="J207" s="123"/>
      <c r="K207" s="17"/>
      <c r="L207" s="16"/>
      <c r="M207" s="87">
        <f>SUM(M202:M206)</f>
        <v>264</v>
      </c>
      <c r="N207" s="86"/>
      <c r="O207" s="93"/>
      <c r="P207" s="101"/>
      <c r="Q207" s="222"/>
      <c r="R207" s="224">
        <f>SUM(R202:R205)</f>
        <v>6589440</v>
      </c>
      <c r="S207" s="233"/>
      <c r="T207" s="233"/>
      <c r="W207" s="34"/>
    </row>
    <row r="208" spans="1:23" ht="25.5" x14ac:dyDescent="0.25">
      <c r="A208" s="1"/>
      <c r="B208" s="98">
        <v>39</v>
      </c>
      <c r="C208" s="262">
        <v>193</v>
      </c>
      <c r="D208" s="81">
        <v>94405460</v>
      </c>
      <c r="E208" s="81" t="s">
        <v>1013</v>
      </c>
      <c r="F208" s="102" t="s">
        <v>1105</v>
      </c>
      <c r="G208" s="82" t="s">
        <v>919</v>
      </c>
      <c r="H208" s="103" t="s">
        <v>550</v>
      </c>
      <c r="I208" s="16">
        <v>607</v>
      </c>
      <c r="J208" s="16">
        <v>25</v>
      </c>
      <c r="K208" s="17">
        <v>3</v>
      </c>
      <c r="L208" s="16">
        <v>16</v>
      </c>
      <c r="M208" s="84">
        <f t="shared" si="43"/>
        <v>48</v>
      </c>
      <c r="N208" s="86" t="s">
        <v>6</v>
      </c>
      <c r="O208" s="93"/>
      <c r="P208" s="88" t="s">
        <v>390</v>
      </c>
      <c r="Q208" s="213">
        <v>34320</v>
      </c>
      <c r="R208" s="225">
        <f t="shared" si="28"/>
        <v>1647360</v>
      </c>
      <c r="S208" s="225">
        <v>4.25</v>
      </c>
      <c r="T208" s="244">
        <v>43862</v>
      </c>
      <c r="U208" s="237">
        <v>43992</v>
      </c>
      <c r="W208" s="34"/>
    </row>
    <row r="209" spans="1:23" ht="25.5" x14ac:dyDescent="0.25">
      <c r="A209" s="1"/>
      <c r="B209" s="98"/>
      <c r="C209" s="262">
        <v>193</v>
      </c>
      <c r="D209" s="81">
        <v>94405460</v>
      </c>
      <c r="E209" s="81" t="s">
        <v>1013</v>
      </c>
      <c r="F209" s="14" t="s">
        <v>1105</v>
      </c>
      <c r="G209" s="82" t="s">
        <v>919</v>
      </c>
      <c r="H209" s="103" t="s">
        <v>551</v>
      </c>
      <c r="I209" s="16">
        <v>601</v>
      </c>
      <c r="J209" s="16">
        <v>25</v>
      </c>
      <c r="K209" s="17">
        <v>3</v>
      </c>
      <c r="L209" s="16">
        <v>16</v>
      </c>
      <c r="M209" s="84">
        <f>K209*L209</f>
        <v>48</v>
      </c>
      <c r="N209" s="86" t="s">
        <v>6</v>
      </c>
      <c r="O209" s="93"/>
      <c r="P209" s="88" t="s">
        <v>390</v>
      </c>
      <c r="Q209" s="213">
        <v>34320</v>
      </c>
      <c r="R209" s="225">
        <f t="shared" si="28"/>
        <v>1647360</v>
      </c>
      <c r="S209" s="225">
        <v>4.25</v>
      </c>
      <c r="T209" s="244">
        <v>43862</v>
      </c>
      <c r="U209" s="237">
        <v>43992</v>
      </c>
      <c r="W209" s="34"/>
    </row>
    <row r="210" spans="1:23" x14ac:dyDescent="0.25">
      <c r="A210" s="1"/>
      <c r="B210" s="98"/>
      <c r="C210" s="262">
        <v>193</v>
      </c>
      <c r="D210" s="81">
        <v>94405460</v>
      </c>
      <c r="E210" s="81" t="s">
        <v>1013</v>
      </c>
      <c r="F210" s="110" t="s">
        <v>552</v>
      </c>
      <c r="G210" s="82" t="s">
        <v>919</v>
      </c>
      <c r="H210" s="103"/>
      <c r="I210" s="16"/>
      <c r="J210" s="16"/>
      <c r="K210" s="17"/>
      <c r="L210" s="16"/>
      <c r="M210" s="87">
        <f>SUM(M208:M209)</f>
        <v>96</v>
      </c>
      <c r="N210" s="86"/>
      <c r="O210" s="93"/>
      <c r="P210" s="101"/>
      <c r="Q210" s="222"/>
      <c r="R210" s="251">
        <f>SUM(R208:R209)</f>
        <v>3294720</v>
      </c>
      <c r="S210" s="233"/>
      <c r="T210" s="233"/>
    </row>
    <row r="211" spans="1:23" x14ac:dyDescent="0.25">
      <c r="A211" s="1"/>
    </row>
    <row r="212" spans="1:23" x14ac:dyDescent="0.25">
      <c r="A212" s="1"/>
      <c r="I212" s="24" t="s">
        <v>16</v>
      </c>
      <c r="J212" s="137">
        <f>SUMIF(N15:N210,"pregrado",M15:M210)</f>
        <v>6912</v>
      </c>
      <c r="K212" s="25">
        <f>(J212*33000)*1.5</f>
        <v>342144000</v>
      </c>
    </row>
    <row r="213" spans="1:23" x14ac:dyDescent="0.25">
      <c r="A213" s="1"/>
      <c r="I213" s="24" t="s">
        <v>17</v>
      </c>
      <c r="J213" s="137">
        <f>SUMIF(N15:N210,"Asesoría",M15:M210)</f>
        <v>251</v>
      </c>
      <c r="K213" s="25">
        <f>(J213*21000)*1.5</f>
        <v>7906500</v>
      </c>
    </row>
    <row r="214" spans="1:23" x14ac:dyDescent="0.25">
      <c r="A214" s="1"/>
      <c r="I214" s="24" t="s">
        <v>18</v>
      </c>
      <c r="J214" s="137">
        <f>SUMIF(N15:N210,"PMA",M15:M210)</f>
        <v>0</v>
      </c>
      <c r="K214" s="25">
        <f>(J214*21000)*1.5</f>
        <v>0</v>
      </c>
      <c r="N214" s="138">
        <f>M213*N213</f>
        <v>0</v>
      </c>
    </row>
    <row r="215" spans="1:23" x14ac:dyDescent="0.25">
      <c r="A215" s="1"/>
      <c r="I215" s="24" t="s">
        <v>19</v>
      </c>
      <c r="J215" s="137">
        <f>SUMIF(N15:N210,"Investigación",M15:M210)</f>
        <v>0</v>
      </c>
      <c r="K215" s="25">
        <f>(J215*16000)*1.5</f>
        <v>0</v>
      </c>
    </row>
    <row r="216" spans="1:23" ht="15.75" thickBot="1" x14ac:dyDescent="0.3">
      <c r="A216" s="1"/>
      <c r="I216" s="139" t="s">
        <v>20</v>
      </c>
      <c r="J216" s="140">
        <f>SUMIF(N15:N210,"Posgrado",M15:M210)</f>
        <v>120</v>
      </c>
      <c r="K216" s="141">
        <f>(J216*55000)*1.5</f>
        <v>9900000</v>
      </c>
    </row>
    <row r="217" spans="1:23" ht="15.75" thickBot="1" x14ac:dyDescent="0.3">
      <c r="A217" s="1"/>
      <c r="I217" s="142" t="s">
        <v>21</v>
      </c>
      <c r="J217" s="143">
        <f>SUM(J212:J216)</f>
        <v>7283</v>
      </c>
      <c r="K217" s="144">
        <f>SUM(K212:K216)</f>
        <v>359950500</v>
      </c>
    </row>
    <row r="218" spans="1:23" s="26" customFormat="1" x14ac:dyDescent="0.25">
      <c r="A218" s="1"/>
      <c r="B218" s="145"/>
      <c r="C218" s="145"/>
      <c r="D218" s="145"/>
      <c r="E218" s="145"/>
      <c r="F218" s="146"/>
      <c r="G218" s="146"/>
      <c r="H218" s="147"/>
      <c r="I218" s="27"/>
      <c r="J218" s="148"/>
      <c r="K218" s="148"/>
      <c r="L218" s="149"/>
      <c r="N218" s="150"/>
      <c r="O218" s="151"/>
      <c r="P218" s="145"/>
      <c r="Q218" s="145"/>
      <c r="R218" s="145"/>
      <c r="S218" s="145"/>
      <c r="T218" s="145"/>
    </row>
  </sheetData>
  <autoFilter ref="A7:W210" xr:uid="{00000000-0009-0000-0000-000001000000}"/>
  <mergeCells count="6">
    <mergeCell ref="P138:P140"/>
    <mergeCell ref="H2:O2"/>
    <mergeCell ref="B5:F5"/>
    <mergeCell ref="W7:W15"/>
    <mergeCell ref="O68:O70"/>
    <mergeCell ref="P68:P70"/>
  </mergeCells>
  <dataValidations count="5">
    <dataValidation type="list" allowBlank="1" showInputMessage="1" showErrorMessage="1" sqref="N207:N210 N198:N205 N104:N106 N8:N12 N92:N100 N142:N145 N164 N54 N27:N32 N168:N174 N38:N51 N63:N67 N108 N72:N75 N80:N87 N181:N194 N56:N61 N115:N137 N147:N157 N159:N162 N14:N17 N19:N23" xr:uid="{00000000-0002-0000-0100-000000000000}">
      <formula1>$W$17:$W$39</formula1>
    </dataValidation>
    <dataValidation type="list" allowBlank="1" showInputMessage="1" showErrorMessage="1" sqref="N195:N197 N113:N114 N165:N167 N55 N52 N68:N71 N76:N79 N24:N26 N33:N36" xr:uid="{00000000-0002-0000-0100-000001000000}">
      <formula1>$U$12:$U$19</formula1>
    </dataValidation>
    <dataValidation type="list" allowBlank="1" showInputMessage="1" showErrorMessage="1" sqref="N62 N138:N140 N53 N37 N146 N109:N110 N112" xr:uid="{00000000-0002-0000-0100-000002000000}">
      <formula1>$W$12:$W$19</formula1>
    </dataValidation>
    <dataValidation type="list" allowBlank="1" showInputMessage="1" showErrorMessage="1" sqref="N101:N103" xr:uid="{00000000-0002-0000-0100-000003000000}">
      <formula1>$Q$12:$Q$19</formula1>
    </dataValidation>
    <dataValidation type="list" allowBlank="1" showInputMessage="1" showErrorMessage="1" sqref="N111 N163 N13 N141 N107 N206 N18" xr:uid="{00000000-0002-0000-0100-000004000000}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12"/>
  <sheetViews>
    <sheetView topLeftCell="A402" workbookViewId="0">
      <selection activeCell="A413" sqref="A413:XFD572"/>
    </sheetView>
  </sheetViews>
  <sheetFormatPr baseColWidth="10" defaultRowHeight="15" outlineLevelRow="2" x14ac:dyDescent="0.25"/>
  <cols>
    <col min="1" max="1" width="5.28515625" customWidth="1"/>
    <col min="2" max="2" width="12.42578125" customWidth="1"/>
    <col min="3" max="3" width="14" customWidth="1"/>
    <col min="4" max="4" width="18.5703125" customWidth="1"/>
    <col min="5" max="5" width="35.42578125" bestFit="1" customWidth="1"/>
    <col min="6" max="6" width="9.42578125" customWidth="1"/>
    <col min="7" max="7" width="32.28515625" customWidth="1"/>
    <col min="8" max="8" width="15" customWidth="1"/>
    <col min="9" max="9" width="7.5703125" customWidth="1"/>
    <col min="10" max="10" width="6.7109375" customWidth="1"/>
    <col min="11" max="11" width="8.140625" customWidth="1"/>
    <col min="12" max="12" width="8" customWidth="1"/>
    <col min="13" max="13" width="12.42578125" customWidth="1"/>
    <col min="14" max="14" width="10.85546875" customWidth="1"/>
    <col min="15" max="15" width="6.140625" customWidth="1"/>
    <col min="16" max="17" width="12.5703125" customWidth="1"/>
    <col min="18" max="18" width="7.42578125" customWidth="1"/>
    <col min="19" max="20" width="13.28515625" customWidth="1"/>
    <col min="21" max="21" width="21.7109375" customWidth="1"/>
  </cols>
  <sheetData>
    <row r="1" spans="1:21" s="1" customFormat="1" ht="12.75" x14ac:dyDescent="0.2">
      <c r="E1" s="2" t="s">
        <v>1121</v>
      </c>
      <c r="F1" s="2"/>
      <c r="H1" s="3"/>
      <c r="I1" s="3"/>
      <c r="J1" s="4"/>
      <c r="K1" s="5"/>
      <c r="L1" s="3"/>
      <c r="M1" s="3"/>
    </row>
    <row r="2" spans="1:21" s="6" customFormat="1" ht="23.25" x14ac:dyDescent="0.2">
      <c r="E2" s="273" t="s">
        <v>15</v>
      </c>
      <c r="F2" s="273"/>
      <c r="G2" s="273"/>
      <c r="H2" s="273"/>
      <c r="I2" s="273"/>
      <c r="J2" s="273"/>
      <c r="K2" s="273"/>
      <c r="L2" s="273"/>
      <c r="M2" s="273"/>
      <c r="N2" s="29" t="s">
        <v>24</v>
      </c>
    </row>
    <row r="3" spans="1:21" s="6" customFormat="1" ht="3.75" customHeight="1" x14ac:dyDescent="0.2">
      <c r="E3" s="2"/>
      <c r="F3" s="2"/>
      <c r="G3" s="7"/>
      <c r="H3" s="7"/>
      <c r="I3" s="7"/>
      <c r="K3" s="7"/>
      <c r="L3" s="7"/>
      <c r="M3" s="7"/>
      <c r="N3" s="30" t="s">
        <v>23</v>
      </c>
    </row>
    <row r="4" spans="1:21" s="6" customFormat="1" ht="3.75" customHeight="1" x14ac:dyDescent="0.2">
      <c r="E4" s="2"/>
      <c r="F4" s="2"/>
      <c r="H4" s="8"/>
      <c r="I4" s="8"/>
      <c r="K4" s="8"/>
      <c r="L4" s="8"/>
      <c r="M4" s="8"/>
    </row>
    <row r="5" spans="1:21" s="6" customFormat="1" ht="12.75" x14ac:dyDescent="0.2">
      <c r="E5" s="169" t="s">
        <v>644</v>
      </c>
      <c r="F5" s="169"/>
    </row>
    <row r="6" spans="1:21" s="44" customFormat="1" ht="15.75" x14ac:dyDescent="0.25">
      <c r="A6" s="40" t="s">
        <v>7</v>
      </c>
      <c r="B6" s="40"/>
      <c r="C6" s="40"/>
      <c r="D6" s="40"/>
      <c r="E6" s="41"/>
      <c r="F6" s="41"/>
      <c r="G6" s="40"/>
      <c r="H6" s="42" t="s">
        <v>27</v>
      </c>
      <c r="I6" s="40"/>
      <c r="J6" s="43" t="s">
        <v>28</v>
      </c>
      <c r="K6" s="40"/>
      <c r="L6" s="40"/>
      <c r="M6" s="40"/>
    </row>
    <row r="7" spans="1:21" s="1" customFormat="1" ht="1.5" customHeight="1" x14ac:dyDescent="0.2">
      <c r="A7" s="9"/>
      <c r="B7" s="9"/>
      <c r="C7" s="9"/>
      <c r="D7" s="9"/>
      <c r="E7" s="10"/>
      <c r="F7" s="10"/>
      <c r="G7" s="9"/>
      <c r="H7" s="9"/>
      <c r="I7" s="9"/>
      <c r="J7" s="9"/>
      <c r="K7" s="9"/>
      <c r="L7" s="9"/>
      <c r="M7" s="9"/>
    </row>
    <row r="8" spans="1:21" s="1" customFormat="1" ht="78.75" x14ac:dyDescent="0.2">
      <c r="A8" s="11" t="s">
        <v>0</v>
      </c>
      <c r="B8" s="264" t="s">
        <v>930</v>
      </c>
      <c r="C8" s="265" t="s">
        <v>928</v>
      </c>
      <c r="D8" s="265" t="s">
        <v>929</v>
      </c>
      <c r="E8" s="11" t="s">
        <v>25</v>
      </c>
      <c r="F8" s="212" t="s">
        <v>914</v>
      </c>
      <c r="G8" s="11" t="s">
        <v>1</v>
      </c>
      <c r="H8" s="11" t="s">
        <v>2</v>
      </c>
      <c r="I8" s="11" t="s">
        <v>22</v>
      </c>
      <c r="J8" s="12" t="s">
        <v>3</v>
      </c>
      <c r="K8" s="11" t="s">
        <v>4</v>
      </c>
      <c r="L8" s="11" t="s">
        <v>5</v>
      </c>
      <c r="M8" s="13" t="s">
        <v>26</v>
      </c>
      <c r="N8" s="13" t="s">
        <v>8</v>
      </c>
      <c r="O8" s="13" t="s">
        <v>387</v>
      </c>
      <c r="P8" s="215" t="s">
        <v>915</v>
      </c>
      <c r="Q8" s="215" t="s">
        <v>916</v>
      </c>
      <c r="R8" s="232" t="s">
        <v>918</v>
      </c>
      <c r="S8" s="232" t="s">
        <v>921</v>
      </c>
      <c r="T8" s="215" t="s">
        <v>917</v>
      </c>
      <c r="U8" s="275" t="s">
        <v>9</v>
      </c>
    </row>
    <row r="9" spans="1:21" s="19" customFormat="1" outlineLevel="2" x14ac:dyDescent="0.2">
      <c r="A9" s="170"/>
      <c r="B9" s="170">
        <v>194</v>
      </c>
      <c r="C9" s="170">
        <v>66744375</v>
      </c>
      <c r="D9" s="170" t="s">
        <v>1272</v>
      </c>
      <c r="E9" s="171" t="s">
        <v>1122</v>
      </c>
      <c r="F9" s="82" t="s">
        <v>919</v>
      </c>
      <c r="G9" s="172" t="s">
        <v>645</v>
      </c>
      <c r="H9" s="173">
        <v>941</v>
      </c>
      <c r="I9" s="173">
        <v>30</v>
      </c>
      <c r="J9" s="173">
        <v>3</v>
      </c>
      <c r="K9" s="173">
        <v>16</v>
      </c>
      <c r="L9" s="173">
        <v>48</v>
      </c>
      <c r="M9" s="31" t="s">
        <v>6</v>
      </c>
      <c r="N9" s="58"/>
      <c r="O9" s="58" t="s">
        <v>390</v>
      </c>
      <c r="P9" s="213">
        <v>34320</v>
      </c>
      <c r="Q9" s="213">
        <f>L9*P9</f>
        <v>1647360</v>
      </c>
      <c r="R9" s="213">
        <v>4.25</v>
      </c>
      <c r="S9" s="219">
        <v>43862</v>
      </c>
      <c r="T9" s="256">
        <v>43992</v>
      </c>
      <c r="U9" s="277"/>
    </row>
    <row r="10" spans="1:21" s="19" customFormat="1" outlineLevel="2" x14ac:dyDescent="0.2">
      <c r="A10" s="170"/>
      <c r="B10" s="170">
        <v>194</v>
      </c>
      <c r="C10" s="170">
        <v>66744375</v>
      </c>
      <c r="D10" s="170" t="s">
        <v>1272</v>
      </c>
      <c r="E10" s="170" t="s">
        <v>1122</v>
      </c>
      <c r="F10" s="82" t="s">
        <v>919</v>
      </c>
      <c r="G10" s="172" t="s">
        <v>645</v>
      </c>
      <c r="H10" s="173" t="s">
        <v>646</v>
      </c>
      <c r="I10" s="173">
        <v>30</v>
      </c>
      <c r="J10" s="173">
        <v>3</v>
      </c>
      <c r="K10" s="173">
        <v>16</v>
      </c>
      <c r="L10" s="173">
        <v>48</v>
      </c>
      <c r="M10" s="31" t="s">
        <v>6</v>
      </c>
      <c r="N10" s="58"/>
      <c r="O10" s="58" t="s">
        <v>390</v>
      </c>
      <c r="P10" s="213">
        <v>34320</v>
      </c>
      <c r="Q10" s="213">
        <f t="shared" ref="Q10:Q70" si="0">L10*P10</f>
        <v>1647360</v>
      </c>
      <c r="R10" s="213">
        <v>4.25</v>
      </c>
      <c r="S10" s="219">
        <v>43862</v>
      </c>
      <c r="T10" s="256">
        <v>43992</v>
      </c>
      <c r="U10" s="32" t="s">
        <v>10</v>
      </c>
    </row>
    <row r="11" spans="1:21" s="19" customFormat="1" outlineLevel="2" x14ac:dyDescent="0.2">
      <c r="A11" s="170"/>
      <c r="B11" s="170">
        <v>194</v>
      </c>
      <c r="C11" s="170">
        <v>66744375</v>
      </c>
      <c r="D11" s="170" t="s">
        <v>1272</v>
      </c>
      <c r="E11" s="170" t="s">
        <v>1122</v>
      </c>
      <c r="F11" s="82" t="s">
        <v>919</v>
      </c>
      <c r="G11" s="172" t="s">
        <v>647</v>
      </c>
      <c r="H11" s="173">
        <v>341</v>
      </c>
      <c r="I11" s="173">
        <v>30</v>
      </c>
      <c r="J11" s="173">
        <v>3</v>
      </c>
      <c r="K11" s="173">
        <v>16</v>
      </c>
      <c r="L11" s="173">
        <v>48</v>
      </c>
      <c r="M11" s="31" t="s">
        <v>6</v>
      </c>
      <c r="N11" s="58"/>
      <c r="O11" s="58" t="s">
        <v>390</v>
      </c>
      <c r="P11" s="213">
        <v>34320</v>
      </c>
      <c r="Q11" s="213">
        <f t="shared" si="0"/>
        <v>1647360</v>
      </c>
      <c r="R11" s="213">
        <v>4.25</v>
      </c>
      <c r="S11" s="219">
        <v>43862</v>
      </c>
      <c r="T11" s="256">
        <v>43992</v>
      </c>
      <c r="U11" s="32" t="s">
        <v>11</v>
      </c>
    </row>
    <row r="12" spans="1:21" s="19" customFormat="1" outlineLevel="2" x14ac:dyDescent="0.2">
      <c r="A12" s="170"/>
      <c r="B12" s="170">
        <v>194</v>
      </c>
      <c r="C12" s="170">
        <v>66744375</v>
      </c>
      <c r="D12" s="170" t="s">
        <v>1272</v>
      </c>
      <c r="E12" s="170" t="s">
        <v>1122</v>
      </c>
      <c r="F12" s="82" t="s">
        <v>919</v>
      </c>
      <c r="G12" s="115" t="s">
        <v>627</v>
      </c>
      <c r="H12" s="123" t="s">
        <v>628</v>
      </c>
      <c r="I12" s="173"/>
      <c r="J12" s="127">
        <v>3</v>
      </c>
      <c r="K12" s="123">
        <v>16</v>
      </c>
      <c r="L12" s="123">
        <v>48</v>
      </c>
      <c r="M12" s="166" t="s">
        <v>6</v>
      </c>
      <c r="N12" s="83" t="s">
        <v>29</v>
      </c>
      <c r="O12" s="58"/>
      <c r="P12" s="213">
        <v>34320</v>
      </c>
      <c r="Q12" s="213">
        <f t="shared" si="0"/>
        <v>1647360</v>
      </c>
      <c r="R12" s="213">
        <v>4.25</v>
      </c>
      <c r="S12" s="219">
        <v>43862</v>
      </c>
      <c r="T12" s="256">
        <v>43992</v>
      </c>
      <c r="U12" s="32"/>
    </row>
    <row r="13" spans="1:21" s="19" customFormat="1" ht="15.75" outlineLevel="1" x14ac:dyDescent="0.25">
      <c r="A13" s="170"/>
      <c r="B13" s="170">
        <v>194</v>
      </c>
      <c r="C13" s="170">
        <v>66744375</v>
      </c>
      <c r="D13" s="170" t="s">
        <v>1272</v>
      </c>
      <c r="E13" s="174" t="s">
        <v>1123</v>
      </c>
      <c r="F13" s="82" t="s">
        <v>919</v>
      </c>
      <c r="G13" s="172"/>
      <c r="H13" s="173"/>
      <c r="I13" s="173"/>
      <c r="J13" s="173"/>
      <c r="K13" s="173"/>
      <c r="L13" s="175">
        <v>192</v>
      </c>
      <c r="M13" s="31"/>
      <c r="N13" s="58"/>
      <c r="O13" s="58"/>
      <c r="P13" s="213"/>
      <c r="Q13" s="216">
        <f>SUM(Q9:Q12)</f>
        <v>6589440</v>
      </c>
      <c r="R13" s="213"/>
      <c r="S13" s="219"/>
      <c r="T13" s="256"/>
      <c r="U13" s="32"/>
    </row>
    <row r="14" spans="1:21" s="19" customFormat="1" outlineLevel="2" x14ac:dyDescent="0.2">
      <c r="A14" s="170"/>
      <c r="B14" s="170">
        <v>195</v>
      </c>
      <c r="C14" s="170">
        <v>31472267</v>
      </c>
      <c r="D14" s="170" t="s">
        <v>1033</v>
      </c>
      <c r="E14" s="171" t="s">
        <v>1124</v>
      </c>
      <c r="F14" s="82" t="s">
        <v>920</v>
      </c>
      <c r="G14" s="172" t="s">
        <v>610</v>
      </c>
      <c r="H14" s="173">
        <v>2156</v>
      </c>
      <c r="I14" s="173">
        <v>35</v>
      </c>
      <c r="J14" s="173">
        <v>3</v>
      </c>
      <c r="K14" s="173">
        <v>16</v>
      </c>
      <c r="L14" s="173">
        <v>48</v>
      </c>
      <c r="M14" s="31" t="s">
        <v>6</v>
      </c>
      <c r="N14" s="58"/>
      <c r="O14" s="58" t="s">
        <v>390</v>
      </c>
      <c r="P14" s="213">
        <v>38480</v>
      </c>
      <c r="Q14" s="213">
        <f t="shared" si="0"/>
        <v>1847040</v>
      </c>
      <c r="R14" s="213">
        <v>4.25</v>
      </c>
      <c r="S14" s="219">
        <v>43862</v>
      </c>
      <c r="T14" s="256">
        <v>43992</v>
      </c>
      <c r="U14" s="33" t="s">
        <v>13</v>
      </c>
    </row>
    <row r="15" spans="1:21" ht="15.75" outlineLevel="2" x14ac:dyDescent="0.25">
      <c r="A15" s="37"/>
      <c r="B15" s="170">
        <v>195</v>
      </c>
      <c r="C15" s="170">
        <v>31472267</v>
      </c>
      <c r="D15" s="170" t="s">
        <v>1033</v>
      </c>
      <c r="E15" s="170" t="s">
        <v>1124</v>
      </c>
      <c r="F15" s="82" t="s">
        <v>920</v>
      </c>
      <c r="G15" s="173" t="s">
        <v>648</v>
      </c>
      <c r="H15" s="176">
        <v>3156</v>
      </c>
      <c r="I15" s="176">
        <v>30</v>
      </c>
      <c r="J15" s="177">
        <v>3</v>
      </c>
      <c r="K15" s="176">
        <v>16</v>
      </c>
      <c r="L15" s="173">
        <v>48</v>
      </c>
      <c r="M15" s="31" t="s">
        <v>6</v>
      </c>
      <c r="N15" s="58"/>
      <c r="O15" s="32" t="s">
        <v>390</v>
      </c>
      <c r="P15" s="213">
        <v>38480</v>
      </c>
      <c r="Q15" s="213">
        <f t="shared" si="0"/>
        <v>1847040</v>
      </c>
      <c r="R15" s="213">
        <v>4.25</v>
      </c>
      <c r="S15" s="219">
        <v>43862</v>
      </c>
      <c r="T15" s="256">
        <v>43992</v>
      </c>
      <c r="U15" s="33" t="s">
        <v>6</v>
      </c>
    </row>
    <row r="16" spans="1:21" ht="15.75" outlineLevel="2" x14ac:dyDescent="0.25">
      <c r="A16" s="37"/>
      <c r="B16" s="170">
        <v>195</v>
      </c>
      <c r="C16" s="170">
        <v>31472267</v>
      </c>
      <c r="D16" s="170" t="s">
        <v>1033</v>
      </c>
      <c r="E16" s="170" t="s">
        <v>1124</v>
      </c>
      <c r="F16" s="82" t="s">
        <v>920</v>
      </c>
      <c r="G16" s="173" t="s">
        <v>610</v>
      </c>
      <c r="H16" s="176" t="s">
        <v>649</v>
      </c>
      <c r="I16" s="176">
        <v>25</v>
      </c>
      <c r="J16" s="177">
        <v>3</v>
      </c>
      <c r="K16" s="176">
        <v>16</v>
      </c>
      <c r="L16" s="173">
        <v>48</v>
      </c>
      <c r="M16" s="31" t="s">
        <v>6</v>
      </c>
      <c r="N16" s="58"/>
      <c r="O16" s="32" t="s">
        <v>390</v>
      </c>
      <c r="P16" s="213">
        <v>38480</v>
      </c>
      <c r="Q16" s="213">
        <f t="shared" si="0"/>
        <v>1847040</v>
      </c>
      <c r="R16" s="213">
        <v>4.25</v>
      </c>
      <c r="S16" s="219">
        <v>43862</v>
      </c>
      <c r="T16" s="256">
        <v>43992</v>
      </c>
      <c r="U16" s="32"/>
    </row>
    <row r="17" spans="1:21" ht="15.75" outlineLevel="2" x14ac:dyDescent="0.25">
      <c r="A17" s="37"/>
      <c r="B17" s="170">
        <v>195</v>
      </c>
      <c r="C17" s="170">
        <v>31472267</v>
      </c>
      <c r="D17" s="170" t="s">
        <v>1033</v>
      </c>
      <c r="E17" s="170" t="s">
        <v>1124</v>
      </c>
      <c r="F17" s="82" t="s">
        <v>920</v>
      </c>
      <c r="G17" s="173" t="s">
        <v>648</v>
      </c>
      <c r="H17" s="176" t="s">
        <v>650</v>
      </c>
      <c r="I17" s="176">
        <v>30</v>
      </c>
      <c r="J17" s="177">
        <v>3</v>
      </c>
      <c r="K17" s="176">
        <v>16</v>
      </c>
      <c r="L17" s="173">
        <v>48</v>
      </c>
      <c r="M17" s="31" t="s">
        <v>6</v>
      </c>
      <c r="N17" s="58"/>
      <c r="O17" s="32" t="s">
        <v>390</v>
      </c>
      <c r="P17" s="213">
        <v>38480</v>
      </c>
      <c r="Q17" s="213">
        <f t="shared" si="0"/>
        <v>1847040</v>
      </c>
      <c r="R17" s="213">
        <v>4.25</v>
      </c>
      <c r="S17" s="219">
        <v>43862</v>
      </c>
      <c r="T17" s="256">
        <v>43992</v>
      </c>
      <c r="U17" s="32"/>
    </row>
    <row r="18" spans="1:21" ht="15.75" outlineLevel="1" x14ac:dyDescent="0.25">
      <c r="A18" s="37"/>
      <c r="B18" s="170">
        <v>195</v>
      </c>
      <c r="C18" s="170">
        <v>31472267</v>
      </c>
      <c r="D18" s="170" t="s">
        <v>1033</v>
      </c>
      <c r="E18" s="174" t="s">
        <v>1125</v>
      </c>
      <c r="F18" s="82" t="s">
        <v>920</v>
      </c>
      <c r="G18" s="173"/>
      <c r="H18" s="176"/>
      <c r="I18" s="176"/>
      <c r="J18" s="177"/>
      <c r="K18" s="176"/>
      <c r="L18" s="175">
        <v>192</v>
      </c>
      <c r="M18" s="31"/>
      <c r="N18" s="58"/>
      <c r="O18" s="32"/>
      <c r="P18" s="214"/>
      <c r="Q18" s="216">
        <f>SUM(Q14:Q17)</f>
        <v>7388160</v>
      </c>
      <c r="R18" s="214"/>
      <c r="S18" s="214"/>
      <c r="U18" s="32"/>
    </row>
    <row r="19" spans="1:21" ht="15.75" outlineLevel="2" x14ac:dyDescent="0.25">
      <c r="A19" s="37"/>
      <c r="B19" s="37">
        <v>196</v>
      </c>
      <c r="C19" s="170">
        <v>94070971</v>
      </c>
      <c r="D19" s="170" t="s">
        <v>1012</v>
      </c>
      <c r="E19" s="63" t="s">
        <v>1126</v>
      </c>
      <c r="F19" s="82" t="s">
        <v>919</v>
      </c>
      <c r="G19" s="38" t="s">
        <v>651</v>
      </c>
      <c r="H19" s="176" t="s">
        <v>652</v>
      </c>
      <c r="I19" s="176">
        <v>25</v>
      </c>
      <c r="J19" s="177">
        <v>3</v>
      </c>
      <c r="K19" s="176">
        <v>16</v>
      </c>
      <c r="L19" s="173">
        <v>48</v>
      </c>
      <c r="M19" s="31" t="s">
        <v>6</v>
      </c>
      <c r="N19" s="58"/>
      <c r="O19" s="32" t="s">
        <v>390</v>
      </c>
      <c r="P19" s="213">
        <v>34320</v>
      </c>
      <c r="Q19" s="213">
        <f t="shared" si="0"/>
        <v>1647360</v>
      </c>
      <c r="R19" s="213">
        <v>4.25</v>
      </c>
      <c r="S19" s="219">
        <v>43862</v>
      </c>
      <c r="T19" s="256">
        <v>43992</v>
      </c>
      <c r="U19" s="33"/>
    </row>
    <row r="20" spans="1:21" ht="15.75" outlineLevel="2" x14ac:dyDescent="0.25">
      <c r="A20" s="37"/>
      <c r="B20" s="37">
        <v>196</v>
      </c>
      <c r="C20" s="170">
        <v>94070971</v>
      </c>
      <c r="D20" s="170" t="s">
        <v>1012</v>
      </c>
      <c r="E20" s="39" t="s">
        <v>1126</v>
      </c>
      <c r="F20" s="82" t="s">
        <v>919</v>
      </c>
      <c r="G20" s="38" t="s">
        <v>653</v>
      </c>
      <c r="H20" s="176" t="s">
        <v>654</v>
      </c>
      <c r="I20" s="176">
        <v>22</v>
      </c>
      <c r="J20" s="177">
        <v>3</v>
      </c>
      <c r="K20" s="176">
        <v>16</v>
      </c>
      <c r="L20" s="173">
        <v>48</v>
      </c>
      <c r="M20" s="31" t="s">
        <v>6</v>
      </c>
      <c r="N20" s="58"/>
      <c r="O20" s="32" t="s">
        <v>390</v>
      </c>
      <c r="P20" s="213">
        <v>34320</v>
      </c>
      <c r="Q20" s="213">
        <f t="shared" si="0"/>
        <v>1647360</v>
      </c>
      <c r="R20" s="213">
        <v>4.25</v>
      </c>
      <c r="S20" s="219">
        <v>43862</v>
      </c>
      <c r="T20" s="256">
        <v>43992</v>
      </c>
      <c r="U20" s="33"/>
    </row>
    <row r="21" spans="1:21" ht="15.75" outlineLevel="2" x14ac:dyDescent="0.25">
      <c r="A21" s="37"/>
      <c r="B21" s="37">
        <v>196</v>
      </c>
      <c r="C21" s="170">
        <v>94070971</v>
      </c>
      <c r="D21" s="170" t="s">
        <v>1012</v>
      </c>
      <c r="E21" s="39" t="s">
        <v>1126</v>
      </c>
      <c r="F21" s="82" t="s">
        <v>919</v>
      </c>
      <c r="G21" s="38" t="s">
        <v>655</v>
      </c>
      <c r="H21" s="176" t="s">
        <v>634</v>
      </c>
      <c r="I21" s="176">
        <v>18</v>
      </c>
      <c r="J21" s="177">
        <v>3</v>
      </c>
      <c r="K21" s="176">
        <v>16</v>
      </c>
      <c r="L21" s="173">
        <v>48</v>
      </c>
      <c r="M21" s="31" t="s">
        <v>6</v>
      </c>
      <c r="N21" s="58"/>
      <c r="O21" s="32" t="s">
        <v>390</v>
      </c>
      <c r="P21" s="213">
        <v>34320</v>
      </c>
      <c r="Q21" s="213">
        <f t="shared" si="0"/>
        <v>1647360</v>
      </c>
      <c r="R21" s="213">
        <v>4.25</v>
      </c>
      <c r="S21" s="219">
        <v>43862</v>
      </c>
      <c r="T21" s="256">
        <v>43992</v>
      </c>
      <c r="U21" s="34"/>
    </row>
    <row r="22" spans="1:21" ht="31.5" outlineLevel="1" x14ac:dyDescent="0.25">
      <c r="A22" s="37"/>
      <c r="B22" s="37">
        <v>196</v>
      </c>
      <c r="C22" s="170">
        <v>94070971</v>
      </c>
      <c r="D22" s="170" t="s">
        <v>1012</v>
      </c>
      <c r="E22" s="51" t="s">
        <v>1127</v>
      </c>
      <c r="F22" s="82" t="s">
        <v>919</v>
      </c>
      <c r="G22" s="38"/>
      <c r="H22" s="176"/>
      <c r="I22" s="176"/>
      <c r="J22" s="177"/>
      <c r="K22" s="176"/>
      <c r="L22" s="173">
        <v>144</v>
      </c>
      <c r="M22" s="31"/>
      <c r="N22" s="58"/>
      <c r="O22" s="32"/>
      <c r="P22" s="214"/>
      <c r="Q22" s="216">
        <f>SUM(Q19:Q21)</f>
        <v>4942080</v>
      </c>
      <c r="R22" s="214"/>
      <c r="S22" s="214"/>
      <c r="U22" s="34"/>
    </row>
    <row r="23" spans="1:21" ht="15.75" outlineLevel="2" x14ac:dyDescent="0.25">
      <c r="A23" s="37"/>
      <c r="B23" s="37">
        <v>197</v>
      </c>
      <c r="C23" s="170">
        <v>31580373</v>
      </c>
      <c r="D23" s="170" t="s">
        <v>1013</v>
      </c>
      <c r="E23" s="63" t="s">
        <v>1128</v>
      </c>
      <c r="F23" s="82" t="s">
        <v>919</v>
      </c>
      <c r="G23" s="38" t="s">
        <v>656</v>
      </c>
      <c r="H23" s="176">
        <v>247</v>
      </c>
      <c r="I23" s="176">
        <v>25</v>
      </c>
      <c r="J23" s="177">
        <v>1.5</v>
      </c>
      <c r="K23" s="176">
        <v>16</v>
      </c>
      <c r="L23" s="173">
        <v>24</v>
      </c>
      <c r="M23" s="31" t="s">
        <v>6</v>
      </c>
      <c r="N23" s="58"/>
      <c r="O23" s="32" t="s">
        <v>390</v>
      </c>
      <c r="P23" s="213">
        <v>34320</v>
      </c>
      <c r="Q23" s="213">
        <f t="shared" si="0"/>
        <v>823680</v>
      </c>
      <c r="R23" s="213">
        <v>4.25</v>
      </c>
      <c r="S23" s="219">
        <v>43862</v>
      </c>
      <c r="T23" s="256">
        <v>43992</v>
      </c>
      <c r="U23" s="34"/>
    </row>
    <row r="24" spans="1:21" ht="15.75" outlineLevel="2" x14ac:dyDescent="0.25">
      <c r="A24" s="37"/>
      <c r="B24" s="37">
        <v>197</v>
      </c>
      <c r="C24" s="170">
        <v>31580373</v>
      </c>
      <c r="D24" s="170" t="s">
        <v>1013</v>
      </c>
      <c r="E24" s="39" t="s">
        <v>1128</v>
      </c>
      <c r="F24" s="82" t="s">
        <v>919</v>
      </c>
      <c r="G24" s="38" t="s">
        <v>657</v>
      </c>
      <c r="H24" s="176">
        <v>349</v>
      </c>
      <c r="I24" s="176">
        <v>22</v>
      </c>
      <c r="J24" s="177">
        <v>1.5</v>
      </c>
      <c r="K24" s="176">
        <v>16</v>
      </c>
      <c r="L24" s="173">
        <v>24</v>
      </c>
      <c r="M24" s="31" t="s">
        <v>6</v>
      </c>
      <c r="N24" s="58"/>
      <c r="O24" s="32" t="s">
        <v>390</v>
      </c>
      <c r="P24" s="213">
        <v>34320</v>
      </c>
      <c r="Q24" s="213">
        <f t="shared" si="0"/>
        <v>823680</v>
      </c>
      <c r="R24" s="213">
        <v>4.25</v>
      </c>
      <c r="S24" s="219">
        <v>43862</v>
      </c>
      <c r="T24" s="256">
        <v>43992</v>
      </c>
      <c r="U24" s="34"/>
    </row>
    <row r="25" spans="1:21" ht="15.75" outlineLevel="2" x14ac:dyDescent="0.25">
      <c r="A25" s="37"/>
      <c r="B25" s="37">
        <v>197</v>
      </c>
      <c r="C25" s="170">
        <v>31580373</v>
      </c>
      <c r="D25" s="170" t="s">
        <v>1013</v>
      </c>
      <c r="E25" s="39" t="s">
        <v>1128</v>
      </c>
      <c r="F25" s="82" t="s">
        <v>919</v>
      </c>
      <c r="G25" s="38" t="s">
        <v>658</v>
      </c>
      <c r="H25" s="176">
        <v>441</v>
      </c>
      <c r="I25" s="176">
        <v>26</v>
      </c>
      <c r="J25" s="177">
        <v>3</v>
      </c>
      <c r="K25" s="176">
        <v>16</v>
      </c>
      <c r="L25" s="173">
        <v>48</v>
      </c>
      <c r="M25" s="31" t="s">
        <v>6</v>
      </c>
      <c r="N25" s="58" t="s">
        <v>659</v>
      </c>
      <c r="O25" s="32" t="s">
        <v>390</v>
      </c>
      <c r="P25" s="213">
        <v>34320</v>
      </c>
      <c r="Q25" s="213">
        <f t="shared" si="0"/>
        <v>1647360</v>
      </c>
      <c r="R25" s="213">
        <v>4.25</v>
      </c>
      <c r="S25" s="219">
        <v>43862</v>
      </c>
      <c r="T25" s="256">
        <v>43992</v>
      </c>
      <c r="U25" s="34"/>
    </row>
    <row r="26" spans="1:21" ht="64.5" outlineLevel="2" x14ac:dyDescent="0.25">
      <c r="A26" s="37"/>
      <c r="B26" s="37">
        <v>197</v>
      </c>
      <c r="C26" s="170">
        <v>31580373</v>
      </c>
      <c r="D26" s="170" t="s">
        <v>1013</v>
      </c>
      <c r="E26" s="116" t="s">
        <v>1128</v>
      </c>
      <c r="F26" s="82" t="s">
        <v>919</v>
      </c>
      <c r="G26" s="115" t="s">
        <v>625</v>
      </c>
      <c r="H26" s="123" t="s">
        <v>563</v>
      </c>
      <c r="I26" s="176"/>
      <c r="J26" s="127">
        <v>1.5</v>
      </c>
      <c r="K26" s="123">
        <v>16</v>
      </c>
      <c r="L26" s="123">
        <v>24</v>
      </c>
      <c r="M26" s="166" t="s">
        <v>6</v>
      </c>
      <c r="N26" s="83" t="s">
        <v>29</v>
      </c>
      <c r="O26" s="167" t="s">
        <v>626</v>
      </c>
      <c r="P26" s="213">
        <v>34320</v>
      </c>
      <c r="Q26" s="213">
        <f t="shared" si="0"/>
        <v>823680</v>
      </c>
      <c r="R26" s="213">
        <v>4.25</v>
      </c>
      <c r="S26" s="219">
        <v>43862</v>
      </c>
      <c r="T26" s="256">
        <v>43992</v>
      </c>
      <c r="U26" s="34"/>
    </row>
    <row r="27" spans="1:21" ht="31.5" outlineLevel="1" x14ac:dyDescent="0.25">
      <c r="A27" s="37"/>
      <c r="B27" s="37">
        <v>197</v>
      </c>
      <c r="C27" s="170">
        <v>31580373</v>
      </c>
      <c r="D27" s="170" t="s">
        <v>1013</v>
      </c>
      <c r="E27" s="51" t="s">
        <v>1129</v>
      </c>
      <c r="F27" s="82" t="s">
        <v>919</v>
      </c>
      <c r="G27" s="38"/>
      <c r="H27" s="176"/>
      <c r="I27" s="176"/>
      <c r="J27" s="177"/>
      <c r="K27" s="176"/>
      <c r="L27" s="175">
        <v>120</v>
      </c>
      <c r="M27" s="31"/>
      <c r="N27" s="58"/>
      <c r="O27" s="32"/>
      <c r="P27" s="214"/>
      <c r="Q27" s="216">
        <f>SUM(Q23:Q26)</f>
        <v>4118400</v>
      </c>
      <c r="R27" s="214"/>
      <c r="S27" s="214"/>
      <c r="U27" s="34"/>
    </row>
    <row r="28" spans="1:21" ht="15.75" outlineLevel="2" x14ac:dyDescent="0.25">
      <c r="A28" s="37"/>
      <c r="B28" s="37">
        <v>198</v>
      </c>
      <c r="C28" s="170">
        <v>31570517</v>
      </c>
      <c r="D28" s="170" t="s">
        <v>1013</v>
      </c>
      <c r="E28" s="63" t="s">
        <v>1130</v>
      </c>
      <c r="F28" s="82" t="s">
        <v>919</v>
      </c>
      <c r="G28" s="38" t="s">
        <v>660</v>
      </c>
      <c r="H28" s="176">
        <v>547</v>
      </c>
      <c r="I28" s="176">
        <v>22</v>
      </c>
      <c r="J28" s="177">
        <v>3</v>
      </c>
      <c r="K28" s="176">
        <v>16</v>
      </c>
      <c r="L28" s="173">
        <v>48</v>
      </c>
      <c r="M28" s="31" t="s">
        <v>6</v>
      </c>
      <c r="N28" s="58"/>
      <c r="O28" s="32" t="s">
        <v>390</v>
      </c>
      <c r="P28" s="213">
        <v>34320</v>
      </c>
      <c r="Q28" s="213">
        <f t="shared" si="0"/>
        <v>1647360</v>
      </c>
      <c r="R28" s="213">
        <v>4.25</v>
      </c>
      <c r="S28" s="219">
        <v>43862</v>
      </c>
      <c r="T28" s="256">
        <v>43992</v>
      </c>
      <c r="U28" s="34"/>
    </row>
    <row r="29" spans="1:21" ht="15.75" outlineLevel="2" x14ac:dyDescent="0.25">
      <c r="A29" s="37"/>
      <c r="B29" s="37">
        <v>198</v>
      </c>
      <c r="C29" s="170">
        <v>31570517</v>
      </c>
      <c r="D29" s="170" t="s">
        <v>1013</v>
      </c>
      <c r="E29" s="39" t="s">
        <v>1130</v>
      </c>
      <c r="F29" s="82" t="s">
        <v>919</v>
      </c>
      <c r="G29" s="178" t="s">
        <v>661</v>
      </c>
      <c r="H29" s="176">
        <v>474</v>
      </c>
      <c r="I29" s="176">
        <v>20</v>
      </c>
      <c r="J29" s="177">
        <v>3</v>
      </c>
      <c r="K29" s="176">
        <v>16</v>
      </c>
      <c r="L29" s="173">
        <v>48</v>
      </c>
      <c r="M29" s="31" t="s">
        <v>6</v>
      </c>
      <c r="N29" s="58"/>
      <c r="O29" s="32" t="s">
        <v>390</v>
      </c>
      <c r="P29" s="213">
        <v>34320</v>
      </c>
      <c r="Q29" s="213">
        <f t="shared" si="0"/>
        <v>1647360</v>
      </c>
      <c r="R29" s="213">
        <v>4.25</v>
      </c>
      <c r="S29" s="219">
        <v>43862</v>
      </c>
      <c r="T29" s="256">
        <v>43992</v>
      </c>
      <c r="U29" s="34"/>
    </row>
    <row r="30" spans="1:21" ht="15.75" outlineLevel="2" x14ac:dyDescent="0.25">
      <c r="A30" s="37"/>
      <c r="B30" s="37">
        <v>198</v>
      </c>
      <c r="C30" s="170">
        <v>31570517</v>
      </c>
      <c r="D30" s="170" t="s">
        <v>1013</v>
      </c>
      <c r="E30" s="39" t="s">
        <v>1130</v>
      </c>
      <c r="F30" s="82" t="s">
        <v>919</v>
      </c>
      <c r="G30" s="38" t="s">
        <v>662</v>
      </c>
      <c r="H30" s="176" t="s">
        <v>613</v>
      </c>
      <c r="I30" s="176">
        <v>15</v>
      </c>
      <c r="J30" s="177">
        <v>2</v>
      </c>
      <c r="K30" s="176">
        <v>16</v>
      </c>
      <c r="L30" s="173">
        <v>32</v>
      </c>
      <c r="M30" s="31" t="s">
        <v>6</v>
      </c>
      <c r="N30" s="58"/>
      <c r="O30" s="32" t="s">
        <v>390</v>
      </c>
      <c r="P30" s="213">
        <v>34320</v>
      </c>
      <c r="Q30" s="213">
        <f t="shared" si="0"/>
        <v>1098240</v>
      </c>
      <c r="R30" s="213">
        <v>4.25</v>
      </c>
      <c r="S30" s="219">
        <v>43862</v>
      </c>
      <c r="T30" s="256">
        <v>43992</v>
      </c>
      <c r="U30" s="34"/>
    </row>
    <row r="31" spans="1:21" ht="30" outlineLevel="2" x14ac:dyDescent="0.25">
      <c r="A31" s="37"/>
      <c r="B31" s="37">
        <v>198</v>
      </c>
      <c r="C31" s="170">
        <v>31570517</v>
      </c>
      <c r="D31" s="170" t="s">
        <v>1013</v>
      </c>
      <c r="E31" s="39" t="s">
        <v>1130</v>
      </c>
      <c r="F31" s="82" t="s">
        <v>919</v>
      </c>
      <c r="G31" s="179" t="s">
        <v>663</v>
      </c>
      <c r="H31" s="176">
        <v>1021</v>
      </c>
      <c r="I31" s="176">
        <v>18</v>
      </c>
      <c r="J31" s="177">
        <v>1.5</v>
      </c>
      <c r="K31" s="176">
        <v>16</v>
      </c>
      <c r="L31" s="173">
        <v>24</v>
      </c>
      <c r="M31" s="31" t="s">
        <v>6</v>
      </c>
      <c r="N31" s="58" t="s">
        <v>664</v>
      </c>
      <c r="O31" s="32" t="s">
        <v>390</v>
      </c>
      <c r="P31" s="213">
        <v>34320</v>
      </c>
      <c r="Q31" s="213">
        <f t="shared" si="0"/>
        <v>823680</v>
      </c>
      <c r="R31" s="213">
        <v>4.25</v>
      </c>
      <c r="S31" s="219">
        <v>43862</v>
      </c>
      <c r="T31" s="256">
        <v>43992</v>
      </c>
      <c r="U31" s="34"/>
    </row>
    <row r="32" spans="1:21" ht="31.5" outlineLevel="1" x14ac:dyDescent="0.25">
      <c r="A32" s="37"/>
      <c r="B32" s="37">
        <v>198</v>
      </c>
      <c r="C32" s="170">
        <v>31570517</v>
      </c>
      <c r="D32" s="170" t="s">
        <v>1013</v>
      </c>
      <c r="E32" s="51" t="s">
        <v>1131</v>
      </c>
      <c r="F32" s="82" t="s">
        <v>919</v>
      </c>
      <c r="G32" s="179"/>
      <c r="H32" s="176"/>
      <c r="I32" s="176"/>
      <c r="J32" s="177"/>
      <c r="K32" s="176"/>
      <c r="L32" s="173">
        <v>152</v>
      </c>
      <c r="M32" s="31"/>
      <c r="N32" s="58"/>
      <c r="O32" s="32"/>
      <c r="P32" s="214"/>
      <c r="Q32" s="216">
        <f>SUM(Q28:Q31)</f>
        <v>5216640</v>
      </c>
      <c r="R32" s="214"/>
      <c r="S32" s="214"/>
      <c r="U32" s="34"/>
    </row>
    <row r="33" spans="1:21" ht="30" outlineLevel="2" x14ac:dyDescent="0.25">
      <c r="A33" s="37"/>
      <c r="B33" s="37">
        <v>199</v>
      </c>
      <c r="C33" s="170">
        <v>66786396</v>
      </c>
      <c r="D33" s="170" t="s">
        <v>1017</v>
      </c>
      <c r="E33" s="63" t="s">
        <v>1132</v>
      </c>
      <c r="F33" s="82" t="s">
        <v>919</v>
      </c>
      <c r="G33" s="38" t="s">
        <v>665</v>
      </c>
      <c r="H33" s="176">
        <v>7170</v>
      </c>
      <c r="I33" s="176">
        <v>35</v>
      </c>
      <c r="J33" s="177">
        <v>3</v>
      </c>
      <c r="K33" s="176">
        <v>16</v>
      </c>
      <c r="L33" s="173">
        <v>48</v>
      </c>
      <c r="M33" s="31" t="s">
        <v>6</v>
      </c>
      <c r="N33" s="58"/>
      <c r="O33" s="32" t="s">
        <v>390</v>
      </c>
      <c r="P33" s="213">
        <v>34320</v>
      </c>
      <c r="Q33" s="213">
        <f t="shared" si="0"/>
        <v>1647360</v>
      </c>
      <c r="R33" s="213">
        <v>4.25</v>
      </c>
      <c r="S33" s="219">
        <v>43862</v>
      </c>
      <c r="T33" s="256">
        <v>43992</v>
      </c>
      <c r="U33" s="34"/>
    </row>
    <row r="34" spans="1:21" ht="15.75" outlineLevel="2" x14ac:dyDescent="0.25">
      <c r="A34" s="37"/>
      <c r="B34" s="37">
        <v>199</v>
      </c>
      <c r="C34" s="170">
        <v>66786396</v>
      </c>
      <c r="D34" s="170" t="s">
        <v>1017</v>
      </c>
      <c r="E34" s="39" t="s">
        <v>1132</v>
      </c>
      <c r="F34" s="82" t="s">
        <v>919</v>
      </c>
      <c r="G34" s="38" t="s">
        <v>666</v>
      </c>
      <c r="H34" s="176" t="s">
        <v>634</v>
      </c>
      <c r="I34" s="176">
        <v>18</v>
      </c>
      <c r="J34" s="177">
        <v>3</v>
      </c>
      <c r="K34" s="176">
        <v>16</v>
      </c>
      <c r="L34" s="173">
        <v>48</v>
      </c>
      <c r="M34" s="31" t="s">
        <v>6</v>
      </c>
      <c r="N34" s="58"/>
      <c r="O34" s="32" t="s">
        <v>390</v>
      </c>
      <c r="P34" s="213">
        <v>34320</v>
      </c>
      <c r="Q34" s="213">
        <f t="shared" si="0"/>
        <v>1647360</v>
      </c>
      <c r="R34" s="213">
        <v>4.25</v>
      </c>
      <c r="S34" s="219">
        <v>43862</v>
      </c>
      <c r="T34" s="256">
        <v>43992</v>
      </c>
      <c r="U34" s="34"/>
    </row>
    <row r="35" spans="1:21" ht="31.5" outlineLevel="1" x14ac:dyDescent="0.25">
      <c r="A35" s="37"/>
      <c r="B35" s="37">
        <v>199</v>
      </c>
      <c r="C35" s="170">
        <v>66786396</v>
      </c>
      <c r="D35" s="170" t="s">
        <v>1017</v>
      </c>
      <c r="E35" s="51" t="s">
        <v>1133</v>
      </c>
      <c r="F35" s="82" t="s">
        <v>919</v>
      </c>
      <c r="G35" s="38"/>
      <c r="H35" s="176"/>
      <c r="I35" s="176"/>
      <c r="J35" s="177"/>
      <c r="K35" s="176"/>
      <c r="L35" s="173">
        <v>96</v>
      </c>
      <c r="M35" s="31"/>
      <c r="N35" s="58"/>
      <c r="O35" s="32"/>
      <c r="P35" s="213"/>
      <c r="Q35" s="216">
        <f>SUM(Q33:Q34)</f>
        <v>3294720</v>
      </c>
      <c r="R35" s="213"/>
      <c r="S35" s="219"/>
      <c r="T35" s="256"/>
      <c r="U35" s="34"/>
    </row>
    <row r="36" spans="1:21" ht="15.75" outlineLevel="2" x14ac:dyDescent="0.25">
      <c r="A36" s="37"/>
      <c r="B36" s="37">
        <v>200</v>
      </c>
      <c r="C36" s="170">
        <v>16882538</v>
      </c>
      <c r="D36" s="170" t="s">
        <v>1027</v>
      </c>
      <c r="E36" s="63" t="s">
        <v>1134</v>
      </c>
      <c r="F36" s="82" t="s">
        <v>919</v>
      </c>
      <c r="G36" s="38" t="s">
        <v>667</v>
      </c>
      <c r="H36" s="176">
        <v>10170</v>
      </c>
      <c r="I36" s="176">
        <v>30</v>
      </c>
      <c r="J36" s="177">
        <v>3</v>
      </c>
      <c r="K36" s="176">
        <v>16</v>
      </c>
      <c r="L36" s="173">
        <v>48</v>
      </c>
      <c r="M36" s="31" t="s">
        <v>6</v>
      </c>
      <c r="N36" s="58"/>
      <c r="O36" s="32" t="s">
        <v>390</v>
      </c>
      <c r="P36" s="213">
        <v>34320</v>
      </c>
      <c r="Q36" s="213">
        <f t="shared" si="0"/>
        <v>1647360</v>
      </c>
      <c r="R36" s="213">
        <v>4.25</v>
      </c>
      <c r="S36" s="219">
        <v>43862</v>
      </c>
      <c r="T36" s="256">
        <v>43992</v>
      </c>
      <c r="U36" s="34"/>
    </row>
    <row r="37" spans="1:21" ht="15.75" outlineLevel="2" x14ac:dyDescent="0.25">
      <c r="A37" s="37"/>
      <c r="B37" s="37">
        <v>200</v>
      </c>
      <c r="C37" s="170">
        <v>16882538</v>
      </c>
      <c r="D37" s="170" t="s">
        <v>1027</v>
      </c>
      <c r="E37" s="39" t="s">
        <v>1134</v>
      </c>
      <c r="F37" s="82" t="s">
        <v>919</v>
      </c>
      <c r="G37" s="38" t="s">
        <v>667</v>
      </c>
      <c r="H37" s="176" t="s">
        <v>668</v>
      </c>
      <c r="I37" s="176">
        <v>20</v>
      </c>
      <c r="J37" s="177">
        <v>3</v>
      </c>
      <c r="K37" s="176">
        <v>16</v>
      </c>
      <c r="L37" s="173">
        <v>48</v>
      </c>
      <c r="M37" s="31" t="s">
        <v>6</v>
      </c>
      <c r="N37" s="58"/>
      <c r="O37" s="32" t="s">
        <v>390</v>
      </c>
      <c r="P37" s="213">
        <v>34320</v>
      </c>
      <c r="Q37" s="213">
        <f t="shared" si="0"/>
        <v>1647360</v>
      </c>
      <c r="R37" s="213">
        <v>4.25</v>
      </c>
      <c r="S37" s="219">
        <v>43862</v>
      </c>
      <c r="T37" s="256">
        <v>43992</v>
      </c>
      <c r="U37" s="34"/>
    </row>
    <row r="38" spans="1:21" ht="15.75" outlineLevel="1" x14ac:dyDescent="0.25">
      <c r="A38" s="37"/>
      <c r="B38" s="37">
        <v>200</v>
      </c>
      <c r="C38" s="170">
        <v>16882538</v>
      </c>
      <c r="D38" s="170" t="s">
        <v>1027</v>
      </c>
      <c r="E38" s="51" t="s">
        <v>1135</v>
      </c>
      <c r="F38" s="82" t="s">
        <v>919</v>
      </c>
      <c r="G38" s="38"/>
      <c r="H38" s="176"/>
      <c r="I38" s="176"/>
      <c r="J38" s="177"/>
      <c r="K38" s="176"/>
      <c r="L38" s="173">
        <v>96</v>
      </c>
      <c r="M38" s="31"/>
      <c r="N38" s="58"/>
      <c r="O38" s="32"/>
      <c r="P38" s="214"/>
      <c r="Q38" s="216">
        <f>SUM(Q36:Q37)</f>
        <v>3294720</v>
      </c>
      <c r="R38" s="214"/>
      <c r="S38" s="214"/>
      <c r="U38" s="34"/>
    </row>
    <row r="39" spans="1:21" ht="15.75" outlineLevel="2" x14ac:dyDescent="0.25">
      <c r="A39" s="37"/>
      <c r="B39" s="37">
        <v>201</v>
      </c>
      <c r="C39" s="170">
        <v>29123221</v>
      </c>
      <c r="D39" s="170" t="s">
        <v>1013</v>
      </c>
      <c r="E39" s="63" t="s">
        <v>669</v>
      </c>
      <c r="F39" s="82" t="s">
        <v>919</v>
      </c>
      <c r="G39" s="38" t="s">
        <v>670</v>
      </c>
      <c r="H39" s="176" t="s">
        <v>106</v>
      </c>
      <c r="I39" s="176">
        <v>32</v>
      </c>
      <c r="J39" s="177">
        <f>L39/K39</f>
        <v>2.375</v>
      </c>
      <c r="K39" s="176">
        <v>16</v>
      </c>
      <c r="L39" s="173">
        <v>38</v>
      </c>
      <c r="M39" s="31" t="s">
        <v>6</v>
      </c>
      <c r="N39" s="58" t="s">
        <v>671</v>
      </c>
      <c r="O39" s="32" t="s">
        <v>390</v>
      </c>
      <c r="P39" s="213">
        <v>34320</v>
      </c>
      <c r="Q39" s="213">
        <f t="shared" si="0"/>
        <v>1304160</v>
      </c>
      <c r="R39" s="213">
        <v>4.25</v>
      </c>
      <c r="S39" s="219">
        <v>43862</v>
      </c>
      <c r="T39" s="256">
        <v>43992</v>
      </c>
      <c r="U39" s="34"/>
    </row>
    <row r="40" spans="1:21" ht="15.75" outlineLevel="2" x14ac:dyDescent="0.25">
      <c r="A40" s="37"/>
      <c r="B40" s="37">
        <v>201</v>
      </c>
      <c r="C40" s="170">
        <v>29123221</v>
      </c>
      <c r="D40" s="170" t="s">
        <v>1013</v>
      </c>
      <c r="E40" s="39" t="s">
        <v>669</v>
      </c>
      <c r="F40" s="82" t="s">
        <v>919</v>
      </c>
      <c r="G40" s="38" t="s">
        <v>670</v>
      </c>
      <c r="H40" s="176">
        <v>3492</v>
      </c>
      <c r="I40" s="176">
        <v>32</v>
      </c>
      <c r="J40" s="177">
        <f t="shared" ref="J40:J41" si="1">L40/K40</f>
        <v>2.375</v>
      </c>
      <c r="K40" s="176">
        <v>16</v>
      </c>
      <c r="L40" s="173">
        <v>38</v>
      </c>
      <c r="M40" s="31" t="s">
        <v>6</v>
      </c>
      <c r="N40" s="58" t="s">
        <v>671</v>
      </c>
      <c r="O40" s="32" t="s">
        <v>390</v>
      </c>
      <c r="P40" s="213">
        <v>34320</v>
      </c>
      <c r="Q40" s="213">
        <f t="shared" si="0"/>
        <v>1304160</v>
      </c>
      <c r="R40" s="213">
        <v>4.25</v>
      </c>
      <c r="S40" s="219">
        <v>43862</v>
      </c>
      <c r="T40" s="256">
        <v>43992</v>
      </c>
      <c r="U40" s="34"/>
    </row>
    <row r="41" spans="1:21" ht="15.75" outlineLevel="2" x14ac:dyDescent="0.25">
      <c r="A41" s="37"/>
      <c r="B41" s="37">
        <v>201</v>
      </c>
      <c r="C41" s="170">
        <v>29123221</v>
      </c>
      <c r="D41" s="170" t="s">
        <v>1013</v>
      </c>
      <c r="E41" s="39" t="s">
        <v>669</v>
      </c>
      <c r="F41" s="82" t="s">
        <v>919</v>
      </c>
      <c r="G41" s="38" t="s">
        <v>670</v>
      </c>
      <c r="H41" s="176" t="s">
        <v>336</v>
      </c>
      <c r="I41" s="176">
        <v>32</v>
      </c>
      <c r="J41" s="177">
        <f t="shared" si="1"/>
        <v>2.375</v>
      </c>
      <c r="K41" s="176">
        <v>16</v>
      </c>
      <c r="L41" s="173">
        <v>38</v>
      </c>
      <c r="M41" s="31" t="s">
        <v>6</v>
      </c>
      <c r="N41" s="58" t="s">
        <v>671</v>
      </c>
      <c r="O41" s="32" t="s">
        <v>390</v>
      </c>
      <c r="P41" s="213">
        <v>34320</v>
      </c>
      <c r="Q41" s="213">
        <f t="shared" si="0"/>
        <v>1304160</v>
      </c>
      <c r="R41" s="213">
        <v>4.25</v>
      </c>
      <c r="S41" s="219">
        <v>43862</v>
      </c>
      <c r="T41" s="256">
        <v>43992</v>
      </c>
      <c r="U41" s="34"/>
    </row>
    <row r="42" spans="1:21" ht="15.75" outlineLevel="2" x14ac:dyDescent="0.25">
      <c r="A42" s="37"/>
      <c r="B42" s="37">
        <v>201</v>
      </c>
      <c r="C42" s="170">
        <v>29123221</v>
      </c>
      <c r="D42" s="170" t="s">
        <v>1013</v>
      </c>
      <c r="E42" s="39" t="s">
        <v>669</v>
      </c>
      <c r="F42" s="82" t="s">
        <v>919</v>
      </c>
      <c r="G42" s="38" t="s">
        <v>107</v>
      </c>
      <c r="H42" s="176">
        <v>4492</v>
      </c>
      <c r="I42" s="176">
        <v>22</v>
      </c>
      <c r="J42" s="177">
        <v>3</v>
      </c>
      <c r="K42" s="176">
        <v>16</v>
      </c>
      <c r="L42" s="173">
        <v>48</v>
      </c>
      <c r="M42" s="31" t="s">
        <v>6</v>
      </c>
      <c r="N42" s="58" t="s">
        <v>671</v>
      </c>
      <c r="O42" s="32" t="s">
        <v>390</v>
      </c>
      <c r="P42" s="213">
        <v>34320</v>
      </c>
      <c r="Q42" s="213">
        <f t="shared" si="0"/>
        <v>1647360</v>
      </c>
      <c r="R42" s="213">
        <v>4.25</v>
      </c>
      <c r="S42" s="219">
        <v>43862</v>
      </c>
      <c r="T42" s="256">
        <v>43992</v>
      </c>
      <c r="U42" s="34"/>
    </row>
    <row r="43" spans="1:21" ht="15.75" outlineLevel="1" x14ac:dyDescent="0.25">
      <c r="A43" s="37"/>
      <c r="B43" s="37">
        <v>201</v>
      </c>
      <c r="C43" s="170">
        <v>29123221</v>
      </c>
      <c r="D43" s="170" t="s">
        <v>1013</v>
      </c>
      <c r="E43" s="51" t="s">
        <v>672</v>
      </c>
      <c r="F43" s="82" t="s">
        <v>919</v>
      </c>
      <c r="G43" s="38"/>
      <c r="H43" s="176"/>
      <c r="I43" s="176"/>
      <c r="J43" s="177"/>
      <c r="K43" s="176"/>
      <c r="L43" s="173">
        <v>162</v>
      </c>
      <c r="M43" s="31"/>
      <c r="N43" s="58"/>
      <c r="O43" s="32"/>
      <c r="P43" s="214"/>
      <c r="Q43" s="216">
        <f>SUM(Q39:Q42)</f>
        <v>5559840</v>
      </c>
      <c r="R43" s="214"/>
      <c r="S43" s="214"/>
      <c r="U43" s="34"/>
    </row>
    <row r="44" spans="1:21" ht="15.75" outlineLevel="2" x14ac:dyDescent="0.25">
      <c r="A44" s="37"/>
      <c r="B44" s="37">
        <v>202</v>
      </c>
      <c r="C44" s="170">
        <v>66871350</v>
      </c>
      <c r="D44" s="170" t="s">
        <v>1114</v>
      </c>
      <c r="E44" s="63" t="s">
        <v>673</v>
      </c>
      <c r="F44" s="82" t="s">
        <v>919</v>
      </c>
      <c r="G44" s="38" t="s">
        <v>674</v>
      </c>
      <c r="H44" s="176" t="s">
        <v>675</v>
      </c>
      <c r="I44" s="176">
        <v>30</v>
      </c>
      <c r="J44" s="177">
        <v>3</v>
      </c>
      <c r="K44" s="176">
        <v>16</v>
      </c>
      <c r="L44" s="173">
        <v>48</v>
      </c>
      <c r="M44" s="31" t="s">
        <v>6</v>
      </c>
      <c r="N44" s="58"/>
      <c r="O44" s="32" t="s">
        <v>431</v>
      </c>
      <c r="P44" s="213">
        <v>34320</v>
      </c>
      <c r="Q44" s="213">
        <f t="shared" si="0"/>
        <v>1647360</v>
      </c>
      <c r="R44" s="213">
        <v>5.25</v>
      </c>
      <c r="S44" s="219">
        <v>43862</v>
      </c>
      <c r="T44" s="256">
        <v>44020</v>
      </c>
      <c r="U44" s="34"/>
    </row>
    <row r="45" spans="1:21" ht="15.75" outlineLevel="2" x14ac:dyDescent="0.25">
      <c r="A45" s="37"/>
      <c r="B45" s="37">
        <v>202</v>
      </c>
      <c r="C45" s="170">
        <v>66871350</v>
      </c>
      <c r="D45" s="170" t="s">
        <v>1114</v>
      </c>
      <c r="E45" s="39" t="s">
        <v>673</v>
      </c>
      <c r="F45" s="82" t="s">
        <v>919</v>
      </c>
      <c r="G45" s="38" t="s">
        <v>372</v>
      </c>
      <c r="H45" s="176">
        <v>2156</v>
      </c>
      <c r="I45" s="176">
        <v>35</v>
      </c>
      <c r="J45" s="177">
        <v>1.5</v>
      </c>
      <c r="K45" s="176">
        <v>16</v>
      </c>
      <c r="L45" s="173">
        <v>24</v>
      </c>
      <c r="M45" s="31" t="s">
        <v>6</v>
      </c>
      <c r="N45" s="58" t="s">
        <v>676</v>
      </c>
      <c r="O45" s="32" t="s">
        <v>390</v>
      </c>
      <c r="P45" s="213">
        <v>34320</v>
      </c>
      <c r="Q45" s="213">
        <f t="shared" si="0"/>
        <v>823680</v>
      </c>
      <c r="R45" s="213">
        <v>5.25</v>
      </c>
      <c r="S45" s="219">
        <v>43862</v>
      </c>
      <c r="T45" s="256">
        <v>44020</v>
      </c>
      <c r="U45" s="34"/>
    </row>
    <row r="46" spans="1:21" ht="15.75" outlineLevel="2" x14ac:dyDescent="0.25">
      <c r="A46" s="37"/>
      <c r="B46" s="37">
        <v>202</v>
      </c>
      <c r="C46" s="170">
        <v>66871350</v>
      </c>
      <c r="D46" s="170" t="s">
        <v>1114</v>
      </c>
      <c r="E46" s="39" t="s">
        <v>673</v>
      </c>
      <c r="F46" s="82" t="s">
        <v>919</v>
      </c>
      <c r="G46" s="38" t="s">
        <v>372</v>
      </c>
      <c r="H46" s="176" t="s">
        <v>649</v>
      </c>
      <c r="I46" s="176">
        <v>25</v>
      </c>
      <c r="J46" s="177">
        <v>1.5</v>
      </c>
      <c r="K46" s="176">
        <v>16</v>
      </c>
      <c r="L46" s="173">
        <v>24</v>
      </c>
      <c r="M46" s="31" t="s">
        <v>6</v>
      </c>
      <c r="N46" s="58" t="s">
        <v>676</v>
      </c>
      <c r="O46" s="32" t="s">
        <v>390</v>
      </c>
      <c r="P46" s="213">
        <v>34320</v>
      </c>
      <c r="Q46" s="213">
        <f t="shared" si="0"/>
        <v>823680</v>
      </c>
      <c r="R46" s="213">
        <v>5.25</v>
      </c>
      <c r="S46" s="219">
        <v>43862</v>
      </c>
      <c r="T46" s="256">
        <v>44020</v>
      </c>
      <c r="U46" s="34"/>
    </row>
    <row r="47" spans="1:21" ht="31.5" outlineLevel="1" x14ac:dyDescent="0.25">
      <c r="A47" s="37"/>
      <c r="B47" s="37">
        <v>202</v>
      </c>
      <c r="C47" s="170">
        <v>66871350</v>
      </c>
      <c r="D47" s="170" t="s">
        <v>1114</v>
      </c>
      <c r="E47" s="51" t="s">
        <v>677</v>
      </c>
      <c r="F47" s="82" t="s">
        <v>919</v>
      </c>
      <c r="G47" s="38"/>
      <c r="H47" s="176"/>
      <c r="I47" s="176"/>
      <c r="J47" s="177"/>
      <c r="K47" s="176"/>
      <c r="L47" s="173">
        <v>96</v>
      </c>
      <c r="M47" s="31"/>
      <c r="N47" s="58"/>
      <c r="O47" s="32"/>
      <c r="P47" s="214"/>
      <c r="Q47" s="216">
        <f>SUM(Q44:Q46)</f>
        <v>3294720</v>
      </c>
      <c r="R47" s="214"/>
      <c r="S47" s="214"/>
      <c r="U47" s="34"/>
    </row>
    <row r="48" spans="1:21" ht="30" outlineLevel="2" x14ac:dyDescent="0.25">
      <c r="A48" s="37"/>
      <c r="B48" s="37">
        <v>203</v>
      </c>
      <c r="C48" s="170">
        <v>16918482</v>
      </c>
      <c r="D48" s="170" t="s">
        <v>1013</v>
      </c>
      <c r="E48" s="63" t="s">
        <v>678</v>
      </c>
      <c r="F48" s="82" t="s">
        <v>919</v>
      </c>
      <c r="G48" s="38" t="s">
        <v>679</v>
      </c>
      <c r="H48" s="176" t="s">
        <v>680</v>
      </c>
      <c r="I48" s="176">
        <v>30</v>
      </c>
      <c r="J48" s="177">
        <v>3</v>
      </c>
      <c r="K48" s="176">
        <v>16</v>
      </c>
      <c r="L48" s="173">
        <v>48</v>
      </c>
      <c r="M48" s="31" t="s">
        <v>6</v>
      </c>
      <c r="N48" s="58"/>
      <c r="O48" s="32" t="s">
        <v>390</v>
      </c>
      <c r="P48" s="213">
        <v>34320</v>
      </c>
      <c r="Q48" s="213">
        <f t="shared" si="0"/>
        <v>1647360</v>
      </c>
      <c r="R48" s="213">
        <v>4.25</v>
      </c>
      <c r="S48" s="219">
        <v>43862</v>
      </c>
      <c r="T48" s="256">
        <v>43992</v>
      </c>
      <c r="U48" s="34"/>
    </row>
    <row r="49" spans="1:21" ht="30" outlineLevel="2" x14ac:dyDescent="0.25">
      <c r="A49" s="37"/>
      <c r="B49" s="37">
        <v>203</v>
      </c>
      <c r="C49" s="170">
        <v>16918482</v>
      </c>
      <c r="D49" s="170" t="s">
        <v>1013</v>
      </c>
      <c r="E49" s="39" t="s">
        <v>678</v>
      </c>
      <c r="F49" s="82" t="s">
        <v>919</v>
      </c>
      <c r="G49" s="38" t="s">
        <v>610</v>
      </c>
      <c r="H49" s="176">
        <v>274</v>
      </c>
      <c r="I49" s="176">
        <v>20</v>
      </c>
      <c r="J49" s="177">
        <v>3</v>
      </c>
      <c r="K49" s="176">
        <v>16</v>
      </c>
      <c r="L49" s="173">
        <v>48</v>
      </c>
      <c r="M49" s="31" t="s">
        <v>6</v>
      </c>
      <c r="N49" s="58"/>
      <c r="O49" s="32" t="s">
        <v>390</v>
      </c>
      <c r="P49" s="213">
        <v>34320</v>
      </c>
      <c r="Q49" s="213">
        <f t="shared" si="0"/>
        <v>1647360</v>
      </c>
      <c r="R49" s="213">
        <v>4.25</v>
      </c>
      <c r="S49" s="219">
        <v>43862</v>
      </c>
      <c r="T49" s="256">
        <v>43992</v>
      </c>
      <c r="U49" s="34"/>
    </row>
    <row r="50" spans="1:21" ht="30" outlineLevel="2" x14ac:dyDescent="0.25">
      <c r="A50" s="37"/>
      <c r="B50" s="37">
        <v>203</v>
      </c>
      <c r="C50" s="170">
        <v>16918482</v>
      </c>
      <c r="D50" s="170" t="s">
        <v>1013</v>
      </c>
      <c r="E50" s="39" t="s">
        <v>678</v>
      </c>
      <c r="F50" s="82" t="s">
        <v>919</v>
      </c>
      <c r="G50" s="38" t="s">
        <v>681</v>
      </c>
      <c r="H50" s="176">
        <v>474</v>
      </c>
      <c r="I50" s="176">
        <v>20</v>
      </c>
      <c r="J50" s="177">
        <v>3</v>
      </c>
      <c r="K50" s="176">
        <v>16</v>
      </c>
      <c r="L50" s="173">
        <v>48</v>
      </c>
      <c r="M50" s="31" t="s">
        <v>6</v>
      </c>
      <c r="N50" s="58"/>
      <c r="O50" s="32" t="s">
        <v>390</v>
      </c>
      <c r="P50" s="213">
        <v>34320</v>
      </c>
      <c r="Q50" s="213">
        <f t="shared" si="0"/>
        <v>1647360</v>
      </c>
      <c r="R50" s="213">
        <v>4.25</v>
      </c>
      <c r="S50" s="219">
        <v>43862</v>
      </c>
      <c r="T50" s="256">
        <v>43992</v>
      </c>
      <c r="U50" s="34"/>
    </row>
    <row r="51" spans="1:21" ht="30" outlineLevel="2" x14ac:dyDescent="0.25">
      <c r="A51" s="37"/>
      <c r="B51" s="37">
        <v>203</v>
      </c>
      <c r="C51" s="170">
        <v>16918482</v>
      </c>
      <c r="D51" s="170" t="s">
        <v>1013</v>
      </c>
      <c r="E51" s="39" t="s">
        <v>678</v>
      </c>
      <c r="F51" s="82" t="s">
        <v>919</v>
      </c>
      <c r="G51" s="38" t="s">
        <v>610</v>
      </c>
      <c r="H51" s="176">
        <v>2495</v>
      </c>
      <c r="I51" s="176">
        <v>35</v>
      </c>
      <c r="J51" s="177">
        <v>3</v>
      </c>
      <c r="K51" s="176">
        <v>16</v>
      </c>
      <c r="L51" s="173">
        <v>48</v>
      </c>
      <c r="M51" s="31" t="s">
        <v>6</v>
      </c>
      <c r="N51" s="58" t="s">
        <v>671</v>
      </c>
      <c r="O51" s="32" t="s">
        <v>390</v>
      </c>
      <c r="P51" s="213">
        <v>34320</v>
      </c>
      <c r="Q51" s="213">
        <f t="shared" si="0"/>
        <v>1647360</v>
      </c>
      <c r="R51" s="213">
        <v>4.25</v>
      </c>
      <c r="S51" s="219">
        <v>43862</v>
      </c>
      <c r="T51" s="256">
        <v>43992</v>
      </c>
      <c r="U51" s="34"/>
    </row>
    <row r="52" spans="1:21" ht="30" outlineLevel="2" x14ac:dyDescent="0.25">
      <c r="A52" s="37"/>
      <c r="B52" s="37">
        <v>203</v>
      </c>
      <c r="C52" s="170">
        <v>16918482</v>
      </c>
      <c r="D52" s="170" t="s">
        <v>1013</v>
      </c>
      <c r="E52" s="39" t="s">
        <v>678</v>
      </c>
      <c r="F52" s="82" t="s">
        <v>919</v>
      </c>
      <c r="G52" s="38" t="s">
        <v>610</v>
      </c>
      <c r="H52" s="176" t="s">
        <v>325</v>
      </c>
      <c r="I52" s="176">
        <v>35</v>
      </c>
      <c r="J52" s="177">
        <v>3</v>
      </c>
      <c r="K52" s="176">
        <v>16</v>
      </c>
      <c r="L52" s="173">
        <v>48</v>
      </c>
      <c r="M52" s="31" t="s">
        <v>6</v>
      </c>
      <c r="N52" s="58" t="s">
        <v>671</v>
      </c>
      <c r="O52" s="32" t="s">
        <v>390</v>
      </c>
      <c r="P52" s="213">
        <v>34320</v>
      </c>
      <c r="Q52" s="213">
        <f t="shared" si="0"/>
        <v>1647360</v>
      </c>
      <c r="R52" s="213">
        <v>4.25</v>
      </c>
      <c r="S52" s="219">
        <v>43862</v>
      </c>
      <c r="T52" s="256">
        <v>43992</v>
      </c>
      <c r="U52" s="60"/>
    </row>
    <row r="53" spans="1:21" ht="30" outlineLevel="2" x14ac:dyDescent="0.25">
      <c r="A53" s="37"/>
      <c r="B53" s="37">
        <v>203</v>
      </c>
      <c r="C53" s="170">
        <v>16918482</v>
      </c>
      <c r="D53" s="170" t="s">
        <v>1013</v>
      </c>
      <c r="E53" s="39" t="s">
        <v>678</v>
      </c>
      <c r="F53" s="82" t="s">
        <v>919</v>
      </c>
      <c r="G53" s="38" t="s">
        <v>610</v>
      </c>
      <c r="H53" s="176" t="s">
        <v>36</v>
      </c>
      <c r="I53" s="176">
        <v>32</v>
      </c>
      <c r="J53" s="177">
        <v>3</v>
      </c>
      <c r="K53" s="176">
        <v>16</v>
      </c>
      <c r="L53" s="173">
        <v>48</v>
      </c>
      <c r="M53" s="31" t="s">
        <v>6</v>
      </c>
      <c r="N53" s="58" t="s">
        <v>671</v>
      </c>
      <c r="O53" s="32" t="s">
        <v>390</v>
      </c>
      <c r="P53" s="213">
        <v>34320</v>
      </c>
      <c r="Q53" s="213">
        <f t="shared" si="0"/>
        <v>1647360</v>
      </c>
      <c r="R53" s="213">
        <v>4.25</v>
      </c>
      <c r="S53" s="219">
        <v>43862</v>
      </c>
      <c r="T53" s="256">
        <v>43992</v>
      </c>
      <c r="U53" s="60"/>
    </row>
    <row r="54" spans="1:21" ht="31.5" outlineLevel="1" x14ac:dyDescent="0.25">
      <c r="A54" s="37"/>
      <c r="B54" s="37">
        <v>203</v>
      </c>
      <c r="C54" s="170">
        <v>16918482</v>
      </c>
      <c r="D54" s="170" t="s">
        <v>1013</v>
      </c>
      <c r="E54" s="51" t="s">
        <v>682</v>
      </c>
      <c r="F54" s="82" t="s">
        <v>919</v>
      </c>
      <c r="G54" s="38"/>
      <c r="H54" s="176"/>
      <c r="I54" s="176"/>
      <c r="J54" s="177"/>
      <c r="K54" s="176"/>
      <c r="L54" s="173">
        <v>288</v>
      </c>
      <c r="M54" s="31"/>
      <c r="N54" s="58"/>
      <c r="O54" s="32"/>
      <c r="P54" s="214"/>
      <c r="Q54" s="216">
        <f>SUM(Q48:Q53)</f>
        <v>9884160</v>
      </c>
      <c r="R54" s="214"/>
      <c r="S54" s="214"/>
      <c r="U54" s="60"/>
    </row>
    <row r="55" spans="1:21" s="181" customFormat="1" ht="15.75" outlineLevel="2" x14ac:dyDescent="0.25">
      <c r="A55" s="37"/>
      <c r="B55" s="37">
        <v>204</v>
      </c>
      <c r="C55" s="170">
        <v>94533562</v>
      </c>
      <c r="D55" s="170" t="s">
        <v>1013</v>
      </c>
      <c r="E55" s="63" t="s">
        <v>1136</v>
      </c>
      <c r="F55" s="82" t="s">
        <v>919</v>
      </c>
      <c r="G55" s="38" t="s">
        <v>683</v>
      </c>
      <c r="H55" s="176"/>
      <c r="I55" s="176"/>
      <c r="J55" s="177"/>
      <c r="K55" s="176"/>
      <c r="L55" s="173">
        <v>120</v>
      </c>
      <c r="M55" s="180" t="s">
        <v>6</v>
      </c>
      <c r="N55" s="58"/>
      <c r="O55" s="172" t="s">
        <v>390</v>
      </c>
      <c r="P55" s="213">
        <v>34320</v>
      </c>
      <c r="Q55" s="213">
        <f t="shared" si="0"/>
        <v>4118400</v>
      </c>
      <c r="R55" s="213">
        <v>4.25</v>
      </c>
      <c r="S55" s="219">
        <v>43862</v>
      </c>
      <c r="T55" s="256">
        <v>43992</v>
      </c>
      <c r="U55" s="182"/>
    </row>
    <row r="56" spans="1:21" s="181" customFormat="1" ht="31.5" outlineLevel="1" x14ac:dyDescent="0.25">
      <c r="A56" s="37"/>
      <c r="B56" s="37">
        <v>204</v>
      </c>
      <c r="C56" s="170">
        <v>94533562</v>
      </c>
      <c r="D56" s="170" t="s">
        <v>1013</v>
      </c>
      <c r="E56" s="51" t="s">
        <v>1137</v>
      </c>
      <c r="F56" s="82" t="s">
        <v>919</v>
      </c>
      <c r="G56" s="38"/>
      <c r="H56" s="176"/>
      <c r="I56" s="176"/>
      <c r="J56" s="177"/>
      <c r="K56" s="176"/>
      <c r="L56" s="173">
        <v>120</v>
      </c>
      <c r="M56" s="180"/>
      <c r="N56" s="58"/>
      <c r="O56" s="172"/>
      <c r="P56" s="213"/>
      <c r="Q56" s="216">
        <f>SUM(Q55)</f>
        <v>4118400</v>
      </c>
      <c r="R56" s="213"/>
      <c r="S56" s="219"/>
      <c r="T56" s="256"/>
      <c r="U56" s="182"/>
    </row>
    <row r="57" spans="1:21" ht="30" outlineLevel="2" x14ac:dyDescent="0.25">
      <c r="A57" s="37"/>
      <c r="B57" s="37">
        <v>205</v>
      </c>
      <c r="C57" s="170">
        <v>31968767</v>
      </c>
      <c r="D57" s="170" t="s">
        <v>1013</v>
      </c>
      <c r="E57" s="46" t="s">
        <v>1138</v>
      </c>
      <c r="F57" s="82" t="s">
        <v>919</v>
      </c>
      <c r="G57" s="38" t="s">
        <v>684</v>
      </c>
      <c r="H57" s="176">
        <v>1141</v>
      </c>
      <c r="I57" s="176">
        <v>40</v>
      </c>
      <c r="J57" s="177">
        <v>3</v>
      </c>
      <c r="K57" s="176">
        <v>16</v>
      </c>
      <c r="L57" s="173">
        <v>48</v>
      </c>
      <c r="M57" s="31" t="s">
        <v>6</v>
      </c>
      <c r="N57" s="58"/>
      <c r="O57" s="32" t="s">
        <v>390</v>
      </c>
      <c r="P57" s="213">
        <v>34320</v>
      </c>
      <c r="Q57" s="213">
        <f t="shared" si="0"/>
        <v>1647360</v>
      </c>
      <c r="R57" s="213">
        <v>4.25</v>
      </c>
      <c r="S57" s="219">
        <v>43862</v>
      </c>
      <c r="T57" s="256">
        <v>43992</v>
      </c>
    </row>
    <row r="58" spans="1:21" ht="30" outlineLevel="2" x14ac:dyDescent="0.25">
      <c r="A58" s="37"/>
      <c r="B58" s="37">
        <v>205</v>
      </c>
      <c r="C58" s="170">
        <v>31968767</v>
      </c>
      <c r="D58" s="170" t="s">
        <v>1013</v>
      </c>
      <c r="E58" s="39" t="s">
        <v>1138</v>
      </c>
      <c r="F58" s="82" t="s">
        <v>919</v>
      </c>
      <c r="G58" s="38" t="s">
        <v>684</v>
      </c>
      <c r="H58" s="176">
        <v>8155</v>
      </c>
      <c r="I58" s="176">
        <v>30</v>
      </c>
      <c r="J58" s="177">
        <v>3</v>
      </c>
      <c r="K58" s="176">
        <v>16</v>
      </c>
      <c r="L58" s="173">
        <v>48</v>
      </c>
      <c r="M58" s="31" t="s">
        <v>6</v>
      </c>
      <c r="N58" s="58"/>
      <c r="O58" s="32" t="s">
        <v>390</v>
      </c>
      <c r="P58" s="213">
        <v>34320</v>
      </c>
      <c r="Q58" s="213">
        <f t="shared" si="0"/>
        <v>1647360</v>
      </c>
      <c r="R58" s="213">
        <v>4.25</v>
      </c>
      <c r="S58" s="219">
        <v>43862</v>
      </c>
      <c r="T58" s="256">
        <v>43992</v>
      </c>
    </row>
    <row r="59" spans="1:21" ht="39" outlineLevel="2" x14ac:dyDescent="0.25">
      <c r="A59" s="37"/>
      <c r="B59" s="37">
        <v>205</v>
      </c>
      <c r="C59" s="170">
        <v>31968767</v>
      </c>
      <c r="D59" s="170" t="s">
        <v>1013</v>
      </c>
      <c r="E59" s="39" t="s">
        <v>1138</v>
      </c>
      <c r="F59" s="82" t="s">
        <v>919</v>
      </c>
      <c r="G59" s="115" t="s">
        <v>635</v>
      </c>
      <c r="H59" s="123" t="s">
        <v>636</v>
      </c>
      <c r="J59" s="127">
        <v>4</v>
      </c>
      <c r="K59" s="123">
        <v>2</v>
      </c>
      <c r="L59" s="123">
        <v>8</v>
      </c>
      <c r="M59" s="166" t="s">
        <v>6</v>
      </c>
      <c r="N59" s="83" t="s">
        <v>29</v>
      </c>
      <c r="O59" s="167" t="s">
        <v>637</v>
      </c>
      <c r="P59" s="213">
        <v>34320</v>
      </c>
      <c r="Q59" s="213">
        <f t="shared" si="0"/>
        <v>274560</v>
      </c>
      <c r="R59" s="213">
        <v>4.25</v>
      </c>
      <c r="S59" s="219">
        <v>43862</v>
      </c>
      <c r="T59" s="256">
        <v>43992</v>
      </c>
    </row>
    <row r="60" spans="1:21" ht="39" outlineLevel="2" x14ac:dyDescent="0.25">
      <c r="A60" s="37"/>
      <c r="B60" s="37">
        <v>205</v>
      </c>
      <c r="C60" s="170">
        <v>31968767</v>
      </c>
      <c r="D60" s="170" t="s">
        <v>1013</v>
      </c>
      <c r="E60" s="39" t="s">
        <v>1138</v>
      </c>
      <c r="F60" s="82" t="s">
        <v>919</v>
      </c>
      <c r="G60" s="115" t="s">
        <v>638</v>
      </c>
      <c r="H60" s="123" t="s">
        <v>636</v>
      </c>
      <c r="J60" s="127">
        <v>2</v>
      </c>
      <c r="K60" s="123">
        <v>2</v>
      </c>
      <c r="L60" s="123">
        <v>4</v>
      </c>
      <c r="M60" s="166" t="s">
        <v>615</v>
      </c>
      <c r="N60" s="83" t="s">
        <v>29</v>
      </c>
      <c r="O60" s="167" t="s">
        <v>637</v>
      </c>
      <c r="P60" s="252">
        <v>23100</v>
      </c>
      <c r="Q60" s="213">
        <f t="shared" si="0"/>
        <v>92400</v>
      </c>
      <c r="R60" s="213">
        <v>4.25</v>
      </c>
      <c r="S60" s="219">
        <v>43862</v>
      </c>
      <c r="T60" s="256">
        <v>43992</v>
      </c>
    </row>
    <row r="61" spans="1:21" ht="39" outlineLevel="2" x14ac:dyDescent="0.25">
      <c r="A61" s="37"/>
      <c r="B61" s="37">
        <v>205</v>
      </c>
      <c r="C61" s="170">
        <v>31968767</v>
      </c>
      <c r="D61" s="170" t="s">
        <v>1013</v>
      </c>
      <c r="E61" s="39" t="s">
        <v>1138</v>
      </c>
      <c r="F61" s="82" t="s">
        <v>919</v>
      </c>
      <c r="G61" s="115" t="s">
        <v>639</v>
      </c>
      <c r="H61" s="123" t="s">
        <v>636</v>
      </c>
      <c r="J61" s="127">
        <v>2</v>
      </c>
      <c r="K61" s="123">
        <v>2</v>
      </c>
      <c r="L61" s="123">
        <v>4</v>
      </c>
      <c r="M61" s="166" t="s">
        <v>615</v>
      </c>
      <c r="N61" s="83" t="s">
        <v>29</v>
      </c>
      <c r="O61" s="167" t="s">
        <v>637</v>
      </c>
      <c r="P61" s="252">
        <v>23100</v>
      </c>
      <c r="Q61" s="213">
        <f t="shared" si="0"/>
        <v>92400</v>
      </c>
      <c r="R61" s="213">
        <v>4.25</v>
      </c>
      <c r="S61" s="219">
        <v>43862</v>
      </c>
      <c r="T61" s="256">
        <v>43992</v>
      </c>
    </row>
    <row r="62" spans="1:21" ht="31.5" outlineLevel="1" x14ac:dyDescent="0.25">
      <c r="A62" s="37"/>
      <c r="B62" s="37">
        <v>205</v>
      </c>
      <c r="C62" s="170">
        <v>31968767</v>
      </c>
      <c r="D62" s="170" t="s">
        <v>1013</v>
      </c>
      <c r="E62" s="51" t="s">
        <v>1139</v>
      </c>
      <c r="F62" s="82" t="s">
        <v>919</v>
      </c>
      <c r="G62" s="38"/>
      <c r="H62" s="176"/>
      <c r="I62" s="176"/>
      <c r="J62" s="177"/>
      <c r="K62" s="176"/>
      <c r="L62" s="175">
        <v>112</v>
      </c>
      <c r="M62" s="31"/>
      <c r="N62" s="58"/>
      <c r="O62" s="32"/>
      <c r="P62" s="214"/>
      <c r="Q62" s="216">
        <f>SUM(Q55:Q61)</f>
        <v>11990880</v>
      </c>
      <c r="R62" s="214"/>
      <c r="S62" s="214"/>
    </row>
    <row r="63" spans="1:21" ht="15.75" outlineLevel="2" x14ac:dyDescent="0.25">
      <c r="A63" s="37"/>
      <c r="B63" s="37">
        <v>206</v>
      </c>
      <c r="C63" s="170">
        <v>29363640</v>
      </c>
      <c r="D63" s="170" t="s">
        <v>1013</v>
      </c>
      <c r="E63" s="63" t="s">
        <v>1140</v>
      </c>
      <c r="F63" s="82" t="s">
        <v>919</v>
      </c>
      <c r="G63" s="38" t="s">
        <v>685</v>
      </c>
      <c r="H63" s="176">
        <v>941</v>
      </c>
      <c r="I63" s="176">
        <v>30</v>
      </c>
      <c r="J63" s="177">
        <v>3</v>
      </c>
      <c r="K63" s="176">
        <v>16</v>
      </c>
      <c r="L63" s="173">
        <v>48</v>
      </c>
      <c r="M63" s="31" t="s">
        <v>6</v>
      </c>
      <c r="N63" s="58"/>
      <c r="O63" s="32" t="s">
        <v>390</v>
      </c>
      <c r="P63" s="213">
        <v>34320</v>
      </c>
      <c r="Q63" s="213">
        <f t="shared" si="0"/>
        <v>1647360</v>
      </c>
      <c r="R63" s="213">
        <v>5.25</v>
      </c>
      <c r="S63" s="219">
        <v>43862</v>
      </c>
      <c r="T63" s="256">
        <v>44020</v>
      </c>
    </row>
    <row r="64" spans="1:21" ht="15.75" outlineLevel="2" x14ac:dyDescent="0.25">
      <c r="A64" s="37"/>
      <c r="B64" s="37">
        <v>206</v>
      </c>
      <c r="C64" s="170">
        <v>29363640</v>
      </c>
      <c r="D64" s="170" t="s">
        <v>1013</v>
      </c>
      <c r="E64" s="39" t="s">
        <v>1140</v>
      </c>
      <c r="F64" s="82" t="s">
        <v>919</v>
      </c>
      <c r="G64" s="38" t="s">
        <v>686</v>
      </c>
      <c r="H64" s="176" t="s">
        <v>687</v>
      </c>
      <c r="I64" s="176">
        <v>40</v>
      </c>
      <c r="J64" s="177">
        <v>3</v>
      </c>
      <c r="K64" s="176">
        <v>16</v>
      </c>
      <c r="L64" s="173">
        <v>48</v>
      </c>
      <c r="M64" s="31" t="s">
        <v>6</v>
      </c>
      <c r="N64" s="58"/>
      <c r="O64" s="32" t="s">
        <v>431</v>
      </c>
      <c r="P64" s="213">
        <v>34320</v>
      </c>
      <c r="Q64" s="213">
        <f t="shared" si="0"/>
        <v>1647360</v>
      </c>
      <c r="R64" s="213">
        <v>5.25</v>
      </c>
      <c r="S64" s="219">
        <v>43862</v>
      </c>
      <c r="T64" s="256">
        <v>44020</v>
      </c>
    </row>
    <row r="65" spans="1:20" ht="31.5" outlineLevel="1" x14ac:dyDescent="0.25">
      <c r="A65" s="37"/>
      <c r="B65" s="37">
        <v>206</v>
      </c>
      <c r="C65" s="170">
        <v>29363640</v>
      </c>
      <c r="D65" s="170" t="s">
        <v>1013</v>
      </c>
      <c r="E65" s="51" t="s">
        <v>1141</v>
      </c>
      <c r="F65" s="82" t="s">
        <v>919</v>
      </c>
      <c r="G65" s="38"/>
      <c r="H65" s="176"/>
      <c r="I65" s="176"/>
      <c r="J65" s="177"/>
      <c r="K65" s="176"/>
      <c r="L65" s="173">
        <v>96</v>
      </c>
      <c r="M65" s="31"/>
      <c r="N65" s="58"/>
      <c r="O65" s="32"/>
      <c r="P65" s="214"/>
      <c r="Q65" s="216">
        <f>SUM(Q63:Q64)</f>
        <v>3294720</v>
      </c>
      <c r="R65" s="214"/>
      <c r="S65" s="214"/>
    </row>
    <row r="66" spans="1:20" ht="30" outlineLevel="2" x14ac:dyDescent="0.25">
      <c r="A66" s="37"/>
      <c r="B66" s="37">
        <v>207</v>
      </c>
      <c r="C66" s="170" t="s">
        <v>1286</v>
      </c>
      <c r="D66" s="270" t="s">
        <v>1106</v>
      </c>
      <c r="E66" s="63" t="s">
        <v>1142</v>
      </c>
      <c r="F66" s="82" t="s">
        <v>919</v>
      </c>
      <c r="G66" s="38" t="s">
        <v>688</v>
      </c>
      <c r="H66" s="176" t="s">
        <v>652</v>
      </c>
      <c r="I66" s="176">
        <v>25</v>
      </c>
      <c r="J66" s="177">
        <v>3</v>
      </c>
      <c r="K66" s="176">
        <v>16</v>
      </c>
      <c r="L66" s="173">
        <v>48</v>
      </c>
      <c r="M66" s="31" t="s">
        <v>6</v>
      </c>
      <c r="N66" s="58"/>
      <c r="O66" s="32" t="s">
        <v>390</v>
      </c>
      <c r="P66" s="213">
        <v>34320</v>
      </c>
      <c r="Q66" s="213">
        <f t="shared" si="0"/>
        <v>1647360</v>
      </c>
      <c r="R66" s="214">
        <v>4.25</v>
      </c>
      <c r="S66" s="218">
        <v>43866</v>
      </c>
      <c r="T66" s="217">
        <v>43992</v>
      </c>
    </row>
    <row r="67" spans="1:20" ht="30" outlineLevel="2" x14ac:dyDescent="0.25">
      <c r="A67" s="37"/>
      <c r="B67" s="37">
        <v>207</v>
      </c>
      <c r="C67" s="170" t="s">
        <v>1286</v>
      </c>
      <c r="D67" s="270" t="s">
        <v>1106</v>
      </c>
      <c r="E67" s="39" t="s">
        <v>1142</v>
      </c>
      <c r="F67" s="82" t="s">
        <v>919</v>
      </c>
      <c r="G67" s="38" t="s">
        <v>689</v>
      </c>
      <c r="H67" s="176">
        <v>641</v>
      </c>
      <c r="I67" s="176">
        <v>23</v>
      </c>
      <c r="J67" s="177">
        <v>3</v>
      </c>
      <c r="K67" s="176">
        <v>16</v>
      </c>
      <c r="L67" s="173">
        <v>48</v>
      </c>
      <c r="M67" s="31" t="s">
        <v>6</v>
      </c>
      <c r="N67" s="58"/>
      <c r="O67" s="32" t="s">
        <v>390</v>
      </c>
      <c r="P67" s="213">
        <v>34320</v>
      </c>
      <c r="Q67" s="213">
        <f t="shared" si="0"/>
        <v>1647360</v>
      </c>
      <c r="R67" s="214">
        <v>4.25</v>
      </c>
      <c r="S67" s="218">
        <v>43866</v>
      </c>
      <c r="T67" s="217">
        <v>43992</v>
      </c>
    </row>
    <row r="68" spans="1:20" ht="31.5" outlineLevel="1" x14ac:dyDescent="0.25">
      <c r="A68" s="37"/>
      <c r="B68" s="37">
        <v>207</v>
      </c>
      <c r="C68" s="170" t="s">
        <v>1286</v>
      </c>
      <c r="D68" s="270" t="s">
        <v>1106</v>
      </c>
      <c r="E68" s="51" t="s">
        <v>1143</v>
      </c>
      <c r="F68" s="82" t="s">
        <v>919</v>
      </c>
      <c r="G68" s="38"/>
      <c r="H68" s="176"/>
      <c r="I68" s="176"/>
      <c r="J68" s="177"/>
      <c r="K68" s="176"/>
      <c r="L68" s="173">
        <v>96</v>
      </c>
      <c r="M68" s="31"/>
      <c r="N68" s="58"/>
      <c r="O68" s="32"/>
      <c r="P68" s="214"/>
      <c r="Q68" s="216">
        <f>SUM(Q66:Q67)</f>
        <v>3294720</v>
      </c>
      <c r="R68" s="214"/>
      <c r="S68" s="214"/>
    </row>
    <row r="69" spans="1:20" ht="15.75" outlineLevel="2" x14ac:dyDescent="0.25">
      <c r="A69" s="37"/>
      <c r="B69" s="37">
        <v>208</v>
      </c>
      <c r="C69" s="170">
        <v>94380307</v>
      </c>
      <c r="D69" s="170" t="s">
        <v>1013</v>
      </c>
      <c r="E69" s="63" t="s">
        <v>1144</v>
      </c>
      <c r="F69" s="82" t="s">
        <v>919</v>
      </c>
      <c r="G69" s="38" t="s">
        <v>690</v>
      </c>
      <c r="H69" s="176" t="s">
        <v>691</v>
      </c>
      <c r="I69" s="176">
        <v>37</v>
      </c>
      <c r="J69" s="177">
        <v>1.5</v>
      </c>
      <c r="K69" s="176">
        <v>16</v>
      </c>
      <c r="L69" s="173">
        <v>24</v>
      </c>
      <c r="M69" s="31" t="s">
        <v>6</v>
      </c>
      <c r="N69" s="58"/>
      <c r="O69" s="32" t="s">
        <v>390</v>
      </c>
      <c r="P69" s="213">
        <v>34320</v>
      </c>
      <c r="Q69" s="213">
        <f t="shared" si="0"/>
        <v>823680</v>
      </c>
      <c r="R69" s="213">
        <v>4.25</v>
      </c>
      <c r="S69" s="219">
        <v>43862</v>
      </c>
      <c r="T69" s="256">
        <v>43992</v>
      </c>
    </row>
    <row r="70" spans="1:20" ht="15.75" outlineLevel="2" x14ac:dyDescent="0.25">
      <c r="A70" s="37"/>
      <c r="B70" s="37">
        <v>208</v>
      </c>
      <c r="C70" s="170">
        <v>94380307</v>
      </c>
      <c r="D70" s="170" t="s">
        <v>1013</v>
      </c>
      <c r="E70" s="39" t="s">
        <v>1144</v>
      </c>
      <c r="F70" s="82" t="s">
        <v>919</v>
      </c>
      <c r="G70" s="38" t="s">
        <v>692</v>
      </c>
      <c r="H70" s="176">
        <v>449</v>
      </c>
      <c r="I70" s="176">
        <v>20</v>
      </c>
      <c r="J70" s="177">
        <v>3</v>
      </c>
      <c r="K70" s="176">
        <v>16</v>
      </c>
      <c r="L70" s="173">
        <v>48</v>
      </c>
      <c r="M70" s="31" t="s">
        <v>6</v>
      </c>
      <c r="N70" s="58"/>
      <c r="O70" s="32" t="s">
        <v>390</v>
      </c>
      <c r="P70" s="213">
        <v>34320</v>
      </c>
      <c r="Q70" s="213">
        <f t="shared" si="0"/>
        <v>1647360</v>
      </c>
      <c r="R70" s="213">
        <v>4.25</v>
      </c>
      <c r="S70" s="219">
        <v>43862</v>
      </c>
      <c r="T70" s="256">
        <v>43992</v>
      </c>
    </row>
    <row r="71" spans="1:20" ht="30" outlineLevel="2" x14ac:dyDescent="0.25">
      <c r="A71" s="37"/>
      <c r="B71" s="37">
        <v>208</v>
      </c>
      <c r="C71" s="170">
        <v>94380307</v>
      </c>
      <c r="D71" s="170" t="s">
        <v>1013</v>
      </c>
      <c r="E71" s="39" t="s">
        <v>1144</v>
      </c>
      <c r="F71" s="82" t="s">
        <v>919</v>
      </c>
      <c r="G71" s="38" t="s">
        <v>205</v>
      </c>
      <c r="H71" s="176" t="s">
        <v>156</v>
      </c>
      <c r="I71" s="176">
        <v>14</v>
      </c>
      <c r="J71" s="177">
        <f>L71/K71</f>
        <v>2.375</v>
      </c>
      <c r="K71" s="176">
        <v>16</v>
      </c>
      <c r="L71" s="173">
        <v>38</v>
      </c>
      <c r="M71" s="31" t="s">
        <v>6</v>
      </c>
      <c r="N71" s="58"/>
      <c r="O71" s="32" t="s">
        <v>390</v>
      </c>
      <c r="P71" s="213">
        <v>34320</v>
      </c>
      <c r="Q71" s="213">
        <f t="shared" ref="Q71:Q132" si="2">L71*P71</f>
        <v>1304160</v>
      </c>
      <c r="R71" s="213">
        <v>4.25</v>
      </c>
      <c r="S71" s="219">
        <v>43862</v>
      </c>
      <c r="T71" s="256">
        <v>43992</v>
      </c>
    </row>
    <row r="72" spans="1:20" ht="30" outlineLevel="2" x14ac:dyDescent="0.25">
      <c r="A72" s="37"/>
      <c r="B72" s="37">
        <v>208</v>
      </c>
      <c r="C72" s="170">
        <v>94380307</v>
      </c>
      <c r="D72" s="170" t="s">
        <v>1013</v>
      </c>
      <c r="E72" s="39" t="s">
        <v>1144</v>
      </c>
      <c r="F72" s="82" t="s">
        <v>919</v>
      </c>
      <c r="G72" s="38" t="s">
        <v>144</v>
      </c>
      <c r="H72" s="176">
        <v>2495</v>
      </c>
      <c r="I72" s="176">
        <v>35</v>
      </c>
      <c r="J72" s="177">
        <f>L72/K72</f>
        <v>2.375</v>
      </c>
      <c r="K72" s="176">
        <v>16</v>
      </c>
      <c r="L72" s="173">
        <v>38</v>
      </c>
      <c r="M72" s="31" t="s">
        <v>6</v>
      </c>
      <c r="N72" s="58"/>
      <c r="O72" s="32" t="s">
        <v>390</v>
      </c>
      <c r="P72" s="213">
        <v>34320</v>
      </c>
      <c r="Q72" s="213">
        <f t="shared" si="2"/>
        <v>1304160</v>
      </c>
      <c r="R72" s="213">
        <v>4.25</v>
      </c>
      <c r="S72" s="219">
        <v>43862</v>
      </c>
      <c r="T72" s="256">
        <v>43992</v>
      </c>
    </row>
    <row r="73" spans="1:20" ht="30" outlineLevel="2" x14ac:dyDescent="0.25">
      <c r="A73" s="37"/>
      <c r="B73" s="37">
        <v>208</v>
      </c>
      <c r="C73" s="170">
        <v>94380307</v>
      </c>
      <c r="D73" s="170" t="s">
        <v>1013</v>
      </c>
      <c r="E73" s="39" t="s">
        <v>1144</v>
      </c>
      <c r="F73" s="82" t="s">
        <v>919</v>
      </c>
      <c r="G73" s="38" t="s">
        <v>144</v>
      </c>
      <c r="H73" s="176" t="s">
        <v>325</v>
      </c>
      <c r="I73" s="176">
        <v>35</v>
      </c>
      <c r="J73" s="177">
        <f>L73/K73</f>
        <v>2.375</v>
      </c>
      <c r="K73" s="176">
        <v>16</v>
      </c>
      <c r="L73" s="173">
        <v>38</v>
      </c>
      <c r="M73" s="31" t="s">
        <v>6</v>
      </c>
      <c r="N73" s="58"/>
      <c r="O73" s="32" t="s">
        <v>390</v>
      </c>
      <c r="P73" s="213">
        <v>34320</v>
      </c>
      <c r="Q73" s="213">
        <f t="shared" si="2"/>
        <v>1304160</v>
      </c>
      <c r="R73" s="213">
        <v>4.25</v>
      </c>
      <c r="S73" s="219">
        <v>43862</v>
      </c>
      <c r="T73" s="256">
        <v>43992</v>
      </c>
    </row>
    <row r="74" spans="1:20" ht="30" outlineLevel="2" x14ac:dyDescent="0.25">
      <c r="A74" s="37"/>
      <c r="B74" s="37">
        <v>208</v>
      </c>
      <c r="C74" s="170">
        <v>94380307</v>
      </c>
      <c r="D74" s="170" t="s">
        <v>1013</v>
      </c>
      <c r="E74" s="39" t="s">
        <v>1144</v>
      </c>
      <c r="F74" s="82" t="s">
        <v>919</v>
      </c>
      <c r="G74" s="38" t="s">
        <v>144</v>
      </c>
      <c r="H74" s="176" t="s">
        <v>222</v>
      </c>
      <c r="I74" s="176">
        <v>37</v>
      </c>
      <c r="J74" s="177">
        <f>L74/K74</f>
        <v>2.375</v>
      </c>
      <c r="K74" s="176">
        <v>16</v>
      </c>
      <c r="L74" s="173">
        <v>38</v>
      </c>
      <c r="M74" s="31" t="s">
        <v>6</v>
      </c>
      <c r="N74" s="58"/>
      <c r="O74" s="32" t="s">
        <v>390</v>
      </c>
      <c r="P74" s="213">
        <v>34320</v>
      </c>
      <c r="Q74" s="213">
        <f t="shared" si="2"/>
        <v>1304160</v>
      </c>
      <c r="R74" s="213">
        <v>4.25</v>
      </c>
      <c r="S74" s="219">
        <v>43862</v>
      </c>
      <c r="T74" s="256">
        <v>43992</v>
      </c>
    </row>
    <row r="75" spans="1:20" ht="31.5" outlineLevel="1" x14ac:dyDescent="0.25">
      <c r="A75" s="37"/>
      <c r="B75" s="37">
        <v>208</v>
      </c>
      <c r="C75" s="170">
        <v>94380307</v>
      </c>
      <c r="D75" s="170" t="s">
        <v>1013</v>
      </c>
      <c r="E75" s="51" t="s">
        <v>1145</v>
      </c>
      <c r="F75" s="82" t="s">
        <v>919</v>
      </c>
      <c r="G75" s="38"/>
      <c r="H75" s="176"/>
      <c r="I75" s="176"/>
      <c r="J75" s="177"/>
      <c r="K75" s="176"/>
      <c r="L75" s="173">
        <v>224</v>
      </c>
      <c r="M75" s="31"/>
      <c r="N75" s="58"/>
      <c r="O75" s="32"/>
      <c r="P75" s="214"/>
      <c r="Q75" s="216">
        <f>SUM(Q69:Q74)</f>
        <v>7687680</v>
      </c>
      <c r="R75" s="214"/>
      <c r="S75" s="214"/>
    </row>
    <row r="76" spans="1:20" ht="30" outlineLevel="2" x14ac:dyDescent="0.25">
      <c r="A76" s="37"/>
      <c r="B76" s="37">
        <v>209</v>
      </c>
      <c r="C76" s="170">
        <v>21791836</v>
      </c>
      <c r="D76" s="170" t="s">
        <v>1273</v>
      </c>
      <c r="E76" s="63" t="s">
        <v>1146</v>
      </c>
      <c r="F76" s="82" t="s">
        <v>919</v>
      </c>
      <c r="G76" s="38" t="s">
        <v>693</v>
      </c>
      <c r="H76" s="176" t="s">
        <v>668</v>
      </c>
      <c r="I76" s="176">
        <v>20</v>
      </c>
      <c r="J76" s="177">
        <v>9</v>
      </c>
      <c r="K76" s="176">
        <v>16</v>
      </c>
      <c r="L76" s="173">
        <v>144</v>
      </c>
      <c r="M76" s="31" t="s">
        <v>6</v>
      </c>
      <c r="N76" s="58"/>
      <c r="O76" s="32" t="s">
        <v>390</v>
      </c>
      <c r="P76" s="213">
        <v>34320</v>
      </c>
      <c r="Q76" s="213">
        <f t="shared" si="2"/>
        <v>4942080</v>
      </c>
      <c r="R76" s="213">
        <v>4.25</v>
      </c>
      <c r="S76" s="219">
        <v>43862</v>
      </c>
      <c r="T76" s="256">
        <v>43992</v>
      </c>
    </row>
    <row r="77" spans="1:20" ht="31.5" outlineLevel="1" x14ac:dyDescent="0.25">
      <c r="A77" s="37"/>
      <c r="B77" s="37">
        <v>209</v>
      </c>
      <c r="C77" s="170">
        <v>21791836</v>
      </c>
      <c r="D77" s="170" t="s">
        <v>1273</v>
      </c>
      <c r="E77" s="51" t="s">
        <v>1147</v>
      </c>
      <c r="F77" s="82" t="s">
        <v>919</v>
      </c>
      <c r="G77" s="38"/>
      <c r="H77" s="176"/>
      <c r="I77" s="176"/>
      <c r="J77" s="177"/>
      <c r="K77" s="176"/>
      <c r="L77" s="173">
        <v>144</v>
      </c>
      <c r="M77" s="31"/>
      <c r="N77" s="58"/>
      <c r="O77" s="32"/>
      <c r="P77" s="214"/>
      <c r="Q77" s="216">
        <f>SUM(Q76)</f>
        <v>4942080</v>
      </c>
      <c r="R77" s="214"/>
      <c r="S77" s="214"/>
    </row>
    <row r="78" spans="1:20" ht="15.75" outlineLevel="2" x14ac:dyDescent="0.25">
      <c r="A78" s="37"/>
      <c r="B78" s="37">
        <v>210</v>
      </c>
      <c r="C78" s="170">
        <v>59833852</v>
      </c>
      <c r="D78" s="170" t="s">
        <v>1041</v>
      </c>
      <c r="E78" s="63" t="s">
        <v>1148</v>
      </c>
      <c r="F78" s="82" t="s">
        <v>919</v>
      </c>
      <c r="G78" s="38" t="s">
        <v>694</v>
      </c>
      <c r="H78" s="176">
        <v>447</v>
      </c>
      <c r="I78" s="35">
        <v>18</v>
      </c>
      <c r="J78" s="177">
        <v>3</v>
      </c>
      <c r="K78" s="176">
        <v>16</v>
      </c>
      <c r="L78" s="173">
        <v>48</v>
      </c>
      <c r="M78" s="31" t="s">
        <v>6</v>
      </c>
      <c r="N78" s="58"/>
      <c r="O78" s="32" t="s">
        <v>390</v>
      </c>
      <c r="P78" s="213">
        <v>34320</v>
      </c>
      <c r="Q78" s="213">
        <f t="shared" si="2"/>
        <v>1647360</v>
      </c>
      <c r="R78" s="213">
        <v>4.25</v>
      </c>
      <c r="S78" s="219">
        <v>43862</v>
      </c>
      <c r="T78" s="256">
        <v>43992</v>
      </c>
    </row>
    <row r="79" spans="1:20" ht="15.75" outlineLevel="2" x14ac:dyDescent="0.25">
      <c r="A79" s="37"/>
      <c r="B79" s="37">
        <v>210</v>
      </c>
      <c r="C79" s="170">
        <v>59833852</v>
      </c>
      <c r="D79" s="170" t="s">
        <v>1041</v>
      </c>
      <c r="E79" s="39" t="s">
        <v>1148</v>
      </c>
      <c r="F79" s="82" t="s">
        <v>919</v>
      </c>
      <c r="G79" s="38" t="s">
        <v>695</v>
      </c>
      <c r="H79" s="176">
        <v>549</v>
      </c>
      <c r="I79" s="35">
        <v>25</v>
      </c>
      <c r="J79" s="177">
        <v>3</v>
      </c>
      <c r="K79" s="176">
        <v>16</v>
      </c>
      <c r="L79" s="173">
        <v>48</v>
      </c>
      <c r="M79" s="31" t="s">
        <v>6</v>
      </c>
      <c r="N79" s="58"/>
      <c r="O79" s="32" t="s">
        <v>390</v>
      </c>
      <c r="P79" s="213">
        <v>34320</v>
      </c>
      <c r="Q79" s="213">
        <f t="shared" si="2"/>
        <v>1647360</v>
      </c>
      <c r="R79" s="213">
        <v>4.25</v>
      </c>
      <c r="S79" s="219">
        <v>43862</v>
      </c>
      <c r="T79" s="256">
        <v>43992</v>
      </c>
    </row>
    <row r="80" spans="1:20" ht="15.75" outlineLevel="2" x14ac:dyDescent="0.25">
      <c r="A80" s="37"/>
      <c r="B80" s="37">
        <v>210</v>
      </c>
      <c r="C80" s="170">
        <v>59833852</v>
      </c>
      <c r="D80" s="170" t="s">
        <v>1041</v>
      </c>
      <c r="E80" s="39" t="s">
        <v>1148</v>
      </c>
      <c r="F80" s="82" t="s">
        <v>919</v>
      </c>
      <c r="G80" s="184" t="s">
        <v>696</v>
      </c>
      <c r="H80" s="176" t="s">
        <v>697</v>
      </c>
      <c r="I80" s="35">
        <v>25</v>
      </c>
      <c r="J80" s="177">
        <v>3</v>
      </c>
      <c r="K80" s="176">
        <v>16</v>
      </c>
      <c r="L80" s="173">
        <v>48</v>
      </c>
      <c r="M80" s="31" t="s">
        <v>6</v>
      </c>
      <c r="N80" s="58"/>
      <c r="O80" s="32" t="s">
        <v>390</v>
      </c>
      <c r="P80" s="213">
        <v>34320</v>
      </c>
      <c r="Q80" s="213">
        <f t="shared" si="2"/>
        <v>1647360</v>
      </c>
      <c r="R80" s="213">
        <v>4.25</v>
      </c>
      <c r="S80" s="219">
        <v>43862</v>
      </c>
      <c r="T80" s="256">
        <v>43992</v>
      </c>
    </row>
    <row r="81" spans="1:20" ht="31.5" outlineLevel="1" x14ac:dyDescent="0.25">
      <c r="A81" s="37"/>
      <c r="B81" s="37">
        <v>210</v>
      </c>
      <c r="C81" s="170">
        <v>59833852</v>
      </c>
      <c r="D81" s="170" t="s">
        <v>1041</v>
      </c>
      <c r="E81" s="51" t="s">
        <v>1149</v>
      </c>
      <c r="F81" s="82" t="s">
        <v>919</v>
      </c>
      <c r="G81" s="184"/>
      <c r="H81" s="176"/>
      <c r="I81" s="35"/>
      <c r="J81" s="177"/>
      <c r="K81" s="176"/>
      <c r="L81" s="173">
        <v>144</v>
      </c>
      <c r="M81" s="31"/>
      <c r="N81" s="58"/>
      <c r="O81" s="32"/>
      <c r="P81" s="214"/>
      <c r="Q81" s="216">
        <f>SUM(Q78:Q80)</f>
        <v>4942080</v>
      </c>
      <c r="R81" s="214"/>
      <c r="S81" s="214"/>
    </row>
    <row r="82" spans="1:20" ht="15.75" outlineLevel="2" x14ac:dyDescent="0.25">
      <c r="A82" s="37"/>
      <c r="B82" s="37">
        <v>211</v>
      </c>
      <c r="C82" s="170">
        <v>31925118</v>
      </c>
      <c r="D82" s="170" t="s">
        <v>1013</v>
      </c>
      <c r="E82" s="63" t="s">
        <v>1150</v>
      </c>
      <c r="F82" s="82" t="s">
        <v>919</v>
      </c>
      <c r="G82" s="178" t="s">
        <v>698</v>
      </c>
      <c r="H82" s="176">
        <v>7155</v>
      </c>
      <c r="I82" s="35">
        <v>25</v>
      </c>
      <c r="J82" s="177">
        <v>3</v>
      </c>
      <c r="K82" s="176">
        <v>16</v>
      </c>
      <c r="L82" s="173">
        <v>48</v>
      </c>
      <c r="M82" s="31" t="s">
        <v>6</v>
      </c>
      <c r="N82" s="58"/>
      <c r="O82" s="32" t="s">
        <v>390</v>
      </c>
      <c r="P82" s="213">
        <v>34320</v>
      </c>
      <c r="Q82" s="213">
        <f t="shared" si="2"/>
        <v>1647360</v>
      </c>
      <c r="R82" s="213">
        <v>4.25</v>
      </c>
      <c r="S82" s="219">
        <v>43862</v>
      </c>
      <c r="T82" s="256">
        <v>43992</v>
      </c>
    </row>
    <row r="83" spans="1:20" ht="15.75" outlineLevel="2" x14ac:dyDescent="0.25">
      <c r="A83" s="37"/>
      <c r="B83" s="37">
        <v>211</v>
      </c>
      <c r="C83" s="170">
        <v>31925118</v>
      </c>
      <c r="D83" s="170" t="s">
        <v>1013</v>
      </c>
      <c r="E83" s="39" t="s">
        <v>1150</v>
      </c>
      <c r="F83" s="82" t="s">
        <v>919</v>
      </c>
      <c r="G83" s="38" t="s">
        <v>699</v>
      </c>
      <c r="H83" s="176">
        <v>349</v>
      </c>
      <c r="I83" s="35">
        <v>22</v>
      </c>
      <c r="J83" s="177">
        <v>3</v>
      </c>
      <c r="K83" s="176">
        <v>16</v>
      </c>
      <c r="L83" s="173">
        <v>48</v>
      </c>
      <c r="M83" s="31" t="s">
        <v>6</v>
      </c>
      <c r="N83" s="58"/>
      <c r="O83" s="32" t="s">
        <v>390</v>
      </c>
      <c r="P83" s="213">
        <v>34320</v>
      </c>
      <c r="Q83" s="213">
        <f t="shared" si="2"/>
        <v>1647360</v>
      </c>
      <c r="R83" s="213">
        <v>4.25</v>
      </c>
      <c r="S83" s="219">
        <v>43862</v>
      </c>
      <c r="T83" s="256">
        <v>43992</v>
      </c>
    </row>
    <row r="84" spans="1:20" ht="15.75" outlineLevel="2" x14ac:dyDescent="0.25">
      <c r="A84" s="37"/>
      <c r="B84" s="37">
        <v>211</v>
      </c>
      <c r="C84" s="170">
        <v>31925118</v>
      </c>
      <c r="D84" s="170" t="s">
        <v>1013</v>
      </c>
      <c r="E84" s="39" t="s">
        <v>1150</v>
      </c>
      <c r="F84" s="82" t="s">
        <v>919</v>
      </c>
      <c r="G84" s="38" t="s">
        <v>700</v>
      </c>
      <c r="H84" s="176" t="s">
        <v>701</v>
      </c>
      <c r="I84" s="35">
        <v>30</v>
      </c>
      <c r="J84" s="177">
        <v>3</v>
      </c>
      <c r="K84" s="176">
        <v>16</v>
      </c>
      <c r="L84" s="173">
        <v>48</v>
      </c>
      <c r="M84" s="31" t="s">
        <v>6</v>
      </c>
      <c r="N84" s="58"/>
      <c r="O84" s="32" t="s">
        <v>390</v>
      </c>
      <c r="P84" s="213">
        <v>34320</v>
      </c>
      <c r="Q84" s="213">
        <f t="shared" si="2"/>
        <v>1647360</v>
      </c>
      <c r="R84" s="213">
        <v>4.25</v>
      </c>
      <c r="S84" s="219">
        <v>43862</v>
      </c>
      <c r="T84" s="256">
        <v>43992</v>
      </c>
    </row>
    <row r="85" spans="1:20" ht="15.75" outlineLevel="2" x14ac:dyDescent="0.25">
      <c r="A85" s="37"/>
      <c r="B85" s="37">
        <v>211</v>
      </c>
      <c r="C85" s="170">
        <v>31925118</v>
      </c>
      <c r="D85" s="170" t="s">
        <v>1013</v>
      </c>
      <c r="E85" s="39" t="s">
        <v>1150</v>
      </c>
      <c r="F85" s="82" t="s">
        <v>919</v>
      </c>
      <c r="G85" s="38" t="s">
        <v>348</v>
      </c>
      <c r="H85" s="176" t="s">
        <v>702</v>
      </c>
      <c r="I85" s="35">
        <v>25</v>
      </c>
      <c r="J85" s="177">
        <v>3</v>
      </c>
      <c r="K85" s="176">
        <v>16</v>
      </c>
      <c r="L85" s="173">
        <v>48</v>
      </c>
      <c r="M85" s="31" t="s">
        <v>6</v>
      </c>
      <c r="N85" s="58"/>
      <c r="O85" s="32" t="s">
        <v>390</v>
      </c>
      <c r="P85" s="213">
        <v>34320</v>
      </c>
      <c r="Q85" s="213">
        <f t="shared" si="2"/>
        <v>1647360</v>
      </c>
      <c r="R85" s="213">
        <v>4.25</v>
      </c>
      <c r="S85" s="219">
        <v>43862</v>
      </c>
      <c r="T85" s="256">
        <v>43992</v>
      </c>
    </row>
    <row r="86" spans="1:20" ht="30" outlineLevel="2" x14ac:dyDescent="0.25">
      <c r="A86" s="37"/>
      <c r="B86" s="37">
        <v>211</v>
      </c>
      <c r="C86" s="170">
        <v>31925118</v>
      </c>
      <c r="D86" s="170" t="s">
        <v>1013</v>
      </c>
      <c r="E86" s="39" t="s">
        <v>1150</v>
      </c>
      <c r="F86" s="82" t="s">
        <v>919</v>
      </c>
      <c r="G86" s="38" t="s">
        <v>703</v>
      </c>
      <c r="H86" s="176" t="s">
        <v>704</v>
      </c>
      <c r="I86" s="35">
        <v>20</v>
      </c>
      <c r="J86" s="177">
        <v>1.5</v>
      </c>
      <c r="K86" s="176">
        <v>16</v>
      </c>
      <c r="L86" s="173">
        <v>24</v>
      </c>
      <c r="M86" s="31" t="s">
        <v>6</v>
      </c>
      <c r="N86" s="58"/>
      <c r="O86" s="32" t="s">
        <v>390</v>
      </c>
      <c r="P86" s="213">
        <v>34320</v>
      </c>
      <c r="Q86" s="213">
        <f t="shared" si="2"/>
        <v>823680</v>
      </c>
      <c r="R86" s="213">
        <v>4.25</v>
      </c>
      <c r="S86" s="219">
        <v>43862</v>
      </c>
      <c r="T86" s="256">
        <v>43992</v>
      </c>
    </row>
    <row r="87" spans="1:20" ht="15.75" outlineLevel="2" x14ac:dyDescent="0.25">
      <c r="A87" s="37"/>
      <c r="B87" s="37">
        <v>211</v>
      </c>
      <c r="C87" s="170">
        <v>31925118</v>
      </c>
      <c r="D87" s="170" t="s">
        <v>1013</v>
      </c>
      <c r="E87" s="39" t="s">
        <v>1150</v>
      </c>
      <c r="F87" s="82" t="s">
        <v>919</v>
      </c>
      <c r="G87" s="38" t="s">
        <v>705</v>
      </c>
      <c r="H87" s="176">
        <v>441</v>
      </c>
      <c r="I87" s="35">
        <v>26</v>
      </c>
      <c r="J87" s="177">
        <v>1.5</v>
      </c>
      <c r="K87" s="176">
        <v>16</v>
      </c>
      <c r="L87" s="173">
        <v>24</v>
      </c>
      <c r="M87" s="31" t="s">
        <v>6</v>
      </c>
      <c r="N87" s="58"/>
      <c r="O87" s="32" t="s">
        <v>390</v>
      </c>
      <c r="P87" s="213">
        <v>34320</v>
      </c>
      <c r="Q87" s="213">
        <f t="shared" si="2"/>
        <v>823680</v>
      </c>
      <c r="R87" s="213">
        <v>4.25</v>
      </c>
      <c r="S87" s="219">
        <v>43862</v>
      </c>
      <c r="T87" s="256">
        <v>43992</v>
      </c>
    </row>
    <row r="88" spans="1:20" ht="15.75" outlineLevel="1" x14ac:dyDescent="0.25">
      <c r="A88" s="37"/>
      <c r="B88" s="37">
        <v>211</v>
      </c>
      <c r="C88" s="170">
        <v>31925118</v>
      </c>
      <c r="D88" s="170" t="s">
        <v>1013</v>
      </c>
      <c r="E88" s="51" t="s">
        <v>1151</v>
      </c>
      <c r="F88" s="82" t="s">
        <v>919</v>
      </c>
      <c r="G88" s="38"/>
      <c r="H88" s="176"/>
      <c r="I88" s="35"/>
      <c r="J88" s="177"/>
      <c r="K88" s="176"/>
      <c r="L88" s="173">
        <v>240</v>
      </c>
      <c r="M88" s="31"/>
      <c r="N88" s="58"/>
      <c r="O88" s="32"/>
      <c r="P88" s="214"/>
      <c r="Q88" s="216">
        <f>SUM(Q82:Q87)</f>
        <v>8236800</v>
      </c>
      <c r="R88" s="214"/>
      <c r="S88" s="214"/>
    </row>
    <row r="89" spans="1:20" ht="15.75" outlineLevel="2" x14ac:dyDescent="0.25">
      <c r="A89" s="37"/>
      <c r="B89" s="37">
        <v>212</v>
      </c>
      <c r="C89" s="170">
        <v>16862836</v>
      </c>
      <c r="D89" s="170" t="s">
        <v>1029</v>
      </c>
      <c r="E89" s="63" t="s">
        <v>1152</v>
      </c>
      <c r="F89" s="82" t="s">
        <v>919</v>
      </c>
      <c r="G89" s="38" t="s">
        <v>706</v>
      </c>
      <c r="H89" s="176">
        <v>8170</v>
      </c>
      <c r="I89" s="35">
        <v>34</v>
      </c>
      <c r="J89" s="177">
        <v>3</v>
      </c>
      <c r="K89" s="176">
        <v>16</v>
      </c>
      <c r="L89" s="173">
        <v>48</v>
      </c>
      <c r="M89" s="31" t="s">
        <v>6</v>
      </c>
      <c r="N89" s="58"/>
      <c r="O89" s="32" t="s">
        <v>390</v>
      </c>
      <c r="P89" s="213">
        <v>34320</v>
      </c>
      <c r="Q89" s="213">
        <f t="shared" si="2"/>
        <v>1647360</v>
      </c>
      <c r="R89" s="213">
        <v>4.25</v>
      </c>
      <c r="S89" s="219">
        <v>43862</v>
      </c>
      <c r="T89" s="256">
        <v>43992</v>
      </c>
    </row>
    <row r="90" spans="1:20" ht="15.75" outlineLevel="2" x14ac:dyDescent="0.25">
      <c r="A90" s="37"/>
      <c r="B90" s="37">
        <v>212</v>
      </c>
      <c r="C90" s="170">
        <v>16862836</v>
      </c>
      <c r="D90" s="170" t="s">
        <v>1029</v>
      </c>
      <c r="E90" s="39" t="s">
        <v>1152</v>
      </c>
      <c r="F90" s="82" t="s">
        <v>919</v>
      </c>
      <c r="G90" s="178" t="s">
        <v>707</v>
      </c>
      <c r="H90" s="176" t="s">
        <v>697</v>
      </c>
      <c r="I90" s="35">
        <v>25</v>
      </c>
      <c r="J90" s="177">
        <v>3</v>
      </c>
      <c r="K90" s="176">
        <v>16</v>
      </c>
      <c r="L90" s="173">
        <v>48</v>
      </c>
      <c r="M90" s="31" t="s">
        <v>6</v>
      </c>
      <c r="N90" s="58"/>
      <c r="O90" s="32" t="s">
        <v>390</v>
      </c>
      <c r="P90" s="213">
        <v>34320</v>
      </c>
      <c r="Q90" s="213">
        <f t="shared" si="2"/>
        <v>1647360</v>
      </c>
      <c r="R90" s="213">
        <v>4.25</v>
      </c>
      <c r="S90" s="219">
        <v>43862</v>
      </c>
      <c r="T90" s="256">
        <v>43992</v>
      </c>
    </row>
    <row r="91" spans="1:20" ht="15.75" outlineLevel="2" x14ac:dyDescent="0.25">
      <c r="A91" s="37"/>
      <c r="B91" s="37">
        <v>212</v>
      </c>
      <c r="C91" s="170">
        <v>16862836</v>
      </c>
      <c r="D91" s="170" t="s">
        <v>1029</v>
      </c>
      <c r="E91" s="39" t="s">
        <v>1152</v>
      </c>
      <c r="F91" s="82" t="s">
        <v>919</v>
      </c>
      <c r="G91" s="179" t="s">
        <v>695</v>
      </c>
      <c r="H91" s="176">
        <v>474</v>
      </c>
      <c r="I91" s="35">
        <v>20</v>
      </c>
      <c r="J91" s="177">
        <v>3</v>
      </c>
      <c r="K91" s="176">
        <v>16</v>
      </c>
      <c r="L91" s="173">
        <v>48</v>
      </c>
      <c r="M91" s="31" t="s">
        <v>6</v>
      </c>
      <c r="N91" s="58"/>
      <c r="O91" s="32" t="s">
        <v>390</v>
      </c>
      <c r="P91" s="213">
        <v>34320</v>
      </c>
      <c r="Q91" s="213">
        <f t="shared" si="2"/>
        <v>1647360</v>
      </c>
      <c r="R91" s="213">
        <v>4.25</v>
      </c>
      <c r="S91" s="219">
        <v>43862</v>
      </c>
      <c r="T91" s="256">
        <v>43992</v>
      </c>
    </row>
    <row r="92" spans="1:20" ht="45" outlineLevel="2" x14ac:dyDescent="0.25">
      <c r="A92" s="37"/>
      <c r="B92" s="37">
        <v>212</v>
      </c>
      <c r="C92" s="170">
        <v>16862836</v>
      </c>
      <c r="D92" s="170" t="s">
        <v>1029</v>
      </c>
      <c r="E92" s="39" t="s">
        <v>1152</v>
      </c>
      <c r="F92" s="82" t="s">
        <v>919</v>
      </c>
      <c r="G92" s="185" t="s">
        <v>708</v>
      </c>
      <c r="H92" s="176">
        <v>4322</v>
      </c>
      <c r="I92" s="35">
        <v>20</v>
      </c>
      <c r="J92" s="177">
        <v>3</v>
      </c>
      <c r="K92" s="176">
        <v>16</v>
      </c>
      <c r="L92" s="173">
        <v>48</v>
      </c>
      <c r="M92" s="31" t="s">
        <v>6</v>
      </c>
      <c r="N92" s="58" t="s">
        <v>664</v>
      </c>
      <c r="O92" s="32" t="s">
        <v>390</v>
      </c>
      <c r="P92" s="213">
        <v>34320</v>
      </c>
      <c r="Q92" s="213">
        <f t="shared" si="2"/>
        <v>1647360</v>
      </c>
      <c r="R92" s="213">
        <v>4.25</v>
      </c>
      <c r="S92" s="219">
        <v>43862</v>
      </c>
      <c r="T92" s="256">
        <v>43992</v>
      </c>
    </row>
    <row r="93" spans="1:20" ht="31.5" outlineLevel="1" x14ac:dyDescent="0.25">
      <c r="A93" s="37"/>
      <c r="B93" s="37">
        <v>212</v>
      </c>
      <c r="C93" s="170">
        <v>16862836</v>
      </c>
      <c r="D93" s="170" t="s">
        <v>1029</v>
      </c>
      <c r="E93" s="51" t="s">
        <v>1153</v>
      </c>
      <c r="F93" s="82" t="s">
        <v>919</v>
      </c>
      <c r="G93" s="185"/>
      <c r="H93" s="176"/>
      <c r="I93" s="35"/>
      <c r="J93" s="177"/>
      <c r="K93" s="176"/>
      <c r="L93" s="175">
        <v>192</v>
      </c>
      <c r="M93" s="31"/>
      <c r="N93" s="58"/>
      <c r="O93" s="32"/>
      <c r="P93" s="214"/>
      <c r="Q93" s="216">
        <f>SUM(Q89:Q92)</f>
        <v>6589440</v>
      </c>
      <c r="R93" s="214"/>
      <c r="S93" s="214"/>
    </row>
    <row r="94" spans="1:20" ht="15.75" outlineLevel="2" x14ac:dyDescent="0.25">
      <c r="A94" s="37"/>
      <c r="B94" s="37">
        <v>213</v>
      </c>
      <c r="C94" s="170">
        <v>10691598</v>
      </c>
      <c r="D94" s="170" t="s">
        <v>1274</v>
      </c>
      <c r="E94" s="63" t="s">
        <v>1154</v>
      </c>
      <c r="F94" s="82" t="s">
        <v>919</v>
      </c>
      <c r="G94" s="38" t="s">
        <v>709</v>
      </c>
      <c r="H94" s="176" t="s">
        <v>687</v>
      </c>
      <c r="I94" s="35">
        <v>40</v>
      </c>
      <c r="J94" s="177">
        <v>3</v>
      </c>
      <c r="K94" s="176">
        <v>16</v>
      </c>
      <c r="L94" s="173">
        <v>48</v>
      </c>
      <c r="M94" s="31" t="s">
        <v>6</v>
      </c>
      <c r="N94" s="58"/>
      <c r="O94" s="32" t="s">
        <v>390</v>
      </c>
      <c r="P94" s="213">
        <v>34320</v>
      </c>
      <c r="Q94" s="213">
        <f t="shared" si="2"/>
        <v>1647360</v>
      </c>
      <c r="R94" s="214">
        <v>5.25</v>
      </c>
      <c r="S94" s="218">
        <v>43862</v>
      </c>
      <c r="T94" s="217">
        <v>44020</v>
      </c>
    </row>
    <row r="95" spans="1:20" ht="15.75" outlineLevel="2" x14ac:dyDescent="0.25">
      <c r="A95" s="37"/>
      <c r="B95" s="37">
        <v>213</v>
      </c>
      <c r="C95" s="170">
        <v>10691598</v>
      </c>
      <c r="D95" s="170" t="s">
        <v>1274</v>
      </c>
      <c r="E95" s="39" t="s">
        <v>1154</v>
      </c>
      <c r="F95" s="82" t="s">
        <v>919</v>
      </c>
      <c r="G95" s="38" t="s">
        <v>709</v>
      </c>
      <c r="H95" s="176" t="s">
        <v>680</v>
      </c>
      <c r="I95" s="35">
        <v>30</v>
      </c>
      <c r="J95" s="177">
        <v>3</v>
      </c>
      <c r="K95" s="176">
        <v>16</v>
      </c>
      <c r="L95" s="173">
        <v>48</v>
      </c>
      <c r="M95" s="31" t="s">
        <v>6</v>
      </c>
      <c r="N95" s="58"/>
      <c r="O95" s="32" t="s">
        <v>431</v>
      </c>
      <c r="P95" s="213">
        <v>34320</v>
      </c>
      <c r="Q95" s="213">
        <f t="shared" si="2"/>
        <v>1647360</v>
      </c>
      <c r="R95" s="214">
        <v>5.25</v>
      </c>
      <c r="S95" s="218">
        <v>43862</v>
      </c>
      <c r="T95" s="217">
        <v>44020</v>
      </c>
    </row>
    <row r="96" spans="1:20" ht="15.75" outlineLevel="1" x14ac:dyDescent="0.25">
      <c r="A96" s="37"/>
      <c r="B96" s="37">
        <v>213</v>
      </c>
      <c r="C96" s="170">
        <v>10691598</v>
      </c>
      <c r="D96" s="170" t="s">
        <v>1274</v>
      </c>
      <c r="E96" s="51" t="s">
        <v>1155</v>
      </c>
      <c r="F96" s="82" t="s">
        <v>919</v>
      </c>
      <c r="G96" s="38"/>
      <c r="H96" s="176"/>
      <c r="I96" s="35"/>
      <c r="J96" s="177"/>
      <c r="K96" s="176"/>
      <c r="L96" s="173">
        <v>96</v>
      </c>
      <c r="M96" s="31"/>
      <c r="N96" s="58"/>
      <c r="O96" s="32"/>
      <c r="P96" s="214"/>
      <c r="Q96" s="216">
        <f>SUM(Q94:Q95)</f>
        <v>3294720</v>
      </c>
      <c r="R96" s="214"/>
      <c r="S96" s="214"/>
    </row>
    <row r="97" spans="1:20" ht="15.75" outlineLevel="2" x14ac:dyDescent="0.25">
      <c r="A97" s="37"/>
      <c r="B97" s="37">
        <v>214</v>
      </c>
      <c r="C97" s="170">
        <v>6343663</v>
      </c>
      <c r="D97" s="170" t="s">
        <v>1117</v>
      </c>
      <c r="E97" s="63" t="s">
        <v>710</v>
      </c>
      <c r="F97" s="82" t="s">
        <v>919</v>
      </c>
      <c r="G97" s="38" t="s">
        <v>711</v>
      </c>
      <c r="H97" s="176">
        <v>3496</v>
      </c>
      <c r="I97" s="35">
        <v>32</v>
      </c>
      <c r="J97" s="177">
        <v>3</v>
      </c>
      <c r="K97" s="176">
        <v>16</v>
      </c>
      <c r="L97" s="173">
        <v>48</v>
      </c>
      <c r="M97" s="31" t="s">
        <v>6</v>
      </c>
      <c r="N97" s="58" t="s">
        <v>671</v>
      </c>
      <c r="O97" s="32" t="s">
        <v>390</v>
      </c>
      <c r="P97" s="213">
        <v>34320</v>
      </c>
      <c r="Q97" s="213">
        <f t="shared" si="2"/>
        <v>1647360</v>
      </c>
      <c r="R97" s="213">
        <v>4.25</v>
      </c>
      <c r="S97" s="219">
        <v>43862</v>
      </c>
      <c r="T97" s="256">
        <v>43992</v>
      </c>
    </row>
    <row r="98" spans="1:20" ht="15.75" outlineLevel="2" x14ac:dyDescent="0.25">
      <c r="A98" s="37"/>
      <c r="B98" s="37">
        <v>214</v>
      </c>
      <c r="C98" s="170">
        <v>6343663</v>
      </c>
      <c r="D98" s="170" t="s">
        <v>1117</v>
      </c>
      <c r="E98" s="39" t="s">
        <v>710</v>
      </c>
      <c r="F98" s="82" t="s">
        <v>919</v>
      </c>
      <c r="G98" s="38" t="s">
        <v>711</v>
      </c>
      <c r="H98" s="176">
        <v>3495</v>
      </c>
      <c r="I98" s="35">
        <v>24</v>
      </c>
      <c r="J98" s="177">
        <v>3</v>
      </c>
      <c r="K98" s="176">
        <v>16</v>
      </c>
      <c r="L98" s="173">
        <v>48</v>
      </c>
      <c r="M98" s="31" t="s">
        <v>6</v>
      </c>
      <c r="N98" s="58" t="s">
        <v>671</v>
      </c>
      <c r="O98" s="32" t="s">
        <v>390</v>
      </c>
      <c r="P98" s="213">
        <v>34320</v>
      </c>
      <c r="Q98" s="213">
        <f t="shared" si="2"/>
        <v>1647360</v>
      </c>
      <c r="R98" s="213">
        <v>4.25</v>
      </c>
      <c r="S98" s="219">
        <v>43862</v>
      </c>
      <c r="T98" s="256">
        <v>43992</v>
      </c>
    </row>
    <row r="99" spans="1:20" ht="15.75" outlineLevel="2" x14ac:dyDescent="0.25">
      <c r="A99" s="37"/>
      <c r="B99" s="37">
        <v>214</v>
      </c>
      <c r="C99" s="170">
        <v>6343663</v>
      </c>
      <c r="D99" s="170" t="s">
        <v>1117</v>
      </c>
      <c r="E99" s="39" t="s">
        <v>710</v>
      </c>
      <c r="F99" s="82" t="s">
        <v>919</v>
      </c>
      <c r="G99" s="38" t="s">
        <v>711</v>
      </c>
      <c r="H99" s="176" t="s">
        <v>326</v>
      </c>
      <c r="I99" s="35">
        <v>22</v>
      </c>
      <c r="J99" s="177">
        <v>3</v>
      </c>
      <c r="K99" s="176">
        <v>16</v>
      </c>
      <c r="L99" s="173">
        <v>48</v>
      </c>
      <c r="M99" s="31" t="s">
        <v>6</v>
      </c>
      <c r="N99" s="58" t="s">
        <v>671</v>
      </c>
      <c r="O99" s="32" t="s">
        <v>390</v>
      </c>
      <c r="P99" s="213">
        <v>34320</v>
      </c>
      <c r="Q99" s="213">
        <f t="shared" si="2"/>
        <v>1647360</v>
      </c>
      <c r="R99" s="213">
        <v>4.25</v>
      </c>
      <c r="S99" s="219">
        <v>43862</v>
      </c>
      <c r="T99" s="256">
        <v>43992</v>
      </c>
    </row>
    <row r="100" spans="1:20" ht="31.5" outlineLevel="1" x14ac:dyDescent="0.25">
      <c r="A100" s="37"/>
      <c r="B100" s="37">
        <v>214</v>
      </c>
      <c r="C100" s="170">
        <v>6343663</v>
      </c>
      <c r="D100" s="170" t="s">
        <v>1117</v>
      </c>
      <c r="E100" s="51" t="s">
        <v>712</v>
      </c>
      <c r="F100" s="82" t="s">
        <v>919</v>
      </c>
      <c r="G100" s="38"/>
      <c r="H100" s="176"/>
      <c r="I100" s="35"/>
      <c r="J100" s="177"/>
      <c r="K100" s="176"/>
      <c r="L100" s="173">
        <v>144</v>
      </c>
      <c r="M100" s="31"/>
      <c r="N100" s="58"/>
      <c r="O100" s="32"/>
      <c r="P100" s="214"/>
      <c r="Q100" s="216">
        <f>SUM(Q97:Q99)</f>
        <v>4942080</v>
      </c>
      <c r="R100" s="214"/>
      <c r="S100" s="214"/>
    </row>
    <row r="101" spans="1:20" ht="15.75" outlineLevel="2" x14ac:dyDescent="0.25">
      <c r="A101" s="37"/>
      <c r="B101" s="37">
        <v>215</v>
      </c>
      <c r="C101" s="170">
        <v>16701692</v>
      </c>
      <c r="D101" s="170" t="s">
        <v>1013</v>
      </c>
      <c r="E101" s="63" t="s">
        <v>1156</v>
      </c>
      <c r="F101" s="82" t="s">
        <v>919</v>
      </c>
      <c r="G101" s="38" t="s">
        <v>107</v>
      </c>
      <c r="H101" s="176">
        <v>5155</v>
      </c>
      <c r="I101" s="35">
        <v>35</v>
      </c>
      <c r="J101" s="177">
        <v>3</v>
      </c>
      <c r="K101" s="176">
        <v>16</v>
      </c>
      <c r="L101" s="173">
        <v>48</v>
      </c>
      <c r="M101" s="31" t="s">
        <v>6</v>
      </c>
      <c r="N101" s="58"/>
      <c r="O101" s="32" t="s">
        <v>390</v>
      </c>
      <c r="P101" s="213">
        <v>34320</v>
      </c>
      <c r="Q101" s="213">
        <f t="shared" si="2"/>
        <v>1647360</v>
      </c>
      <c r="R101" s="213">
        <v>4.25</v>
      </c>
      <c r="S101" s="219">
        <v>43862</v>
      </c>
      <c r="T101" s="256">
        <v>43992</v>
      </c>
    </row>
    <row r="102" spans="1:20" ht="15.75" outlineLevel="2" x14ac:dyDescent="0.25">
      <c r="A102" s="37"/>
      <c r="B102" s="37">
        <v>215</v>
      </c>
      <c r="C102" s="170">
        <v>16701692</v>
      </c>
      <c r="D102" s="170" t="s">
        <v>1013</v>
      </c>
      <c r="E102" s="39" t="s">
        <v>1156</v>
      </c>
      <c r="F102" s="82" t="s">
        <v>919</v>
      </c>
      <c r="G102" s="38" t="s">
        <v>107</v>
      </c>
      <c r="H102" s="176">
        <v>649</v>
      </c>
      <c r="I102" s="35">
        <v>25</v>
      </c>
      <c r="J102" s="177">
        <v>3</v>
      </c>
      <c r="K102" s="176">
        <v>16</v>
      </c>
      <c r="L102" s="173">
        <v>48</v>
      </c>
      <c r="M102" s="31" t="s">
        <v>6</v>
      </c>
      <c r="N102" s="58"/>
      <c r="O102" s="32" t="s">
        <v>390</v>
      </c>
      <c r="P102" s="213">
        <v>34320</v>
      </c>
      <c r="Q102" s="213">
        <f t="shared" si="2"/>
        <v>1647360</v>
      </c>
      <c r="R102" s="213">
        <v>4.25</v>
      </c>
      <c r="S102" s="219">
        <v>43862</v>
      </c>
      <c r="T102" s="256">
        <v>43992</v>
      </c>
    </row>
    <row r="103" spans="1:20" ht="31.5" outlineLevel="1" x14ac:dyDescent="0.25">
      <c r="A103" s="37"/>
      <c r="B103" s="37">
        <v>215</v>
      </c>
      <c r="C103" s="170">
        <v>16701692</v>
      </c>
      <c r="D103" s="170" t="s">
        <v>1013</v>
      </c>
      <c r="E103" s="51" t="s">
        <v>1157</v>
      </c>
      <c r="F103" s="82" t="s">
        <v>919</v>
      </c>
      <c r="G103" s="184"/>
      <c r="H103" s="176"/>
      <c r="I103" s="35"/>
      <c r="J103" s="177"/>
      <c r="K103" s="176"/>
      <c r="L103" s="173">
        <v>96</v>
      </c>
      <c r="M103" s="31"/>
      <c r="N103" s="58"/>
      <c r="O103" s="32"/>
      <c r="P103" s="214"/>
      <c r="Q103" s="216">
        <f>SUM(Q101:Q102)</f>
        <v>3294720</v>
      </c>
      <c r="R103" s="214"/>
      <c r="S103" s="214"/>
    </row>
    <row r="104" spans="1:20" ht="15.75" outlineLevel="2" x14ac:dyDescent="0.25">
      <c r="A104" s="37"/>
      <c r="B104" s="37">
        <v>216</v>
      </c>
      <c r="C104" s="170">
        <v>1151945956</v>
      </c>
      <c r="D104" s="170" t="s">
        <v>1013</v>
      </c>
      <c r="E104" s="63" t="s">
        <v>1158</v>
      </c>
      <c r="F104" s="82" t="s">
        <v>919</v>
      </c>
      <c r="G104" s="178" t="s">
        <v>713</v>
      </c>
      <c r="H104" s="176">
        <v>821</v>
      </c>
      <c r="I104" s="35">
        <v>20</v>
      </c>
      <c r="J104" s="177">
        <v>3</v>
      </c>
      <c r="K104" s="176">
        <v>16</v>
      </c>
      <c r="L104" s="173">
        <v>48</v>
      </c>
      <c r="M104" s="31" t="s">
        <v>6</v>
      </c>
      <c r="N104" s="58" t="s">
        <v>664</v>
      </c>
      <c r="O104" s="32" t="s">
        <v>390</v>
      </c>
      <c r="P104" s="213">
        <v>34320</v>
      </c>
      <c r="Q104" s="213">
        <f t="shared" si="2"/>
        <v>1647360</v>
      </c>
      <c r="R104" s="214">
        <v>4.25</v>
      </c>
      <c r="S104" s="218">
        <v>43862</v>
      </c>
      <c r="T104" s="217">
        <v>43992</v>
      </c>
    </row>
    <row r="105" spans="1:20" ht="15.75" outlineLevel="1" x14ac:dyDescent="0.25">
      <c r="A105" s="37"/>
      <c r="B105" s="37">
        <v>216</v>
      </c>
      <c r="C105" s="170">
        <v>1151945956</v>
      </c>
      <c r="D105" s="170" t="s">
        <v>1013</v>
      </c>
      <c r="E105" s="51" t="s">
        <v>714</v>
      </c>
      <c r="F105" s="82" t="s">
        <v>919</v>
      </c>
      <c r="G105" s="178"/>
      <c r="H105" s="176"/>
      <c r="I105" s="35"/>
      <c r="J105" s="177"/>
      <c r="K105" s="176"/>
      <c r="L105" s="173">
        <v>48</v>
      </c>
      <c r="M105" s="31"/>
      <c r="N105" s="58"/>
      <c r="O105" s="32"/>
      <c r="P105" s="213"/>
      <c r="Q105" s="216">
        <f>SUM(Q104)</f>
        <v>1647360</v>
      </c>
      <c r="R105" s="214"/>
      <c r="S105" s="214"/>
    </row>
    <row r="106" spans="1:20" ht="15.75" outlineLevel="2" x14ac:dyDescent="0.25">
      <c r="A106" s="37"/>
      <c r="B106" s="37">
        <v>217</v>
      </c>
      <c r="C106" s="170">
        <v>16584073</v>
      </c>
      <c r="D106" s="170" t="s">
        <v>1013</v>
      </c>
      <c r="E106" s="63" t="s">
        <v>1159</v>
      </c>
      <c r="F106" s="82" t="s">
        <v>919</v>
      </c>
      <c r="G106" s="38" t="s">
        <v>715</v>
      </c>
      <c r="H106" s="176" t="s">
        <v>687</v>
      </c>
      <c r="I106" s="35">
        <v>40</v>
      </c>
      <c r="J106" s="177">
        <v>3</v>
      </c>
      <c r="K106" s="176">
        <v>16</v>
      </c>
      <c r="L106" s="173">
        <v>48</v>
      </c>
      <c r="M106" s="31" t="s">
        <v>6</v>
      </c>
      <c r="N106" s="58"/>
      <c r="O106" s="32" t="s">
        <v>431</v>
      </c>
      <c r="P106" s="213">
        <v>34320</v>
      </c>
      <c r="Q106" s="213">
        <f t="shared" si="2"/>
        <v>1647360</v>
      </c>
      <c r="R106" s="214">
        <v>5.25</v>
      </c>
      <c r="S106" s="218">
        <v>43862</v>
      </c>
      <c r="T106" s="217">
        <v>44020</v>
      </c>
    </row>
    <row r="107" spans="1:20" ht="15.75" outlineLevel="2" x14ac:dyDescent="0.25">
      <c r="A107" s="37"/>
      <c r="B107" s="37">
        <v>217</v>
      </c>
      <c r="C107" s="170">
        <v>16584073</v>
      </c>
      <c r="D107" s="170" t="s">
        <v>1013</v>
      </c>
      <c r="E107" s="39" t="s">
        <v>1159</v>
      </c>
      <c r="F107" s="82" t="s">
        <v>919</v>
      </c>
      <c r="G107" s="38" t="s">
        <v>695</v>
      </c>
      <c r="H107" s="176" t="s">
        <v>646</v>
      </c>
      <c r="I107" s="35">
        <v>30</v>
      </c>
      <c r="J107" s="177">
        <v>3</v>
      </c>
      <c r="K107" s="176">
        <v>16</v>
      </c>
      <c r="L107" s="173">
        <v>48</v>
      </c>
      <c r="M107" s="31" t="s">
        <v>6</v>
      </c>
      <c r="N107" s="58"/>
      <c r="O107" s="32" t="s">
        <v>390</v>
      </c>
      <c r="P107" s="213">
        <v>34320</v>
      </c>
      <c r="Q107" s="213">
        <f t="shared" si="2"/>
        <v>1647360</v>
      </c>
      <c r="R107" s="214">
        <v>5.25</v>
      </c>
      <c r="S107" s="218">
        <v>43862</v>
      </c>
      <c r="T107" s="217">
        <v>44020</v>
      </c>
    </row>
    <row r="108" spans="1:20" ht="31.5" outlineLevel="1" x14ac:dyDescent="0.25">
      <c r="A108" s="37"/>
      <c r="B108" s="37">
        <v>217</v>
      </c>
      <c r="C108" s="170">
        <v>16584073</v>
      </c>
      <c r="D108" s="170" t="s">
        <v>1013</v>
      </c>
      <c r="E108" s="51" t="s">
        <v>1160</v>
      </c>
      <c r="F108" s="82" t="s">
        <v>919</v>
      </c>
      <c r="G108" s="38"/>
      <c r="H108" s="176"/>
      <c r="I108" s="35"/>
      <c r="J108" s="177"/>
      <c r="K108" s="176"/>
      <c r="L108" s="173">
        <v>96</v>
      </c>
      <c r="M108" s="31"/>
      <c r="N108" s="58"/>
      <c r="O108" s="32"/>
      <c r="P108" s="214"/>
      <c r="Q108" s="216">
        <f>SUM(Q106:Q107)</f>
        <v>3294720</v>
      </c>
      <c r="R108" s="214"/>
      <c r="S108" s="214"/>
    </row>
    <row r="109" spans="1:20" ht="30" outlineLevel="2" x14ac:dyDescent="0.25">
      <c r="A109" s="37"/>
      <c r="B109" s="37">
        <v>218</v>
      </c>
      <c r="C109" s="170">
        <v>66919290</v>
      </c>
      <c r="D109" s="170" t="s">
        <v>1013</v>
      </c>
      <c r="E109" s="63" t="s">
        <v>1161</v>
      </c>
      <c r="F109" s="82" t="s">
        <v>919</v>
      </c>
      <c r="G109" s="38" t="s">
        <v>716</v>
      </c>
      <c r="H109" s="176" t="s">
        <v>717</v>
      </c>
      <c r="I109" s="35">
        <v>40</v>
      </c>
      <c r="J109" s="177">
        <v>3</v>
      </c>
      <c r="K109" s="176">
        <v>16</v>
      </c>
      <c r="L109" s="173">
        <v>48</v>
      </c>
      <c r="M109" s="31" t="s">
        <v>6</v>
      </c>
      <c r="N109" s="58"/>
      <c r="O109" s="32" t="s">
        <v>431</v>
      </c>
      <c r="P109" s="213">
        <v>34320</v>
      </c>
      <c r="Q109" s="213">
        <f t="shared" si="2"/>
        <v>1647360</v>
      </c>
      <c r="R109" s="214">
        <v>5.25</v>
      </c>
      <c r="S109" s="218">
        <v>43862</v>
      </c>
      <c r="T109" s="217">
        <v>44020</v>
      </c>
    </row>
    <row r="110" spans="1:20" ht="15.6" customHeight="1" outlineLevel="2" x14ac:dyDescent="0.25">
      <c r="A110" s="37"/>
      <c r="B110" s="37">
        <v>218</v>
      </c>
      <c r="C110" s="170">
        <v>66919290</v>
      </c>
      <c r="D110" s="170" t="s">
        <v>1013</v>
      </c>
      <c r="E110" s="39" t="s">
        <v>1161</v>
      </c>
      <c r="F110" s="82" t="s">
        <v>919</v>
      </c>
      <c r="G110" s="186" t="s">
        <v>718</v>
      </c>
      <c r="H110" s="176" t="s">
        <v>719</v>
      </c>
      <c r="I110" s="35">
        <v>21</v>
      </c>
      <c r="J110" s="177">
        <v>3</v>
      </c>
      <c r="K110" s="176">
        <v>16</v>
      </c>
      <c r="L110" s="173">
        <v>48</v>
      </c>
      <c r="M110" s="31" t="s">
        <v>6</v>
      </c>
      <c r="N110" s="58"/>
      <c r="O110" s="32" t="s">
        <v>390</v>
      </c>
      <c r="P110" s="213">
        <v>34320</v>
      </c>
      <c r="Q110" s="213">
        <f t="shared" si="2"/>
        <v>1647360</v>
      </c>
      <c r="R110" s="214">
        <v>5.25</v>
      </c>
      <c r="S110" s="218">
        <v>43862</v>
      </c>
      <c r="T110" s="217">
        <v>44020</v>
      </c>
    </row>
    <row r="111" spans="1:20" s="181" customFormat="1" ht="15.75" outlineLevel="2" x14ac:dyDescent="0.25">
      <c r="A111" s="37"/>
      <c r="B111" s="37">
        <v>218</v>
      </c>
      <c r="C111" s="170">
        <v>66919290</v>
      </c>
      <c r="D111" s="170" t="s">
        <v>1013</v>
      </c>
      <c r="E111" s="39" t="s">
        <v>1161</v>
      </c>
      <c r="F111" s="82" t="s">
        <v>919</v>
      </c>
      <c r="G111" s="170" t="s">
        <v>720</v>
      </c>
      <c r="H111" s="176" t="s">
        <v>561</v>
      </c>
      <c r="I111" s="35">
        <v>25</v>
      </c>
      <c r="J111" s="177">
        <v>3</v>
      </c>
      <c r="K111" s="176">
        <v>16</v>
      </c>
      <c r="L111" s="173">
        <v>48</v>
      </c>
      <c r="M111" s="180" t="s">
        <v>6</v>
      </c>
      <c r="N111" s="58"/>
      <c r="O111" s="172" t="s">
        <v>390</v>
      </c>
      <c r="P111" s="213">
        <v>34320</v>
      </c>
      <c r="Q111" s="213">
        <f t="shared" si="2"/>
        <v>1647360</v>
      </c>
      <c r="R111" s="214">
        <v>5.25</v>
      </c>
      <c r="S111" s="218">
        <v>43862</v>
      </c>
      <c r="T111" s="217">
        <v>44020</v>
      </c>
    </row>
    <row r="112" spans="1:20" ht="15.75" outlineLevel="2" x14ac:dyDescent="0.25">
      <c r="A112" s="37"/>
      <c r="B112" s="37">
        <v>218</v>
      </c>
      <c r="C112" s="170">
        <v>66919290</v>
      </c>
      <c r="D112" s="170" t="s">
        <v>1013</v>
      </c>
      <c r="E112" s="39" t="s">
        <v>1161</v>
      </c>
      <c r="F112" s="82" t="s">
        <v>919</v>
      </c>
      <c r="G112" s="38" t="s">
        <v>721</v>
      </c>
      <c r="H112" s="176">
        <v>7320</v>
      </c>
      <c r="I112" s="35">
        <v>25</v>
      </c>
      <c r="J112" s="177">
        <v>3</v>
      </c>
      <c r="K112" s="176">
        <v>16</v>
      </c>
      <c r="L112" s="173">
        <v>48</v>
      </c>
      <c r="M112" s="31" t="s">
        <v>6</v>
      </c>
      <c r="N112" s="58" t="s">
        <v>676</v>
      </c>
      <c r="O112" s="32" t="s">
        <v>390</v>
      </c>
      <c r="P112" s="213">
        <v>34320</v>
      </c>
      <c r="Q112" s="213">
        <f t="shared" si="2"/>
        <v>1647360</v>
      </c>
      <c r="R112" s="214">
        <v>5.25</v>
      </c>
      <c r="S112" s="218">
        <v>43862</v>
      </c>
      <c r="T112" s="217">
        <v>44020</v>
      </c>
    </row>
    <row r="113" spans="1:20" ht="31.5" outlineLevel="1" x14ac:dyDescent="0.25">
      <c r="A113" s="37"/>
      <c r="B113" s="37">
        <v>218</v>
      </c>
      <c r="C113" s="170">
        <v>66919290</v>
      </c>
      <c r="D113" s="170" t="s">
        <v>1013</v>
      </c>
      <c r="E113" s="51" t="s">
        <v>1162</v>
      </c>
      <c r="F113" s="82" t="s">
        <v>919</v>
      </c>
      <c r="G113" s="38"/>
      <c r="H113" s="176"/>
      <c r="I113" s="35"/>
      <c r="J113" s="177"/>
      <c r="K113" s="176"/>
      <c r="L113" s="175">
        <v>192</v>
      </c>
      <c r="M113" s="31"/>
      <c r="N113" s="58"/>
      <c r="O113" s="32"/>
      <c r="P113" s="214"/>
      <c r="Q113" s="216">
        <f>SUM(Q109:Q112)</f>
        <v>6589440</v>
      </c>
      <c r="R113" s="214"/>
      <c r="S113" s="214"/>
    </row>
    <row r="114" spans="1:20" ht="38.25" outlineLevel="1" x14ac:dyDescent="0.25">
      <c r="A114" s="37"/>
      <c r="B114" s="37">
        <v>219</v>
      </c>
      <c r="C114" s="170">
        <v>31954725</v>
      </c>
      <c r="D114" s="170" t="s">
        <v>1013</v>
      </c>
      <c r="E114" s="116" t="s">
        <v>1163</v>
      </c>
      <c r="F114" s="82" t="s">
        <v>919</v>
      </c>
      <c r="G114" s="115" t="s">
        <v>630</v>
      </c>
      <c r="H114" s="123">
        <v>549</v>
      </c>
      <c r="I114" s="35"/>
      <c r="J114" s="127">
        <v>3</v>
      </c>
      <c r="K114" s="123">
        <v>16</v>
      </c>
      <c r="L114" s="123">
        <v>48</v>
      </c>
      <c r="M114" s="166" t="s">
        <v>6</v>
      </c>
      <c r="N114" s="83" t="s">
        <v>29</v>
      </c>
      <c r="O114" s="168" t="s">
        <v>632</v>
      </c>
      <c r="P114" s="213">
        <v>34320</v>
      </c>
      <c r="Q114" s="213">
        <f t="shared" si="2"/>
        <v>1647360</v>
      </c>
      <c r="R114" s="253">
        <v>4.25</v>
      </c>
      <c r="S114" s="257">
        <v>43862</v>
      </c>
      <c r="T114" s="217">
        <v>43992</v>
      </c>
    </row>
    <row r="115" spans="1:20" ht="38.25" outlineLevel="1" x14ac:dyDescent="0.25">
      <c r="A115" s="37"/>
      <c r="B115" s="37">
        <v>219</v>
      </c>
      <c r="C115" s="170">
        <v>31954725</v>
      </c>
      <c r="D115" s="170" t="s">
        <v>1013</v>
      </c>
      <c r="E115" s="116" t="s">
        <v>1163</v>
      </c>
      <c r="F115" s="82" t="s">
        <v>919</v>
      </c>
      <c r="G115" s="115" t="s">
        <v>631</v>
      </c>
      <c r="H115" s="123">
        <v>7170</v>
      </c>
      <c r="I115" s="35"/>
      <c r="J115" s="127">
        <v>3</v>
      </c>
      <c r="K115" s="123">
        <v>16</v>
      </c>
      <c r="L115" s="123">
        <v>48</v>
      </c>
      <c r="M115" s="166" t="s">
        <v>6</v>
      </c>
      <c r="N115" s="83" t="s">
        <v>29</v>
      </c>
      <c r="O115" s="62" t="s">
        <v>632</v>
      </c>
      <c r="P115" s="213">
        <v>34320</v>
      </c>
      <c r="Q115" s="213">
        <f t="shared" si="2"/>
        <v>1647360</v>
      </c>
      <c r="R115" s="253">
        <v>4.25</v>
      </c>
      <c r="S115" s="257">
        <v>43862</v>
      </c>
      <c r="T115" s="217">
        <v>43992</v>
      </c>
    </row>
    <row r="116" spans="1:20" ht="31.5" outlineLevel="1" x14ac:dyDescent="0.25">
      <c r="A116" s="37"/>
      <c r="B116" s="37">
        <v>219</v>
      </c>
      <c r="C116" s="170">
        <v>31954725</v>
      </c>
      <c r="D116" s="170" t="s">
        <v>1013</v>
      </c>
      <c r="E116" s="51" t="s">
        <v>1164</v>
      </c>
      <c r="F116" s="82" t="s">
        <v>919</v>
      </c>
      <c r="G116" s="38"/>
      <c r="H116" s="176"/>
      <c r="I116" s="35"/>
      <c r="J116" s="177"/>
      <c r="K116" s="176"/>
      <c r="L116" s="175">
        <v>96</v>
      </c>
      <c r="M116" s="31"/>
      <c r="N116" s="58"/>
      <c r="O116" s="32"/>
      <c r="P116" s="214"/>
      <c r="Q116" s="216">
        <f>SUM(Q114:Q115)</f>
        <v>3294720</v>
      </c>
      <c r="R116" s="214"/>
      <c r="S116" s="214"/>
    </row>
    <row r="117" spans="1:20" ht="15.75" outlineLevel="2" x14ac:dyDescent="0.25">
      <c r="A117" s="37"/>
      <c r="B117" s="37">
        <v>220</v>
      </c>
      <c r="C117" s="170">
        <v>16778059</v>
      </c>
      <c r="D117" s="170" t="s">
        <v>1013</v>
      </c>
      <c r="E117" s="63" t="s">
        <v>722</v>
      </c>
      <c r="F117" s="82" t="s">
        <v>919</v>
      </c>
      <c r="G117" s="38" t="s">
        <v>711</v>
      </c>
      <c r="H117" s="176" t="s">
        <v>156</v>
      </c>
      <c r="I117" s="35">
        <v>14</v>
      </c>
      <c r="J117" s="177">
        <v>3</v>
      </c>
      <c r="K117" s="176">
        <v>16</v>
      </c>
      <c r="L117" s="173">
        <v>48</v>
      </c>
      <c r="M117" s="31" t="s">
        <v>6</v>
      </c>
      <c r="N117" s="58" t="s">
        <v>671</v>
      </c>
      <c r="O117" s="32" t="s">
        <v>390</v>
      </c>
      <c r="P117" s="213">
        <v>34320</v>
      </c>
      <c r="Q117" s="213">
        <f t="shared" si="2"/>
        <v>1647360</v>
      </c>
      <c r="R117" s="253">
        <v>4.25</v>
      </c>
      <c r="S117" s="257">
        <v>43862</v>
      </c>
      <c r="T117" s="217">
        <v>43992</v>
      </c>
    </row>
    <row r="118" spans="1:20" ht="15.75" outlineLevel="2" x14ac:dyDescent="0.25">
      <c r="A118" s="37"/>
      <c r="B118" s="37">
        <v>220</v>
      </c>
      <c r="C118" s="170">
        <v>16778059</v>
      </c>
      <c r="D118" s="170" t="s">
        <v>1013</v>
      </c>
      <c r="E118" s="39" t="s">
        <v>722</v>
      </c>
      <c r="F118" s="82" t="s">
        <v>919</v>
      </c>
      <c r="G118" s="38" t="s">
        <v>711</v>
      </c>
      <c r="H118" s="176" t="s">
        <v>38</v>
      </c>
      <c r="I118" s="35">
        <v>43</v>
      </c>
      <c r="J118" s="177">
        <v>3</v>
      </c>
      <c r="K118" s="176">
        <v>16</v>
      </c>
      <c r="L118" s="173">
        <v>48</v>
      </c>
      <c r="M118" s="31" t="s">
        <v>6</v>
      </c>
      <c r="N118" s="58" t="s">
        <v>671</v>
      </c>
      <c r="O118" s="32" t="s">
        <v>390</v>
      </c>
      <c r="P118" s="213">
        <v>34320</v>
      </c>
      <c r="Q118" s="213">
        <f t="shared" si="2"/>
        <v>1647360</v>
      </c>
      <c r="R118" s="253">
        <v>4.25</v>
      </c>
      <c r="S118" s="257">
        <v>43862</v>
      </c>
      <c r="T118" s="217">
        <v>43992</v>
      </c>
    </row>
    <row r="119" spans="1:20" ht="15.75" outlineLevel="2" x14ac:dyDescent="0.25">
      <c r="A119" s="37"/>
      <c r="B119" s="37">
        <v>220</v>
      </c>
      <c r="C119" s="170">
        <v>16778059</v>
      </c>
      <c r="D119" s="170" t="s">
        <v>1013</v>
      </c>
      <c r="E119" s="39" t="s">
        <v>722</v>
      </c>
      <c r="F119" s="82" t="s">
        <v>919</v>
      </c>
      <c r="G119" s="38" t="s">
        <v>143</v>
      </c>
      <c r="H119" s="176" t="s">
        <v>328</v>
      </c>
      <c r="I119" s="35">
        <v>19</v>
      </c>
      <c r="J119" s="177">
        <v>3</v>
      </c>
      <c r="K119" s="176">
        <v>16</v>
      </c>
      <c r="L119" s="173">
        <v>48</v>
      </c>
      <c r="M119" s="31" t="s">
        <v>6</v>
      </c>
      <c r="N119" s="58" t="s">
        <v>671</v>
      </c>
      <c r="O119" s="32" t="s">
        <v>390</v>
      </c>
      <c r="P119" s="213">
        <v>34320</v>
      </c>
      <c r="Q119" s="213">
        <f t="shared" si="2"/>
        <v>1647360</v>
      </c>
      <c r="R119" s="253">
        <v>4.25</v>
      </c>
      <c r="S119" s="257">
        <v>43862</v>
      </c>
      <c r="T119" s="217">
        <v>43992</v>
      </c>
    </row>
    <row r="120" spans="1:20" ht="15.75" outlineLevel="2" x14ac:dyDescent="0.25">
      <c r="A120" s="37"/>
      <c r="B120" s="37">
        <v>220</v>
      </c>
      <c r="C120" s="170">
        <v>16778059</v>
      </c>
      <c r="D120" s="170" t="s">
        <v>1013</v>
      </c>
      <c r="E120" s="39" t="s">
        <v>722</v>
      </c>
      <c r="F120" s="82" t="s">
        <v>919</v>
      </c>
      <c r="G120" s="38" t="s">
        <v>610</v>
      </c>
      <c r="H120" s="176">
        <v>2494</v>
      </c>
      <c r="I120" s="35">
        <v>35</v>
      </c>
      <c r="J120" s="177">
        <v>3</v>
      </c>
      <c r="K120" s="176">
        <v>16</v>
      </c>
      <c r="L120" s="173">
        <v>48</v>
      </c>
      <c r="M120" s="31" t="s">
        <v>6</v>
      </c>
      <c r="N120" s="58" t="s">
        <v>671</v>
      </c>
      <c r="O120" s="32" t="s">
        <v>390</v>
      </c>
      <c r="P120" s="213">
        <v>34320</v>
      </c>
      <c r="Q120" s="213">
        <f t="shared" si="2"/>
        <v>1647360</v>
      </c>
      <c r="R120" s="253">
        <v>4.25</v>
      </c>
      <c r="S120" s="257">
        <v>43862</v>
      </c>
      <c r="T120" s="217">
        <v>43992</v>
      </c>
    </row>
    <row r="121" spans="1:20" ht="15.75" outlineLevel="2" x14ac:dyDescent="0.25">
      <c r="A121" s="37"/>
      <c r="B121" s="37">
        <v>220</v>
      </c>
      <c r="C121" s="170">
        <v>16778059</v>
      </c>
      <c r="D121" s="170" t="s">
        <v>1013</v>
      </c>
      <c r="E121" s="39" t="s">
        <v>722</v>
      </c>
      <c r="F121" s="82" t="s">
        <v>919</v>
      </c>
      <c r="G121" s="38" t="s">
        <v>107</v>
      </c>
      <c r="H121" s="176">
        <v>4490</v>
      </c>
      <c r="I121" s="35">
        <v>28</v>
      </c>
      <c r="J121" s="177">
        <v>3</v>
      </c>
      <c r="K121" s="176">
        <v>16</v>
      </c>
      <c r="L121" s="173">
        <v>48</v>
      </c>
      <c r="M121" s="31" t="s">
        <v>6</v>
      </c>
      <c r="N121" s="58" t="s">
        <v>671</v>
      </c>
      <c r="O121" s="32" t="s">
        <v>390</v>
      </c>
      <c r="P121" s="213">
        <v>34320</v>
      </c>
      <c r="Q121" s="213">
        <f t="shared" si="2"/>
        <v>1647360</v>
      </c>
      <c r="R121" s="253">
        <v>4.25</v>
      </c>
      <c r="S121" s="257">
        <v>43862</v>
      </c>
      <c r="T121" s="217">
        <v>43992</v>
      </c>
    </row>
    <row r="122" spans="1:20" ht="15.75" outlineLevel="1" x14ac:dyDescent="0.25">
      <c r="A122" s="37"/>
      <c r="B122" s="37">
        <v>220</v>
      </c>
      <c r="C122" s="170">
        <v>16778059</v>
      </c>
      <c r="D122" s="170" t="s">
        <v>1013</v>
      </c>
      <c r="E122" s="51" t="s">
        <v>723</v>
      </c>
      <c r="F122" s="82" t="s">
        <v>919</v>
      </c>
      <c r="G122" s="38"/>
      <c r="H122" s="176"/>
      <c r="I122" s="35"/>
      <c r="J122" s="177"/>
      <c r="K122" s="176"/>
      <c r="L122" s="173">
        <v>240</v>
      </c>
      <c r="M122" s="31"/>
      <c r="N122" s="58"/>
      <c r="O122" s="32"/>
      <c r="P122" s="214"/>
      <c r="Q122" s="216">
        <f>SUM(Q117:Q121)</f>
        <v>8236800</v>
      </c>
      <c r="R122" s="214"/>
      <c r="S122" s="214"/>
    </row>
    <row r="123" spans="1:20" ht="15.75" outlineLevel="2" x14ac:dyDescent="0.25">
      <c r="A123" s="37"/>
      <c r="B123" s="37">
        <v>221</v>
      </c>
      <c r="C123" s="170">
        <v>66841785</v>
      </c>
      <c r="D123" s="170" t="s">
        <v>1013</v>
      </c>
      <c r="E123" s="63" t="s">
        <v>1165</v>
      </c>
      <c r="F123" s="82" t="s">
        <v>919</v>
      </c>
      <c r="G123" s="38" t="s">
        <v>178</v>
      </c>
      <c r="H123" s="176" t="s">
        <v>233</v>
      </c>
      <c r="I123" s="35">
        <v>30</v>
      </c>
      <c r="J123" s="177">
        <f>L123/K123</f>
        <v>2.375</v>
      </c>
      <c r="K123" s="176">
        <v>16</v>
      </c>
      <c r="L123" s="173">
        <v>38</v>
      </c>
      <c r="M123" s="31" t="s">
        <v>6</v>
      </c>
      <c r="N123" s="58" t="s">
        <v>671</v>
      </c>
      <c r="O123" s="32" t="s">
        <v>390</v>
      </c>
      <c r="P123" s="213">
        <v>34320</v>
      </c>
      <c r="Q123" s="213">
        <f t="shared" si="2"/>
        <v>1304160</v>
      </c>
      <c r="R123" s="253">
        <v>4.25</v>
      </c>
      <c r="S123" s="257">
        <v>43862</v>
      </c>
      <c r="T123" s="217">
        <v>43992</v>
      </c>
    </row>
    <row r="124" spans="1:20" ht="15.75" outlineLevel="2" x14ac:dyDescent="0.25">
      <c r="A124" s="37"/>
      <c r="B124" s="37">
        <v>221</v>
      </c>
      <c r="C124" s="170">
        <v>66841785</v>
      </c>
      <c r="D124" s="170" t="s">
        <v>1013</v>
      </c>
      <c r="E124" s="39" t="s">
        <v>1165</v>
      </c>
      <c r="F124" s="82" t="s">
        <v>919</v>
      </c>
      <c r="G124" s="38" t="s">
        <v>178</v>
      </c>
      <c r="H124" s="176" t="s">
        <v>49</v>
      </c>
      <c r="I124" s="35">
        <v>40</v>
      </c>
      <c r="J124" s="177">
        <f t="shared" ref="J124:J128" si="3">L124/K124</f>
        <v>2.375</v>
      </c>
      <c r="K124" s="176">
        <v>16</v>
      </c>
      <c r="L124" s="173">
        <v>38</v>
      </c>
      <c r="M124" s="31" t="s">
        <v>6</v>
      </c>
      <c r="N124" s="58" t="s">
        <v>671</v>
      </c>
      <c r="O124" s="32" t="s">
        <v>390</v>
      </c>
      <c r="P124" s="213">
        <v>34320</v>
      </c>
      <c r="Q124" s="213">
        <f>L124*P124</f>
        <v>1304160</v>
      </c>
      <c r="R124" s="253">
        <v>4.25</v>
      </c>
      <c r="S124" s="257">
        <v>43862</v>
      </c>
      <c r="T124" s="217">
        <v>43992</v>
      </c>
    </row>
    <row r="125" spans="1:20" ht="15.75" outlineLevel="2" x14ac:dyDescent="0.25">
      <c r="A125" s="37"/>
      <c r="B125" s="37">
        <v>221</v>
      </c>
      <c r="C125" s="170">
        <v>66841785</v>
      </c>
      <c r="D125" s="170" t="s">
        <v>1013</v>
      </c>
      <c r="E125" s="39" t="s">
        <v>1165</v>
      </c>
      <c r="F125" s="82" t="s">
        <v>919</v>
      </c>
      <c r="G125" s="38" t="s">
        <v>178</v>
      </c>
      <c r="H125" s="176" t="s">
        <v>70</v>
      </c>
      <c r="I125" s="35">
        <v>28</v>
      </c>
      <c r="J125" s="177">
        <f t="shared" si="3"/>
        <v>2.375</v>
      </c>
      <c r="K125" s="176">
        <v>16</v>
      </c>
      <c r="L125" s="173">
        <v>38</v>
      </c>
      <c r="M125" s="31" t="s">
        <v>6</v>
      </c>
      <c r="N125" s="58" t="s">
        <v>671</v>
      </c>
      <c r="O125" s="32" t="s">
        <v>390</v>
      </c>
      <c r="P125" s="213">
        <v>34320</v>
      </c>
      <c r="Q125" s="213">
        <f t="shared" si="2"/>
        <v>1304160</v>
      </c>
      <c r="R125" s="253">
        <v>4.25</v>
      </c>
      <c r="S125" s="257">
        <v>43862</v>
      </c>
      <c r="T125" s="217">
        <v>43992</v>
      </c>
    </row>
    <row r="126" spans="1:20" ht="30" outlineLevel="2" x14ac:dyDescent="0.25">
      <c r="A126" s="37"/>
      <c r="B126" s="37">
        <v>221</v>
      </c>
      <c r="C126" s="170">
        <v>66841785</v>
      </c>
      <c r="D126" s="170" t="s">
        <v>1013</v>
      </c>
      <c r="E126" s="39" t="s">
        <v>1165</v>
      </c>
      <c r="F126" s="82" t="s">
        <v>919</v>
      </c>
      <c r="G126" s="38" t="s">
        <v>365</v>
      </c>
      <c r="H126" s="176" t="s">
        <v>162</v>
      </c>
      <c r="I126" s="35">
        <v>24</v>
      </c>
      <c r="J126" s="177">
        <f t="shared" si="3"/>
        <v>2.375</v>
      </c>
      <c r="K126" s="176">
        <v>16</v>
      </c>
      <c r="L126" s="173">
        <v>38</v>
      </c>
      <c r="M126" s="31" t="s">
        <v>6</v>
      </c>
      <c r="N126" s="58" t="s">
        <v>671</v>
      </c>
      <c r="O126" s="32" t="s">
        <v>390</v>
      </c>
      <c r="P126" s="213">
        <v>34320</v>
      </c>
      <c r="Q126" s="213">
        <f>L126*P126</f>
        <v>1304160</v>
      </c>
      <c r="R126" s="253">
        <v>4.25</v>
      </c>
      <c r="S126" s="257">
        <v>43862</v>
      </c>
      <c r="T126" s="217">
        <v>43992</v>
      </c>
    </row>
    <row r="127" spans="1:20" ht="30" outlineLevel="2" x14ac:dyDescent="0.25">
      <c r="A127" s="37"/>
      <c r="B127" s="37">
        <v>221</v>
      </c>
      <c r="C127" s="170">
        <v>66841785</v>
      </c>
      <c r="D127" s="170" t="s">
        <v>1013</v>
      </c>
      <c r="E127" s="39" t="s">
        <v>1165</v>
      </c>
      <c r="F127" s="82" t="s">
        <v>919</v>
      </c>
      <c r="G127" s="38" t="s">
        <v>365</v>
      </c>
      <c r="H127" s="176" t="s">
        <v>364</v>
      </c>
      <c r="I127" s="35">
        <v>19</v>
      </c>
      <c r="J127" s="177">
        <f t="shared" si="3"/>
        <v>2.375</v>
      </c>
      <c r="K127" s="176">
        <v>16</v>
      </c>
      <c r="L127" s="173">
        <v>38</v>
      </c>
      <c r="M127" s="31" t="s">
        <v>6</v>
      </c>
      <c r="N127" s="58" t="s">
        <v>671</v>
      </c>
      <c r="O127" s="32" t="s">
        <v>390</v>
      </c>
      <c r="P127" s="213">
        <v>34320</v>
      </c>
      <c r="Q127" s="213">
        <f t="shared" si="2"/>
        <v>1304160</v>
      </c>
      <c r="R127" s="253">
        <v>4.25</v>
      </c>
      <c r="S127" s="257">
        <v>43862</v>
      </c>
      <c r="T127" s="217">
        <v>43992</v>
      </c>
    </row>
    <row r="128" spans="1:20" ht="15.75" outlineLevel="2" x14ac:dyDescent="0.25">
      <c r="A128" s="37"/>
      <c r="B128" s="37">
        <v>221</v>
      </c>
      <c r="C128" s="170">
        <v>66841785</v>
      </c>
      <c r="D128" s="170" t="s">
        <v>1013</v>
      </c>
      <c r="E128" s="39" t="s">
        <v>1165</v>
      </c>
      <c r="F128" s="82" t="s">
        <v>919</v>
      </c>
      <c r="G128" s="38" t="s">
        <v>178</v>
      </c>
      <c r="H128" s="176">
        <v>395</v>
      </c>
      <c r="I128" s="35">
        <v>23</v>
      </c>
      <c r="J128" s="177">
        <f t="shared" si="3"/>
        <v>2.375</v>
      </c>
      <c r="K128" s="176">
        <v>16</v>
      </c>
      <c r="L128" s="173">
        <v>38</v>
      </c>
      <c r="M128" s="31" t="s">
        <v>6</v>
      </c>
      <c r="N128" s="58" t="s">
        <v>671</v>
      </c>
      <c r="O128" s="32" t="s">
        <v>390</v>
      </c>
      <c r="P128" s="213">
        <v>34320</v>
      </c>
      <c r="Q128" s="213">
        <f t="shared" si="2"/>
        <v>1304160</v>
      </c>
      <c r="R128" s="253">
        <v>4.25</v>
      </c>
      <c r="S128" s="257">
        <v>43862</v>
      </c>
      <c r="T128" s="217">
        <v>43992</v>
      </c>
    </row>
    <row r="129" spans="1:20" ht="39" outlineLevel="2" x14ac:dyDescent="0.25">
      <c r="A129" s="37"/>
      <c r="B129" s="37">
        <v>221</v>
      </c>
      <c r="C129" s="170">
        <v>66841785</v>
      </c>
      <c r="D129" s="170" t="s">
        <v>1013</v>
      </c>
      <c r="E129" s="116" t="s">
        <v>1165</v>
      </c>
      <c r="F129" s="82" t="s">
        <v>919</v>
      </c>
      <c r="G129" s="115" t="s">
        <v>616</v>
      </c>
      <c r="H129" s="176"/>
      <c r="I129" s="123" t="s">
        <v>89</v>
      </c>
      <c r="J129" s="127">
        <f>L129/K129</f>
        <v>2.375</v>
      </c>
      <c r="K129" s="123">
        <v>16</v>
      </c>
      <c r="L129" s="123">
        <v>38</v>
      </c>
      <c r="M129" s="166" t="s">
        <v>6</v>
      </c>
      <c r="N129" s="83" t="s">
        <v>724</v>
      </c>
      <c r="O129" s="167" t="s">
        <v>617</v>
      </c>
      <c r="P129" s="213">
        <v>34320</v>
      </c>
      <c r="Q129" s="213">
        <f t="shared" si="2"/>
        <v>1304160</v>
      </c>
      <c r="R129" s="253">
        <v>4.25</v>
      </c>
      <c r="S129" s="257">
        <v>43862</v>
      </c>
      <c r="T129" s="217">
        <v>43992</v>
      </c>
    </row>
    <row r="130" spans="1:20" ht="31.5" outlineLevel="1" x14ac:dyDescent="0.25">
      <c r="A130" s="37"/>
      <c r="B130" s="37">
        <v>221</v>
      </c>
      <c r="C130" s="170">
        <v>66841785</v>
      </c>
      <c r="D130" s="170" t="s">
        <v>1013</v>
      </c>
      <c r="E130" s="51" t="s">
        <v>1166</v>
      </c>
      <c r="F130" s="82" t="s">
        <v>919</v>
      </c>
      <c r="G130" s="38"/>
      <c r="H130" s="176"/>
      <c r="I130" s="35"/>
      <c r="J130" s="177"/>
      <c r="K130" s="176"/>
      <c r="L130" s="175">
        <v>266</v>
      </c>
      <c r="M130" s="31"/>
      <c r="N130" s="58"/>
      <c r="O130" s="32"/>
      <c r="P130" s="214"/>
      <c r="Q130" s="216">
        <f>SUM(Q123:Q129)</f>
        <v>9129120</v>
      </c>
      <c r="R130" s="214"/>
      <c r="S130" s="214"/>
    </row>
    <row r="131" spans="1:20" s="53" customFormat="1" ht="15.75" outlineLevel="2" x14ac:dyDescent="0.25">
      <c r="A131" s="52"/>
      <c r="B131" s="52">
        <v>222</v>
      </c>
      <c r="C131" s="170">
        <v>16621883</v>
      </c>
      <c r="D131" s="170" t="s">
        <v>1013</v>
      </c>
      <c r="E131" s="63" t="s">
        <v>1167</v>
      </c>
      <c r="F131" s="82" t="s">
        <v>919</v>
      </c>
      <c r="G131" s="47" t="s">
        <v>715</v>
      </c>
      <c r="H131" s="50" t="s">
        <v>725</v>
      </c>
      <c r="I131" s="49">
        <v>30</v>
      </c>
      <c r="J131" s="187">
        <v>3</v>
      </c>
      <c r="K131" s="50">
        <v>16</v>
      </c>
      <c r="L131" s="173">
        <v>48</v>
      </c>
      <c r="M131" s="31" t="s">
        <v>6</v>
      </c>
      <c r="N131" s="48"/>
      <c r="O131" s="33" t="s">
        <v>431</v>
      </c>
      <c r="P131" s="213">
        <v>34320</v>
      </c>
      <c r="Q131" s="213">
        <f t="shared" si="2"/>
        <v>1647360</v>
      </c>
      <c r="R131" s="253">
        <v>5.25</v>
      </c>
      <c r="S131" s="257">
        <v>43862</v>
      </c>
      <c r="T131" s="217">
        <v>44020</v>
      </c>
    </row>
    <row r="132" spans="1:20" ht="15.75" outlineLevel="2" x14ac:dyDescent="0.25">
      <c r="A132" s="37"/>
      <c r="B132" s="52">
        <v>222</v>
      </c>
      <c r="C132" s="170">
        <v>16621883</v>
      </c>
      <c r="D132" s="170" t="s">
        <v>1013</v>
      </c>
      <c r="E132" s="39" t="s">
        <v>1167</v>
      </c>
      <c r="F132" s="82" t="s">
        <v>919</v>
      </c>
      <c r="G132" s="38" t="s">
        <v>711</v>
      </c>
      <c r="H132" s="176" t="s">
        <v>702</v>
      </c>
      <c r="I132" s="35">
        <v>25</v>
      </c>
      <c r="J132" s="177">
        <v>3</v>
      </c>
      <c r="K132" s="176">
        <v>16</v>
      </c>
      <c r="L132" s="173">
        <v>48</v>
      </c>
      <c r="M132" s="31" t="s">
        <v>6</v>
      </c>
      <c r="N132" s="58"/>
      <c r="O132" s="32" t="s">
        <v>390</v>
      </c>
      <c r="P132" s="213">
        <v>34320</v>
      </c>
      <c r="Q132" s="213">
        <f t="shared" si="2"/>
        <v>1647360</v>
      </c>
      <c r="R132" s="253">
        <v>5.25</v>
      </c>
      <c r="S132" s="257">
        <v>43862</v>
      </c>
      <c r="T132" s="217">
        <v>44020</v>
      </c>
    </row>
    <row r="133" spans="1:20" ht="15.75" outlineLevel="2" x14ac:dyDescent="0.25">
      <c r="A133" s="37"/>
      <c r="B133" s="52">
        <v>222</v>
      </c>
      <c r="C133" s="170">
        <v>16621883</v>
      </c>
      <c r="D133" s="170" t="s">
        <v>1013</v>
      </c>
      <c r="E133" s="39" t="s">
        <v>1167</v>
      </c>
      <c r="F133" s="82" t="s">
        <v>919</v>
      </c>
      <c r="G133" s="38" t="s">
        <v>726</v>
      </c>
      <c r="H133" s="176">
        <v>341</v>
      </c>
      <c r="I133" s="35">
        <v>15</v>
      </c>
      <c r="J133" s="177">
        <v>3</v>
      </c>
      <c r="K133" s="176">
        <v>16</v>
      </c>
      <c r="L133" s="173">
        <v>48</v>
      </c>
      <c r="M133" s="31" t="s">
        <v>6</v>
      </c>
      <c r="N133" s="58"/>
      <c r="O133" s="32" t="s">
        <v>390</v>
      </c>
      <c r="P133" s="213">
        <v>34320</v>
      </c>
      <c r="Q133" s="213">
        <f>L133*P133</f>
        <v>1647360</v>
      </c>
      <c r="R133" s="253">
        <v>5.25</v>
      </c>
      <c r="S133" s="257">
        <v>43862</v>
      </c>
      <c r="T133" s="217">
        <v>44020</v>
      </c>
    </row>
    <row r="134" spans="1:20" ht="31.5" outlineLevel="1" x14ac:dyDescent="0.25">
      <c r="A134" s="37"/>
      <c r="B134" s="52">
        <v>222</v>
      </c>
      <c r="C134" s="170">
        <v>16621883</v>
      </c>
      <c r="D134" s="170" t="s">
        <v>1013</v>
      </c>
      <c r="E134" s="51" t="s">
        <v>1168</v>
      </c>
      <c r="F134" s="82" t="s">
        <v>919</v>
      </c>
      <c r="G134" s="38"/>
      <c r="H134" s="176"/>
      <c r="I134" s="35"/>
      <c r="J134" s="177"/>
      <c r="K134" s="176"/>
      <c r="L134" s="173">
        <v>144</v>
      </c>
      <c r="M134" s="31"/>
      <c r="N134" s="58"/>
      <c r="O134" s="32"/>
      <c r="P134" s="214"/>
      <c r="Q134" s="216">
        <f>SUM(Q123:Q133)</f>
        <v>23200320</v>
      </c>
      <c r="R134" s="214"/>
      <c r="S134" s="214"/>
    </row>
    <row r="135" spans="1:20" ht="30" outlineLevel="2" x14ac:dyDescent="0.25">
      <c r="A135" s="37"/>
      <c r="B135" s="37">
        <v>223</v>
      </c>
      <c r="C135" s="170">
        <v>94487892</v>
      </c>
      <c r="D135" s="170" t="s">
        <v>1013</v>
      </c>
      <c r="E135" s="63" t="s">
        <v>1169</v>
      </c>
      <c r="F135" s="82" t="s">
        <v>924</v>
      </c>
      <c r="G135" s="38" t="s">
        <v>727</v>
      </c>
      <c r="H135" s="176">
        <v>1041</v>
      </c>
      <c r="I135" s="35">
        <v>25</v>
      </c>
      <c r="J135" s="177">
        <v>3</v>
      </c>
      <c r="K135" s="176">
        <v>16</v>
      </c>
      <c r="L135" s="173">
        <v>48</v>
      </c>
      <c r="M135" s="31" t="s">
        <v>6</v>
      </c>
      <c r="N135" s="58"/>
      <c r="O135" s="32" t="s">
        <v>390</v>
      </c>
      <c r="P135" s="214">
        <v>47840</v>
      </c>
      <c r="Q135" s="213">
        <f t="shared" ref="Q135:Q198" si="4">L135*P135</f>
        <v>2296320</v>
      </c>
      <c r="R135" s="253">
        <v>4.25</v>
      </c>
      <c r="S135" s="257">
        <v>43862</v>
      </c>
      <c r="T135" s="217">
        <v>43992</v>
      </c>
    </row>
    <row r="136" spans="1:20" ht="30" outlineLevel="2" x14ac:dyDescent="0.25">
      <c r="A136" s="37"/>
      <c r="B136" s="37">
        <v>223</v>
      </c>
      <c r="C136" s="170">
        <v>94487892</v>
      </c>
      <c r="D136" s="170" t="s">
        <v>1013</v>
      </c>
      <c r="E136" s="39" t="s">
        <v>1169</v>
      </c>
      <c r="F136" s="82" t="s">
        <v>924</v>
      </c>
      <c r="G136" s="38" t="s">
        <v>727</v>
      </c>
      <c r="H136" s="176">
        <v>9155</v>
      </c>
      <c r="I136" s="35">
        <v>30</v>
      </c>
      <c r="J136" s="177">
        <v>3</v>
      </c>
      <c r="K136" s="176">
        <v>16</v>
      </c>
      <c r="L136" s="173">
        <v>48</v>
      </c>
      <c r="M136" s="31" t="s">
        <v>6</v>
      </c>
      <c r="N136" s="58"/>
      <c r="O136" s="32" t="s">
        <v>390</v>
      </c>
      <c r="P136" s="214">
        <v>47840</v>
      </c>
      <c r="Q136" s="213">
        <f>L136*P136</f>
        <v>2296320</v>
      </c>
      <c r="R136" s="253">
        <v>4.25</v>
      </c>
      <c r="S136" s="257">
        <v>43862</v>
      </c>
      <c r="T136" s="217">
        <v>43992</v>
      </c>
    </row>
    <row r="137" spans="1:20" ht="45" outlineLevel="2" x14ac:dyDescent="0.25">
      <c r="A137" s="37"/>
      <c r="B137" s="37">
        <v>223</v>
      </c>
      <c r="C137" s="170">
        <v>94487892</v>
      </c>
      <c r="D137" s="170" t="s">
        <v>1013</v>
      </c>
      <c r="E137" s="39" t="s">
        <v>1169</v>
      </c>
      <c r="F137" s="82" t="s">
        <v>924</v>
      </c>
      <c r="G137" s="38" t="s">
        <v>728</v>
      </c>
      <c r="H137" s="176" t="s">
        <v>729</v>
      </c>
      <c r="I137" s="35">
        <v>40</v>
      </c>
      <c r="J137" s="177">
        <v>3</v>
      </c>
      <c r="K137" s="176">
        <v>16</v>
      </c>
      <c r="L137" s="173">
        <v>48</v>
      </c>
      <c r="M137" s="31" t="s">
        <v>6</v>
      </c>
      <c r="N137" s="58"/>
      <c r="O137" s="32" t="s">
        <v>390</v>
      </c>
      <c r="P137" s="214">
        <v>47840</v>
      </c>
      <c r="Q137" s="213">
        <f t="shared" si="4"/>
        <v>2296320</v>
      </c>
      <c r="R137" s="253">
        <v>4.25</v>
      </c>
      <c r="S137" s="257">
        <v>43862</v>
      </c>
      <c r="T137" s="217">
        <v>43992</v>
      </c>
    </row>
    <row r="138" spans="1:20" ht="31.5" outlineLevel="1" x14ac:dyDescent="0.25">
      <c r="A138" s="37"/>
      <c r="B138" s="37">
        <v>223</v>
      </c>
      <c r="C138" s="170">
        <v>94487892</v>
      </c>
      <c r="D138" s="170" t="s">
        <v>1013</v>
      </c>
      <c r="E138" s="51" t="s">
        <v>1170</v>
      </c>
      <c r="F138" s="82" t="s">
        <v>924</v>
      </c>
      <c r="G138" s="38"/>
      <c r="H138" s="176"/>
      <c r="I138" s="35"/>
      <c r="J138" s="177"/>
      <c r="K138" s="176"/>
      <c r="L138" s="173">
        <v>144</v>
      </c>
      <c r="M138" s="31"/>
      <c r="N138" s="58"/>
      <c r="O138" s="32"/>
      <c r="P138" s="214"/>
      <c r="Q138" s="216">
        <f>SUM(Q135:Q137)</f>
        <v>6888960</v>
      </c>
      <c r="R138" s="214"/>
      <c r="S138" s="214"/>
    </row>
    <row r="139" spans="1:20" ht="15.75" outlineLevel="2" x14ac:dyDescent="0.25">
      <c r="A139" s="37"/>
      <c r="B139" s="37">
        <v>224</v>
      </c>
      <c r="C139" s="170">
        <v>14965964</v>
      </c>
      <c r="D139" s="170" t="s">
        <v>1013</v>
      </c>
      <c r="E139" s="63" t="s">
        <v>1171</v>
      </c>
      <c r="F139" s="82" t="s">
        <v>919</v>
      </c>
      <c r="G139" s="38" t="s">
        <v>178</v>
      </c>
      <c r="H139" s="176" t="s">
        <v>730</v>
      </c>
      <c r="I139" s="35">
        <v>40</v>
      </c>
      <c r="J139" s="177">
        <v>3</v>
      </c>
      <c r="K139" s="176">
        <v>16</v>
      </c>
      <c r="L139" s="173">
        <v>48</v>
      </c>
      <c r="M139" s="31" t="s">
        <v>6</v>
      </c>
      <c r="N139" s="58"/>
      <c r="O139" s="32" t="s">
        <v>390</v>
      </c>
      <c r="P139" s="213">
        <v>34320</v>
      </c>
      <c r="Q139" s="213">
        <f t="shared" si="4"/>
        <v>1647360</v>
      </c>
      <c r="R139" s="253">
        <v>4.25</v>
      </c>
      <c r="S139" s="257">
        <v>43862</v>
      </c>
      <c r="T139" s="217">
        <v>43992</v>
      </c>
    </row>
    <row r="140" spans="1:20" ht="15.75" outlineLevel="2" x14ac:dyDescent="0.25">
      <c r="A140" s="37"/>
      <c r="B140" s="37">
        <v>224</v>
      </c>
      <c r="C140" s="170">
        <v>14965964</v>
      </c>
      <c r="D140" s="170" t="s">
        <v>1013</v>
      </c>
      <c r="E140" s="39" t="s">
        <v>1171</v>
      </c>
      <c r="F140" s="82" t="s">
        <v>919</v>
      </c>
      <c r="G140" s="38" t="s">
        <v>178</v>
      </c>
      <c r="H140" s="176" t="s">
        <v>731</v>
      </c>
      <c r="I140" s="35">
        <v>35</v>
      </c>
      <c r="J140" s="177">
        <v>3</v>
      </c>
      <c r="K140" s="176">
        <v>16</v>
      </c>
      <c r="L140" s="173">
        <v>48</v>
      </c>
      <c r="M140" s="31" t="s">
        <v>6</v>
      </c>
      <c r="N140" s="58"/>
      <c r="O140" s="32" t="s">
        <v>390</v>
      </c>
      <c r="P140" s="213">
        <v>34320</v>
      </c>
      <c r="Q140" s="213">
        <f t="shared" si="4"/>
        <v>1647360</v>
      </c>
      <c r="R140" s="253">
        <v>4.25</v>
      </c>
      <c r="S140" s="257">
        <v>43862</v>
      </c>
      <c r="T140" s="217">
        <v>43992</v>
      </c>
    </row>
    <row r="141" spans="1:20" ht="15.75" outlineLevel="2" x14ac:dyDescent="0.25">
      <c r="A141" s="37"/>
      <c r="B141" s="37">
        <v>224</v>
      </c>
      <c r="C141" s="170">
        <v>14965964</v>
      </c>
      <c r="D141" s="170" t="s">
        <v>1013</v>
      </c>
      <c r="E141" s="39" t="s">
        <v>1171</v>
      </c>
      <c r="F141" s="82" t="s">
        <v>919</v>
      </c>
      <c r="G141" s="38" t="s">
        <v>732</v>
      </c>
      <c r="H141" s="176">
        <v>720</v>
      </c>
      <c r="I141" s="35">
        <v>19</v>
      </c>
      <c r="J141" s="177">
        <f t="shared" ref="J141" si="5">L141/K141</f>
        <v>2.375</v>
      </c>
      <c r="K141" s="176">
        <v>16</v>
      </c>
      <c r="L141" s="173">
        <v>38</v>
      </c>
      <c r="M141" s="31" t="s">
        <v>6</v>
      </c>
      <c r="N141" s="58" t="s">
        <v>671</v>
      </c>
      <c r="O141" s="32" t="s">
        <v>390</v>
      </c>
      <c r="P141" s="213">
        <v>34320</v>
      </c>
      <c r="Q141" s="213">
        <f t="shared" si="4"/>
        <v>1304160</v>
      </c>
      <c r="R141" s="253">
        <v>4.25</v>
      </c>
      <c r="S141" s="257">
        <v>43862</v>
      </c>
      <c r="T141" s="217">
        <v>43992</v>
      </c>
    </row>
    <row r="142" spans="1:20" ht="15.75" outlineLevel="2" x14ac:dyDescent="0.25">
      <c r="A142" s="37"/>
      <c r="B142" s="37">
        <v>224</v>
      </c>
      <c r="C142" s="170">
        <v>14965964</v>
      </c>
      <c r="D142" s="170" t="s">
        <v>1013</v>
      </c>
      <c r="E142" s="39" t="s">
        <v>1171</v>
      </c>
      <c r="F142" s="82" t="s">
        <v>919</v>
      </c>
      <c r="G142" s="38" t="s">
        <v>178</v>
      </c>
      <c r="H142" s="176" t="s">
        <v>613</v>
      </c>
      <c r="I142" s="35">
        <v>15</v>
      </c>
      <c r="J142" s="177">
        <v>1.5</v>
      </c>
      <c r="K142" s="176">
        <v>16</v>
      </c>
      <c r="L142" s="173">
        <v>24</v>
      </c>
      <c r="M142" s="31" t="s">
        <v>6</v>
      </c>
      <c r="N142" s="58"/>
      <c r="O142" s="32" t="s">
        <v>390</v>
      </c>
      <c r="P142" s="213">
        <v>34320</v>
      </c>
      <c r="Q142" s="213">
        <f t="shared" si="4"/>
        <v>823680</v>
      </c>
      <c r="R142" s="253">
        <v>4.25</v>
      </c>
      <c r="S142" s="257">
        <v>43862</v>
      </c>
      <c r="T142" s="217">
        <v>43992</v>
      </c>
    </row>
    <row r="143" spans="1:20" ht="64.5" outlineLevel="2" x14ac:dyDescent="0.25">
      <c r="A143" s="37"/>
      <c r="B143" s="37">
        <v>224</v>
      </c>
      <c r="C143" s="170">
        <v>14965964</v>
      </c>
      <c r="D143" s="170" t="s">
        <v>1013</v>
      </c>
      <c r="E143" s="39" t="s">
        <v>1171</v>
      </c>
      <c r="F143" s="82" t="s">
        <v>919</v>
      </c>
      <c r="G143" s="115" t="s">
        <v>622</v>
      </c>
      <c r="H143" s="123">
        <v>311</v>
      </c>
      <c r="I143" s="35"/>
      <c r="J143" s="127">
        <v>3</v>
      </c>
      <c r="K143" s="123">
        <v>16</v>
      </c>
      <c r="L143" s="123">
        <v>48</v>
      </c>
      <c r="M143" s="166" t="s">
        <v>6</v>
      </c>
      <c r="N143" s="83" t="s">
        <v>29</v>
      </c>
      <c r="O143" s="167" t="s">
        <v>626</v>
      </c>
      <c r="P143" s="213">
        <v>34320</v>
      </c>
      <c r="Q143" s="213">
        <f t="shared" si="4"/>
        <v>1647360</v>
      </c>
      <c r="R143" s="253">
        <v>4.25</v>
      </c>
      <c r="S143" s="257">
        <v>43862</v>
      </c>
      <c r="T143" s="217">
        <v>43992</v>
      </c>
    </row>
    <row r="144" spans="1:20" ht="15.75" outlineLevel="1" x14ac:dyDescent="0.25">
      <c r="A144" s="37"/>
      <c r="B144" s="37">
        <v>224</v>
      </c>
      <c r="C144" s="170">
        <v>14965964</v>
      </c>
      <c r="D144" s="170" t="s">
        <v>1013</v>
      </c>
      <c r="E144" s="51" t="s">
        <v>1172</v>
      </c>
      <c r="F144" s="82" t="s">
        <v>919</v>
      </c>
      <c r="G144" s="38"/>
      <c r="H144" s="176"/>
      <c r="I144" s="35"/>
      <c r="J144" s="177"/>
      <c r="K144" s="176"/>
      <c r="L144" s="173">
        <v>206</v>
      </c>
      <c r="M144" s="31"/>
      <c r="N144" s="58"/>
      <c r="O144" s="32"/>
      <c r="P144" s="214"/>
      <c r="Q144" s="216">
        <f>SUM(Q139:Q143)</f>
        <v>7069920</v>
      </c>
      <c r="R144" s="214"/>
      <c r="S144" s="214"/>
    </row>
    <row r="145" spans="1:20" ht="15.75" outlineLevel="2" x14ac:dyDescent="0.25">
      <c r="A145" s="37"/>
      <c r="B145" s="37">
        <v>225</v>
      </c>
      <c r="C145" s="170">
        <v>76311509</v>
      </c>
      <c r="D145" s="170" t="s">
        <v>1275</v>
      </c>
      <c r="E145" s="63" t="s">
        <v>733</v>
      </c>
      <c r="F145" s="82" t="s">
        <v>919</v>
      </c>
      <c r="G145" s="186" t="s">
        <v>734</v>
      </c>
      <c r="H145" s="176" t="s">
        <v>675</v>
      </c>
      <c r="I145" s="35">
        <v>40</v>
      </c>
      <c r="J145" s="177">
        <v>3</v>
      </c>
      <c r="K145" s="176">
        <v>16</v>
      </c>
      <c r="L145" s="173">
        <v>48</v>
      </c>
      <c r="M145" s="31" t="s">
        <v>6</v>
      </c>
      <c r="N145" s="58"/>
      <c r="O145" s="32" t="s">
        <v>431</v>
      </c>
      <c r="P145" s="213">
        <v>34320</v>
      </c>
      <c r="Q145" s="213">
        <f t="shared" si="4"/>
        <v>1647360</v>
      </c>
      <c r="R145" s="214">
        <v>5.25</v>
      </c>
      <c r="S145" s="218">
        <v>43862</v>
      </c>
      <c r="T145" s="217">
        <v>44020</v>
      </c>
    </row>
    <row r="146" spans="1:20" ht="30" outlineLevel="2" x14ac:dyDescent="0.25">
      <c r="A146" s="37"/>
      <c r="B146" s="37">
        <v>225</v>
      </c>
      <c r="C146" s="170">
        <v>76311509</v>
      </c>
      <c r="D146" s="170" t="s">
        <v>1275</v>
      </c>
      <c r="E146" s="39" t="s">
        <v>733</v>
      </c>
      <c r="F146" s="82" t="s">
        <v>919</v>
      </c>
      <c r="G146" s="179" t="s">
        <v>735</v>
      </c>
      <c r="H146" s="176">
        <v>541</v>
      </c>
      <c r="I146" s="35">
        <v>32</v>
      </c>
      <c r="J146" s="177">
        <v>3</v>
      </c>
      <c r="K146" s="176">
        <v>16</v>
      </c>
      <c r="L146" s="173">
        <v>48</v>
      </c>
      <c r="M146" s="31" t="s">
        <v>6</v>
      </c>
      <c r="N146" s="58"/>
      <c r="O146" s="32" t="s">
        <v>390</v>
      </c>
      <c r="P146" s="213">
        <v>34320</v>
      </c>
      <c r="Q146" s="213">
        <f t="shared" si="4"/>
        <v>1647360</v>
      </c>
      <c r="R146" s="214">
        <v>5.25</v>
      </c>
      <c r="S146" s="218">
        <v>43862</v>
      </c>
      <c r="T146" s="217">
        <v>44020</v>
      </c>
    </row>
    <row r="147" spans="1:20" ht="31.5" outlineLevel="1" x14ac:dyDescent="0.25">
      <c r="A147" s="37"/>
      <c r="B147" s="37">
        <v>225</v>
      </c>
      <c r="C147" s="170">
        <v>76311509</v>
      </c>
      <c r="D147" s="170" t="s">
        <v>1275</v>
      </c>
      <c r="E147" s="51" t="s">
        <v>736</v>
      </c>
      <c r="F147" s="82" t="s">
        <v>919</v>
      </c>
      <c r="G147" s="179"/>
      <c r="H147" s="176"/>
      <c r="I147" s="35"/>
      <c r="J147" s="177"/>
      <c r="K147" s="176"/>
      <c r="L147" s="173">
        <v>96</v>
      </c>
      <c r="M147" s="31"/>
      <c r="N147" s="58"/>
      <c r="O147" s="32"/>
      <c r="P147" s="214"/>
      <c r="Q147" s="216">
        <f>SUM(Q145:Q146)</f>
        <v>3294720</v>
      </c>
      <c r="R147" s="214"/>
      <c r="S147" s="214"/>
    </row>
    <row r="148" spans="1:20" ht="15.75" outlineLevel="2" x14ac:dyDescent="0.25">
      <c r="A148" s="37"/>
      <c r="B148" s="37">
        <v>226</v>
      </c>
      <c r="C148" s="170">
        <v>16580606</v>
      </c>
      <c r="D148" s="170" t="s">
        <v>1013</v>
      </c>
      <c r="E148" s="63" t="s">
        <v>1173</v>
      </c>
      <c r="F148" s="82" t="s">
        <v>919</v>
      </c>
      <c r="G148" s="38" t="s">
        <v>737</v>
      </c>
      <c r="H148" s="176">
        <v>9170</v>
      </c>
      <c r="I148" s="35">
        <v>24</v>
      </c>
      <c r="J148" s="177">
        <v>3</v>
      </c>
      <c r="K148" s="176">
        <v>16</v>
      </c>
      <c r="L148" s="173">
        <v>48</v>
      </c>
      <c r="M148" s="31" t="s">
        <v>6</v>
      </c>
      <c r="N148" s="58"/>
      <c r="O148" s="32" t="s">
        <v>390</v>
      </c>
      <c r="P148" s="213">
        <v>34320</v>
      </c>
      <c r="Q148" s="213">
        <f t="shared" si="4"/>
        <v>1647360</v>
      </c>
      <c r="R148" s="214">
        <v>4.25</v>
      </c>
      <c r="S148" s="218">
        <v>43864</v>
      </c>
      <c r="T148" s="218">
        <v>43992</v>
      </c>
    </row>
    <row r="149" spans="1:20" ht="15.75" outlineLevel="2" x14ac:dyDescent="0.25">
      <c r="A149" s="37"/>
      <c r="B149" s="37">
        <v>226</v>
      </c>
      <c r="C149" s="170">
        <v>16580606</v>
      </c>
      <c r="D149" s="170" t="s">
        <v>1013</v>
      </c>
      <c r="E149" s="39" t="s">
        <v>1173</v>
      </c>
      <c r="F149" s="82" t="s">
        <v>919</v>
      </c>
      <c r="G149" s="38" t="s">
        <v>737</v>
      </c>
      <c r="H149" s="176" t="s">
        <v>654</v>
      </c>
      <c r="I149" s="35">
        <v>22</v>
      </c>
      <c r="J149" s="177">
        <v>3</v>
      </c>
      <c r="K149" s="176">
        <v>16</v>
      </c>
      <c r="L149" s="173">
        <v>48</v>
      </c>
      <c r="M149" s="31" t="s">
        <v>6</v>
      </c>
      <c r="N149" s="58"/>
      <c r="O149" s="32" t="s">
        <v>390</v>
      </c>
      <c r="P149" s="213">
        <v>34320</v>
      </c>
      <c r="Q149" s="213">
        <f t="shared" si="4"/>
        <v>1647360</v>
      </c>
      <c r="R149" s="214">
        <v>4.25</v>
      </c>
      <c r="S149" s="218">
        <v>43864</v>
      </c>
      <c r="T149" s="218">
        <v>43992</v>
      </c>
    </row>
    <row r="150" spans="1:20" ht="15.75" outlineLevel="1" x14ac:dyDescent="0.25">
      <c r="A150" s="37"/>
      <c r="B150" s="37">
        <v>226</v>
      </c>
      <c r="C150" s="170">
        <v>16580606</v>
      </c>
      <c r="D150" s="170" t="s">
        <v>1013</v>
      </c>
      <c r="E150" s="51" t="s">
        <v>1174</v>
      </c>
      <c r="F150" s="82" t="s">
        <v>919</v>
      </c>
      <c r="G150" s="38"/>
      <c r="H150" s="176"/>
      <c r="I150" s="35"/>
      <c r="J150" s="177"/>
      <c r="K150" s="176"/>
      <c r="L150" s="173">
        <v>96</v>
      </c>
      <c r="M150" s="31"/>
      <c r="N150" s="58"/>
      <c r="O150" s="32"/>
      <c r="P150" s="214"/>
      <c r="Q150" s="216">
        <f>SUM(Q148:Q149)</f>
        <v>3294720</v>
      </c>
      <c r="R150" s="214"/>
      <c r="S150" s="214"/>
    </row>
    <row r="151" spans="1:20" ht="15.75" outlineLevel="2" x14ac:dyDescent="0.25">
      <c r="A151" s="37"/>
      <c r="B151" s="37">
        <v>227</v>
      </c>
      <c r="C151" s="170">
        <v>16763933</v>
      </c>
      <c r="D151" s="170" t="s">
        <v>1013</v>
      </c>
      <c r="E151" s="63" t="s">
        <v>738</v>
      </c>
      <c r="F151" s="82" t="s">
        <v>919</v>
      </c>
      <c r="G151" s="38" t="s">
        <v>739</v>
      </c>
      <c r="H151" s="176" t="s">
        <v>321</v>
      </c>
      <c r="I151" s="35">
        <v>29</v>
      </c>
      <c r="J151" s="177">
        <v>3</v>
      </c>
      <c r="K151" s="176">
        <v>16</v>
      </c>
      <c r="L151" s="173">
        <v>48</v>
      </c>
      <c r="M151" s="31" t="s">
        <v>6</v>
      </c>
      <c r="N151" s="58" t="s">
        <v>671</v>
      </c>
      <c r="O151" s="32" t="s">
        <v>431</v>
      </c>
      <c r="P151" s="213">
        <v>34320</v>
      </c>
      <c r="Q151" s="213">
        <f t="shared" si="4"/>
        <v>1647360</v>
      </c>
      <c r="R151" s="214">
        <v>5.25</v>
      </c>
      <c r="S151" s="218">
        <v>43862</v>
      </c>
      <c r="T151" s="217">
        <v>44020</v>
      </c>
    </row>
    <row r="152" spans="1:20" ht="15.75" outlineLevel="2" x14ac:dyDescent="0.25">
      <c r="A152" s="37"/>
      <c r="B152" s="37">
        <v>227</v>
      </c>
      <c r="C152" s="170">
        <v>16763933</v>
      </c>
      <c r="D152" s="170" t="s">
        <v>1013</v>
      </c>
      <c r="E152" s="39" t="s">
        <v>738</v>
      </c>
      <c r="F152" s="82" t="s">
        <v>919</v>
      </c>
      <c r="G152" s="38" t="s">
        <v>740</v>
      </c>
      <c r="H152" s="176" t="s">
        <v>328</v>
      </c>
      <c r="I152" s="35">
        <v>19</v>
      </c>
      <c r="J152" s="177">
        <v>3</v>
      </c>
      <c r="K152" s="176">
        <v>16</v>
      </c>
      <c r="L152" s="173">
        <v>48</v>
      </c>
      <c r="M152" s="31" t="s">
        <v>6</v>
      </c>
      <c r="N152" s="58" t="s">
        <v>671</v>
      </c>
      <c r="O152" s="32" t="s">
        <v>390</v>
      </c>
      <c r="P152" s="213">
        <v>34320</v>
      </c>
      <c r="Q152" s="213">
        <f t="shared" si="4"/>
        <v>1647360</v>
      </c>
      <c r="R152" s="214">
        <v>5.25</v>
      </c>
      <c r="S152" s="218">
        <v>43862</v>
      </c>
      <c r="T152" s="217">
        <v>44020</v>
      </c>
    </row>
    <row r="153" spans="1:20" ht="15.75" outlineLevel="2" x14ac:dyDescent="0.25">
      <c r="A153" s="37"/>
      <c r="B153" s="37">
        <v>227</v>
      </c>
      <c r="C153" s="170">
        <v>16763933</v>
      </c>
      <c r="D153" s="170" t="s">
        <v>1013</v>
      </c>
      <c r="E153" s="39" t="s">
        <v>738</v>
      </c>
      <c r="F153" s="82" t="s">
        <v>919</v>
      </c>
      <c r="G153" s="38" t="s">
        <v>740</v>
      </c>
      <c r="H153" s="176" t="s">
        <v>142</v>
      </c>
      <c r="I153" s="35">
        <v>16</v>
      </c>
      <c r="J153" s="177">
        <v>3</v>
      </c>
      <c r="K153" s="176">
        <v>16</v>
      </c>
      <c r="L153" s="173">
        <v>48</v>
      </c>
      <c r="M153" s="31" t="s">
        <v>6</v>
      </c>
      <c r="N153" s="58" t="s">
        <v>671</v>
      </c>
      <c r="O153" s="32" t="s">
        <v>390</v>
      </c>
      <c r="P153" s="213">
        <v>34320</v>
      </c>
      <c r="Q153" s="213">
        <f t="shared" si="4"/>
        <v>1647360</v>
      </c>
      <c r="R153" s="214">
        <v>5.25</v>
      </c>
      <c r="S153" s="218">
        <v>43862</v>
      </c>
      <c r="T153" s="217">
        <v>44020</v>
      </c>
    </row>
    <row r="154" spans="1:20" ht="15.75" outlineLevel="2" x14ac:dyDescent="0.25">
      <c r="A154" s="37"/>
      <c r="B154" s="37">
        <v>227</v>
      </c>
      <c r="C154" s="170">
        <v>16763933</v>
      </c>
      <c r="D154" s="170" t="s">
        <v>1013</v>
      </c>
      <c r="E154" s="39" t="s">
        <v>738</v>
      </c>
      <c r="F154" s="82" t="s">
        <v>919</v>
      </c>
      <c r="G154" s="38" t="s">
        <v>178</v>
      </c>
      <c r="H154" s="176" t="s">
        <v>327</v>
      </c>
      <c r="I154" s="35">
        <v>37</v>
      </c>
      <c r="J154" s="177">
        <f t="shared" ref="J154:J155" si="6">L154/K154</f>
        <v>2.375</v>
      </c>
      <c r="K154" s="176">
        <v>16</v>
      </c>
      <c r="L154" s="173">
        <v>38</v>
      </c>
      <c r="M154" s="31" t="s">
        <v>6</v>
      </c>
      <c r="N154" s="58" t="s">
        <v>671</v>
      </c>
      <c r="O154" s="32" t="s">
        <v>390</v>
      </c>
      <c r="P154" s="213">
        <v>34320</v>
      </c>
      <c r="Q154" s="213">
        <f t="shared" si="4"/>
        <v>1304160</v>
      </c>
      <c r="R154" s="214">
        <v>5.25</v>
      </c>
      <c r="S154" s="218">
        <v>43862</v>
      </c>
      <c r="T154" s="217">
        <v>44020</v>
      </c>
    </row>
    <row r="155" spans="1:20" ht="15.75" outlineLevel="2" x14ac:dyDescent="0.25">
      <c r="A155" s="37"/>
      <c r="B155" s="37">
        <v>227</v>
      </c>
      <c r="C155" s="170">
        <v>16763933</v>
      </c>
      <c r="D155" s="170" t="s">
        <v>1013</v>
      </c>
      <c r="E155" s="39" t="s">
        <v>738</v>
      </c>
      <c r="F155" s="82" t="s">
        <v>919</v>
      </c>
      <c r="G155" s="38" t="s">
        <v>178</v>
      </c>
      <c r="H155" s="176" t="s">
        <v>36</v>
      </c>
      <c r="I155" s="35">
        <v>32</v>
      </c>
      <c r="J155" s="177">
        <f t="shared" si="6"/>
        <v>2.375</v>
      </c>
      <c r="K155" s="176">
        <v>16</v>
      </c>
      <c r="L155" s="173">
        <v>38</v>
      </c>
      <c r="M155" s="31" t="s">
        <v>6</v>
      </c>
      <c r="N155" s="58" t="s">
        <v>671</v>
      </c>
      <c r="O155" s="32" t="s">
        <v>390</v>
      </c>
      <c r="P155" s="213">
        <v>34320</v>
      </c>
      <c r="Q155" s="213">
        <f t="shared" si="4"/>
        <v>1304160</v>
      </c>
      <c r="R155" s="214">
        <v>5.25</v>
      </c>
      <c r="S155" s="218">
        <v>43862</v>
      </c>
      <c r="T155" s="217">
        <v>44020</v>
      </c>
    </row>
    <row r="156" spans="1:20" ht="15.75" outlineLevel="1" x14ac:dyDescent="0.25">
      <c r="A156" s="37"/>
      <c r="B156" s="37">
        <v>227</v>
      </c>
      <c r="C156" s="170">
        <v>16763933</v>
      </c>
      <c r="D156" s="170" t="s">
        <v>1013</v>
      </c>
      <c r="E156" s="51" t="s">
        <v>741</v>
      </c>
      <c r="F156" s="82" t="s">
        <v>919</v>
      </c>
      <c r="G156" s="38"/>
      <c r="H156" s="176"/>
      <c r="I156" s="35"/>
      <c r="J156" s="177"/>
      <c r="K156" s="176"/>
      <c r="L156" s="173">
        <v>220</v>
      </c>
      <c r="M156" s="31"/>
      <c r="N156" s="58"/>
      <c r="O156" s="32"/>
      <c r="P156" s="214"/>
      <c r="Q156" s="216">
        <f>SUM(Q151:Q155)</f>
        <v>7550400</v>
      </c>
      <c r="R156" s="214"/>
      <c r="S156" s="214"/>
    </row>
    <row r="157" spans="1:20" ht="30" outlineLevel="2" x14ac:dyDescent="0.25">
      <c r="A157" s="37"/>
      <c r="B157" s="37">
        <v>228</v>
      </c>
      <c r="C157" s="170">
        <v>16622896</v>
      </c>
      <c r="D157" s="170" t="s">
        <v>1013</v>
      </c>
      <c r="E157" s="63" t="s">
        <v>1175</v>
      </c>
      <c r="F157" s="82" t="s">
        <v>919</v>
      </c>
      <c r="G157" s="38" t="s">
        <v>742</v>
      </c>
      <c r="H157" s="176">
        <v>5155</v>
      </c>
      <c r="I157" s="35">
        <v>35</v>
      </c>
      <c r="J157" s="177">
        <v>3</v>
      </c>
      <c r="K157" s="176">
        <v>16</v>
      </c>
      <c r="L157" s="173">
        <v>48</v>
      </c>
      <c r="M157" s="31" t="s">
        <v>6</v>
      </c>
      <c r="N157" s="58"/>
      <c r="O157" s="32" t="s">
        <v>390</v>
      </c>
      <c r="P157" s="213">
        <v>34320</v>
      </c>
      <c r="Q157" s="213">
        <f t="shared" si="4"/>
        <v>1647360</v>
      </c>
      <c r="R157" s="253">
        <v>4.25</v>
      </c>
      <c r="S157" s="257">
        <v>43862</v>
      </c>
      <c r="T157" s="217">
        <v>43992</v>
      </c>
    </row>
    <row r="158" spans="1:20" ht="30" outlineLevel="2" x14ac:dyDescent="0.25">
      <c r="A158" s="37"/>
      <c r="B158" s="37">
        <v>228</v>
      </c>
      <c r="C158" s="170">
        <v>16622896</v>
      </c>
      <c r="D158" s="170" t="s">
        <v>1013</v>
      </c>
      <c r="E158" s="39" t="s">
        <v>1175</v>
      </c>
      <c r="F158" s="82" t="s">
        <v>919</v>
      </c>
      <c r="G158" s="38" t="s">
        <v>742</v>
      </c>
      <c r="H158" s="176">
        <v>449</v>
      </c>
      <c r="I158" s="35">
        <v>20</v>
      </c>
      <c r="J158" s="177">
        <v>3</v>
      </c>
      <c r="K158" s="176">
        <v>16</v>
      </c>
      <c r="L158" s="173">
        <v>48</v>
      </c>
      <c r="M158" s="31" t="s">
        <v>6</v>
      </c>
      <c r="N158" s="58"/>
      <c r="O158" s="32" t="s">
        <v>390</v>
      </c>
      <c r="P158" s="213">
        <v>34320</v>
      </c>
      <c r="Q158" s="213">
        <f t="shared" si="4"/>
        <v>1647360</v>
      </c>
      <c r="R158" s="253">
        <v>4.25</v>
      </c>
      <c r="S158" s="257">
        <v>43862</v>
      </c>
      <c r="T158" s="217">
        <v>43992</v>
      </c>
    </row>
    <row r="159" spans="1:20" ht="30" outlineLevel="2" x14ac:dyDescent="0.25">
      <c r="A159" s="37"/>
      <c r="B159" s="37">
        <v>228</v>
      </c>
      <c r="C159" s="170">
        <v>16622896</v>
      </c>
      <c r="D159" s="170" t="s">
        <v>1013</v>
      </c>
      <c r="E159" s="39" t="s">
        <v>1175</v>
      </c>
      <c r="F159" s="82" t="s">
        <v>919</v>
      </c>
      <c r="G159" s="38" t="s">
        <v>742</v>
      </c>
      <c r="H159" s="176" t="s">
        <v>634</v>
      </c>
      <c r="I159" s="35">
        <v>18</v>
      </c>
      <c r="J159" s="177">
        <v>3</v>
      </c>
      <c r="K159" s="176">
        <v>16</v>
      </c>
      <c r="L159" s="173">
        <v>48</v>
      </c>
      <c r="M159" s="31" t="s">
        <v>6</v>
      </c>
      <c r="N159" s="58"/>
      <c r="O159" s="32" t="s">
        <v>390</v>
      </c>
      <c r="P159" s="213">
        <v>34320</v>
      </c>
      <c r="Q159" s="213">
        <f t="shared" si="4"/>
        <v>1647360</v>
      </c>
      <c r="R159" s="253">
        <v>4.25</v>
      </c>
      <c r="S159" s="257">
        <v>43862</v>
      </c>
      <c r="T159" s="217">
        <v>43992</v>
      </c>
    </row>
    <row r="160" spans="1:20" ht="15.75" outlineLevel="2" x14ac:dyDescent="0.25">
      <c r="A160" s="37"/>
      <c r="B160" s="37">
        <v>228</v>
      </c>
      <c r="C160" s="170">
        <v>16622896</v>
      </c>
      <c r="D160" s="170" t="s">
        <v>1013</v>
      </c>
      <c r="E160" s="39" t="s">
        <v>1175</v>
      </c>
      <c r="F160" s="82" t="s">
        <v>919</v>
      </c>
      <c r="G160" s="38" t="s">
        <v>743</v>
      </c>
      <c r="H160" s="176">
        <v>541</v>
      </c>
      <c r="I160" s="35">
        <v>32</v>
      </c>
      <c r="J160" s="177">
        <v>3</v>
      </c>
      <c r="K160" s="176">
        <v>16</v>
      </c>
      <c r="L160" s="173">
        <v>48</v>
      </c>
      <c r="M160" s="31" t="s">
        <v>6</v>
      </c>
      <c r="N160" s="58"/>
      <c r="O160" s="32" t="s">
        <v>390</v>
      </c>
      <c r="P160" s="213">
        <v>34320</v>
      </c>
      <c r="Q160" s="213">
        <f t="shared" si="4"/>
        <v>1647360</v>
      </c>
      <c r="R160" s="253">
        <v>4.25</v>
      </c>
      <c r="S160" s="257">
        <v>43862</v>
      </c>
      <c r="T160" s="217">
        <v>43992</v>
      </c>
    </row>
    <row r="161" spans="1:20" ht="31.5" outlineLevel="1" x14ac:dyDescent="0.25">
      <c r="A161" s="37"/>
      <c r="B161" s="37">
        <v>228</v>
      </c>
      <c r="C161" s="170">
        <v>16622896</v>
      </c>
      <c r="D161" s="170" t="s">
        <v>1013</v>
      </c>
      <c r="E161" s="51" t="s">
        <v>1176</v>
      </c>
      <c r="F161" s="82" t="s">
        <v>919</v>
      </c>
      <c r="G161" s="38"/>
      <c r="H161" s="176"/>
      <c r="I161" s="35"/>
      <c r="J161" s="177"/>
      <c r="K161" s="176"/>
      <c r="L161" s="173">
        <v>192</v>
      </c>
      <c r="M161" s="31"/>
      <c r="N161" s="58"/>
      <c r="O161" s="32"/>
      <c r="P161" s="213"/>
      <c r="Q161" s="216">
        <f>SUM(Q157:Q160)</f>
        <v>6589440</v>
      </c>
      <c r="R161" s="214"/>
      <c r="S161" s="214"/>
    </row>
    <row r="162" spans="1:20" ht="15.75" outlineLevel="2" x14ac:dyDescent="0.25">
      <c r="A162" s="37"/>
      <c r="B162" s="37">
        <v>229</v>
      </c>
      <c r="C162" s="170">
        <v>1094894990</v>
      </c>
      <c r="D162" s="170" t="s">
        <v>1276</v>
      </c>
      <c r="E162" s="63" t="s">
        <v>1177</v>
      </c>
      <c r="F162" s="82" t="s">
        <v>919</v>
      </c>
      <c r="G162" s="38" t="s">
        <v>651</v>
      </c>
      <c r="H162" s="176">
        <v>8170</v>
      </c>
      <c r="I162" s="35">
        <v>34</v>
      </c>
      <c r="J162" s="177">
        <v>3</v>
      </c>
      <c r="K162" s="176">
        <v>16</v>
      </c>
      <c r="L162" s="173">
        <v>48</v>
      </c>
      <c r="M162" s="31" t="s">
        <v>6</v>
      </c>
      <c r="N162" s="58"/>
      <c r="O162" s="32" t="s">
        <v>390</v>
      </c>
      <c r="P162" s="213">
        <v>34320</v>
      </c>
      <c r="Q162" s="213">
        <f t="shared" si="4"/>
        <v>1647360</v>
      </c>
      <c r="R162" s="253">
        <v>4.25</v>
      </c>
      <c r="S162" s="257">
        <v>43862</v>
      </c>
      <c r="T162" s="217">
        <v>43992</v>
      </c>
    </row>
    <row r="163" spans="1:20" ht="15.75" outlineLevel="2" x14ac:dyDescent="0.25">
      <c r="A163" s="37"/>
      <c r="B163" s="37">
        <v>229</v>
      </c>
      <c r="C163" s="170">
        <v>1094894990</v>
      </c>
      <c r="D163" s="170" t="s">
        <v>1276</v>
      </c>
      <c r="E163" s="39" t="s">
        <v>1177</v>
      </c>
      <c r="F163" s="82" t="s">
        <v>919</v>
      </c>
      <c r="G163" s="38" t="s">
        <v>744</v>
      </c>
      <c r="H163" s="176" t="s">
        <v>652</v>
      </c>
      <c r="I163" s="35">
        <v>25</v>
      </c>
      <c r="J163" s="177">
        <v>3</v>
      </c>
      <c r="K163" s="176">
        <v>16</v>
      </c>
      <c r="L163" s="173">
        <v>48</v>
      </c>
      <c r="M163" s="31" t="s">
        <v>6</v>
      </c>
      <c r="N163" s="58"/>
      <c r="O163" s="32" t="s">
        <v>390</v>
      </c>
      <c r="P163" s="213">
        <v>34320</v>
      </c>
      <c r="Q163" s="213">
        <f t="shared" si="4"/>
        <v>1647360</v>
      </c>
      <c r="R163" s="253">
        <v>4.25</v>
      </c>
      <c r="S163" s="257">
        <v>43862</v>
      </c>
      <c r="T163" s="217">
        <v>43992</v>
      </c>
    </row>
    <row r="164" spans="1:20" ht="15.75" outlineLevel="2" x14ac:dyDescent="0.25">
      <c r="A164" s="37"/>
      <c r="B164" s="37">
        <v>229</v>
      </c>
      <c r="C164" s="170">
        <v>1094894990</v>
      </c>
      <c r="D164" s="170" t="s">
        <v>1276</v>
      </c>
      <c r="E164" s="39" t="s">
        <v>1177</v>
      </c>
      <c r="F164" s="82" t="s">
        <v>919</v>
      </c>
      <c r="G164" s="38" t="s">
        <v>745</v>
      </c>
      <c r="H164" s="176" t="s">
        <v>654</v>
      </c>
      <c r="I164" s="35">
        <v>22</v>
      </c>
      <c r="J164" s="177">
        <v>3</v>
      </c>
      <c r="K164" s="176">
        <v>16</v>
      </c>
      <c r="L164" s="173">
        <v>48</v>
      </c>
      <c r="M164" s="31" t="s">
        <v>6</v>
      </c>
      <c r="N164" s="58"/>
      <c r="O164" s="32" t="s">
        <v>390</v>
      </c>
      <c r="P164" s="213">
        <v>34320</v>
      </c>
      <c r="Q164" s="213">
        <f t="shared" si="4"/>
        <v>1647360</v>
      </c>
      <c r="R164" s="253">
        <v>4.25</v>
      </c>
      <c r="S164" s="257">
        <v>43862</v>
      </c>
      <c r="T164" s="217">
        <v>43992</v>
      </c>
    </row>
    <row r="165" spans="1:20" s="181" customFormat="1" ht="15.75" outlineLevel="2" x14ac:dyDescent="0.25">
      <c r="A165" s="37"/>
      <c r="B165" s="37">
        <v>229</v>
      </c>
      <c r="C165" s="170">
        <v>1094894990</v>
      </c>
      <c r="D165" s="170" t="s">
        <v>1276</v>
      </c>
      <c r="E165" s="39" t="s">
        <v>1177</v>
      </c>
      <c r="F165" s="82" t="s">
        <v>919</v>
      </c>
      <c r="G165" s="38" t="s">
        <v>745</v>
      </c>
      <c r="H165" s="176">
        <v>9170</v>
      </c>
      <c r="I165" s="35">
        <v>24</v>
      </c>
      <c r="J165" s="177">
        <v>3</v>
      </c>
      <c r="K165" s="176">
        <v>16</v>
      </c>
      <c r="L165" s="173">
        <v>48</v>
      </c>
      <c r="M165" s="180" t="s">
        <v>6</v>
      </c>
      <c r="N165" s="58"/>
      <c r="O165" s="172" t="s">
        <v>390</v>
      </c>
      <c r="P165" s="213">
        <v>34320</v>
      </c>
      <c r="Q165" s="213">
        <f t="shared" si="4"/>
        <v>1647360</v>
      </c>
      <c r="R165" s="253">
        <v>4.25</v>
      </c>
      <c r="S165" s="257">
        <v>43862</v>
      </c>
      <c r="T165" s="217">
        <v>43992</v>
      </c>
    </row>
    <row r="166" spans="1:20" ht="15.75" outlineLevel="2" x14ac:dyDescent="0.25">
      <c r="A166" s="37"/>
      <c r="B166" s="37">
        <v>229</v>
      </c>
      <c r="C166" s="170">
        <v>1094894990</v>
      </c>
      <c r="D166" s="170" t="s">
        <v>1276</v>
      </c>
      <c r="E166" s="39" t="s">
        <v>1177</v>
      </c>
      <c r="F166" s="82" t="s">
        <v>919</v>
      </c>
      <c r="G166" s="38" t="s">
        <v>746</v>
      </c>
      <c r="H166" s="176" t="s">
        <v>634</v>
      </c>
      <c r="I166" s="35">
        <v>18</v>
      </c>
      <c r="J166" s="177">
        <v>3</v>
      </c>
      <c r="K166" s="176">
        <v>16</v>
      </c>
      <c r="L166" s="173">
        <v>48</v>
      </c>
      <c r="M166" s="31" t="s">
        <v>6</v>
      </c>
      <c r="N166" s="58"/>
      <c r="O166" s="32" t="s">
        <v>390</v>
      </c>
      <c r="P166" s="213">
        <v>34320</v>
      </c>
      <c r="Q166" s="213">
        <f t="shared" si="4"/>
        <v>1647360</v>
      </c>
      <c r="R166" s="253">
        <v>4.25</v>
      </c>
      <c r="S166" s="257">
        <v>43862</v>
      </c>
      <c r="T166" s="217">
        <v>43992</v>
      </c>
    </row>
    <row r="167" spans="1:20" ht="31.5" outlineLevel="1" x14ac:dyDescent="0.25">
      <c r="A167" s="37"/>
      <c r="B167" s="37">
        <v>229</v>
      </c>
      <c r="C167" s="170">
        <v>1094894990</v>
      </c>
      <c r="D167" s="170" t="s">
        <v>1276</v>
      </c>
      <c r="E167" s="51" t="s">
        <v>1178</v>
      </c>
      <c r="F167" s="82" t="s">
        <v>919</v>
      </c>
      <c r="G167" s="38"/>
      <c r="H167" s="176"/>
      <c r="I167" s="35"/>
      <c r="J167" s="177"/>
      <c r="K167" s="176"/>
      <c r="L167" s="173">
        <v>240</v>
      </c>
      <c r="M167" s="31"/>
      <c r="N167" s="58"/>
      <c r="O167" s="32"/>
      <c r="P167" s="214"/>
      <c r="Q167" s="216">
        <f>SUM(Q162:Q166)</f>
        <v>8236800</v>
      </c>
      <c r="R167" s="214"/>
      <c r="S167" s="214"/>
    </row>
    <row r="168" spans="1:20" ht="30" outlineLevel="2" x14ac:dyDescent="0.25">
      <c r="A168" s="37"/>
      <c r="B168" s="37">
        <v>230</v>
      </c>
      <c r="C168" s="170">
        <v>1114874228</v>
      </c>
      <c r="D168" s="170" t="s">
        <v>1027</v>
      </c>
      <c r="E168" s="63" t="s">
        <v>1179</v>
      </c>
      <c r="F168" s="82" t="s">
        <v>919</v>
      </c>
      <c r="G168" s="38" t="s">
        <v>747</v>
      </c>
      <c r="H168" s="176">
        <v>742</v>
      </c>
      <c r="I168" s="35">
        <v>26</v>
      </c>
      <c r="J168" s="177">
        <v>3</v>
      </c>
      <c r="K168" s="176">
        <v>16</v>
      </c>
      <c r="L168" s="173">
        <v>48</v>
      </c>
      <c r="M168" s="31" t="s">
        <v>6</v>
      </c>
      <c r="N168" s="58"/>
      <c r="O168" s="32" t="s">
        <v>390</v>
      </c>
      <c r="P168" s="213">
        <v>34320</v>
      </c>
      <c r="Q168" s="213">
        <f t="shared" si="4"/>
        <v>1647360</v>
      </c>
      <c r="R168" s="253">
        <v>5.25</v>
      </c>
      <c r="S168" s="257">
        <v>43862</v>
      </c>
      <c r="T168" s="217">
        <v>44020</v>
      </c>
    </row>
    <row r="169" spans="1:20" ht="15.75" outlineLevel="2" x14ac:dyDescent="0.25">
      <c r="A169" s="37"/>
      <c r="B169" s="37">
        <v>230</v>
      </c>
      <c r="C169" s="170">
        <v>1114874228</v>
      </c>
      <c r="D169" s="170" t="s">
        <v>1027</v>
      </c>
      <c r="E169" s="39" t="s">
        <v>1179</v>
      </c>
      <c r="F169" s="82" t="s">
        <v>919</v>
      </c>
      <c r="G169" s="38" t="s">
        <v>748</v>
      </c>
      <c r="H169" s="176" t="s">
        <v>719</v>
      </c>
      <c r="I169" s="35">
        <v>21</v>
      </c>
      <c r="J169" s="177">
        <v>3</v>
      </c>
      <c r="K169" s="176">
        <v>16</v>
      </c>
      <c r="L169" s="173">
        <v>48</v>
      </c>
      <c r="M169" s="31" t="s">
        <v>6</v>
      </c>
      <c r="N169" s="58"/>
      <c r="O169" s="32" t="s">
        <v>390</v>
      </c>
      <c r="P169" s="213">
        <v>34320</v>
      </c>
      <c r="Q169" s="213">
        <f t="shared" si="4"/>
        <v>1647360</v>
      </c>
      <c r="R169" s="253">
        <v>5.25</v>
      </c>
      <c r="S169" s="257">
        <v>43862</v>
      </c>
      <c r="T169" s="217">
        <v>44020</v>
      </c>
    </row>
    <row r="170" spans="1:20" ht="30" outlineLevel="2" x14ac:dyDescent="0.25">
      <c r="A170" s="37"/>
      <c r="B170" s="37">
        <v>230</v>
      </c>
      <c r="C170" s="170">
        <v>1114874228</v>
      </c>
      <c r="D170" s="170" t="s">
        <v>1027</v>
      </c>
      <c r="E170" s="39" t="s">
        <v>1179</v>
      </c>
      <c r="F170" s="82" t="s">
        <v>919</v>
      </c>
      <c r="G170" s="38" t="s">
        <v>57</v>
      </c>
      <c r="H170" s="176" t="s">
        <v>749</v>
      </c>
      <c r="I170" s="35">
        <v>30</v>
      </c>
      <c r="J170" s="177">
        <v>3</v>
      </c>
      <c r="K170" s="176">
        <v>16</v>
      </c>
      <c r="L170" s="173">
        <v>48</v>
      </c>
      <c r="M170" s="31" t="s">
        <v>6</v>
      </c>
      <c r="N170" s="58"/>
      <c r="O170" s="32" t="s">
        <v>431</v>
      </c>
      <c r="P170" s="213">
        <v>34320</v>
      </c>
      <c r="Q170" s="213">
        <f t="shared" si="4"/>
        <v>1647360</v>
      </c>
      <c r="R170" s="253">
        <v>5.25</v>
      </c>
      <c r="S170" s="257">
        <v>43862</v>
      </c>
      <c r="T170" s="217">
        <v>44020</v>
      </c>
    </row>
    <row r="171" spans="1:20" ht="25.5" outlineLevel="2" x14ac:dyDescent="0.25">
      <c r="A171" s="37"/>
      <c r="B171" s="37">
        <v>230</v>
      </c>
      <c r="C171" s="170">
        <v>1114874228</v>
      </c>
      <c r="D171" s="170" t="s">
        <v>1027</v>
      </c>
      <c r="E171" s="39" t="s">
        <v>1179</v>
      </c>
      <c r="F171" s="82" t="s">
        <v>919</v>
      </c>
      <c r="G171" s="115" t="s">
        <v>612</v>
      </c>
      <c r="H171" s="123" t="s">
        <v>614</v>
      </c>
      <c r="J171" s="127">
        <v>2</v>
      </c>
      <c r="K171" s="123">
        <v>16</v>
      </c>
      <c r="L171" s="16">
        <v>32</v>
      </c>
      <c r="M171" s="166" t="s">
        <v>6</v>
      </c>
      <c r="N171" s="83" t="s">
        <v>724</v>
      </c>
      <c r="O171" s="32"/>
      <c r="P171" s="213">
        <v>34320</v>
      </c>
      <c r="Q171" s="213">
        <f t="shared" si="4"/>
        <v>1098240</v>
      </c>
      <c r="R171" s="253">
        <v>5.25</v>
      </c>
      <c r="S171" s="257">
        <v>43862</v>
      </c>
      <c r="T171" s="217">
        <v>44020</v>
      </c>
    </row>
    <row r="172" spans="1:20" ht="15.75" outlineLevel="1" x14ac:dyDescent="0.25">
      <c r="A172" s="37"/>
      <c r="B172" s="37">
        <v>230</v>
      </c>
      <c r="C172" s="170">
        <v>1114874228</v>
      </c>
      <c r="D172" s="170" t="s">
        <v>1027</v>
      </c>
      <c r="E172" s="51" t="s">
        <v>1180</v>
      </c>
      <c r="F172" s="82" t="s">
        <v>919</v>
      </c>
      <c r="G172" s="38"/>
      <c r="H172" s="176"/>
      <c r="I172" s="35"/>
      <c r="J172" s="177"/>
      <c r="K172" s="176"/>
      <c r="L172" s="175">
        <v>176</v>
      </c>
      <c r="M172" s="31"/>
      <c r="N172" s="58"/>
      <c r="O172" s="32"/>
      <c r="P172" s="214"/>
      <c r="Q172" s="216">
        <f>SUM(Q168:Q171)</f>
        <v>6040320</v>
      </c>
      <c r="R172" s="214"/>
      <c r="S172" s="214"/>
    </row>
    <row r="173" spans="1:20" ht="30" outlineLevel="2" x14ac:dyDescent="0.25">
      <c r="A173" s="37"/>
      <c r="B173" s="37">
        <v>231</v>
      </c>
      <c r="C173" s="170">
        <v>16915556</v>
      </c>
      <c r="D173" s="170" t="s">
        <v>1013</v>
      </c>
      <c r="E173" s="63" t="s">
        <v>1181</v>
      </c>
      <c r="F173" s="82" t="s">
        <v>919</v>
      </c>
      <c r="G173" s="38" t="s">
        <v>750</v>
      </c>
      <c r="H173" s="176">
        <v>8155</v>
      </c>
      <c r="I173" s="35">
        <v>30</v>
      </c>
      <c r="J173" s="177">
        <v>3</v>
      </c>
      <c r="K173" s="176">
        <v>16</v>
      </c>
      <c r="L173" s="173">
        <v>48</v>
      </c>
      <c r="M173" s="31" t="s">
        <v>6</v>
      </c>
      <c r="N173" s="58"/>
      <c r="O173" s="32" t="s">
        <v>390</v>
      </c>
      <c r="P173" s="213">
        <v>34320</v>
      </c>
      <c r="Q173" s="213">
        <f t="shared" si="4"/>
        <v>1647360</v>
      </c>
      <c r="R173" s="253">
        <v>4.25</v>
      </c>
      <c r="S173" s="257">
        <v>43862</v>
      </c>
      <c r="T173" s="217">
        <v>43992</v>
      </c>
    </row>
    <row r="174" spans="1:20" ht="15.75" outlineLevel="2" x14ac:dyDescent="0.25">
      <c r="A174" s="37"/>
      <c r="B174" s="37">
        <v>231</v>
      </c>
      <c r="C174" s="170">
        <v>16915556</v>
      </c>
      <c r="D174" s="170" t="s">
        <v>1013</v>
      </c>
      <c r="E174" s="39" t="s">
        <v>1181</v>
      </c>
      <c r="F174" s="82" t="s">
        <v>919</v>
      </c>
      <c r="G174" s="38" t="s">
        <v>107</v>
      </c>
      <c r="H174" s="176">
        <v>547</v>
      </c>
      <c r="I174" s="35">
        <v>22</v>
      </c>
      <c r="J174" s="177">
        <v>3</v>
      </c>
      <c r="K174" s="176">
        <v>16</v>
      </c>
      <c r="L174" s="173">
        <v>48</v>
      </c>
      <c r="M174" s="31" t="s">
        <v>6</v>
      </c>
      <c r="N174" s="58"/>
      <c r="O174" s="32" t="s">
        <v>390</v>
      </c>
      <c r="P174" s="213">
        <v>34320</v>
      </c>
      <c r="Q174" s="213">
        <f t="shared" si="4"/>
        <v>1647360</v>
      </c>
      <c r="R174" s="253">
        <v>4.25</v>
      </c>
      <c r="S174" s="257">
        <v>43862</v>
      </c>
      <c r="T174" s="217">
        <v>43992</v>
      </c>
    </row>
    <row r="175" spans="1:20" ht="31.5" outlineLevel="1" x14ac:dyDescent="0.25">
      <c r="A175" s="37"/>
      <c r="B175" s="37">
        <v>231</v>
      </c>
      <c r="C175" s="170">
        <v>16915556</v>
      </c>
      <c r="D175" s="170" t="s">
        <v>1013</v>
      </c>
      <c r="E175" s="51" t="s">
        <v>1182</v>
      </c>
      <c r="F175" s="82" t="s">
        <v>919</v>
      </c>
      <c r="G175" s="38"/>
      <c r="H175" s="176"/>
      <c r="I175" s="35"/>
      <c r="J175" s="177"/>
      <c r="K175" s="176"/>
      <c r="L175" s="173">
        <v>96</v>
      </c>
      <c r="M175" s="31"/>
      <c r="N175" s="58"/>
      <c r="O175" s="32"/>
      <c r="P175" s="214"/>
      <c r="Q175" s="216">
        <f>SUM(Q173:Q174)</f>
        <v>3294720</v>
      </c>
      <c r="R175" s="214"/>
      <c r="S175" s="214"/>
    </row>
    <row r="176" spans="1:20" ht="15.75" outlineLevel="2" x14ac:dyDescent="0.25">
      <c r="A176" s="37"/>
      <c r="B176" s="37">
        <v>232</v>
      </c>
      <c r="C176" s="170">
        <v>6106866</v>
      </c>
      <c r="D176" s="170" t="s">
        <v>1013</v>
      </c>
      <c r="E176" s="63" t="s">
        <v>1183</v>
      </c>
      <c r="F176" s="82" t="s">
        <v>919</v>
      </c>
      <c r="G176" s="38" t="s">
        <v>751</v>
      </c>
      <c r="H176" s="176" t="s">
        <v>649</v>
      </c>
      <c r="I176" s="35">
        <v>25</v>
      </c>
      <c r="J176" s="177">
        <v>1.5</v>
      </c>
      <c r="K176" s="176">
        <v>16</v>
      </c>
      <c r="L176" s="173">
        <v>24</v>
      </c>
      <c r="M176" s="31" t="s">
        <v>6</v>
      </c>
      <c r="N176" s="58"/>
      <c r="O176" s="32" t="s">
        <v>390</v>
      </c>
      <c r="P176" s="213">
        <v>34320</v>
      </c>
      <c r="Q176" s="213">
        <f t="shared" si="4"/>
        <v>823680</v>
      </c>
      <c r="R176" s="253">
        <v>4.25</v>
      </c>
      <c r="S176" s="257">
        <v>43862</v>
      </c>
      <c r="T176" s="217">
        <v>43992</v>
      </c>
    </row>
    <row r="177" spans="1:20" ht="15.75" outlineLevel="2" x14ac:dyDescent="0.25">
      <c r="A177" s="37"/>
      <c r="B177" s="37">
        <v>232</v>
      </c>
      <c r="C177" s="170">
        <v>6106866</v>
      </c>
      <c r="D177" s="170" t="s">
        <v>1013</v>
      </c>
      <c r="E177" s="39" t="s">
        <v>1183</v>
      </c>
      <c r="F177" s="82" t="s">
        <v>919</v>
      </c>
      <c r="G177" s="38" t="s">
        <v>751</v>
      </c>
      <c r="H177" s="176">
        <v>2172</v>
      </c>
      <c r="I177" s="35">
        <v>36</v>
      </c>
      <c r="J177" s="177">
        <v>1.5</v>
      </c>
      <c r="K177" s="176">
        <v>16</v>
      </c>
      <c r="L177" s="173">
        <v>24</v>
      </c>
      <c r="M177" s="31" t="s">
        <v>6</v>
      </c>
      <c r="N177" s="58"/>
      <c r="O177" s="32" t="s">
        <v>390</v>
      </c>
      <c r="P177" s="213">
        <v>34320</v>
      </c>
      <c r="Q177" s="213">
        <f t="shared" si="4"/>
        <v>823680</v>
      </c>
      <c r="R177" s="253">
        <v>4.25</v>
      </c>
      <c r="S177" s="257">
        <v>43862</v>
      </c>
      <c r="T177" s="217">
        <v>43992</v>
      </c>
    </row>
    <row r="178" spans="1:20" ht="15.75" outlineLevel="2" x14ac:dyDescent="0.25">
      <c r="A178" s="37"/>
      <c r="B178" s="37">
        <v>232</v>
      </c>
      <c r="C178" s="170">
        <v>6106866</v>
      </c>
      <c r="D178" s="170" t="s">
        <v>1013</v>
      </c>
      <c r="E178" s="39" t="s">
        <v>1183</v>
      </c>
      <c r="F178" s="82" t="s">
        <v>919</v>
      </c>
      <c r="G178" s="38" t="s">
        <v>752</v>
      </c>
      <c r="H178" s="176">
        <v>3172</v>
      </c>
      <c r="I178" s="35">
        <v>20</v>
      </c>
      <c r="J178" s="177">
        <v>3</v>
      </c>
      <c r="K178" s="176">
        <v>16</v>
      </c>
      <c r="L178" s="173">
        <v>48</v>
      </c>
      <c r="M178" s="31" t="s">
        <v>6</v>
      </c>
      <c r="N178" s="58"/>
      <c r="O178" s="32" t="s">
        <v>390</v>
      </c>
      <c r="P178" s="213">
        <v>34320</v>
      </c>
      <c r="Q178" s="213">
        <f t="shared" si="4"/>
        <v>1647360</v>
      </c>
      <c r="R178" s="253">
        <v>4.25</v>
      </c>
      <c r="S178" s="257">
        <v>43862</v>
      </c>
      <c r="T178" s="217">
        <v>43992</v>
      </c>
    </row>
    <row r="179" spans="1:20" ht="15.75" outlineLevel="2" x14ac:dyDescent="0.25">
      <c r="A179" s="37"/>
      <c r="B179" s="37">
        <v>232</v>
      </c>
      <c r="C179" s="170">
        <v>6106866</v>
      </c>
      <c r="D179" s="170" t="s">
        <v>1013</v>
      </c>
      <c r="E179" s="39" t="s">
        <v>1183</v>
      </c>
      <c r="F179" s="82" t="s">
        <v>919</v>
      </c>
      <c r="G179" s="38" t="s">
        <v>753</v>
      </c>
      <c r="H179" s="176" t="s">
        <v>611</v>
      </c>
      <c r="I179" s="35">
        <v>26</v>
      </c>
      <c r="J179" s="177">
        <v>1.5</v>
      </c>
      <c r="K179" s="176">
        <v>16</v>
      </c>
      <c r="L179" s="173">
        <v>24</v>
      </c>
      <c r="M179" s="31" t="s">
        <v>6</v>
      </c>
      <c r="N179" s="58"/>
      <c r="O179" s="32" t="s">
        <v>390</v>
      </c>
      <c r="P179" s="213">
        <v>34320</v>
      </c>
      <c r="Q179" s="213">
        <f t="shared" si="4"/>
        <v>823680</v>
      </c>
      <c r="R179" s="253">
        <v>4.25</v>
      </c>
      <c r="S179" s="257">
        <v>43862</v>
      </c>
      <c r="T179" s="217">
        <v>43992</v>
      </c>
    </row>
    <row r="180" spans="1:20" ht="15.75" outlineLevel="2" x14ac:dyDescent="0.25">
      <c r="A180" s="37"/>
      <c r="B180" s="37">
        <v>232</v>
      </c>
      <c r="C180" s="170">
        <v>6106866</v>
      </c>
      <c r="D180" s="170" t="s">
        <v>1013</v>
      </c>
      <c r="E180" s="39" t="s">
        <v>1183</v>
      </c>
      <c r="F180" s="82" t="s">
        <v>919</v>
      </c>
      <c r="G180" s="38" t="s">
        <v>753</v>
      </c>
      <c r="H180" s="176" t="s">
        <v>754</v>
      </c>
      <c r="I180" s="35">
        <v>22</v>
      </c>
      <c r="J180" s="177">
        <v>1.5</v>
      </c>
      <c r="K180" s="176">
        <v>16</v>
      </c>
      <c r="L180" s="173">
        <v>24</v>
      </c>
      <c r="M180" s="31" t="s">
        <v>6</v>
      </c>
      <c r="N180" s="58"/>
      <c r="O180" s="32" t="s">
        <v>390</v>
      </c>
      <c r="P180" s="213">
        <v>34320</v>
      </c>
      <c r="Q180" s="213">
        <f t="shared" si="4"/>
        <v>823680</v>
      </c>
      <c r="R180" s="253">
        <v>4.25</v>
      </c>
      <c r="S180" s="257">
        <v>43862</v>
      </c>
      <c r="T180" s="217">
        <v>43992</v>
      </c>
    </row>
    <row r="181" spans="1:20" ht="15.75" outlineLevel="2" x14ac:dyDescent="0.25">
      <c r="A181" s="37"/>
      <c r="B181" s="37">
        <v>232</v>
      </c>
      <c r="C181" s="170">
        <v>6106866</v>
      </c>
      <c r="D181" s="170" t="s">
        <v>1013</v>
      </c>
      <c r="E181" s="39" t="s">
        <v>1183</v>
      </c>
      <c r="F181" s="82" t="s">
        <v>919</v>
      </c>
      <c r="G181" s="38" t="s">
        <v>755</v>
      </c>
      <c r="H181" s="176" t="s">
        <v>719</v>
      </c>
      <c r="I181" s="35">
        <v>21</v>
      </c>
      <c r="J181" s="177">
        <v>3</v>
      </c>
      <c r="K181" s="176">
        <v>16</v>
      </c>
      <c r="L181" s="173">
        <v>48</v>
      </c>
      <c r="M181" s="31" t="s">
        <v>6</v>
      </c>
      <c r="N181" s="58"/>
      <c r="O181" s="32" t="s">
        <v>390</v>
      </c>
      <c r="P181" s="213">
        <v>34320</v>
      </c>
      <c r="Q181" s="213">
        <f t="shared" si="4"/>
        <v>1647360</v>
      </c>
      <c r="R181" s="253">
        <v>4.25</v>
      </c>
      <c r="S181" s="257">
        <v>43862</v>
      </c>
      <c r="T181" s="217">
        <v>43992</v>
      </c>
    </row>
    <row r="182" spans="1:20" ht="31.5" outlineLevel="1" x14ac:dyDescent="0.25">
      <c r="A182" s="37"/>
      <c r="B182" s="37">
        <v>232</v>
      </c>
      <c r="C182" s="170">
        <v>6106866</v>
      </c>
      <c r="D182" s="170" t="s">
        <v>1013</v>
      </c>
      <c r="E182" s="51" t="s">
        <v>1184</v>
      </c>
      <c r="F182" s="82" t="s">
        <v>919</v>
      </c>
      <c r="G182" s="38"/>
      <c r="H182" s="176"/>
      <c r="I182" s="35"/>
      <c r="J182" s="177"/>
      <c r="K182" s="176"/>
      <c r="L182" s="173">
        <v>192</v>
      </c>
      <c r="M182" s="31"/>
      <c r="N182" s="58"/>
      <c r="O182" s="32"/>
      <c r="P182" s="214"/>
      <c r="Q182" s="216">
        <f>SUM(Q176:Q181)</f>
        <v>6589440</v>
      </c>
      <c r="R182" s="214"/>
      <c r="S182" s="214"/>
    </row>
    <row r="183" spans="1:20" ht="30" outlineLevel="2" x14ac:dyDescent="0.25">
      <c r="A183" s="37"/>
      <c r="B183" s="37">
        <v>233</v>
      </c>
      <c r="C183" s="170">
        <v>1130641704</v>
      </c>
      <c r="D183" s="170" t="s">
        <v>1013</v>
      </c>
      <c r="E183" s="63" t="s">
        <v>1185</v>
      </c>
      <c r="F183" s="82" t="s">
        <v>919</v>
      </c>
      <c r="G183" s="38" t="s">
        <v>756</v>
      </c>
      <c r="H183" s="176">
        <v>647</v>
      </c>
      <c r="I183" s="35">
        <v>20</v>
      </c>
      <c r="J183" s="177">
        <v>3</v>
      </c>
      <c r="K183" s="176">
        <v>16</v>
      </c>
      <c r="L183" s="173">
        <v>48</v>
      </c>
      <c r="M183" s="31" t="s">
        <v>6</v>
      </c>
      <c r="N183" s="58"/>
      <c r="O183" s="32" t="s">
        <v>390</v>
      </c>
      <c r="P183" s="213">
        <v>34320</v>
      </c>
      <c r="Q183" s="213">
        <f t="shared" si="4"/>
        <v>1647360</v>
      </c>
      <c r="R183" s="253">
        <v>4.25</v>
      </c>
      <c r="S183" s="257">
        <v>43862</v>
      </c>
      <c r="T183" s="217">
        <v>43992</v>
      </c>
    </row>
    <row r="184" spans="1:20" ht="15.75" outlineLevel="2" x14ac:dyDescent="0.25">
      <c r="A184" s="37"/>
      <c r="B184" s="37">
        <v>233</v>
      </c>
      <c r="C184" s="170">
        <v>1130641704</v>
      </c>
      <c r="D184" s="170" t="s">
        <v>1013</v>
      </c>
      <c r="E184" s="39" t="s">
        <v>1185</v>
      </c>
      <c r="F184" s="82" t="s">
        <v>919</v>
      </c>
      <c r="G184" s="38" t="s">
        <v>709</v>
      </c>
      <c r="H184" s="176">
        <v>3172</v>
      </c>
      <c r="I184" s="35">
        <v>20</v>
      </c>
      <c r="J184" s="177">
        <v>3</v>
      </c>
      <c r="K184" s="176">
        <v>16</v>
      </c>
      <c r="L184" s="173">
        <v>48</v>
      </c>
      <c r="M184" s="31" t="s">
        <v>6</v>
      </c>
      <c r="N184" s="58"/>
      <c r="O184" s="32" t="s">
        <v>390</v>
      </c>
      <c r="P184" s="213">
        <v>34320</v>
      </c>
      <c r="Q184" s="213">
        <f t="shared" si="4"/>
        <v>1647360</v>
      </c>
      <c r="R184" s="253">
        <v>4.25</v>
      </c>
      <c r="S184" s="257">
        <v>43862</v>
      </c>
      <c r="T184" s="217">
        <v>43992</v>
      </c>
    </row>
    <row r="185" spans="1:20" ht="15.75" outlineLevel="1" x14ac:dyDescent="0.25">
      <c r="A185" s="37"/>
      <c r="B185" s="37">
        <v>233</v>
      </c>
      <c r="C185" s="170">
        <v>1130641704</v>
      </c>
      <c r="D185" s="170" t="s">
        <v>1013</v>
      </c>
      <c r="E185" s="51" t="s">
        <v>1186</v>
      </c>
      <c r="F185" s="82" t="s">
        <v>919</v>
      </c>
      <c r="G185" s="38"/>
      <c r="H185" s="176"/>
      <c r="I185" s="35"/>
      <c r="J185" s="177"/>
      <c r="K185" s="176"/>
      <c r="L185" s="173">
        <v>96</v>
      </c>
      <c r="M185" s="31"/>
      <c r="N185" s="58"/>
      <c r="O185" s="32"/>
      <c r="P185" s="214"/>
      <c r="Q185" s="216">
        <f>SUM(Q183:Q184)</f>
        <v>3294720</v>
      </c>
      <c r="R185" s="214"/>
      <c r="S185" s="214"/>
    </row>
    <row r="186" spans="1:20" ht="15.75" outlineLevel="2" x14ac:dyDescent="0.25">
      <c r="A186" s="37"/>
      <c r="B186" s="37">
        <v>234</v>
      </c>
      <c r="C186" s="170">
        <v>94456488</v>
      </c>
      <c r="D186" s="170" t="s">
        <v>1013</v>
      </c>
      <c r="E186" s="63" t="s">
        <v>1187</v>
      </c>
      <c r="F186" s="82" t="s">
        <v>919</v>
      </c>
      <c r="G186" s="38" t="s">
        <v>655</v>
      </c>
      <c r="H186" s="176" t="s">
        <v>687</v>
      </c>
      <c r="I186" s="35">
        <v>40</v>
      </c>
      <c r="J186" s="177">
        <v>3</v>
      </c>
      <c r="K186" s="176">
        <v>16</v>
      </c>
      <c r="L186" s="173">
        <v>48</v>
      </c>
      <c r="M186" s="31" t="s">
        <v>6</v>
      </c>
      <c r="N186" s="58"/>
      <c r="O186" s="32" t="s">
        <v>431</v>
      </c>
      <c r="P186" s="213">
        <v>34320</v>
      </c>
      <c r="Q186" s="213">
        <f t="shared" si="4"/>
        <v>1647360</v>
      </c>
      <c r="R186" s="253">
        <v>5.25</v>
      </c>
      <c r="S186" s="257">
        <v>43862</v>
      </c>
      <c r="T186" s="217">
        <v>44020</v>
      </c>
    </row>
    <row r="187" spans="1:20" ht="15.75" outlineLevel="2" x14ac:dyDescent="0.25">
      <c r="A187" s="37"/>
      <c r="B187" s="37">
        <v>234</v>
      </c>
      <c r="C187" s="170">
        <v>94456488</v>
      </c>
      <c r="D187" s="170" t="s">
        <v>1013</v>
      </c>
      <c r="E187" s="39" t="s">
        <v>1187</v>
      </c>
      <c r="F187" s="82" t="s">
        <v>919</v>
      </c>
      <c r="G187" s="38" t="s">
        <v>610</v>
      </c>
      <c r="H187" s="176" t="s">
        <v>577</v>
      </c>
      <c r="I187" s="35">
        <v>32</v>
      </c>
      <c r="J187" s="177">
        <v>3</v>
      </c>
      <c r="K187" s="176">
        <v>16</v>
      </c>
      <c r="L187" s="173">
        <v>48</v>
      </c>
      <c r="M187" s="31" t="s">
        <v>6</v>
      </c>
      <c r="N187" s="58"/>
      <c r="O187" s="32" t="s">
        <v>390</v>
      </c>
      <c r="P187" s="213">
        <v>34320</v>
      </c>
      <c r="Q187" s="213">
        <f t="shared" si="4"/>
        <v>1647360</v>
      </c>
      <c r="R187" s="253">
        <v>5.25</v>
      </c>
      <c r="S187" s="257">
        <v>43862</v>
      </c>
      <c r="T187" s="217">
        <v>44020</v>
      </c>
    </row>
    <row r="188" spans="1:20" ht="31.5" outlineLevel="1" x14ac:dyDescent="0.25">
      <c r="A188" s="37"/>
      <c r="B188" s="37">
        <v>234</v>
      </c>
      <c r="C188" s="170">
        <v>94456488</v>
      </c>
      <c r="D188" s="170" t="s">
        <v>1013</v>
      </c>
      <c r="E188" s="51" t="s">
        <v>1188</v>
      </c>
      <c r="F188" s="82" t="s">
        <v>919</v>
      </c>
      <c r="G188" s="38"/>
      <c r="H188" s="176"/>
      <c r="I188" s="35"/>
      <c r="J188" s="177"/>
      <c r="K188" s="176"/>
      <c r="L188" s="173">
        <v>96</v>
      </c>
      <c r="M188" s="31"/>
      <c r="N188" s="58"/>
      <c r="O188" s="32"/>
      <c r="P188" s="214"/>
      <c r="Q188" s="216">
        <f>SUM(Q186:Q187)</f>
        <v>3294720</v>
      </c>
      <c r="R188" s="214"/>
      <c r="S188" s="214"/>
    </row>
    <row r="189" spans="1:20" ht="15.75" outlineLevel="2" x14ac:dyDescent="0.25">
      <c r="A189" s="37"/>
      <c r="B189" s="37">
        <v>235</v>
      </c>
      <c r="C189" s="170">
        <v>94515216</v>
      </c>
      <c r="D189" s="170" t="s">
        <v>1013</v>
      </c>
      <c r="E189" s="39" t="s">
        <v>1189</v>
      </c>
      <c r="F189" s="82" t="s">
        <v>919</v>
      </c>
      <c r="G189" s="38" t="s">
        <v>758</v>
      </c>
      <c r="H189" s="176">
        <v>447</v>
      </c>
      <c r="I189" s="35">
        <v>18</v>
      </c>
      <c r="J189" s="177">
        <v>3</v>
      </c>
      <c r="K189" s="176">
        <v>16</v>
      </c>
      <c r="L189" s="173">
        <v>48</v>
      </c>
      <c r="M189" s="31" t="s">
        <v>6</v>
      </c>
      <c r="N189" s="58"/>
      <c r="O189" s="32" t="s">
        <v>390</v>
      </c>
      <c r="P189" s="213">
        <v>34320</v>
      </c>
      <c r="Q189" s="213">
        <f t="shared" si="4"/>
        <v>1647360</v>
      </c>
      <c r="R189" s="253">
        <v>4.25</v>
      </c>
      <c r="S189" s="257">
        <v>43862</v>
      </c>
      <c r="T189" s="217">
        <v>43992</v>
      </c>
    </row>
    <row r="190" spans="1:20" ht="15.75" outlineLevel="2" x14ac:dyDescent="0.25">
      <c r="A190" s="37"/>
      <c r="B190" s="37">
        <v>235</v>
      </c>
      <c r="C190" s="170">
        <v>94515216</v>
      </c>
      <c r="D190" s="170" t="s">
        <v>1013</v>
      </c>
      <c r="E190" s="39" t="s">
        <v>1189</v>
      </c>
      <c r="F190" s="82" t="s">
        <v>919</v>
      </c>
      <c r="G190" s="178" t="s">
        <v>759</v>
      </c>
      <c r="H190" s="176">
        <v>747</v>
      </c>
      <c r="I190" s="35">
        <v>12</v>
      </c>
      <c r="J190" s="177">
        <v>3</v>
      </c>
      <c r="K190" s="176">
        <v>16</v>
      </c>
      <c r="L190" s="173">
        <v>48</v>
      </c>
      <c r="M190" s="31" t="s">
        <v>6</v>
      </c>
      <c r="N190" s="58"/>
      <c r="O190" s="32" t="s">
        <v>390</v>
      </c>
      <c r="P190" s="213">
        <v>34320</v>
      </c>
      <c r="Q190" s="213">
        <f t="shared" si="4"/>
        <v>1647360</v>
      </c>
      <c r="R190" s="253">
        <v>4.25</v>
      </c>
      <c r="S190" s="257">
        <v>43862</v>
      </c>
      <c r="T190" s="217">
        <v>43992</v>
      </c>
    </row>
    <row r="191" spans="1:20" ht="39" outlineLevel="2" x14ac:dyDescent="0.25">
      <c r="A191" s="37"/>
      <c r="B191" s="37">
        <v>235</v>
      </c>
      <c r="C191" s="170">
        <v>94515216</v>
      </c>
      <c r="D191" s="170" t="s">
        <v>1013</v>
      </c>
      <c r="E191" s="39" t="s">
        <v>1189</v>
      </c>
      <c r="F191" s="82" t="s">
        <v>919</v>
      </c>
      <c r="G191" s="15" t="s">
        <v>643</v>
      </c>
      <c r="H191" s="16" t="s">
        <v>636</v>
      </c>
      <c r="I191" s="35"/>
      <c r="J191" s="17">
        <v>2</v>
      </c>
      <c r="K191" s="16">
        <v>4</v>
      </c>
      <c r="L191" s="123">
        <v>8</v>
      </c>
      <c r="M191" s="18" t="s">
        <v>6</v>
      </c>
      <c r="N191" s="22" t="s">
        <v>29</v>
      </c>
      <c r="O191" s="167" t="s">
        <v>637</v>
      </c>
      <c r="P191" s="213">
        <v>34320</v>
      </c>
      <c r="Q191" s="213">
        <f t="shared" si="4"/>
        <v>274560</v>
      </c>
      <c r="R191" s="253">
        <v>4.25</v>
      </c>
      <c r="S191" s="257">
        <v>43862</v>
      </c>
      <c r="T191" s="217">
        <v>43992</v>
      </c>
    </row>
    <row r="192" spans="1:20" ht="15.75" outlineLevel="1" x14ac:dyDescent="0.25">
      <c r="A192" s="37"/>
      <c r="B192" s="37">
        <v>235</v>
      </c>
      <c r="C192" s="170">
        <v>94515216</v>
      </c>
      <c r="D192" s="170" t="s">
        <v>1013</v>
      </c>
      <c r="E192" s="51" t="s">
        <v>1190</v>
      </c>
      <c r="F192" s="82" t="s">
        <v>919</v>
      </c>
      <c r="G192" s="178"/>
      <c r="H192" s="176"/>
      <c r="I192" s="35"/>
      <c r="J192" s="177"/>
      <c r="K192" s="176"/>
      <c r="L192" s="175">
        <v>104</v>
      </c>
      <c r="M192" s="31"/>
      <c r="N192" s="58"/>
      <c r="O192" s="32"/>
      <c r="P192" s="214"/>
      <c r="Q192" s="216">
        <f>SUM(Q189:Q191)</f>
        <v>3569280</v>
      </c>
      <c r="R192" s="214"/>
      <c r="S192" s="214"/>
    </row>
    <row r="193" spans="1:20" ht="30" outlineLevel="2" x14ac:dyDescent="0.25">
      <c r="A193" s="37"/>
      <c r="B193" s="37">
        <v>236</v>
      </c>
      <c r="C193" s="170">
        <v>79446811</v>
      </c>
      <c r="D193" s="170" t="s">
        <v>1106</v>
      </c>
      <c r="E193" s="63" t="s">
        <v>1191</v>
      </c>
      <c r="F193" s="82" t="s">
        <v>919</v>
      </c>
      <c r="G193" s="38" t="s">
        <v>760</v>
      </c>
      <c r="H193" s="176">
        <v>1041</v>
      </c>
      <c r="I193" s="35">
        <v>30</v>
      </c>
      <c r="J193" s="177">
        <v>3</v>
      </c>
      <c r="K193" s="176">
        <v>16</v>
      </c>
      <c r="L193" s="173">
        <v>48</v>
      </c>
      <c r="M193" s="31" t="s">
        <v>6</v>
      </c>
      <c r="N193" s="58"/>
      <c r="O193" s="32" t="s">
        <v>390</v>
      </c>
      <c r="P193" s="213">
        <v>34320</v>
      </c>
      <c r="Q193" s="213">
        <f t="shared" si="4"/>
        <v>1647360</v>
      </c>
      <c r="R193" s="253">
        <v>4.25</v>
      </c>
      <c r="S193" s="257">
        <v>43862</v>
      </c>
      <c r="T193" s="217">
        <v>43992</v>
      </c>
    </row>
    <row r="194" spans="1:20" ht="30" outlineLevel="2" x14ac:dyDescent="0.25">
      <c r="A194" s="37"/>
      <c r="B194" s="37">
        <v>236</v>
      </c>
      <c r="C194" s="170">
        <v>79446811</v>
      </c>
      <c r="D194" s="170" t="s">
        <v>1106</v>
      </c>
      <c r="E194" s="39" t="s">
        <v>1191</v>
      </c>
      <c r="F194" s="82" t="s">
        <v>919</v>
      </c>
      <c r="G194" s="38" t="s">
        <v>761</v>
      </c>
      <c r="H194" s="176">
        <v>7155</v>
      </c>
      <c r="I194" s="35">
        <v>25</v>
      </c>
      <c r="J194" s="177">
        <v>3</v>
      </c>
      <c r="K194" s="176">
        <v>16</v>
      </c>
      <c r="L194" s="173">
        <v>48</v>
      </c>
      <c r="M194" s="31" t="s">
        <v>6</v>
      </c>
      <c r="N194" s="58"/>
      <c r="O194" s="32" t="s">
        <v>390</v>
      </c>
      <c r="P194" s="213">
        <v>34320</v>
      </c>
      <c r="Q194" s="213">
        <f t="shared" si="4"/>
        <v>1647360</v>
      </c>
      <c r="R194" s="253">
        <v>4.25</v>
      </c>
      <c r="S194" s="257">
        <v>43862</v>
      </c>
      <c r="T194" s="217">
        <v>43992</v>
      </c>
    </row>
    <row r="195" spans="1:20" ht="30" outlineLevel="2" x14ac:dyDescent="0.25">
      <c r="A195" s="37"/>
      <c r="B195" s="37">
        <v>236</v>
      </c>
      <c r="C195" s="170">
        <v>79446811</v>
      </c>
      <c r="D195" s="170" t="s">
        <v>1106</v>
      </c>
      <c r="E195" s="39" t="s">
        <v>1191</v>
      </c>
      <c r="F195" s="82" t="s">
        <v>919</v>
      </c>
      <c r="G195" s="38" t="s">
        <v>762</v>
      </c>
      <c r="H195" s="176">
        <v>747</v>
      </c>
      <c r="I195" s="35">
        <v>12</v>
      </c>
      <c r="J195" s="177">
        <v>3</v>
      </c>
      <c r="K195" s="176">
        <v>16</v>
      </c>
      <c r="L195" s="173">
        <v>48</v>
      </c>
      <c r="M195" s="31" t="s">
        <v>6</v>
      </c>
      <c r="N195" s="58"/>
      <c r="O195" s="32" t="s">
        <v>390</v>
      </c>
      <c r="P195" s="213">
        <v>34320</v>
      </c>
      <c r="Q195" s="213">
        <f t="shared" si="4"/>
        <v>1647360</v>
      </c>
      <c r="R195" s="253">
        <v>4.25</v>
      </c>
      <c r="S195" s="257">
        <v>43862</v>
      </c>
      <c r="T195" s="217">
        <v>43992</v>
      </c>
    </row>
    <row r="196" spans="1:20" ht="39" outlineLevel="2" x14ac:dyDescent="0.25">
      <c r="A196" s="37"/>
      <c r="B196" s="37">
        <v>236</v>
      </c>
      <c r="C196" s="170">
        <v>79446811</v>
      </c>
      <c r="D196" s="170" t="s">
        <v>1106</v>
      </c>
      <c r="E196" s="39" t="s">
        <v>1191</v>
      </c>
      <c r="F196" s="82" t="s">
        <v>919</v>
      </c>
      <c r="G196" s="115" t="s">
        <v>640</v>
      </c>
      <c r="H196" s="123" t="s">
        <v>636</v>
      </c>
      <c r="I196" s="35"/>
      <c r="J196" s="127">
        <v>2</v>
      </c>
      <c r="K196" s="123">
        <v>4</v>
      </c>
      <c r="L196" s="123">
        <v>8</v>
      </c>
      <c r="M196" s="166" t="s">
        <v>6</v>
      </c>
      <c r="N196" s="83" t="s">
        <v>29</v>
      </c>
      <c r="O196" s="167" t="s">
        <v>637</v>
      </c>
      <c r="P196" s="213">
        <v>34320</v>
      </c>
      <c r="Q196" s="213">
        <f t="shared" si="4"/>
        <v>274560</v>
      </c>
      <c r="R196" s="253">
        <v>4.25</v>
      </c>
      <c r="S196" s="257">
        <v>43862</v>
      </c>
      <c r="T196" s="217">
        <v>43992</v>
      </c>
    </row>
    <row r="197" spans="1:20" ht="39" outlineLevel="2" x14ac:dyDescent="0.25">
      <c r="A197" s="37"/>
      <c r="B197" s="37">
        <v>236</v>
      </c>
      <c r="C197" s="170">
        <v>79446811</v>
      </c>
      <c r="D197" s="170" t="s">
        <v>1106</v>
      </c>
      <c r="E197" s="39" t="s">
        <v>1191</v>
      </c>
      <c r="F197" s="82" t="s">
        <v>919</v>
      </c>
      <c r="G197" s="115" t="s">
        <v>641</v>
      </c>
      <c r="H197" s="123" t="s">
        <v>636</v>
      </c>
      <c r="I197" s="35"/>
      <c r="J197" s="127">
        <v>2</v>
      </c>
      <c r="K197" s="123">
        <v>4</v>
      </c>
      <c r="L197" s="123">
        <v>8</v>
      </c>
      <c r="M197" s="166" t="s">
        <v>615</v>
      </c>
      <c r="N197" s="83" t="s">
        <v>29</v>
      </c>
      <c r="O197" s="167" t="s">
        <v>637</v>
      </c>
      <c r="P197" s="252">
        <v>23100</v>
      </c>
      <c r="Q197" s="213">
        <f t="shared" si="4"/>
        <v>184800</v>
      </c>
      <c r="R197" s="253">
        <v>4.25</v>
      </c>
      <c r="S197" s="257">
        <v>43862</v>
      </c>
      <c r="T197" s="217">
        <v>43992</v>
      </c>
    </row>
    <row r="198" spans="1:20" ht="51" outlineLevel="2" x14ac:dyDescent="0.25">
      <c r="A198" s="37"/>
      <c r="B198" s="37">
        <v>236</v>
      </c>
      <c r="C198" s="170">
        <v>79446811</v>
      </c>
      <c r="D198" s="170" t="s">
        <v>1106</v>
      </c>
      <c r="E198" s="39" t="s">
        <v>1191</v>
      </c>
      <c r="F198" s="82" t="s">
        <v>919</v>
      </c>
      <c r="G198" s="15" t="s">
        <v>642</v>
      </c>
      <c r="H198" s="16" t="s">
        <v>636</v>
      </c>
      <c r="I198" s="35"/>
      <c r="J198" s="17">
        <v>2</v>
      </c>
      <c r="K198" s="16">
        <v>2</v>
      </c>
      <c r="L198" s="123">
        <v>4</v>
      </c>
      <c r="M198" s="18" t="s">
        <v>615</v>
      </c>
      <c r="N198" s="22" t="s">
        <v>29</v>
      </c>
      <c r="O198" s="167" t="s">
        <v>637</v>
      </c>
      <c r="P198" s="252">
        <v>23100</v>
      </c>
      <c r="Q198" s="213">
        <f t="shared" si="4"/>
        <v>92400</v>
      </c>
      <c r="R198" s="253">
        <v>4.25</v>
      </c>
      <c r="S198" s="257">
        <v>43862</v>
      </c>
      <c r="T198" s="217">
        <v>43992</v>
      </c>
    </row>
    <row r="199" spans="1:20" ht="31.5" outlineLevel="1" x14ac:dyDescent="0.25">
      <c r="A199" s="37"/>
      <c r="B199" s="37">
        <v>236</v>
      </c>
      <c r="C199" s="170">
        <v>79446811</v>
      </c>
      <c r="D199" s="170" t="s">
        <v>1106</v>
      </c>
      <c r="E199" s="51" t="s">
        <v>1192</v>
      </c>
      <c r="F199" s="82" t="s">
        <v>919</v>
      </c>
      <c r="G199" s="38"/>
      <c r="H199" s="176"/>
      <c r="I199" s="35"/>
      <c r="J199" s="177"/>
      <c r="K199" s="176"/>
      <c r="L199" s="175">
        <v>164</v>
      </c>
      <c r="M199" s="31"/>
      <c r="N199" s="58"/>
      <c r="O199" s="32"/>
      <c r="P199" s="214"/>
      <c r="Q199" s="216">
        <f>SUM(Q193:Q198)</f>
        <v>5493840</v>
      </c>
      <c r="R199" s="214"/>
      <c r="S199" s="214"/>
    </row>
    <row r="200" spans="1:20" ht="15.75" outlineLevel="2" x14ac:dyDescent="0.25">
      <c r="A200" s="37"/>
      <c r="B200" s="37">
        <v>237</v>
      </c>
      <c r="C200" s="170">
        <v>1112956200</v>
      </c>
      <c r="D200" s="170" t="s">
        <v>1277</v>
      </c>
      <c r="E200" s="63" t="s">
        <v>1193</v>
      </c>
      <c r="F200" s="82" t="s">
        <v>920</v>
      </c>
      <c r="G200" s="38" t="s">
        <v>763</v>
      </c>
      <c r="H200" s="176" t="s">
        <v>764</v>
      </c>
      <c r="I200" s="35">
        <v>30</v>
      </c>
      <c r="J200" s="177">
        <v>3</v>
      </c>
      <c r="K200" s="176">
        <v>16</v>
      </c>
      <c r="L200" s="173">
        <v>48</v>
      </c>
      <c r="M200" s="31" t="s">
        <v>6</v>
      </c>
      <c r="N200" s="58"/>
      <c r="O200" s="32" t="s">
        <v>390</v>
      </c>
      <c r="P200" s="214">
        <v>38480</v>
      </c>
      <c r="Q200" s="213">
        <f t="shared" ref="Q200:Q262" si="7">L200*P200</f>
        <v>1847040</v>
      </c>
      <c r="R200" s="253">
        <v>4.25</v>
      </c>
      <c r="S200" s="257">
        <v>43862</v>
      </c>
      <c r="T200" s="217">
        <v>43992</v>
      </c>
    </row>
    <row r="201" spans="1:20" ht="15.75" outlineLevel="2" x14ac:dyDescent="0.25">
      <c r="A201" s="37"/>
      <c r="B201" s="37">
        <v>237</v>
      </c>
      <c r="C201" s="170">
        <v>1112956200</v>
      </c>
      <c r="D201" s="170" t="s">
        <v>1277</v>
      </c>
      <c r="E201" s="39" t="s">
        <v>1193</v>
      </c>
      <c r="F201" s="82" t="s">
        <v>920</v>
      </c>
      <c r="G201" s="38" t="s">
        <v>765</v>
      </c>
      <c r="H201" s="176">
        <v>541</v>
      </c>
      <c r="I201" s="35">
        <v>32</v>
      </c>
      <c r="J201" s="177">
        <v>3</v>
      </c>
      <c r="K201" s="176">
        <v>16</v>
      </c>
      <c r="L201" s="173">
        <v>48</v>
      </c>
      <c r="M201" s="31" t="s">
        <v>6</v>
      </c>
      <c r="N201" s="58"/>
      <c r="O201" s="32" t="s">
        <v>390</v>
      </c>
      <c r="P201" s="214">
        <v>38480</v>
      </c>
      <c r="Q201" s="213">
        <f t="shared" si="7"/>
        <v>1847040</v>
      </c>
      <c r="R201" s="253">
        <v>4.25</v>
      </c>
      <c r="S201" s="257">
        <v>43862</v>
      </c>
      <c r="T201" s="217">
        <v>43992</v>
      </c>
    </row>
    <row r="202" spans="1:20" ht="31.5" outlineLevel="1" x14ac:dyDescent="0.25">
      <c r="A202" s="37"/>
      <c r="B202" s="37">
        <v>237</v>
      </c>
      <c r="C202" s="170">
        <v>1112956200</v>
      </c>
      <c r="D202" s="170" t="s">
        <v>1277</v>
      </c>
      <c r="E202" s="51" t="s">
        <v>1194</v>
      </c>
      <c r="F202" s="82" t="s">
        <v>920</v>
      </c>
      <c r="G202" s="38"/>
      <c r="H202" s="176"/>
      <c r="I202" s="35"/>
      <c r="J202" s="177"/>
      <c r="K202" s="176"/>
      <c r="L202" s="173">
        <v>96</v>
      </c>
      <c r="M202" s="31"/>
      <c r="N202" s="58"/>
      <c r="O202" s="32"/>
      <c r="P202" s="214"/>
      <c r="Q202" s="216">
        <f>SUM(Q200:Q201)</f>
        <v>3694080</v>
      </c>
      <c r="R202" s="214"/>
      <c r="S202" s="214"/>
    </row>
    <row r="203" spans="1:20" ht="15.75" outlineLevel="2" x14ac:dyDescent="0.25">
      <c r="A203" s="37"/>
      <c r="B203" s="37">
        <v>238</v>
      </c>
      <c r="C203" s="170">
        <v>1114727095</v>
      </c>
      <c r="D203" s="170" t="s">
        <v>1278</v>
      </c>
      <c r="E203" s="63" t="s">
        <v>1195</v>
      </c>
      <c r="F203" s="82" t="s">
        <v>919</v>
      </c>
      <c r="G203" s="38" t="s">
        <v>766</v>
      </c>
      <c r="H203" s="176">
        <v>4155</v>
      </c>
      <c r="I203" s="35">
        <v>25</v>
      </c>
      <c r="J203" s="177">
        <v>3</v>
      </c>
      <c r="K203" s="176">
        <v>16</v>
      </c>
      <c r="L203" s="173">
        <v>48</v>
      </c>
      <c r="M203" s="31" t="s">
        <v>6</v>
      </c>
      <c r="N203" s="58"/>
      <c r="O203" s="32" t="s">
        <v>390</v>
      </c>
      <c r="P203" s="213">
        <v>34320</v>
      </c>
      <c r="Q203" s="213">
        <f t="shared" si="7"/>
        <v>1647360</v>
      </c>
      <c r="R203" s="253">
        <v>4.25</v>
      </c>
      <c r="S203" s="257">
        <v>43862</v>
      </c>
      <c r="T203" s="217">
        <v>43992</v>
      </c>
    </row>
    <row r="204" spans="1:20" ht="15.75" outlineLevel="2" x14ac:dyDescent="0.25">
      <c r="A204" s="37"/>
      <c r="B204" s="37">
        <v>238</v>
      </c>
      <c r="C204" s="170">
        <v>1114727095</v>
      </c>
      <c r="D204" s="170" t="s">
        <v>1278</v>
      </c>
      <c r="E204" s="39" t="s">
        <v>1195</v>
      </c>
      <c r="F204" s="82" t="s">
        <v>919</v>
      </c>
      <c r="G204" s="38" t="s">
        <v>767</v>
      </c>
      <c r="H204" s="176">
        <v>449</v>
      </c>
      <c r="I204" s="35">
        <v>20</v>
      </c>
      <c r="J204" s="177">
        <v>3</v>
      </c>
      <c r="K204" s="176">
        <v>16</v>
      </c>
      <c r="L204" s="173">
        <v>48</v>
      </c>
      <c r="M204" s="31" t="s">
        <v>6</v>
      </c>
      <c r="N204" s="58" t="s">
        <v>757</v>
      </c>
      <c r="O204" s="32" t="s">
        <v>390</v>
      </c>
      <c r="P204" s="213">
        <v>34320</v>
      </c>
      <c r="Q204" s="213">
        <f t="shared" si="7"/>
        <v>1647360</v>
      </c>
      <c r="R204" s="253">
        <v>4.25</v>
      </c>
      <c r="S204" s="257">
        <v>43862</v>
      </c>
      <c r="T204" s="217">
        <v>43992</v>
      </c>
    </row>
    <row r="205" spans="1:20" ht="31.5" outlineLevel="1" x14ac:dyDescent="0.25">
      <c r="A205" s="37"/>
      <c r="B205" s="37">
        <v>238</v>
      </c>
      <c r="C205" s="170">
        <v>1114727095</v>
      </c>
      <c r="D205" s="170" t="s">
        <v>1278</v>
      </c>
      <c r="E205" s="51" t="s">
        <v>1196</v>
      </c>
      <c r="F205" s="82" t="s">
        <v>919</v>
      </c>
      <c r="G205" s="38"/>
      <c r="H205" s="176"/>
      <c r="I205" s="35"/>
      <c r="J205" s="177"/>
      <c r="K205" s="176"/>
      <c r="L205" s="173">
        <v>96</v>
      </c>
      <c r="M205" s="31"/>
      <c r="N205" s="58"/>
      <c r="O205" s="32"/>
      <c r="P205" s="214"/>
      <c r="Q205" s="216">
        <f>SUM(Q203:Q204)</f>
        <v>3294720</v>
      </c>
      <c r="R205" s="214"/>
      <c r="S205" s="214"/>
    </row>
    <row r="206" spans="1:20" ht="15.75" outlineLevel="2" x14ac:dyDescent="0.25">
      <c r="A206" s="37"/>
      <c r="B206" s="37">
        <v>239</v>
      </c>
      <c r="C206" s="170">
        <v>16672291</v>
      </c>
      <c r="D206" s="170" t="s">
        <v>1013</v>
      </c>
      <c r="E206" s="63" t="s">
        <v>1197</v>
      </c>
      <c r="F206" s="82" t="s">
        <v>919</v>
      </c>
      <c r="G206" s="38" t="s">
        <v>670</v>
      </c>
      <c r="H206" s="176" t="s">
        <v>191</v>
      </c>
      <c r="I206" s="35">
        <v>36</v>
      </c>
      <c r="J206" s="177">
        <f t="shared" ref="J206:J208" si="8">L206/K206</f>
        <v>2.375</v>
      </c>
      <c r="K206" s="176">
        <v>16</v>
      </c>
      <c r="L206" s="173">
        <v>38</v>
      </c>
      <c r="M206" s="31" t="s">
        <v>6</v>
      </c>
      <c r="N206" s="58" t="s">
        <v>671</v>
      </c>
      <c r="O206" s="32" t="s">
        <v>390</v>
      </c>
      <c r="P206" s="213">
        <v>34320</v>
      </c>
      <c r="Q206" s="213">
        <f t="shared" si="7"/>
        <v>1304160</v>
      </c>
      <c r="R206" s="253">
        <v>4.25</v>
      </c>
      <c r="S206" s="257">
        <v>43862</v>
      </c>
      <c r="T206" s="217">
        <v>43992</v>
      </c>
    </row>
    <row r="207" spans="1:20" ht="15.75" outlineLevel="2" x14ac:dyDescent="0.25">
      <c r="A207" s="37"/>
      <c r="B207" s="37">
        <v>239</v>
      </c>
      <c r="C207" s="170">
        <v>16672291</v>
      </c>
      <c r="D207" s="170" t="s">
        <v>1013</v>
      </c>
      <c r="E207" s="39" t="s">
        <v>1197</v>
      </c>
      <c r="F207" s="82" t="s">
        <v>919</v>
      </c>
      <c r="G207" s="38" t="s">
        <v>670</v>
      </c>
      <c r="H207" s="176">
        <v>3490</v>
      </c>
      <c r="I207" s="35">
        <v>28</v>
      </c>
      <c r="J207" s="177">
        <f t="shared" si="8"/>
        <v>2.375</v>
      </c>
      <c r="K207" s="176">
        <v>16</v>
      </c>
      <c r="L207" s="173">
        <v>38</v>
      </c>
      <c r="M207" s="31" t="s">
        <v>6</v>
      </c>
      <c r="N207" s="58" t="s">
        <v>671</v>
      </c>
      <c r="O207" s="32" t="s">
        <v>390</v>
      </c>
      <c r="P207" s="213">
        <v>34320</v>
      </c>
      <c r="Q207" s="213">
        <f t="shared" si="7"/>
        <v>1304160</v>
      </c>
      <c r="R207" s="253">
        <v>4.25</v>
      </c>
      <c r="S207" s="257">
        <v>43862</v>
      </c>
      <c r="T207" s="217">
        <v>43992</v>
      </c>
    </row>
    <row r="208" spans="1:20" ht="15.75" outlineLevel="2" x14ac:dyDescent="0.25">
      <c r="A208" s="37"/>
      <c r="B208" s="37">
        <v>239</v>
      </c>
      <c r="C208" s="170">
        <v>16672291</v>
      </c>
      <c r="D208" s="170" t="s">
        <v>1013</v>
      </c>
      <c r="E208" s="39" t="s">
        <v>1197</v>
      </c>
      <c r="F208" s="82" t="s">
        <v>919</v>
      </c>
      <c r="G208" s="38" t="s">
        <v>670</v>
      </c>
      <c r="H208" s="176" t="s">
        <v>340</v>
      </c>
      <c r="I208" s="35">
        <v>25</v>
      </c>
      <c r="J208" s="177">
        <f t="shared" si="8"/>
        <v>2.375</v>
      </c>
      <c r="K208" s="176">
        <v>16</v>
      </c>
      <c r="L208" s="173">
        <v>38</v>
      </c>
      <c r="M208" s="31" t="s">
        <v>6</v>
      </c>
      <c r="N208" s="58" t="s">
        <v>671</v>
      </c>
      <c r="O208" s="32" t="s">
        <v>390</v>
      </c>
      <c r="P208" s="213">
        <v>34320</v>
      </c>
      <c r="Q208" s="213">
        <f t="shared" si="7"/>
        <v>1304160</v>
      </c>
      <c r="R208" s="253">
        <v>4.25</v>
      </c>
      <c r="S208" s="257">
        <v>43862</v>
      </c>
      <c r="T208" s="217">
        <v>43992</v>
      </c>
    </row>
    <row r="209" spans="1:20" ht="15.75" outlineLevel="2" x14ac:dyDescent="0.25">
      <c r="A209" s="37"/>
      <c r="B209" s="37">
        <v>239</v>
      </c>
      <c r="C209" s="170">
        <v>16672291</v>
      </c>
      <c r="D209" s="170" t="s">
        <v>1013</v>
      </c>
      <c r="E209" s="39" t="s">
        <v>1197</v>
      </c>
      <c r="F209" s="82" t="s">
        <v>919</v>
      </c>
      <c r="G209" s="38" t="s">
        <v>610</v>
      </c>
      <c r="H209" s="176" t="s">
        <v>222</v>
      </c>
      <c r="I209" s="35">
        <v>37</v>
      </c>
      <c r="J209" s="177">
        <v>3</v>
      </c>
      <c r="K209" s="176">
        <v>16</v>
      </c>
      <c r="L209" s="173">
        <v>48</v>
      </c>
      <c r="M209" s="31" t="s">
        <v>6</v>
      </c>
      <c r="N209" s="58" t="s">
        <v>671</v>
      </c>
      <c r="O209" s="32" t="s">
        <v>390</v>
      </c>
      <c r="P209" s="213">
        <v>34320</v>
      </c>
      <c r="Q209" s="213">
        <f t="shared" si="7"/>
        <v>1647360</v>
      </c>
      <c r="R209" s="253">
        <v>4.25</v>
      </c>
      <c r="S209" s="257">
        <v>43862</v>
      </c>
      <c r="T209" s="217">
        <v>43992</v>
      </c>
    </row>
    <row r="210" spans="1:20" ht="31.5" outlineLevel="1" x14ac:dyDescent="0.25">
      <c r="A210" s="37"/>
      <c r="B210" s="37">
        <v>239</v>
      </c>
      <c r="C210" s="170">
        <v>16672291</v>
      </c>
      <c r="D210" s="170" t="s">
        <v>1013</v>
      </c>
      <c r="E210" s="51" t="s">
        <v>1198</v>
      </c>
      <c r="F210" s="82" t="s">
        <v>919</v>
      </c>
      <c r="G210" s="38"/>
      <c r="H210" s="176"/>
      <c r="I210" s="35"/>
      <c r="J210" s="177"/>
      <c r="K210" s="176"/>
      <c r="L210" s="173">
        <v>162</v>
      </c>
      <c r="M210" s="31"/>
      <c r="N210" s="58"/>
      <c r="O210" s="32"/>
      <c r="P210" s="214"/>
      <c r="Q210" s="216">
        <f>SUM(Q206:Q209)</f>
        <v>5559840</v>
      </c>
      <c r="R210" s="214"/>
      <c r="S210" s="214"/>
    </row>
    <row r="211" spans="1:20" ht="15.75" outlineLevel="2" x14ac:dyDescent="0.25">
      <c r="A211" s="37"/>
      <c r="B211" s="37">
        <v>240</v>
      </c>
      <c r="C211" s="170">
        <v>16283041</v>
      </c>
      <c r="D211" s="170" t="s">
        <v>1017</v>
      </c>
      <c r="E211" s="63" t="s">
        <v>1199</v>
      </c>
      <c r="F211" s="82" t="s">
        <v>919</v>
      </c>
      <c r="G211" s="38" t="s">
        <v>768</v>
      </c>
      <c r="H211" s="176" t="s">
        <v>675</v>
      </c>
      <c r="I211" s="35">
        <v>30</v>
      </c>
      <c r="J211" s="177">
        <v>3</v>
      </c>
      <c r="K211" s="176">
        <v>16</v>
      </c>
      <c r="L211" s="173">
        <v>48</v>
      </c>
      <c r="M211" s="31" t="s">
        <v>6</v>
      </c>
      <c r="N211" s="58"/>
      <c r="O211" s="32" t="s">
        <v>431</v>
      </c>
      <c r="P211" s="213">
        <v>34320</v>
      </c>
      <c r="Q211" s="213">
        <f t="shared" si="7"/>
        <v>1647360</v>
      </c>
      <c r="R211" s="253">
        <v>5.25</v>
      </c>
      <c r="S211" s="257">
        <v>43862</v>
      </c>
      <c r="T211" s="217">
        <v>44020</v>
      </c>
    </row>
    <row r="212" spans="1:20" ht="15.75" outlineLevel="2" x14ac:dyDescent="0.25">
      <c r="A212" s="37"/>
      <c r="B212" s="37">
        <v>240</v>
      </c>
      <c r="C212" s="170">
        <v>16283041</v>
      </c>
      <c r="D212" s="170" t="s">
        <v>1017</v>
      </c>
      <c r="E212" s="39" t="s">
        <v>1199</v>
      </c>
      <c r="F212" s="82" t="s">
        <v>919</v>
      </c>
      <c r="G212" s="38" t="s">
        <v>769</v>
      </c>
      <c r="H212" s="176" t="s">
        <v>38</v>
      </c>
      <c r="I212" s="35">
        <v>43</v>
      </c>
      <c r="J212" s="177">
        <v>3</v>
      </c>
      <c r="K212" s="176">
        <v>16</v>
      </c>
      <c r="L212" s="173">
        <v>48</v>
      </c>
      <c r="M212" s="31" t="s">
        <v>6</v>
      </c>
      <c r="N212" s="58" t="s">
        <v>671</v>
      </c>
      <c r="O212" s="32" t="s">
        <v>390</v>
      </c>
      <c r="P212" s="213">
        <v>34320</v>
      </c>
      <c r="Q212" s="213">
        <f t="shared" si="7"/>
        <v>1647360</v>
      </c>
      <c r="R212" s="253">
        <v>5.25</v>
      </c>
      <c r="S212" s="257">
        <v>43862</v>
      </c>
      <c r="T212" s="217">
        <v>44020</v>
      </c>
    </row>
    <row r="213" spans="1:20" ht="15.75" outlineLevel="2" x14ac:dyDescent="0.25">
      <c r="A213" s="37"/>
      <c r="B213" s="37">
        <v>240</v>
      </c>
      <c r="C213" s="170">
        <v>16283041</v>
      </c>
      <c r="D213" s="170" t="s">
        <v>1017</v>
      </c>
      <c r="E213" s="39" t="s">
        <v>1199</v>
      </c>
      <c r="F213" s="82" t="s">
        <v>919</v>
      </c>
      <c r="G213" s="38" t="s">
        <v>769</v>
      </c>
      <c r="H213" s="176">
        <v>3496</v>
      </c>
      <c r="I213" s="35">
        <v>32</v>
      </c>
      <c r="J213" s="177">
        <v>3</v>
      </c>
      <c r="K213" s="176">
        <v>16</v>
      </c>
      <c r="L213" s="173">
        <v>48</v>
      </c>
      <c r="M213" s="31" t="s">
        <v>6</v>
      </c>
      <c r="N213" s="58" t="s">
        <v>671</v>
      </c>
      <c r="O213" s="32" t="s">
        <v>390</v>
      </c>
      <c r="P213" s="213">
        <v>34320</v>
      </c>
      <c r="Q213" s="213">
        <f t="shared" si="7"/>
        <v>1647360</v>
      </c>
      <c r="R213" s="253">
        <v>5.25</v>
      </c>
      <c r="S213" s="257">
        <v>43862</v>
      </c>
      <c r="T213" s="217">
        <v>44020</v>
      </c>
    </row>
    <row r="214" spans="1:20" ht="39" outlineLevel="2" x14ac:dyDescent="0.25">
      <c r="A214" s="37"/>
      <c r="B214" s="37">
        <v>240</v>
      </c>
      <c r="C214" s="170">
        <v>16283041</v>
      </c>
      <c r="D214" s="170" t="s">
        <v>1017</v>
      </c>
      <c r="E214" s="39" t="s">
        <v>1199</v>
      </c>
      <c r="F214" s="82" t="s">
        <v>919</v>
      </c>
      <c r="G214" s="115" t="s">
        <v>618</v>
      </c>
      <c r="H214" s="123" t="s">
        <v>619</v>
      </c>
      <c r="J214" s="127">
        <v>3</v>
      </c>
      <c r="K214" s="123">
        <v>16</v>
      </c>
      <c r="L214" s="16">
        <v>48</v>
      </c>
      <c r="M214" s="166" t="s">
        <v>6</v>
      </c>
      <c r="N214" s="83" t="s">
        <v>724</v>
      </c>
      <c r="O214" s="167" t="s">
        <v>617</v>
      </c>
      <c r="P214" s="213">
        <v>34320</v>
      </c>
      <c r="Q214" s="213">
        <f t="shared" si="7"/>
        <v>1647360</v>
      </c>
      <c r="R214" s="253">
        <v>5.25</v>
      </c>
      <c r="S214" s="257">
        <v>43862</v>
      </c>
      <c r="T214" s="217">
        <v>44020</v>
      </c>
    </row>
    <row r="215" spans="1:20" ht="31.5" outlineLevel="1" x14ac:dyDescent="0.25">
      <c r="A215" s="37"/>
      <c r="B215" s="37">
        <v>240</v>
      </c>
      <c r="C215" s="170">
        <v>16283041</v>
      </c>
      <c r="D215" s="170" t="s">
        <v>1017</v>
      </c>
      <c r="E215" s="51" t="s">
        <v>1200</v>
      </c>
      <c r="F215" s="82" t="s">
        <v>919</v>
      </c>
      <c r="G215" s="38"/>
      <c r="H215" s="176"/>
      <c r="I215" s="35"/>
      <c r="J215" s="177"/>
      <c r="K215" s="176"/>
      <c r="L215" s="175">
        <v>192</v>
      </c>
      <c r="M215" s="31"/>
      <c r="N215" s="58"/>
      <c r="O215" s="32"/>
      <c r="P215" s="214"/>
      <c r="Q215" s="216">
        <f>SUM(Q211:Q214)</f>
        <v>6589440</v>
      </c>
      <c r="R215" s="214"/>
      <c r="S215" s="214"/>
    </row>
    <row r="216" spans="1:20" ht="15.75" outlineLevel="2" x14ac:dyDescent="0.25">
      <c r="A216" s="37"/>
      <c r="B216" s="37">
        <v>241</v>
      </c>
      <c r="C216" s="170">
        <v>79625875</v>
      </c>
      <c r="D216" s="170" t="s">
        <v>1106</v>
      </c>
      <c r="E216" s="63" t="s">
        <v>1201</v>
      </c>
      <c r="F216" s="82" t="s">
        <v>919</v>
      </c>
      <c r="G216" s="38" t="s">
        <v>770</v>
      </c>
      <c r="H216" s="176" t="s">
        <v>702</v>
      </c>
      <c r="I216" s="35">
        <v>25</v>
      </c>
      <c r="J216" s="177">
        <v>3</v>
      </c>
      <c r="K216" s="176">
        <v>16</v>
      </c>
      <c r="L216" s="173">
        <v>48</v>
      </c>
      <c r="M216" s="31" t="s">
        <v>6</v>
      </c>
      <c r="N216" s="58"/>
      <c r="O216" s="32" t="s">
        <v>390</v>
      </c>
      <c r="P216" s="213">
        <v>34320</v>
      </c>
      <c r="Q216" s="213">
        <f t="shared" si="7"/>
        <v>1647360</v>
      </c>
      <c r="R216" s="253">
        <v>4.25</v>
      </c>
      <c r="S216" s="257">
        <v>43862</v>
      </c>
      <c r="T216" s="217">
        <v>43992</v>
      </c>
    </row>
    <row r="217" spans="1:20" ht="15.6" customHeight="1" outlineLevel="2" x14ac:dyDescent="0.25">
      <c r="A217" s="37"/>
      <c r="B217" s="37">
        <v>241</v>
      </c>
      <c r="C217" s="170">
        <v>79625875</v>
      </c>
      <c r="D217" s="170" t="s">
        <v>1106</v>
      </c>
      <c r="E217" s="39" t="s">
        <v>1201</v>
      </c>
      <c r="F217" s="82" t="s">
        <v>919</v>
      </c>
      <c r="G217" s="38" t="s">
        <v>750</v>
      </c>
      <c r="H217" s="176" t="s">
        <v>697</v>
      </c>
      <c r="I217" s="35">
        <v>25</v>
      </c>
      <c r="J217" s="177">
        <v>3</v>
      </c>
      <c r="K217" s="176">
        <v>16</v>
      </c>
      <c r="L217" s="173">
        <v>48</v>
      </c>
      <c r="M217" s="31" t="s">
        <v>6</v>
      </c>
      <c r="N217" s="58"/>
      <c r="O217" s="32" t="s">
        <v>390</v>
      </c>
      <c r="P217" s="213">
        <v>34320</v>
      </c>
      <c r="Q217" s="213">
        <f t="shared" si="7"/>
        <v>1647360</v>
      </c>
      <c r="R217" s="253">
        <v>4.25</v>
      </c>
      <c r="S217" s="257">
        <v>43862</v>
      </c>
      <c r="T217" s="217">
        <v>43992</v>
      </c>
    </row>
    <row r="218" spans="1:20" ht="15.6" customHeight="1" outlineLevel="1" x14ac:dyDescent="0.25">
      <c r="A218" s="37"/>
      <c r="B218" s="37">
        <v>241</v>
      </c>
      <c r="C218" s="170">
        <v>79625875</v>
      </c>
      <c r="D218" s="170" t="s">
        <v>1106</v>
      </c>
      <c r="E218" s="51" t="s">
        <v>1202</v>
      </c>
      <c r="F218" s="82" t="s">
        <v>919</v>
      </c>
      <c r="G218" s="38"/>
      <c r="H218" s="176"/>
      <c r="I218" s="35"/>
      <c r="J218" s="177"/>
      <c r="K218" s="176"/>
      <c r="L218" s="173">
        <v>96</v>
      </c>
      <c r="M218" s="31"/>
      <c r="N218" s="58"/>
      <c r="O218" s="32"/>
      <c r="P218" s="214"/>
      <c r="Q218" s="216">
        <f>SUM(Q216:Q217)</f>
        <v>3294720</v>
      </c>
      <c r="R218" s="214"/>
      <c r="S218" s="214"/>
    </row>
    <row r="219" spans="1:20" ht="15.75" outlineLevel="2" x14ac:dyDescent="0.25">
      <c r="A219" s="37"/>
      <c r="B219" s="37">
        <v>242</v>
      </c>
      <c r="C219" s="170">
        <v>94402982</v>
      </c>
      <c r="D219" s="170" t="s">
        <v>1013</v>
      </c>
      <c r="E219" s="63" t="s">
        <v>1203</v>
      </c>
      <c r="F219" s="82" t="s">
        <v>919</v>
      </c>
      <c r="G219" s="38" t="s">
        <v>688</v>
      </c>
      <c r="H219" s="176">
        <v>7155</v>
      </c>
      <c r="I219" s="35">
        <v>25</v>
      </c>
      <c r="J219" s="177">
        <v>3</v>
      </c>
      <c r="K219" s="176">
        <v>16</v>
      </c>
      <c r="L219" s="173">
        <v>48</v>
      </c>
      <c r="M219" s="31" t="s">
        <v>6</v>
      </c>
      <c r="N219" s="58"/>
      <c r="O219" s="32" t="s">
        <v>390</v>
      </c>
      <c r="P219" s="213">
        <v>34320</v>
      </c>
      <c r="Q219" s="213">
        <f t="shared" si="7"/>
        <v>1647360</v>
      </c>
      <c r="R219" s="253">
        <v>4.25</v>
      </c>
      <c r="S219" s="257">
        <v>43862</v>
      </c>
      <c r="T219" s="217">
        <v>43992</v>
      </c>
    </row>
    <row r="220" spans="1:20" ht="15.75" outlineLevel="2" x14ac:dyDescent="0.25">
      <c r="A220" s="37"/>
      <c r="B220" s="37">
        <v>242</v>
      </c>
      <c r="C220" s="170">
        <v>94402982</v>
      </c>
      <c r="D220" s="170" t="s">
        <v>1013</v>
      </c>
      <c r="E220" s="39" t="s">
        <v>1203</v>
      </c>
      <c r="F220" s="82" t="s">
        <v>919</v>
      </c>
      <c r="G220" s="38" t="s">
        <v>734</v>
      </c>
      <c r="H220" s="176">
        <v>8155</v>
      </c>
      <c r="I220" s="35">
        <v>30</v>
      </c>
      <c r="J220" s="177">
        <v>3</v>
      </c>
      <c r="K220" s="176">
        <v>16</v>
      </c>
      <c r="L220" s="173">
        <v>48</v>
      </c>
      <c r="M220" s="31" t="s">
        <v>6</v>
      </c>
      <c r="N220" s="58"/>
      <c r="O220" s="32" t="s">
        <v>390</v>
      </c>
      <c r="P220" s="213">
        <v>34320</v>
      </c>
      <c r="Q220" s="213">
        <f t="shared" si="7"/>
        <v>1647360</v>
      </c>
      <c r="R220" s="253">
        <v>4.25</v>
      </c>
      <c r="S220" s="257">
        <v>43862</v>
      </c>
      <c r="T220" s="217">
        <v>43992</v>
      </c>
    </row>
    <row r="221" spans="1:20" ht="30" outlineLevel="2" x14ac:dyDescent="0.25">
      <c r="A221" s="37"/>
      <c r="B221" s="37">
        <v>242</v>
      </c>
      <c r="C221" s="170">
        <v>94402982</v>
      </c>
      <c r="D221" s="170" t="s">
        <v>1013</v>
      </c>
      <c r="E221" s="39" t="s">
        <v>1203</v>
      </c>
      <c r="F221" s="82" t="s">
        <v>919</v>
      </c>
      <c r="G221" s="38" t="s">
        <v>742</v>
      </c>
      <c r="H221" s="176" t="s">
        <v>646</v>
      </c>
      <c r="I221" s="35">
        <v>30</v>
      </c>
      <c r="J221" s="177">
        <v>3</v>
      </c>
      <c r="K221" s="176">
        <v>16</v>
      </c>
      <c r="L221" s="173">
        <v>48</v>
      </c>
      <c r="M221" s="31" t="s">
        <v>6</v>
      </c>
      <c r="N221" s="58"/>
      <c r="O221" s="32" t="s">
        <v>390</v>
      </c>
      <c r="P221" s="213">
        <v>34320</v>
      </c>
      <c r="Q221" s="213">
        <f t="shared" si="7"/>
        <v>1647360</v>
      </c>
      <c r="R221" s="253">
        <v>4.25</v>
      </c>
      <c r="S221" s="257">
        <v>43862</v>
      </c>
      <c r="T221" s="217">
        <v>43992</v>
      </c>
    </row>
    <row r="222" spans="1:20" ht="31.5" outlineLevel="1" x14ac:dyDescent="0.25">
      <c r="A222" s="37"/>
      <c r="B222" s="37">
        <v>242</v>
      </c>
      <c r="C222" s="170">
        <v>94402982</v>
      </c>
      <c r="D222" s="170" t="s">
        <v>1013</v>
      </c>
      <c r="E222" s="51" t="s">
        <v>1204</v>
      </c>
      <c r="F222" s="82" t="s">
        <v>919</v>
      </c>
      <c r="G222" s="38"/>
      <c r="H222" s="176"/>
      <c r="I222" s="35"/>
      <c r="J222" s="177"/>
      <c r="K222" s="176"/>
      <c r="L222" s="173">
        <v>144</v>
      </c>
      <c r="M222" s="31"/>
      <c r="N222" s="58"/>
      <c r="O222" s="32"/>
      <c r="P222" s="214"/>
      <c r="Q222" s="216">
        <f>SUM(Q219:Q221)</f>
        <v>4942080</v>
      </c>
      <c r="R222" s="214"/>
      <c r="S222" s="214"/>
    </row>
    <row r="223" spans="1:20" ht="15.75" outlineLevel="2" x14ac:dyDescent="0.25">
      <c r="A223" s="37"/>
      <c r="B223" s="37">
        <v>243</v>
      </c>
      <c r="C223" s="170">
        <v>16762099</v>
      </c>
      <c r="D223" s="170" t="s">
        <v>1013</v>
      </c>
      <c r="E223" s="63" t="s">
        <v>1205</v>
      </c>
      <c r="F223" s="82" t="s">
        <v>919</v>
      </c>
      <c r="G223" s="38" t="s">
        <v>771</v>
      </c>
      <c r="H223" s="176">
        <v>541</v>
      </c>
      <c r="I223" s="35">
        <v>32</v>
      </c>
      <c r="J223" s="177">
        <v>3</v>
      </c>
      <c r="K223" s="176">
        <v>16</v>
      </c>
      <c r="L223" s="173">
        <v>48</v>
      </c>
      <c r="M223" s="31" t="s">
        <v>6</v>
      </c>
      <c r="N223" s="58"/>
      <c r="O223" s="32" t="s">
        <v>390</v>
      </c>
      <c r="P223" s="213">
        <v>34320</v>
      </c>
      <c r="Q223" s="213">
        <f t="shared" si="7"/>
        <v>1647360</v>
      </c>
      <c r="R223" s="253">
        <v>4.25</v>
      </c>
      <c r="S223" s="257">
        <v>43862</v>
      </c>
      <c r="T223" s="217">
        <v>43992</v>
      </c>
    </row>
    <row r="224" spans="1:20" ht="30" outlineLevel="2" x14ac:dyDescent="0.25">
      <c r="A224" s="37"/>
      <c r="B224" s="37">
        <v>243</v>
      </c>
      <c r="C224" s="170">
        <v>16762099</v>
      </c>
      <c r="D224" s="170" t="s">
        <v>1013</v>
      </c>
      <c r="E224" s="39" t="s">
        <v>1205</v>
      </c>
      <c r="F224" s="82" t="s">
        <v>919</v>
      </c>
      <c r="G224" s="38" t="s">
        <v>772</v>
      </c>
      <c r="H224" s="176">
        <v>921</v>
      </c>
      <c r="I224" s="35">
        <v>22</v>
      </c>
      <c r="J224" s="177">
        <v>3</v>
      </c>
      <c r="K224" s="176">
        <v>16</v>
      </c>
      <c r="L224" s="173">
        <v>48</v>
      </c>
      <c r="M224" s="31" t="s">
        <v>6</v>
      </c>
      <c r="N224" s="58" t="s">
        <v>664</v>
      </c>
      <c r="O224" s="32" t="s">
        <v>390</v>
      </c>
      <c r="P224" s="213">
        <v>34320</v>
      </c>
      <c r="Q224" s="213">
        <f t="shared" si="7"/>
        <v>1647360</v>
      </c>
      <c r="R224" s="253">
        <v>4.25</v>
      </c>
      <c r="S224" s="257">
        <v>43862</v>
      </c>
      <c r="T224" s="217">
        <v>43992</v>
      </c>
    </row>
    <row r="225" spans="1:20" s="181" customFormat="1" ht="15.75" outlineLevel="2" x14ac:dyDescent="0.25">
      <c r="A225" s="37"/>
      <c r="B225" s="37">
        <v>243</v>
      </c>
      <c r="C225" s="170">
        <v>16762099</v>
      </c>
      <c r="D225" s="170" t="s">
        <v>1013</v>
      </c>
      <c r="E225" s="39" t="s">
        <v>1205</v>
      </c>
      <c r="F225" s="82" t="s">
        <v>919</v>
      </c>
      <c r="G225" s="188" t="s">
        <v>773</v>
      </c>
      <c r="H225" s="176">
        <v>1021</v>
      </c>
      <c r="I225" s="35">
        <v>18</v>
      </c>
      <c r="J225" s="177">
        <v>3</v>
      </c>
      <c r="K225" s="176">
        <v>16</v>
      </c>
      <c r="L225" s="173">
        <v>48</v>
      </c>
      <c r="M225" s="180" t="s">
        <v>6</v>
      </c>
      <c r="N225" s="58" t="s">
        <v>664</v>
      </c>
      <c r="O225" s="172" t="s">
        <v>390</v>
      </c>
      <c r="P225" s="213">
        <v>34320</v>
      </c>
      <c r="Q225" s="213">
        <f t="shared" si="7"/>
        <v>1647360</v>
      </c>
      <c r="R225" s="253">
        <v>4.25</v>
      </c>
      <c r="S225" s="257">
        <v>43862</v>
      </c>
      <c r="T225" s="217">
        <v>43992</v>
      </c>
    </row>
    <row r="226" spans="1:20" s="181" customFormat="1" ht="31.5" outlineLevel="1" x14ac:dyDescent="0.25">
      <c r="A226" s="37"/>
      <c r="B226" s="37">
        <v>243</v>
      </c>
      <c r="C226" s="170">
        <v>16762099</v>
      </c>
      <c r="D226" s="170" t="s">
        <v>1013</v>
      </c>
      <c r="E226" s="51" t="s">
        <v>1206</v>
      </c>
      <c r="F226" s="82" t="s">
        <v>919</v>
      </c>
      <c r="G226" s="188"/>
      <c r="H226" s="176"/>
      <c r="I226" s="35"/>
      <c r="J226" s="177"/>
      <c r="K226" s="176"/>
      <c r="L226" s="173">
        <v>144</v>
      </c>
      <c r="M226" s="180"/>
      <c r="N226" s="58"/>
      <c r="O226" s="172"/>
      <c r="P226" s="194"/>
      <c r="Q226" s="216">
        <f>SUM(Q223:Q225)</f>
        <v>4942080</v>
      </c>
      <c r="R226" s="194"/>
      <c r="S226" s="194"/>
    </row>
    <row r="227" spans="1:20" ht="15.75" outlineLevel="2" x14ac:dyDescent="0.25">
      <c r="A227" s="37"/>
      <c r="B227" s="37">
        <v>244</v>
      </c>
      <c r="C227" s="170">
        <v>16928498</v>
      </c>
      <c r="D227" s="170" t="s">
        <v>1013</v>
      </c>
      <c r="E227" s="63" t="s">
        <v>1207</v>
      </c>
      <c r="F227" s="82" t="s">
        <v>919</v>
      </c>
      <c r="G227" s="38" t="s">
        <v>774</v>
      </c>
      <c r="H227" s="176">
        <v>4155</v>
      </c>
      <c r="I227" s="35">
        <v>25</v>
      </c>
      <c r="J227" s="177">
        <v>3</v>
      </c>
      <c r="K227" s="176">
        <v>16</v>
      </c>
      <c r="L227" s="173">
        <v>48</v>
      </c>
      <c r="M227" s="31" t="s">
        <v>6</v>
      </c>
      <c r="N227" s="58"/>
      <c r="O227" s="32" t="s">
        <v>390</v>
      </c>
      <c r="P227" s="213">
        <v>34320</v>
      </c>
      <c r="Q227" s="213">
        <f t="shared" si="7"/>
        <v>1647360</v>
      </c>
      <c r="R227" s="253">
        <v>4.25</v>
      </c>
      <c r="S227" s="257">
        <v>43862</v>
      </c>
      <c r="T227" s="217">
        <v>43992</v>
      </c>
    </row>
    <row r="228" spans="1:20" ht="15.75" outlineLevel="2" x14ac:dyDescent="0.25">
      <c r="A228" s="37"/>
      <c r="B228" s="37">
        <v>244</v>
      </c>
      <c r="C228" s="170">
        <v>16928498</v>
      </c>
      <c r="D228" s="170" t="s">
        <v>1013</v>
      </c>
      <c r="E228" s="39" t="s">
        <v>1207</v>
      </c>
      <c r="F228" s="82" t="s">
        <v>919</v>
      </c>
      <c r="G228" s="38" t="s">
        <v>775</v>
      </c>
      <c r="H228" s="176">
        <v>349</v>
      </c>
      <c r="I228" s="35">
        <v>22</v>
      </c>
      <c r="J228" s="177">
        <v>3</v>
      </c>
      <c r="K228" s="176">
        <v>16</v>
      </c>
      <c r="L228" s="173">
        <v>48</v>
      </c>
      <c r="M228" s="31" t="s">
        <v>6</v>
      </c>
      <c r="N228" s="58"/>
      <c r="O228" s="32" t="s">
        <v>390</v>
      </c>
      <c r="P228" s="213">
        <v>34320</v>
      </c>
      <c r="Q228" s="213">
        <f t="shared" si="7"/>
        <v>1647360</v>
      </c>
      <c r="R228" s="253">
        <v>4.25</v>
      </c>
      <c r="S228" s="257">
        <v>43862</v>
      </c>
      <c r="T228" s="217">
        <v>43992</v>
      </c>
    </row>
    <row r="229" spans="1:20" ht="31.5" outlineLevel="1" x14ac:dyDescent="0.25">
      <c r="A229" s="37"/>
      <c r="B229" s="37">
        <v>244</v>
      </c>
      <c r="C229" s="170">
        <v>16928498</v>
      </c>
      <c r="D229" s="170" t="s">
        <v>1013</v>
      </c>
      <c r="E229" s="51" t="s">
        <v>1208</v>
      </c>
      <c r="F229" s="82" t="s">
        <v>919</v>
      </c>
      <c r="G229" s="38"/>
      <c r="H229" s="176"/>
      <c r="I229" s="35"/>
      <c r="J229" s="177"/>
      <c r="K229" s="176"/>
      <c r="L229" s="173">
        <v>96</v>
      </c>
      <c r="M229" s="31"/>
      <c r="N229" s="58"/>
      <c r="O229" s="32"/>
      <c r="P229" s="214"/>
      <c r="Q229" s="216">
        <f>SUM(Q227:Q228)</f>
        <v>3294720</v>
      </c>
      <c r="R229" s="214"/>
      <c r="S229" s="214"/>
    </row>
    <row r="230" spans="1:20" ht="15.75" outlineLevel="2" x14ac:dyDescent="0.25">
      <c r="A230" s="37"/>
      <c r="B230" s="37">
        <v>245</v>
      </c>
      <c r="C230" s="170">
        <v>1107049678</v>
      </c>
      <c r="D230" s="170" t="s">
        <v>1013</v>
      </c>
      <c r="E230" s="63" t="s">
        <v>1209</v>
      </c>
      <c r="F230" s="82" t="s">
        <v>919</v>
      </c>
      <c r="G230" s="38" t="s">
        <v>776</v>
      </c>
      <c r="H230" s="176">
        <v>2155</v>
      </c>
      <c r="I230" s="35">
        <v>25</v>
      </c>
      <c r="J230" s="177">
        <v>3</v>
      </c>
      <c r="K230" s="176">
        <v>16</v>
      </c>
      <c r="L230" s="173">
        <v>48</v>
      </c>
      <c r="M230" s="31" t="s">
        <v>6</v>
      </c>
      <c r="N230" s="58"/>
      <c r="O230" s="32" t="s">
        <v>390</v>
      </c>
      <c r="P230" s="213">
        <v>34320</v>
      </c>
      <c r="Q230" s="213">
        <f t="shared" si="7"/>
        <v>1647360</v>
      </c>
      <c r="R230" s="253">
        <v>4.25</v>
      </c>
      <c r="S230" s="257">
        <v>43862</v>
      </c>
      <c r="T230" s="217">
        <v>43992</v>
      </c>
    </row>
    <row r="231" spans="1:20" ht="15.75" outlineLevel="2" x14ac:dyDescent="0.25">
      <c r="A231" s="37"/>
      <c r="B231" s="37">
        <v>245</v>
      </c>
      <c r="C231" s="170">
        <v>1107049678</v>
      </c>
      <c r="D231" s="170" t="s">
        <v>1013</v>
      </c>
      <c r="E231" s="39" t="s">
        <v>1209</v>
      </c>
      <c r="F231" s="82" t="s">
        <v>919</v>
      </c>
      <c r="G231" s="38" t="s">
        <v>776</v>
      </c>
      <c r="H231" s="176" t="s">
        <v>777</v>
      </c>
      <c r="I231" s="35">
        <v>25</v>
      </c>
      <c r="J231" s="177">
        <v>3</v>
      </c>
      <c r="K231" s="176">
        <v>16</v>
      </c>
      <c r="L231" s="173">
        <v>48</v>
      </c>
      <c r="M231" s="31" t="s">
        <v>6</v>
      </c>
      <c r="N231" s="58"/>
      <c r="O231" s="32" t="s">
        <v>390</v>
      </c>
      <c r="P231" s="213">
        <v>34320</v>
      </c>
      <c r="Q231" s="213">
        <f t="shared" si="7"/>
        <v>1647360</v>
      </c>
      <c r="R231" s="253">
        <v>4.25</v>
      </c>
      <c r="S231" s="257">
        <v>43862</v>
      </c>
      <c r="T231" s="217">
        <v>43992</v>
      </c>
    </row>
    <row r="232" spans="1:20" ht="15.75" outlineLevel="2" x14ac:dyDescent="0.25">
      <c r="A232" s="37"/>
      <c r="B232" s="37">
        <v>245</v>
      </c>
      <c r="C232" s="170">
        <v>1107049678</v>
      </c>
      <c r="D232" s="170" t="s">
        <v>1013</v>
      </c>
      <c r="E232" s="39" t="s">
        <v>1209</v>
      </c>
      <c r="F232" s="82" t="s">
        <v>919</v>
      </c>
      <c r="G232" s="38" t="s">
        <v>776</v>
      </c>
      <c r="H232" s="176" t="s">
        <v>778</v>
      </c>
      <c r="I232" s="35">
        <v>25</v>
      </c>
      <c r="J232" s="177">
        <v>3</v>
      </c>
      <c r="K232" s="176">
        <v>16</v>
      </c>
      <c r="L232" s="173">
        <v>48</v>
      </c>
      <c r="M232" s="31" t="s">
        <v>6</v>
      </c>
      <c r="N232" s="58"/>
      <c r="O232" s="32" t="s">
        <v>390</v>
      </c>
      <c r="P232" s="213">
        <v>34320</v>
      </c>
      <c r="Q232" s="213">
        <f t="shared" si="7"/>
        <v>1647360</v>
      </c>
      <c r="R232" s="253">
        <v>4.25</v>
      </c>
      <c r="S232" s="257">
        <v>43862</v>
      </c>
      <c r="T232" s="217">
        <v>43992</v>
      </c>
    </row>
    <row r="233" spans="1:20" ht="15.75" outlineLevel="2" x14ac:dyDescent="0.25">
      <c r="A233" s="37"/>
      <c r="B233" s="37">
        <v>245</v>
      </c>
      <c r="C233" s="170">
        <v>1107049678</v>
      </c>
      <c r="D233" s="170" t="s">
        <v>1013</v>
      </c>
      <c r="E233" s="39" t="s">
        <v>1209</v>
      </c>
      <c r="F233" s="82" t="s">
        <v>919</v>
      </c>
      <c r="G233" s="38" t="s">
        <v>700</v>
      </c>
      <c r="H233" s="176" t="s">
        <v>754</v>
      </c>
      <c r="I233" s="35">
        <v>22</v>
      </c>
      <c r="J233" s="177">
        <v>3</v>
      </c>
      <c r="K233" s="176">
        <v>16</v>
      </c>
      <c r="L233" s="173">
        <v>48</v>
      </c>
      <c r="M233" s="31" t="s">
        <v>6</v>
      </c>
      <c r="N233" s="58"/>
      <c r="O233" s="32" t="s">
        <v>390</v>
      </c>
      <c r="P233" s="213">
        <v>34320</v>
      </c>
      <c r="Q233" s="213">
        <f t="shared" si="7"/>
        <v>1647360</v>
      </c>
      <c r="R233" s="253">
        <v>4.25</v>
      </c>
      <c r="S233" s="257">
        <v>43862</v>
      </c>
      <c r="T233" s="217">
        <v>43992</v>
      </c>
    </row>
    <row r="234" spans="1:20" ht="31.5" outlineLevel="1" x14ac:dyDescent="0.25">
      <c r="A234" s="37"/>
      <c r="B234" s="37">
        <v>245</v>
      </c>
      <c r="C234" s="170">
        <v>1107049678</v>
      </c>
      <c r="D234" s="170" t="s">
        <v>1013</v>
      </c>
      <c r="E234" s="51" t="s">
        <v>1210</v>
      </c>
      <c r="F234" s="82" t="s">
        <v>919</v>
      </c>
      <c r="G234" s="38"/>
      <c r="H234" s="176"/>
      <c r="I234" s="35"/>
      <c r="J234" s="177"/>
      <c r="K234" s="176"/>
      <c r="L234" s="173">
        <v>192</v>
      </c>
      <c r="M234" s="31"/>
      <c r="N234" s="58"/>
      <c r="O234" s="32"/>
      <c r="P234" s="214"/>
      <c r="Q234" s="216">
        <f>SUM(Q230:Q233)</f>
        <v>6589440</v>
      </c>
      <c r="R234" s="214"/>
      <c r="S234" s="214"/>
    </row>
    <row r="235" spans="1:20" ht="30" outlineLevel="2" x14ac:dyDescent="0.25">
      <c r="A235" s="37"/>
      <c r="B235" s="37">
        <v>246</v>
      </c>
      <c r="C235" s="170">
        <v>72151581</v>
      </c>
      <c r="D235" s="170" t="s">
        <v>1279</v>
      </c>
      <c r="E235" s="63" t="s">
        <v>1211</v>
      </c>
      <c r="F235" s="82" t="s">
        <v>919</v>
      </c>
      <c r="G235" s="38" t="s">
        <v>779</v>
      </c>
      <c r="H235" s="176">
        <v>1141</v>
      </c>
      <c r="I235" s="35">
        <v>40</v>
      </c>
      <c r="J235" s="177">
        <v>3</v>
      </c>
      <c r="K235" s="176">
        <v>16</v>
      </c>
      <c r="L235" s="173">
        <v>48</v>
      </c>
      <c r="M235" s="31" t="s">
        <v>6</v>
      </c>
      <c r="N235" s="58"/>
      <c r="O235" s="32" t="s">
        <v>390</v>
      </c>
      <c r="P235" s="213">
        <v>34320</v>
      </c>
      <c r="Q235" s="213">
        <f t="shared" si="7"/>
        <v>1647360</v>
      </c>
      <c r="R235" s="253">
        <v>4.25</v>
      </c>
      <c r="S235" s="257">
        <v>43862</v>
      </c>
      <c r="T235" s="217">
        <v>43992</v>
      </c>
    </row>
    <row r="236" spans="1:20" ht="30" outlineLevel="2" x14ac:dyDescent="0.25">
      <c r="A236" s="37"/>
      <c r="B236" s="37">
        <v>246</v>
      </c>
      <c r="C236" s="170">
        <v>72151581</v>
      </c>
      <c r="D236" s="170" t="s">
        <v>1279</v>
      </c>
      <c r="E236" s="39" t="s">
        <v>1211</v>
      </c>
      <c r="F236" s="82" t="s">
        <v>919</v>
      </c>
      <c r="G236" s="38" t="s">
        <v>779</v>
      </c>
      <c r="H236" s="176">
        <v>9155</v>
      </c>
      <c r="I236" s="35">
        <v>30</v>
      </c>
      <c r="J236" s="177">
        <v>3</v>
      </c>
      <c r="K236" s="176">
        <v>16</v>
      </c>
      <c r="L236" s="173">
        <v>48</v>
      </c>
      <c r="M236" s="31" t="s">
        <v>6</v>
      </c>
      <c r="N236" s="58"/>
      <c r="O236" s="32" t="s">
        <v>390</v>
      </c>
      <c r="P236" s="213">
        <v>34320</v>
      </c>
      <c r="Q236" s="213">
        <f t="shared" si="7"/>
        <v>1647360</v>
      </c>
      <c r="R236" s="253">
        <v>4.25</v>
      </c>
      <c r="S236" s="257">
        <v>43862</v>
      </c>
      <c r="T236" s="217">
        <v>43992</v>
      </c>
    </row>
    <row r="237" spans="1:20" ht="30" outlineLevel="2" x14ac:dyDescent="0.25">
      <c r="A237" s="37"/>
      <c r="B237" s="37">
        <v>246</v>
      </c>
      <c r="C237" s="170">
        <v>72151581</v>
      </c>
      <c r="D237" s="170" t="s">
        <v>1279</v>
      </c>
      <c r="E237" s="39" t="s">
        <v>1211</v>
      </c>
      <c r="F237" s="82" t="s">
        <v>919</v>
      </c>
      <c r="G237" s="38" t="s">
        <v>780</v>
      </c>
      <c r="H237" s="176">
        <v>741</v>
      </c>
      <c r="I237" s="35">
        <v>26</v>
      </c>
      <c r="J237" s="177">
        <v>3</v>
      </c>
      <c r="K237" s="176">
        <v>16</v>
      </c>
      <c r="L237" s="173">
        <v>48</v>
      </c>
      <c r="M237" s="31" t="s">
        <v>6</v>
      </c>
      <c r="N237" s="58"/>
      <c r="O237" s="32" t="s">
        <v>390</v>
      </c>
      <c r="P237" s="213">
        <v>34320</v>
      </c>
      <c r="Q237" s="213">
        <f t="shared" si="7"/>
        <v>1647360</v>
      </c>
      <c r="R237" s="253">
        <v>4.25</v>
      </c>
      <c r="S237" s="257">
        <v>43862</v>
      </c>
      <c r="T237" s="217">
        <v>43992</v>
      </c>
    </row>
    <row r="238" spans="1:20" ht="31.5" outlineLevel="1" x14ac:dyDescent="0.25">
      <c r="A238" s="37"/>
      <c r="B238" s="37">
        <v>246</v>
      </c>
      <c r="C238" s="170">
        <v>72151581</v>
      </c>
      <c r="D238" s="170" t="s">
        <v>1279</v>
      </c>
      <c r="E238" s="51" t="s">
        <v>1212</v>
      </c>
      <c r="F238" s="82" t="s">
        <v>919</v>
      </c>
      <c r="G238" s="38"/>
      <c r="H238" s="176"/>
      <c r="I238" s="35"/>
      <c r="J238" s="177"/>
      <c r="K238" s="176"/>
      <c r="L238" s="173">
        <v>144</v>
      </c>
      <c r="M238" s="31"/>
      <c r="N238" s="58"/>
      <c r="O238" s="32"/>
      <c r="P238" s="214"/>
      <c r="Q238" s="216">
        <f>SUM(Q235:Q237)</f>
        <v>4942080</v>
      </c>
      <c r="R238" s="214"/>
      <c r="S238" s="214"/>
    </row>
    <row r="239" spans="1:20" ht="15.75" outlineLevel="2" x14ac:dyDescent="0.25">
      <c r="A239" s="37"/>
      <c r="B239" s="37">
        <v>247</v>
      </c>
      <c r="C239" s="170">
        <v>14606803</v>
      </c>
      <c r="D239" s="170" t="s">
        <v>1013</v>
      </c>
      <c r="E239" s="63" t="s">
        <v>1213</v>
      </c>
      <c r="F239" s="82" t="s">
        <v>919</v>
      </c>
      <c r="G239" s="38" t="s">
        <v>700</v>
      </c>
      <c r="H239" s="35" t="s">
        <v>781</v>
      </c>
      <c r="I239" s="35">
        <v>30</v>
      </c>
      <c r="J239" s="177">
        <v>3</v>
      </c>
      <c r="K239" s="176">
        <v>16</v>
      </c>
      <c r="L239" s="173">
        <v>48</v>
      </c>
      <c r="M239" s="31" t="s">
        <v>6</v>
      </c>
      <c r="N239" s="58"/>
      <c r="O239" s="32" t="s">
        <v>390</v>
      </c>
      <c r="P239" s="213">
        <v>34320</v>
      </c>
      <c r="Q239" s="213">
        <f t="shared" si="7"/>
        <v>1647360</v>
      </c>
      <c r="R239" s="253">
        <v>4.25</v>
      </c>
      <c r="S239" s="257">
        <v>43862</v>
      </c>
      <c r="T239" s="217">
        <v>43992</v>
      </c>
    </row>
    <row r="240" spans="1:20" ht="15.75" outlineLevel="2" x14ac:dyDescent="0.25">
      <c r="A240" s="37"/>
      <c r="B240" s="37">
        <v>247</v>
      </c>
      <c r="C240" s="170">
        <v>14606803</v>
      </c>
      <c r="D240" s="170" t="s">
        <v>1013</v>
      </c>
      <c r="E240" s="39" t="s">
        <v>1213</v>
      </c>
      <c r="F240" s="82" t="s">
        <v>919</v>
      </c>
      <c r="G240" s="38" t="s">
        <v>700</v>
      </c>
      <c r="H240" s="35" t="s">
        <v>782</v>
      </c>
      <c r="I240" s="35">
        <v>30</v>
      </c>
      <c r="J240" s="177">
        <v>3</v>
      </c>
      <c r="K240" s="176">
        <v>16</v>
      </c>
      <c r="L240" s="173">
        <v>48</v>
      </c>
      <c r="M240" s="31" t="s">
        <v>6</v>
      </c>
      <c r="N240" s="58" t="s">
        <v>664</v>
      </c>
      <c r="O240" s="32" t="s">
        <v>390</v>
      </c>
      <c r="P240" s="213">
        <v>34320</v>
      </c>
      <c r="Q240" s="213">
        <f t="shared" si="7"/>
        <v>1647360</v>
      </c>
      <c r="R240" s="253">
        <v>4.25</v>
      </c>
      <c r="S240" s="257">
        <v>43862</v>
      </c>
      <c r="T240" s="217">
        <v>43992</v>
      </c>
    </row>
    <row r="241" spans="1:20" ht="31.5" outlineLevel="1" x14ac:dyDescent="0.25">
      <c r="A241" s="37"/>
      <c r="B241" s="37">
        <v>247</v>
      </c>
      <c r="C241" s="170">
        <v>14606803</v>
      </c>
      <c r="D241" s="170" t="s">
        <v>1013</v>
      </c>
      <c r="E241" s="51" t="s">
        <v>1214</v>
      </c>
      <c r="F241" s="82" t="s">
        <v>919</v>
      </c>
      <c r="G241" s="38"/>
      <c r="H241" s="35"/>
      <c r="I241" s="35"/>
      <c r="J241" s="177"/>
      <c r="K241" s="176"/>
      <c r="L241" s="173">
        <v>96</v>
      </c>
      <c r="M241" s="31"/>
      <c r="N241" s="58"/>
      <c r="O241" s="32"/>
      <c r="P241" s="214"/>
      <c r="Q241" s="216">
        <f>SUM(Q239:Q240)</f>
        <v>3294720</v>
      </c>
      <c r="R241" s="214"/>
      <c r="S241" s="214"/>
    </row>
    <row r="242" spans="1:20" ht="15.75" outlineLevel="2" x14ac:dyDescent="0.25">
      <c r="A242" s="37"/>
      <c r="B242" s="37">
        <v>248</v>
      </c>
      <c r="C242" s="170">
        <v>1114819535</v>
      </c>
      <c r="D242" s="170" t="s">
        <v>1029</v>
      </c>
      <c r="E242" s="63" t="s">
        <v>1215</v>
      </c>
      <c r="F242" s="82" t="s">
        <v>919</v>
      </c>
      <c r="G242" s="38" t="s">
        <v>783</v>
      </c>
      <c r="H242" s="35" t="s">
        <v>764</v>
      </c>
      <c r="I242" s="35">
        <v>30</v>
      </c>
      <c r="J242" s="177">
        <v>3</v>
      </c>
      <c r="K242" s="176">
        <v>16</v>
      </c>
      <c r="L242" s="173">
        <v>48</v>
      </c>
      <c r="M242" s="31" t="s">
        <v>6</v>
      </c>
      <c r="N242" s="58"/>
      <c r="O242" s="32" t="s">
        <v>390</v>
      </c>
      <c r="P242" s="213">
        <v>34320</v>
      </c>
      <c r="Q242" s="213">
        <f t="shared" si="7"/>
        <v>1647360</v>
      </c>
      <c r="R242" s="253">
        <v>4.25</v>
      </c>
      <c r="S242" s="257">
        <v>43862</v>
      </c>
      <c r="T242" s="217">
        <v>43992</v>
      </c>
    </row>
    <row r="243" spans="1:20" ht="30" outlineLevel="2" x14ac:dyDescent="0.25">
      <c r="A243" s="37"/>
      <c r="B243" s="37">
        <v>248</v>
      </c>
      <c r="C243" s="170">
        <v>1114819535</v>
      </c>
      <c r="D243" s="170" t="s">
        <v>1029</v>
      </c>
      <c r="E243" s="39" t="s">
        <v>1215</v>
      </c>
      <c r="F243" s="82" t="s">
        <v>919</v>
      </c>
      <c r="G243" s="38" t="s">
        <v>784</v>
      </c>
      <c r="H243" s="176" t="s">
        <v>785</v>
      </c>
      <c r="I243" s="35">
        <v>40</v>
      </c>
      <c r="J243" s="177">
        <v>3</v>
      </c>
      <c r="K243" s="176">
        <v>16</v>
      </c>
      <c r="L243" s="173">
        <v>48</v>
      </c>
      <c r="M243" s="31" t="s">
        <v>6</v>
      </c>
      <c r="N243" s="58"/>
      <c r="O243" s="32" t="s">
        <v>390</v>
      </c>
      <c r="P243" s="213">
        <v>34320</v>
      </c>
      <c r="Q243" s="213">
        <f t="shared" si="7"/>
        <v>1647360</v>
      </c>
      <c r="R243" s="253">
        <v>4.25</v>
      </c>
      <c r="S243" s="257">
        <v>43862</v>
      </c>
      <c r="T243" s="217">
        <v>43992</v>
      </c>
    </row>
    <row r="244" spans="1:20" ht="31.5" outlineLevel="1" x14ac:dyDescent="0.25">
      <c r="A244" s="37"/>
      <c r="B244" s="37">
        <v>248</v>
      </c>
      <c r="C244" s="170">
        <v>1114819535</v>
      </c>
      <c r="D244" s="170" t="s">
        <v>1029</v>
      </c>
      <c r="E244" s="51" t="s">
        <v>1216</v>
      </c>
      <c r="F244" s="82" t="s">
        <v>919</v>
      </c>
      <c r="G244" s="38"/>
      <c r="H244" s="176"/>
      <c r="I244" s="35"/>
      <c r="J244" s="177"/>
      <c r="K244" s="176"/>
      <c r="L244" s="173">
        <v>96</v>
      </c>
      <c r="M244" s="31"/>
      <c r="N244" s="58"/>
      <c r="O244" s="32"/>
      <c r="P244" s="214"/>
      <c r="Q244" s="216">
        <f>SUM(Q242:Q243)</f>
        <v>3294720</v>
      </c>
      <c r="R244" s="214"/>
      <c r="S244" s="214"/>
    </row>
    <row r="245" spans="1:20" ht="30" outlineLevel="2" x14ac:dyDescent="0.25">
      <c r="A245" s="37"/>
      <c r="B245" s="37">
        <v>249</v>
      </c>
      <c r="C245" s="170">
        <v>1130668616</v>
      </c>
      <c r="D245" s="170" t="s">
        <v>1280</v>
      </c>
      <c r="E245" s="63" t="s">
        <v>786</v>
      </c>
      <c r="F245" s="82" t="s">
        <v>919</v>
      </c>
      <c r="G245" s="38" t="s">
        <v>610</v>
      </c>
      <c r="H245" s="176" t="s">
        <v>327</v>
      </c>
      <c r="I245" s="35">
        <v>37</v>
      </c>
      <c r="J245" s="177">
        <v>3</v>
      </c>
      <c r="K245" s="176">
        <v>16</v>
      </c>
      <c r="L245" s="173">
        <v>48</v>
      </c>
      <c r="M245" s="31" t="s">
        <v>6</v>
      </c>
      <c r="N245" s="58" t="s">
        <v>671</v>
      </c>
      <c r="O245" s="32" t="s">
        <v>390</v>
      </c>
      <c r="P245" s="213">
        <v>34320</v>
      </c>
      <c r="Q245" s="213">
        <f t="shared" si="7"/>
        <v>1647360</v>
      </c>
      <c r="R245" s="253">
        <v>4.25</v>
      </c>
      <c r="S245" s="257">
        <v>43862</v>
      </c>
      <c r="T245" s="217">
        <v>43992</v>
      </c>
    </row>
    <row r="246" spans="1:20" ht="30" outlineLevel="2" x14ac:dyDescent="0.25">
      <c r="A246" s="37"/>
      <c r="B246" s="37">
        <v>249</v>
      </c>
      <c r="C246" s="170">
        <v>1130668616</v>
      </c>
      <c r="D246" s="170" t="s">
        <v>1280</v>
      </c>
      <c r="E246" s="39" t="s">
        <v>786</v>
      </c>
      <c r="F246" s="82" t="s">
        <v>919</v>
      </c>
      <c r="G246" s="38" t="s">
        <v>610</v>
      </c>
      <c r="H246" s="176">
        <v>2496</v>
      </c>
      <c r="I246" s="35">
        <v>38</v>
      </c>
      <c r="J246" s="177">
        <v>3</v>
      </c>
      <c r="K246" s="176">
        <v>16</v>
      </c>
      <c r="L246" s="173">
        <v>48</v>
      </c>
      <c r="M246" s="31" t="s">
        <v>6</v>
      </c>
      <c r="N246" s="58" t="s">
        <v>671</v>
      </c>
      <c r="O246" s="32" t="s">
        <v>390</v>
      </c>
      <c r="P246" s="213">
        <v>34320</v>
      </c>
      <c r="Q246" s="213">
        <f t="shared" si="7"/>
        <v>1647360</v>
      </c>
      <c r="R246" s="253">
        <v>4.25</v>
      </c>
      <c r="S246" s="257">
        <v>43862</v>
      </c>
      <c r="T246" s="217">
        <v>43992</v>
      </c>
    </row>
    <row r="247" spans="1:20" ht="31.5" outlineLevel="1" x14ac:dyDescent="0.25">
      <c r="A247" s="37"/>
      <c r="B247" s="37">
        <v>249</v>
      </c>
      <c r="C247" s="170">
        <v>1130668616</v>
      </c>
      <c r="D247" s="170" t="s">
        <v>1280</v>
      </c>
      <c r="E247" s="51" t="s">
        <v>787</v>
      </c>
      <c r="F247" s="82" t="s">
        <v>919</v>
      </c>
      <c r="G247" s="38"/>
      <c r="H247" s="176"/>
      <c r="I247" s="35"/>
      <c r="J247" s="177"/>
      <c r="K247" s="176"/>
      <c r="L247" s="173">
        <v>96</v>
      </c>
      <c r="M247" s="31"/>
      <c r="N247" s="58"/>
      <c r="O247" s="32"/>
      <c r="P247" s="214"/>
      <c r="Q247" s="216">
        <f>SUM(Q245:Q246)</f>
        <v>3294720</v>
      </c>
      <c r="R247" s="214"/>
      <c r="S247" s="214"/>
    </row>
    <row r="248" spans="1:20" ht="15.75" outlineLevel="2" x14ac:dyDescent="0.25">
      <c r="A248" s="37"/>
      <c r="B248" s="37">
        <v>250</v>
      </c>
      <c r="C248" s="170">
        <v>16783049</v>
      </c>
      <c r="D248" s="170" t="s">
        <v>1280</v>
      </c>
      <c r="E248" s="63" t="s">
        <v>788</v>
      </c>
      <c r="F248" s="82" t="s">
        <v>919</v>
      </c>
      <c r="G248" s="38" t="s">
        <v>740</v>
      </c>
      <c r="H248" s="176">
        <v>4496</v>
      </c>
      <c r="I248" s="35">
        <v>28</v>
      </c>
      <c r="J248" s="177">
        <v>3</v>
      </c>
      <c r="K248" s="176">
        <v>16</v>
      </c>
      <c r="L248" s="173">
        <v>48</v>
      </c>
      <c r="M248" s="31" t="s">
        <v>6</v>
      </c>
      <c r="N248" s="58" t="s">
        <v>671</v>
      </c>
      <c r="O248" s="32" t="s">
        <v>390</v>
      </c>
      <c r="P248" s="213">
        <v>34320</v>
      </c>
      <c r="Q248" s="213">
        <f t="shared" si="7"/>
        <v>1647360</v>
      </c>
      <c r="R248" s="253">
        <v>4.25</v>
      </c>
      <c r="S248" s="257">
        <v>43862</v>
      </c>
      <c r="T248" s="217">
        <v>43992</v>
      </c>
    </row>
    <row r="249" spans="1:20" ht="15.75" outlineLevel="2" x14ac:dyDescent="0.25">
      <c r="A249" s="37"/>
      <c r="B249" s="37">
        <v>250</v>
      </c>
      <c r="C249" s="170">
        <v>16783049</v>
      </c>
      <c r="D249" s="170" t="s">
        <v>1280</v>
      </c>
      <c r="E249" s="39" t="s">
        <v>788</v>
      </c>
      <c r="F249" s="82" t="s">
        <v>919</v>
      </c>
      <c r="G249" s="38" t="s">
        <v>740</v>
      </c>
      <c r="H249" s="50">
        <v>4495</v>
      </c>
      <c r="I249" s="35">
        <v>34</v>
      </c>
      <c r="J249" s="177">
        <v>3</v>
      </c>
      <c r="K249" s="176">
        <v>16</v>
      </c>
      <c r="L249" s="173">
        <v>48</v>
      </c>
      <c r="M249" s="31" t="s">
        <v>6</v>
      </c>
      <c r="N249" s="58" t="s">
        <v>671</v>
      </c>
      <c r="O249" s="32" t="s">
        <v>390</v>
      </c>
      <c r="P249" s="213">
        <v>34320</v>
      </c>
      <c r="Q249" s="213">
        <f t="shared" si="7"/>
        <v>1647360</v>
      </c>
      <c r="R249" s="253">
        <v>4.25</v>
      </c>
      <c r="S249" s="257">
        <v>43862</v>
      </c>
      <c r="T249" s="217">
        <v>43992</v>
      </c>
    </row>
    <row r="250" spans="1:20" ht="15.75" outlineLevel="2" x14ac:dyDescent="0.25">
      <c r="A250" s="37"/>
      <c r="B250" s="37">
        <v>250</v>
      </c>
      <c r="C250" s="170">
        <v>16783049</v>
      </c>
      <c r="D250" s="170" t="s">
        <v>1280</v>
      </c>
      <c r="E250" s="39" t="s">
        <v>788</v>
      </c>
      <c r="F250" s="82" t="s">
        <v>919</v>
      </c>
      <c r="G250" s="38" t="s">
        <v>178</v>
      </c>
      <c r="H250" s="50" t="s">
        <v>222</v>
      </c>
      <c r="I250" s="35">
        <v>37</v>
      </c>
      <c r="J250" s="177">
        <f t="shared" ref="J250" si="9">L250/K250</f>
        <v>2.375</v>
      </c>
      <c r="K250" s="176">
        <v>16</v>
      </c>
      <c r="L250" s="173">
        <v>38</v>
      </c>
      <c r="M250" s="31" t="s">
        <v>6</v>
      </c>
      <c r="N250" s="58" t="s">
        <v>671</v>
      </c>
      <c r="O250" s="32" t="s">
        <v>390</v>
      </c>
      <c r="P250" s="213">
        <v>34320</v>
      </c>
      <c r="Q250" s="213">
        <f t="shared" si="7"/>
        <v>1304160</v>
      </c>
      <c r="R250" s="253">
        <v>4.25</v>
      </c>
      <c r="S250" s="257">
        <v>43862</v>
      </c>
      <c r="T250" s="217">
        <v>43992</v>
      </c>
    </row>
    <row r="251" spans="1:20" ht="31.5" outlineLevel="1" x14ac:dyDescent="0.25">
      <c r="A251" s="37"/>
      <c r="B251" s="37">
        <v>250</v>
      </c>
      <c r="C251" s="170">
        <v>16783049</v>
      </c>
      <c r="D251" s="170" t="s">
        <v>1280</v>
      </c>
      <c r="E251" s="51" t="s">
        <v>789</v>
      </c>
      <c r="F251" s="82" t="s">
        <v>919</v>
      </c>
      <c r="G251" s="38"/>
      <c r="H251" s="50"/>
      <c r="I251" s="35"/>
      <c r="J251" s="177"/>
      <c r="K251" s="176"/>
      <c r="L251" s="173">
        <v>134</v>
      </c>
      <c r="M251" s="31"/>
      <c r="N251" s="58"/>
      <c r="O251" s="32"/>
      <c r="P251" s="214"/>
      <c r="Q251" s="216">
        <f>SUM(Q248:Q250)</f>
        <v>4598880</v>
      </c>
      <c r="R251" s="214"/>
      <c r="S251" s="214"/>
    </row>
    <row r="252" spans="1:20" ht="15.75" outlineLevel="2" x14ac:dyDescent="0.25">
      <c r="A252" s="37"/>
      <c r="B252" s="37">
        <v>251</v>
      </c>
      <c r="C252" s="170">
        <v>31528993</v>
      </c>
      <c r="D252" s="170" t="s">
        <v>1012</v>
      </c>
      <c r="E252" s="63" t="s">
        <v>790</v>
      </c>
      <c r="F252" s="82" t="s">
        <v>919</v>
      </c>
      <c r="G252" s="38" t="s">
        <v>791</v>
      </c>
      <c r="H252" s="50">
        <v>255</v>
      </c>
      <c r="I252" s="35">
        <v>16</v>
      </c>
      <c r="J252" s="177">
        <v>3</v>
      </c>
      <c r="K252" s="176">
        <v>16</v>
      </c>
      <c r="L252" s="173">
        <v>48</v>
      </c>
      <c r="M252" s="31" t="s">
        <v>6</v>
      </c>
      <c r="N252" s="58"/>
      <c r="O252" s="32" t="s">
        <v>390</v>
      </c>
      <c r="P252" s="213">
        <v>34320</v>
      </c>
      <c r="Q252" s="213">
        <f t="shared" si="7"/>
        <v>1647360</v>
      </c>
      <c r="R252" s="253">
        <v>4.25</v>
      </c>
      <c r="S252" s="257">
        <v>43862</v>
      </c>
      <c r="T252" s="217">
        <v>43992</v>
      </c>
    </row>
    <row r="253" spans="1:20" ht="31.5" outlineLevel="1" x14ac:dyDescent="0.25">
      <c r="A253" s="37"/>
      <c r="B253" s="37">
        <v>251</v>
      </c>
      <c r="C253" s="170">
        <v>31528993</v>
      </c>
      <c r="D253" s="170" t="s">
        <v>1012</v>
      </c>
      <c r="E253" s="51" t="s">
        <v>792</v>
      </c>
      <c r="F253" s="82" t="s">
        <v>919</v>
      </c>
      <c r="G253" s="184"/>
      <c r="H253" s="50"/>
      <c r="I253" s="35"/>
      <c r="J253" s="177"/>
      <c r="K253" s="176"/>
      <c r="L253" s="173">
        <v>48</v>
      </c>
      <c r="M253" s="31"/>
      <c r="N253" s="58"/>
      <c r="O253" s="32"/>
      <c r="P253" s="213"/>
      <c r="Q253" s="216">
        <f>SUM(Q252)</f>
        <v>1647360</v>
      </c>
      <c r="R253" s="214"/>
      <c r="S253" s="214"/>
    </row>
    <row r="254" spans="1:20" ht="15.75" outlineLevel="2" x14ac:dyDescent="0.25">
      <c r="A254" s="37"/>
      <c r="B254" s="37">
        <v>252</v>
      </c>
      <c r="C254" s="170">
        <v>16261439</v>
      </c>
      <c r="D254" s="170" t="s">
        <v>1017</v>
      </c>
      <c r="E254" s="63" t="s">
        <v>1217</v>
      </c>
      <c r="F254" s="82" t="s">
        <v>919</v>
      </c>
      <c r="G254" s="178" t="s">
        <v>793</v>
      </c>
      <c r="H254" s="50" t="s">
        <v>794</v>
      </c>
      <c r="I254" s="35">
        <v>30</v>
      </c>
      <c r="J254" s="177">
        <v>3</v>
      </c>
      <c r="K254" s="176">
        <v>16</v>
      </c>
      <c r="L254" s="173">
        <v>48</v>
      </c>
      <c r="M254" s="31" t="s">
        <v>6</v>
      </c>
      <c r="N254" s="58"/>
      <c r="O254" s="32" t="s">
        <v>390</v>
      </c>
      <c r="P254" s="213">
        <v>34320</v>
      </c>
      <c r="Q254" s="213">
        <f t="shared" si="7"/>
        <v>1647360</v>
      </c>
      <c r="R254" s="253">
        <v>4.25</v>
      </c>
      <c r="S254" s="257">
        <v>43862</v>
      </c>
      <c r="T254" s="217">
        <v>43992</v>
      </c>
    </row>
    <row r="255" spans="1:20" ht="30" outlineLevel="2" x14ac:dyDescent="0.25">
      <c r="A255" s="37"/>
      <c r="B255" s="37">
        <v>252</v>
      </c>
      <c r="C255" s="170">
        <v>16261439</v>
      </c>
      <c r="D255" s="170" t="s">
        <v>1017</v>
      </c>
      <c r="E255" s="39" t="s">
        <v>1217</v>
      </c>
      <c r="F255" s="82" t="s">
        <v>919</v>
      </c>
      <c r="G255" s="179" t="s">
        <v>795</v>
      </c>
      <c r="H255" s="176">
        <v>10155</v>
      </c>
      <c r="I255" s="35">
        <v>25</v>
      </c>
      <c r="J255" s="177">
        <v>3</v>
      </c>
      <c r="K255" s="176">
        <v>16</v>
      </c>
      <c r="L255" s="173">
        <v>48</v>
      </c>
      <c r="M255" s="31" t="s">
        <v>6</v>
      </c>
      <c r="N255" s="58"/>
      <c r="O255" s="32" t="s">
        <v>390</v>
      </c>
      <c r="P255" s="213">
        <v>34320</v>
      </c>
      <c r="Q255" s="213">
        <f t="shared" si="7"/>
        <v>1647360</v>
      </c>
      <c r="R255" s="253">
        <v>4.25</v>
      </c>
      <c r="S255" s="257">
        <v>43862</v>
      </c>
      <c r="T255" s="217">
        <v>43992</v>
      </c>
    </row>
    <row r="256" spans="1:20" ht="15.75" outlineLevel="2" x14ac:dyDescent="0.25">
      <c r="A256" s="37"/>
      <c r="B256" s="37">
        <v>252</v>
      </c>
      <c r="C256" s="170">
        <v>16261439</v>
      </c>
      <c r="D256" s="170" t="s">
        <v>1017</v>
      </c>
      <c r="E256" s="39" t="s">
        <v>1217</v>
      </c>
      <c r="F256" s="82" t="s">
        <v>919</v>
      </c>
      <c r="G256" s="185" t="s">
        <v>796</v>
      </c>
      <c r="H256" s="176">
        <v>549</v>
      </c>
      <c r="I256" s="35">
        <v>34</v>
      </c>
      <c r="J256" s="177">
        <v>3</v>
      </c>
      <c r="K256" s="176">
        <v>16</v>
      </c>
      <c r="L256" s="173">
        <v>48</v>
      </c>
      <c r="M256" s="31" t="s">
        <v>6</v>
      </c>
      <c r="N256" s="58"/>
      <c r="O256" s="32" t="s">
        <v>390</v>
      </c>
      <c r="P256" s="213">
        <v>34320</v>
      </c>
      <c r="Q256" s="213">
        <f t="shared" si="7"/>
        <v>1647360</v>
      </c>
      <c r="R256" s="253">
        <v>4.25</v>
      </c>
      <c r="S256" s="257">
        <v>43862</v>
      </c>
      <c r="T256" s="217">
        <v>43992</v>
      </c>
    </row>
    <row r="257" spans="1:20" ht="31.5" outlineLevel="1" x14ac:dyDescent="0.25">
      <c r="A257" s="37"/>
      <c r="B257" s="37">
        <v>252</v>
      </c>
      <c r="C257" s="170">
        <v>16261439</v>
      </c>
      <c r="D257" s="170" t="s">
        <v>1017</v>
      </c>
      <c r="E257" s="51" t="s">
        <v>1218</v>
      </c>
      <c r="F257" s="82" t="s">
        <v>919</v>
      </c>
      <c r="G257" s="185"/>
      <c r="H257" s="176"/>
      <c r="I257" s="35"/>
      <c r="J257" s="177"/>
      <c r="K257" s="176"/>
      <c r="L257" s="173">
        <v>144</v>
      </c>
      <c r="M257" s="31"/>
      <c r="N257" s="58"/>
      <c r="O257" s="32"/>
      <c r="P257" s="214"/>
      <c r="Q257" s="216">
        <f>SUM(Q254:Q256)</f>
        <v>4942080</v>
      </c>
      <c r="R257" s="214"/>
      <c r="S257" s="214"/>
    </row>
    <row r="258" spans="1:20" ht="30" outlineLevel="2" x14ac:dyDescent="0.25">
      <c r="A258" s="37"/>
      <c r="B258" s="37">
        <v>253</v>
      </c>
      <c r="C258" s="170">
        <v>16454789</v>
      </c>
      <c r="D258" s="170" t="s">
        <v>1033</v>
      </c>
      <c r="E258" s="63" t="s">
        <v>1219</v>
      </c>
      <c r="F258" s="82" t="s">
        <v>919</v>
      </c>
      <c r="G258" s="38" t="s">
        <v>692</v>
      </c>
      <c r="H258" s="176" t="s">
        <v>704</v>
      </c>
      <c r="I258" s="35">
        <v>20</v>
      </c>
      <c r="J258" s="177">
        <v>3</v>
      </c>
      <c r="K258" s="176">
        <v>16</v>
      </c>
      <c r="L258" s="173">
        <v>48</v>
      </c>
      <c r="M258" s="31" t="s">
        <v>6</v>
      </c>
      <c r="N258" s="58"/>
      <c r="O258" s="32" t="s">
        <v>390</v>
      </c>
      <c r="P258" s="213">
        <v>34320</v>
      </c>
      <c r="Q258" s="213">
        <f t="shared" si="7"/>
        <v>1647360</v>
      </c>
      <c r="R258" s="253">
        <v>4.25</v>
      </c>
      <c r="S258" s="257">
        <v>43862</v>
      </c>
      <c r="T258" s="217">
        <v>43992</v>
      </c>
    </row>
    <row r="259" spans="1:20" ht="30" outlineLevel="2" x14ac:dyDescent="0.25">
      <c r="A259" s="37"/>
      <c r="B259" s="37">
        <v>253</v>
      </c>
      <c r="C259" s="170">
        <v>16454789</v>
      </c>
      <c r="D259" s="170" t="s">
        <v>1033</v>
      </c>
      <c r="E259" s="39" t="s">
        <v>1219</v>
      </c>
      <c r="F259" s="82" t="s">
        <v>919</v>
      </c>
      <c r="G259" s="38" t="s">
        <v>797</v>
      </c>
      <c r="H259" s="176">
        <v>441</v>
      </c>
      <c r="I259" s="35">
        <v>26</v>
      </c>
      <c r="J259" s="177">
        <v>3</v>
      </c>
      <c r="K259" s="176">
        <v>16</v>
      </c>
      <c r="L259" s="173">
        <v>48</v>
      </c>
      <c r="M259" s="31" t="s">
        <v>6</v>
      </c>
      <c r="N259" s="58"/>
      <c r="O259" s="32" t="s">
        <v>390</v>
      </c>
      <c r="P259" s="213">
        <v>34320</v>
      </c>
      <c r="Q259" s="213">
        <f t="shared" si="7"/>
        <v>1647360</v>
      </c>
      <c r="R259" s="253">
        <v>4.25</v>
      </c>
      <c r="S259" s="257">
        <v>43862</v>
      </c>
      <c r="T259" s="217">
        <v>43992</v>
      </c>
    </row>
    <row r="260" spans="1:20" ht="31.5" outlineLevel="1" x14ac:dyDescent="0.25">
      <c r="A260" s="37"/>
      <c r="B260" s="37">
        <v>253</v>
      </c>
      <c r="C260" s="170">
        <v>16454789</v>
      </c>
      <c r="D260" s="170" t="s">
        <v>1033</v>
      </c>
      <c r="E260" s="51" t="s">
        <v>1220</v>
      </c>
      <c r="F260" s="82" t="s">
        <v>919</v>
      </c>
      <c r="G260" s="38"/>
      <c r="H260" s="176"/>
      <c r="I260" s="35"/>
      <c r="J260" s="177"/>
      <c r="K260" s="176"/>
      <c r="L260" s="173">
        <v>96</v>
      </c>
      <c r="M260" s="31"/>
      <c r="N260" s="58"/>
      <c r="O260" s="32"/>
      <c r="P260" s="214"/>
      <c r="Q260" s="216">
        <f>SUM(Q258:Q259)</f>
        <v>3294720</v>
      </c>
      <c r="R260" s="214"/>
      <c r="S260" s="214"/>
    </row>
    <row r="261" spans="1:20" ht="30" outlineLevel="2" x14ac:dyDescent="0.25">
      <c r="A261" s="37"/>
      <c r="B261" s="37">
        <v>254</v>
      </c>
      <c r="C261" s="170">
        <v>38889594</v>
      </c>
      <c r="D261" s="170" t="s">
        <v>1013</v>
      </c>
      <c r="E261" s="63" t="s">
        <v>1221</v>
      </c>
      <c r="F261" s="82" t="s">
        <v>919</v>
      </c>
      <c r="G261" s="38" t="s">
        <v>798</v>
      </c>
      <c r="H261" s="176" t="s">
        <v>799</v>
      </c>
      <c r="I261" s="35">
        <v>25</v>
      </c>
      <c r="J261" s="177">
        <v>3</v>
      </c>
      <c r="K261" s="176">
        <v>16</v>
      </c>
      <c r="L261" s="173">
        <v>48</v>
      </c>
      <c r="M261" s="31" t="s">
        <v>6</v>
      </c>
      <c r="N261" s="58"/>
      <c r="O261" s="32" t="s">
        <v>390</v>
      </c>
      <c r="P261" s="213">
        <v>34320</v>
      </c>
      <c r="Q261" s="213">
        <f t="shared" si="7"/>
        <v>1647360</v>
      </c>
      <c r="R261" s="253">
        <v>4.25</v>
      </c>
      <c r="S261" s="257">
        <v>43862</v>
      </c>
      <c r="T261" s="217">
        <v>43992</v>
      </c>
    </row>
    <row r="262" spans="1:20" ht="30" outlineLevel="2" x14ac:dyDescent="0.25">
      <c r="A262" s="37"/>
      <c r="B262" s="37">
        <v>254</v>
      </c>
      <c r="C262" s="170">
        <v>38889594</v>
      </c>
      <c r="D262" s="170" t="s">
        <v>1013</v>
      </c>
      <c r="E262" s="39" t="s">
        <v>1221</v>
      </c>
      <c r="F262" s="82" t="s">
        <v>919</v>
      </c>
      <c r="G262" s="38" t="s">
        <v>800</v>
      </c>
      <c r="H262" s="176">
        <v>547</v>
      </c>
      <c r="I262" s="35">
        <v>22</v>
      </c>
      <c r="J262" s="177">
        <v>3</v>
      </c>
      <c r="K262" s="176">
        <v>16</v>
      </c>
      <c r="L262" s="173">
        <v>48</v>
      </c>
      <c r="M262" s="31" t="s">
        <v>6</v>
      </c>
      <c r="N262" s="58"/>
      <c r="O262" s="32" t="s">
        <v>390</v>
      </c>
      <c r="P262" s="213">
        <v>34320</v>
      </c>
      <c r="Q262" s="213">
        <f t="shared" si="7"/>
        <v>1647360</v>
      </c>
      <c r="R262" s="253">
        <v>4.25</v>
      </c>
      <c r="S262" s="257">
        <v>43862</v>
      </c>
      <c r="T262" s="217">
        <v>43992</v>
      </c>
    </row>
    <row r="263" spans="1:20" s="53" customFormat="1" ht="15.75" outlineLevel="2" x14ac:dyDescent="0.25">
      <c r="A263" s="52"/>
      <c r="B263" s="37">
        <v>254</v>
      </c>
      <c r="C263" s="170">
        <v>38889594</v>
      </c>
      <c r="D263" s="170" t="s">
        <v>1013</v>
      </c>
      <c r="E263" s="46" t="s">
        <v>1221</v>
      </c>
      <c r="F263" s="82" t="s">
        <v>919</v>
      </c>
      <c r="G263" s="47" t="s">
        <v>647</v>
      </c>
      <c r="H263" s="50">
        <v>355</v>
      </c>
      <c r="I263" s="49">
        <v>16</v>
      </c>
      <c r="J263" s="187">
        <v>3</v>
      </c>
      <c r="K263" s="50">
        <v>16</v>
      </c>
      <c r="L263" s="50">
        <v>48</v>
      </c>
      <c r="M263" s="31" t="s">
        <v>6</v>
      </c>
      <c r="N263" s="48"/>
      <c r="O263" s="33" t="s">
        <v>390</v>
      </c>
      <c r="P263" s="213">
        <v>34320</v>
      </c>
      <c r="Q263" s="213">
        <f t="shared" ref="Q263:Q326" si="10">L263*P263</f>
        <v>1647360</v>
      </c>
      <c r="R263" s="253">
        <v>4.25</v>
      </c>
      <c r="S263" s="257">
        <v>43862</v>
      </c>
      <c r="T263" s="217">
        <v>43992</v>
      </c>
    </row>
    <row r="264" spans="1:20" s="53" customFormat="1" ht="31.5" outlineLevel="1" x14ac:dyDescent="0.25">
      <c r="A264" s="52"/>
      <c r="B264" s="37">
        <v>254</v>
      </c>
      <c r="C264" s="170">
        <v>38889594</v>
      </c>
      <c r="D264" s="170" t="s">
        <v>1013</v>
      </c>
      <c r="E264" s="61" t="s">
        <v>1222</v>
      </c>
      <c r="F264" s="82" t="s">
        <v>919</v>
      </c>
      <c r="G264" s="47"/>
      <c r="H264" s="50"/>
      <c r="I264" s="49"/>
      <c r="J264" s="187"/>
      <c r="K264" s="50"/>
      <c r="L264" s="50">
        <v>144</v>
      </c>
      <c r="M264" s="31"/>
      <c r="N264" s="48"/>
      <c r="O264" s="33"/>
      <c r="P264" s="60"/>
      <c r="Q264" s="216">
        <f>SUM(Q261:Q263)</f>
        <v>4942080</v>
      </c>
      <c r="R264" s="60"/>
      <c r="S264" s="60"/>
    </row>
    <row r="265" spans="1:20" ht="15.75" outlineLevel="2" x14ac:dyDescent="0.25">
      <c r="A265" s="37"/>
      <c r="B265" s="37">
        <v>255</v>
      </c>
      <c r="C265" s="170">
        <v>31474800</v>
      </c>
      <c r="D265" s="170" t="s">
        <v>1033</v>
      </c>
      <c r="E265" s="63" t="s">
        <v>1223</v>
      </c>
      <c r="F265" s="82" t="s">
        <v>919</v>
      </c>
      <c r="G265" s="38" t="s">
        <v>801</v>
      </c>
      <c r="H265" s="176">
        <v>4155</v>
      </c>
      <c r="I265" s="35">
        <v>25</v>
      </c>
      <c r="J265" s="177">
        <v>3</v>
      </c>
      <c r="K265" s="176">
        <v>16</v>
      </c>
      <c r="L265" s="173">
        <v>48</v>
      </c>
      <c r="M265" s="31" t="s">
        <v>6</v>
      </c>
      <c r="N265" s="58"/>
      <c r="O265" s="32" t="s">
        <v>390</v>
      </c>
      <c r="P265" s="213">
        <v>34320</v>
      </c>
      <c r="Q265" s="213">
        <f t="shared" si="10"/>
        <v>1647360</v>
      </c>
      <c r="R265" s="214">
        <v>4.25</v>
      </c>
      <c r="S265" s="218">
        <v>43868</v>
      </c>
      <c r="T265" s="217">
        <v>43992</v>
      </c>
    </row>
    <row r="266" spans="1:20" ht="15.75" outlineLevel="2" x14ac:dyDescent="0.25">
      <c r="A266" s="37"/>
      <c r="B266" s="37">
        <v>255</v>
      </c>
      <c r="C266" s="170">
        <v>31474800</v>
      </c>
      <c r="D266" s="170" t="s">
        <v>1033</v>
      </c>
      <c r="E266" s="39" t="s">
        <v>1223</v>
      </c>
      <c r="F266" s="82" t="s">
        <v>919</v>
      </c>
      <c r="G266" s="38" t="s">
        <v>802</v>
      </c>
      <c r="H266" s="176">
        <v>447</v>
      </c>
      <c r="I266" s="35">
        <v>18</v>
      </c>
      <c r="J266" s="177">
        <v>3</v>
      </c>
      <c r="K266" s="176">
        <v>16</v>
      </c>
      <c r="L266" s="173">
        <v>48</v>
      </c>
      <c r="M266" s="31" t="s">
        <v>6</v>
      </c>
      <c r="N266" s="58"/>
      <c r="O266" s="32" t="s">
        <v>390</v>
      </c>
      <c r="P266" s="213">
        <v>34320</v>
      </c>
      <c r="Q266" s="213">
        <f t="shared" si="10"/>
        <v>1647360</v>
      </c>
      <c r="R266" s="214">
        <v>4.25</v>
      </c>
      <c r="S266" s="218">
        <v>43868</v>
      </c>
      <c r="T266" s="217">
        <v>43992</v>
      </c>
    </row>
    <row r="267" spans="1:20" ht="31.5" outlineLevel="1" x14ac:dyDescent="0.25">
      <c r="A267" s="37"/>
      <c r="B267" s="37">
        <v>255</v>
      </c>
      <c r="C267" s="170">
        <v>31474800</v>
      </c>
      <c r="D267" s="170" t="s">
        <v>1033</v>
      </c>
      <c r="E267" s="51" t="s">
        <v>1224</v>
      </c>
      <c r="F267" s="82" t="s">
        <v>919</v>
      </c>
      <c r="G267" s="38"/>
      <c r="H267" s="176"/>
      <c r="I267" s="35"/>
      <c r="J267" s="177"/>
      <c r="K267" s="176"/>
      <c r="L267" s="173">
        <v>96</v>
      </c>
      <c r="M267" s="31"/>
      <c r="N267" s="58"/>
      <c r="O267" s="32"/>
      <c r="P267" s="214"/>
      <c r="Q267" s="216">
        <f>SUM(Q265:Q266)</f>
        <v>3294720</v>
      </c>
      <c r="R267" s="214"/>
      <c r="S267" s="214"/>
    </row>
    <row r="268" spans="1:20" ht="15.75" outlineLevel="2" x14ac:dyDescent="0.25">
      <c r="A268" s="37"/>
      <c r="B268" s="37">
        <v>256</v>
      </c>
      <c r="C268" s="170">
        <v>67002862</v>
      </c>
      <c r="D268" s="170" t="s">
        <v>1013</v>
      </c>
      <c r="E268" s="63" t="s">
        <v>1225</v>
      </c>
      <c r="F268" s="82" t="s">
        <v>919</v>
      </c>
      <c r="G268" s="38" t="s">
        <v>803</v>
      </c>
      <c r="H268" s="176">
        <v>1041</v>
      </c>
      <c r="I268" s="35">
        <v>25</v>
      </c>
      <c r="J268" s="177">
        <v>3</v>
      </c>
      <c r="K268" s="176">
        <v>16</v>
      </c>
      <c r="L268" s="173">
        <v>48</v>
      </c>
      <c r="M268" s="31" t="s">
        <v>6</v>
      </c>
      <c r="N268" s="58"/>
      <c r="O268" s="32" t="s">
        <v>390</v>
      </c>
      <c r="P268" s="213">
        <v>34320</v>
      </c>
      <c r="Q268" s="213">
        <f t="shared" si="10"/>
        <v>1647360</v>
      </c>
      <c r="R268" s="253">
        <v>4.25</v>
      </c>
      <c r="S268" s="257">
        <v>43862</v>
      </c>
      <c r="T268" s="217">
        <v>43992</v>
      </c>
    </row>
    <row r="269" spans="1:20" ht="15.75" outlineLevel="2" x14ac:dyDescent="0.25">
      <c r="A269" s="37"/>
      <c r="B269" s="37">
        <v>256</v>
      </c>
      <c r="C269" s="170">
        <v>67002862</v>
      </c>
      <c r="D269" s="170" t="s">
        <v>1013</v>
      </c>
      <c r="E269" s="39" t="s">
        <v>1225</v>
      </c>
      <c r="F269" s="82" t="s">
        <v>919</v>
      </c>
      <c r="G269" s="38" t="s">
        <v>804</v>
      </c>
      <c r="H269" s="176">
        <v>3155</v>
      </c>
      <c r="I269" s="35">
        <v>25</v>
      </c>
      <c r="J269" s="177">
        <v>3</v>
      </c>
      <c r="K269" s="176">
        <v>16</v>
      </c>
      <c r="L269" s="173">
        <v>48</v>
      </c>
      <c r="M269" s="31" t="s">
        <v>6</v>
      </c>
      <c r="N269" s="58"/>
      <c r="O269" s="32" t="s">
        <v>390</v>
      </c>
      <c r="P269" s="213">
        <v>34320</v>
      </c>
      <c r="Q269" s="213">
        <f t="shared" si="10"/>
        <v>1647360</v>
      </c>
      <c r="R269" s="253">
        <v>4.25</v>
      </c>
      <c r="S269" s="257">
        <v>43862</v>
      </c>
      <c r="T269" s="217">
        <v>43992</v>
      </c>
    </row>
    <row r="270" spans="1:20" ht="15.75" outlineLevel="2" x14ac:dyDescent="0.25">
      <c r="A270" s="37"/>
      <c r="B270" s="37">
        <v>256</v>
      </c>
      <c r="C270" s="170">
        <v>67002862</v>
      </c>
      <c r="D270" s="170" t="s">
        <v>1013</v>
      </c>
      <c r="E270" s="39" t="s">
        <v>1225</v>
      </c>
      <c r="F270" s="82" t="s">
        <v>919</v>
      </c>
      <c r="G270" s="38" t="s">
        <v>804</v>
      </c>
      <c r="H270" s="176" t="s">
        <v>805</v>
      </c>
      <c r="I270" s="35">
        <v>30</v>
      </c>
      <c r="J270" s="177">
        <v>3</v>
      </c>
      <c r="K270" s="176">
        <v>16</v>
      </c>
      <c r="L270" s="173">
        <v>48</v>
      </c>
      <c r="M270" s="31" t="s">
        <v>6</v>
      </c>
      <c r="N270" s="58"/>
      <c r="O270" s="32" t="s">
        <v>390</v>
      </c>
      <c r="P270" s="213">
        <v>34320</v>
      </c>
      <c r="Q270" s="213">
        <f t="shared" si="10"/>
        <v>1647360</v>
      </c>
      <c r="R270" s="253">
        <v>4.25</v>
      </c>
      <c r="S270" s="257">
        <v>43862</v>
      </c>
      <c r="T270" s="217">
        <v>43992</v>
      </c>
    </row>
    <row r="271" spans="1:20" ht="15.75" outlineLevel="2" x14ac:dyDescent="0.25">
      <c r="A271" s="37"/>
      <c r="B271" s="37">
        <v>256</v>
      </c>
      <c r="C271" s="170">
        <v>67002862</v>
      </c>
      <c r="D271" s="170" t="s">
        <v>1013</v>
      </c>
      <c r="E271" s="39" t="s">
        <v>1225</v>
      </c>
      <c r="F271" s="82" t="s">
        <v>919</v>
      </c>
      <c r="G271" s="38" t="s">
        <v>645</v>
      </c>
      <c r="H271" s="176">
        <v>7170</v>
      </c>
      <c r="I271" s="35">
        <v>35</v>
      </c>
      <c r="J271" s="177">
        <v>3</v>
      </c>
      <c r="K271" s="176">
        <v>16</v>
      </c>
      <c r="L271" s="173">
        <v>48</v>
      </c>
      <c r="M271" s="31" t="s">
        <v>6</v>
      </c>
      <c r="N271" s="58"/>
      <c r="O271" s="32" t="s">
        <v>390</v>
      </c>
      <c r="P271" s="213">
        <v>34320</v>
      </c>
      <c r="Q271" s="213">
        <f t="shared" si="10"/>
        <v>1647360</v>
      </c>
      <c r="R271" s="253">
        <v>4.25</v>
      </c>
      <c r="S271" s="257">
        <v>43862</v>
      </c>
      <c r="T271" s="217">
        <v>43992</v>
      </c>
    </row>
    <row r="272" spans="1:20" ht="15.75" outlineLevel="1" x14ac:dyDescent="0.25">
      <c r="A272" s="37"/>
      <c r="B272" s="37">
        <v>256</v>
      </c>
      <c r="C272" s="170">
        <v>67002862</v>
      </c>
      <c r="D272" s="170" t="s">
        <v>1013</v>
      </c>
      <c r="E272" s="51" t="s">
        <v>1226</v>
      </c>
      <c r="F272" s="82" t="s">
        <v>919</v>
      </c>
      <c r="G272" s="38"/>
      <c r="H272" s="176"/>
      <c r="I272" s="35"/>
      <c r="J272" s="177"/>
      <c r="K272" s="176"/>
      <c r="L272" s="173">
        <v>192</v>
      </c>
      <c r="M272" s="31"/>
      <c r="N272" s="58"/>
      <c r="O272" s="32"/>
      <c r="P272" s="214"/>
      <c r="Q272" s="216">
        <f>SUM(Q268:Q271)</f>
        <v>6589440</v>
      </c>
      <c r="R272" s="214"/>
      <c r="S272" s="214"/>
    </row>
    <row r="273" spans="1:20" ht="15.75" outlineLevel="2" x14ac:dyDescent="0.25">
      <c r="A273" s="37"/>
      <c r="B273" s="37">
        <v>257</v>
      </c>
      <c r="C273" s="170">
        <v>38439887</v>
      </c>
      <c r="D273" s="170" t="s">
        <v>1013</v>
      </c>
      <c r="E273" s="63" t="s">
        <v>1227</v>
      </c>
      <c r="F273" s="82" t="s">
        <v>919</v>
      </c>
      <c r="G273" s="38" t="s">
        <v>610</v>
      </c>
      <c r="H273" s="176">
        <v>247</v>
      </c>
      <c r="I273" s="35">
        <v>25</v>
      </c>
      <c r="J273" s="177">
        <v>3</v>
      </c>
      <c r="K273" s="176">
        <v>16</v>
      </c>
      <c r="L273" s="173">
        <v>48</v>
      </c>
      <c r="M273" s="31" t="s">
        <v>6</v>
      </c>
      <c r="N273" s="58"/>
      <c r="O273" s="32" t="s">
        <v>390</v>
      </c>
      <c r="P273" s="213">
        <v>34320</v>
      </c>
      <c r="Q273" s="213">
        <f t="shared" si="10"/>
        <v>1647360</v>
      </c>
      <c r="R273" s="253">
        <v>4.25</v>
      </c>
      <c r="S273" s="257">
        <v>43862</v>
      </c>
      <c r="T273" s="217">
        <v>43992</v>
      </c>
    </row>
    <row r="274" spans="1:20" ht="15.75" outlineLevel="2" x14ac:dyDescent="0.25">
      <c r="A274" s="37"/>
      <c r="B274" s="37">
        <v>257</v>
      </c>
      <c r="C274" s="170">
        <v>38439887</v>
      </c>
      <c r="D274" s="170" t="s">
        <v>1013</v>
      </c>
      <c r="E274" s="39" t="s">
        <v>1227</v>
      </c>
      <c r="F274" s="82" t="s">
        <v>919</v>
      </c>
      <c r="G274" s="38" t="s">
        <v>806</v>
      </c>
      <c r="H274" s="176">
        <v>549</v>
      </c>
      <c r="I274" s="35">
        <v>25</v>
      </c>
      <c r="J274" s="177">
        <v>3</v>
      </c>
      <c r="K274" s="176">
        <v>16</v>
      </c>
      <c r="L274" s="173">
        <v>48</v>
      </c>
      <c r="M274" s="31" t="s">
        <v>6</v>
      </c>
      <c r="N274" s="58"/>
      <c r="O274" s="32" t="s">
        <v>390</v>
      </c>
      <c r="P274" s="213">
        <v>34320</v>
      </c>
      <c r="Q274" s="213">
        <f t="shared" si="10"/>
        <v>1647360</v>
      </c>
      <c r="R274" s="253">
        <v>4.25</v>
      </c>
      <c r="S274" s="257">
        <v>43862</v>
      </c>
      <c r="T274" s="217">
        <v>43992</v>
      </c>
    </row>
    <row r="275" spans="1:20" ht="15.75" outlineLevel="2" x14ac:dyDescent="0.25">
      <c r="A275" s="37"/>
      <c r="B275" s="37">
        <v>257</v>
      </c>
      <c r="C275" s="170">
        <v>38439887</v>
      </c>
      <c r="D275" s="170" t="s">
        <v>1013</v>
      </c>
      <c r="E275" s="39" t="s">
        <v>1227</v>
      </c>
      <c r="F275" s="82" t="s">
        <v>919</v>
      </c>
      <c r="G275" s="38" t="s">
        <v>746</v>
      </c>
      <c r="H275" s="176" t="s">
        <v>646</v>
      </c>
      <c r="I275" s="35">
        <v>30</v>
      </c>
      <c r="J275" s="177">
        <v>3</v>
      </c>
      <c r="K275" s="176">
        <v>16</v>
      </c>
      <c r="L275" s="173">
        <v>48</v>
      </c>
      <c r="M275" s="31" t="s">
        <v>6</v>
      </c>
      <c r="N275" s="58"/>
      <c r="O275" s="32" t="s">
        <v>390</v>
      </c>
      <c r="P275" s="213">
        <v>34320</v>
      </c>
      <c r="Q275" s="213">
        <f t="shared" si="10"/>
        <v>1647360</v>
      </c>
      <c r="R275" s="253">
        <v>4.25</v>
      </c>
      <c r="S275" s="257">
        <v>43862</v>
      </c>
      <c r="T275" s="217">
        <v>43992</v>
      </c>
    </row>
    <row r="276" spans="1:20" ht="15.75" outlineLevel="2" x14ac:dyDescent="0.25">
      <c r="A276" s="37"/>
      <c r="B276" s="37">
        <v>257</v>
      </c>
      <c r="C276" s="170">
        <v>38439887</v>
      </c>
      <c r="D276" s="170" t="s">
        <v>1013</v>
      </c>
      <c r="E276" s="39" t="s">
        <v>1227</v>
      </c>
      <c r="F276" s="82" t="s">
        <v>919</v>
      </c>
      <c r="G276" s="38" t="s">
        <v>610</v>
      </c>
      <c r="H276" s="176" t="s">
        <v>807</v>
      </c>
      <c r="I276" s="35">
        <v>37</v>
      </c>
      <c r="J276" s="177">
        <v>3</v>
      </c>
      <c r="K276" s="176">
        <v>16</v>
      </c>
      <c r="L276" s="173">
        <v>48</v>
      </c>
      <c r="M276" s="31" t="s">
        <v>6</v>
      </c>
      <c r="N276" s="58"/>
      <c r="O276" s="32" t="s">
        <v>390</v>
      </c>
      <c r="P276" s="213">
        <v>34320</v>
      </c>
      <c r="Q276" s="213">
        <f t="shared" si="10"/>
        <v>1647360</v>
      </c>
      <c r="R276" s="253">
        <v>4.25</v>
      </c>
      <c r="S276" s="257">
        <v>43862</v>
      </c>
      <c r="T276" s="217">
        <v>43992</v>
      </c>
    </row>
    <row r="277" spans="1:20" ht="15.75" outlineLevel="1" x14ac:dyDescent="0.25">
      <c r="A277" s="37"/>
      <c r="B277" s="37">
        <v>257</v>
      </c>
      <c r="C277" s="170">
        <v>38439887</v>
      </c>
      <c r="D277" s="170" t="s">
        <v>1013</v>
      </c>
      <c r="E277" s="51" t="s">
        <v>1228</v>
      </c>
      <c r="F277" s="82" t="s">
        <v>919</v>
      </c>
      <c r="G277" s="38"/>
      <c r="H277" s="176"/>
      <c r="I277" s="35"/>
      <c r="J277" s="177"/>
      <c r="K277" s="176"/>
      <c r="L277" s="173">
        <v>192</v>
      </c>
      <c r="M277" s="31"/>
      <c r="N277" s="58"/>
      <c r="O277" s="32"/>
      <c r="P277" s="214"/>
      <c r="Q277" s="216">
        <f>SUM(Q273:Q276)</f>
        <v>6589440</v>
      </c>
      <c r="R277" s="214"/>
      <c r="S277" s="214"/>
    </row>
    <row r="278" spans="1:20" ht="15.75" outlineLevel="2" x14ac:dyDescent="0.25">
      <c r="A278" s="37"/>
      <c r="B278" s="37">
        <v>258</v>
      </c>
      <c r="C278" s="170">
        <v>1130613787</v>
      </c>
      <c r="D278" s="170" t="s">
        <v>1013</v>
      </c>
      <c r="E278" s="63" t="s">
        <v>808</v>
      </c>
      <c r="F278" s="82" t="s">
        <v>919</v>
      </c>
      <c r="G278" s="47" t="s">
        <v>329</v>
      </c>
      <c r="H278" s="50">
        <v>7496</v>
      </c>
      <c r="I278" s="49">
        <v>20</v>
      </c>
      <c r="J278" s="187">
        <v>3</v>
      </c>
      <c r="K278" s="50">
        <v>16</v>
      </c>
      <c r="L278" s="173">
        <v>48</v>
      </c>
      <c r="M278" s="31" t="s">
        <v>6</v>
      </c>
      <c r="N278" s="58" t="s">
        <v>671</v>
      </c>
      <c r="O278" s="32" t="s">
        <v>390</v>
      </c>
      <c r="P278" s="213">
        <v>34320</v>
      </c>
      <c r="Q278" s="213">
        <f t="shared" si="10"/>
        <v>1647360</v>
      </c>
      <c r="R278" s="253">
        <v>4.25</v>
      </c>
      <c r="S278" s="257">
        <v>43862</v>
      </c>
      <c r="T278" s="217">
        <v>43992</v>
      </c>
    </row>
    <row r="279" spans="1:20" ht="15.75" outlineLevel="2" x14ac:dyDescent="0.25">
      <c r="A279" s="37"/>
      <c r="B279" s="37">
        <v>258</v>
      </c>
      <c r="C279" s="170">
        <v>1130613787</v>
      </c>
      <c r="D279" s="170" t="s">
        <v>1013</v>
      </c>
      <c r="E279" s="39" t="s">
        <v>808</v>
      </c>
      <c r="F279" s="82" t="s">
        <v>919</v>
      </c>
      <c r="G279" s="38" t="s">
        <v>809</v>
      </c>
      <c r="H279" s="176">
        <v>8496</v>
      </c>
      <c r="I279" s="35">
        <v>17</v>
      </c>
      <c r="J279" s="177">
        <v>3</v>
      </c>
      <c r="K279" s="176">
        <v>16</v>
      </c>
      <c r="L279" s="173">
        <v>48</v>
      </c>
      <c r="M279" s="31" t="s">
        <v>6</v>
      </c>
      <c r="N279" s="58" t="s">
        <v>671</v>
      </c>
      <c r="O279" s="32" t="s">
        <v>390</v>
      </c>
      <c r="P279" s="213">
        <v>34320</v>
      </c>
      <c r="Q279" s="213">
        <f t="shared" si="10"/>
        <v>1647360</v>
      </c>
      <c r="R279" s="253">
        <v>4.25</v>
      </c>
      <c r="S279" s="257">
        <v>43862</v>
      </c>
      <c r="T279" s="217">
        <v>43992</v>
      </c>
    </row>
    <row r="280" spans="1:20" ht="15.75" outlineLevel="2" x14ac:dyDescent="0.25">
      <c r="A280" s="37"/>
      <c r="B280" s="37">
        <v>258</v>
      </c>
      <c r="C280" s="170">
        <v>1130613787</v>
      </c>
      <c r="D280" s="170" t="s">
        <v>1013</v>
      </c>
      <c r="E280" s="39" t="s">
        <v>808</v>
      </c>
      <c r="F280" s="82" t="s">
        <v>919</v>
      </c>
      <c r="G280" s="38" t="s">
        <v>809</v>
      </c>
      <c r="H280" s="176">
        <v>8495</v>
      </c>
      <c r="I280" s="35">
        <v>31</v>
      </c>
      <c r="J280" s="177">
        <v>3</v>
      </c>
      <c r="K280" s="176">
        <v>16</v>
      </c>
      <c r="L280" s="173">
        <v>48</v>
      </c>
      <c r="M280" s="31" t="s">
        <v>6</v>
      </c>
      <c r="N280" s="58" t="s">
        <v>671</v>
      </c>
      <c r="O280" s="32" t="s">
        <v>390</v>
      </c>
      <c r="P280" s="213">
        <v>34320</v>
      </c>
      <c r="Q280" s="213">
        <f t="shared" si="10"/>
        <v>1647360</v>
      </c>
      <c r="R280" s="253">
        <v>4.25</v>
      </c>
      <c r="S280" s="257">
        <v>43862</v>
      </c>
      <c r="T280" s="217">
        <v>43992</v>
      </c>
    </row>
    <row r="281" spans="1:20" ht="31.5" outlineLevel="1" x14ac:dyDescent="0.25">
      <c r="A281" s="37"/>
      <c r="B281" s="37">
        <v>258</v>
      </c>
      <c r="C281" s="170">
        <v>1130613787</v>
      </c>
      <c r="D281" s="170" t="s">
        <v>1013</v>
      </c>
      <c r="E281" s="51" t="s">
        <v>810</v>
      </c>
      <c r="F281" s="82" t="s">
        <v>919</v>
      </c>
      <c r="G281" s="38"/>
      <c r="H281" s="176"/>
      <c r="I281" s="35"/>
      <c r="J281" s="177"/>
      <c r="K281" s="176"/>
      <c r="L281" s="173">
        <v>144</v>
      </c>
      <c r="M281" s="31"/>
      <c r="N281" s="58"/>
      <c r="O281" s="32"/>
      <c r="P281" s="214"/>
      <c r="Q281" s="216">
        <f>SUM(Q278:Q280)</f>
        <v>4942080</v>
      </c>
      <c r="R281" s="214"/>
      <c r="S281" s="214"/>
    </row>
    <row r="282" spans="1:20" ht="38.25" outlineLevel="1" x14ac:dyDescent="0.25">
      <c r="A282" s="37"/>
      <c r="B282" s="37">
        <v>259</v>
      </c>
      <c r="C282" s="170">
        <v>31903312</v>
      </c>
      <c r="D282" s="170" t="s">
        <v>1013</v>
      </c>
      <c r="E282" s="183" t="s">
        <v>620</v>
      </c>
      <c r="F282" s="82" t="s">
        <v>919</v>
      </c>
      <c r="G282" s="115" t="s">
        <v>621</v>
      </c>
      <c r="H282" s="123">
        <v>3491</v>
      </c>
      <c r="I282" s="35"/>
      <c r="J282" s="127">
        <f>L282/K282</f>
        <v>2.375</v>
      </c>
      <c r="K282" s="123">
        <v>16</v>
      </c>
      <c r="L282" s="123">
        <v>38</v>
      </c>
      <c r="M282" s="166" t="s">
        <v>6</v>
      </c>
      <c r="N282" s="83" t="s">
        <v>29</v>
      </c>
      <c r="O282" s="62" t="s">
        <v>617</v>
      </c>
      <c r="P282" s="213">
        <v>34320</v>
      </c>
      <c r="Q282" s="213">
        <f t="shared" si="10"/>
        <v>1304160</v>
      </c>
      <c r="R282" s="253">
        <v>4.25</v>
      </c>
      <c r="S282" s="257">
        <v>43862</v>
      </c>
      <c r="T282" s="217">
        <v>43992</v>
      </c>
    </row>
    <row r="283" spans="1:20" ht="39" outlineLevel="1" x14ac:dyDescent="0.25">
      <c r="A283" s="37"/>
      <c r="B283" s="37">
        <v>259</v>
      </c>
      <c r="C283" s="170">
        <v>31903312</v>
      </c>
      <c r="D283" s="170" t="s">
        <v>1013</v>
      </c>
      <c r="E283" s="183" t="s">
        <v>620</v>
      </c>
      <c r="F283" s="82" t="s">
        <v>919</v>
      </c>
      <c r="G283" s="115" t="s">
        <v>622</v>
      </c>
      <c r="H283" s="123">
        <v>2492</v>
      </c>
      <c r="I283" s="35"/>
      <c r="J283" s="127">
        <f>L283/K283</f>
        <v>2.375</v>
      </c>
      <c r="K283" s="123">
        <v>16</v>
      </c>
      <c r="L283" s="123">
        <v>38</v>
      </c>
      <c r="M283" s="166" t="s">
        <v>6</v>
      </c>
      <c r="N283" s="83" t="s">
        <v>29</v>
      </c>
      <c r="O283" s="167" t="s">
        <v>617</v>
      </c>
      <c r="P283" s="213">
        <v>34320</v>
      </c>
      <c r="Q283" s="213">
        <f t="shared" si="10"/>
        <v>1304160</v>
      </c>
      <c r="R283" s="253">
        <v>4.25</v>
      </c>
      <c r="S283" s="257">
        <v>43862</v>
      </c>
      <c r="T283" s="217">
        <v>43992</v>
      </c>
    </row>
    <row r="284" spans="1:20" ht="39" outlineLevel="1" x14ac:dyDescent="0.25">
      <c r="A284" s="37"/>
      <c r="B284" s="37">
        <v>259</v>
      </c>
      <c r="C284" s="170">
        <v>31903312</v>
      </c>
      <c r="D284" s="170" t="s">
        <v>1013</v>
      </c>
      <c r="E284" s="183" t="s">
        <v>620</v>
      </c>
      <c r="F284" s="82" t="s">
        <v>919</v>
      </c>
      <c r="G284" s="115" t="s">
        <v>622</v>
      </c>
      <c r="H284" s="123">
        <v>2491</v>
      </c>
      <c r="I284" s="35"/>
      <c r="J284" s="127">
        <f>L284/K284</f>
        <v>2.375</v>
      </c>
      <c r="K284" s="123">
        <v>16</v>
      </c>
      <c r="L284" s="123">
        <v>38</v>
      </c>
      <c r="M284" s="166" t="s">
        <v>6</v>
      </c>
      <c r="N284" s="83" t="s">
        <v>29</v>
      </c>
      <c r="O284" s="167" t="s">
        <v>617</v>
      </c>
      <c r="P284" s="213">
        <v>34320</v>
      </c>
      <c r="Q284" s="213">
        <f t="shared" si="10"/>
        <v>1304160</v>
      </c>
      <c r="R284" s="253">
        <v>4.25</v>
      </c>
      <c r="S284" s="257">
        <v>43862</v>
      </c>
      <c r="T284" s="217">
        <v>43992</v>
      </c>
    </row>
    <row r="285" spans="1:20" ht="39" outlineLevel="1" x14ac:dyDescent="0.25">
      <c r="A285" s="37"/>
      <c r="B285" s="37">
        <v>259</v>
      </c>
      <c r="C285" s="170">
        <v>31903312</v>
      </c>
      <c r="D285" s="170" t="s">
        <v>1013</v>
      </c>
      <c r="E285" s="183" t="s">
        <v>620</v>
      </c>
      <c r="F285" s="82" t="s">
        <v>919</v>
      </c>
      <c r="G285" s="115" t="s">
        <v>622</v>
      </c>
      <c r="H285" s="123" t="s">
        <v>334</v>
      </c>
      <c r="I285" s="35"/>
      <c r="J285" s="127">
        <f>L285/K285</f>
        <v>2.375</v>
      </c>
      <c r="K285" s="123">
        <v>16</v>
      </c>
      <c r="L285" s="123">
        <v>38</v>
      </c>
      <c r="M285" s="166" t="s">
        <v>6</v>
      </c>
      <c r="N285" s="83" t="s">
        <v>29</v>
      </c>
      <c r="O285" s="167" t="s">
        <v>617</v>
      </c>
      <c r="P285" s="213">
        <v>34320</v>
      </c>
      <c r="Q285" s="213">
        <f t="shared" si="10"/>
        <v>1304160</v>
      </c>
      <c r="R285" s="253">
        <v>4.25</v>
      </c>
      <c r="S285" s="257">
        <v>43862</v>
      </c>
      <c r="T285" s="217">
        <v>43992</v>
      </c>
    </row>
    <row r="286" spans="1:20" ht="15.75" outlineLevel="1" x14ac:dyDescent="0.25">
      <c r="A286" s="37"/>
      <c r="B286" s="37">
        <v>259</v>
      </c>
      <c r="C286" s="170">
        <v>31903312</v>
      </c>
      <c r="D286" s="170" t="s">
        <v>1013</v>
      </c>
      <c r="E286" s="183" t="s">
        <v>620</v>
      </c>
      <c r="F286" s="82" t="s">
        <v>919</v>
      </c>
      <c r="G286" s="115" t="s">
        <v>622</v>
      </c>
      <c r="H286" s="123" t="s">
        <v>150</v>
      </c>
      <c r="I286" s="35"/>
      <c r="J286" s="127">
        <f>L286/K286</f>
        <v>2.375</v>
      </c>
      <c r="K286" s="123">
        <v>16</v>
      </c>
      <c r="L286" s="123">
        <v>38</v>
      </c>
      <c r="M286" s="166" t="s">
        <v>6</v>
      </c>
      <c r="N286" s="83" t="s">
        <v>29</v>
      </c>
      <c r="O286" s="83" t="s">
        <v>617</v>
      </c>
      <c r="P286" s="213">
        <v>34320</v>
      </c>
      <c r="Q286" s="213">
        <f t="shared" si="10"/>
        <v>1304160</v>
      </c>
      <c r="R286" s="253">
        <v>4.25</v>
      </c>
      <c r="S286" s="257">
        <v>43862</v>
      </c>
      <c r="T286" s="217">
        <v>43992</v>
      </c>
    </row>
    <row r="287" spans="1:20" ht="31.5" outlineLevel="1" x14ac:dyDescent="0.25">
      <c r="A287" s="37"/>
      <c r="B287" s="37">
        <v>259</v>
      </c>
      <c r="C287" s="170">
        <v>31903312</v>
      </c>
      <c r="D287" s="170" t="s">
        <v>1013</v>
      </c>
      <c r="E287" s="51" t="s">
        <v>811</v>
      </c>
      <c r="F287" s="82" t="s">
        <v>919</v>
      </c>
      <c r="G287" s="38"/>
      <c r="H287" s="176"/>
      <c r="I287" s="35"/>
      <c r="J287" s="177"/>
      <c r="K287" s="176"/>
      <c r="L287" s="175">
        <v>190</v>
      </c>
      <c r="M287" s="31"/>
      <c r="N287" s="58"/>
      <c r="O287" s="32"/>
      <c r="P287" s="214"/>
      <c r="Q287" s="216">
        <f>SUM(Q282:Q286)</f>
        <v>6520800</v>
      </c>
      <c r="R287" s="214"/>
      <c r="S287" s="214"/>
    </row>
    <row r="288" spans="1:20" ht="30" outlineLevel="2" x14ac:dyDescent="0.25">
      <c r="A288" s="37"/>
      <c r="B288" s="37">
        <v>260</v>
      </c>
      <c r="C288" s="170">
        <v>66859156</v>
      </c>
      <c r="D288" s="170" t="s">
        <v>1013</v>
      </c>
      <c r="E288" s="63" t="s">
        <v>1229</v>
      </c>
      <c r="F288" s="82" t="s">
        <v>919</v>
      </c>
      <c r="G288" s="38" t="s">
        <v>798</v>
      </c>
      <c r="H288" s="176" t="s">
        <v>812</v>
      </c>
      <c r="I288" s="35">
        <v>45</v>
      </c>
      <c r="J288" s="177">
        <v>3</v>
      </c>
      <c r="K288" s="176">
        <v>16</v>
      </c>
      <c r="L288" s="173">
        <v>48</v>
      </c>
      <c r="M288" s="31" t="s">
        <v>6</v>
      </c>
      <c r="N288" s="58"/>
      <c r="O288" s="32" t="s">
        <v>390</v>
      </c>
      <c r="P288" s="213">
        <v>34320</v>
      </c>
      <c r="Q288" s="213">
        <f t="shared" si="10"/>
        <v>1647360</v>
      </c>
      <c r="R288" s="253">
        <v>4.25</v>
      </c>
      <c r="S288" s="257">
        <v>43862</v>
      </c>
      <c r="T288" s="217">
        <v>43992</v>
      </c>
    </row>
    <row r="289" spans="1:20" ht="15.75" outlineLevel="2" x14ac:dyDescent="0.25">
      <c r="A289" s="37"/>
      <c r="B289" s="37">
        <v>260</v>
      </c>
      <c r="C289" s="170">
        <v>66859156</v>
      </c>
      <c r="D289" s="170" t="s">
        <v>1013</v>
      </c>
      <c r="E289" s="39" t="s">
        <v>1229</v>
      </c>
      <c r="F289" s="82" t="s">
        <v>919</v>
      </c>
      <c r="G289" s="38" t="s">
        <v>813</v>
      </c>
      <c r="H289" s="176">
        <v>9155</v>
      </c>
      <c r="I289" s="35">
        <v>30</v>
      </c>
      <c r="J289" s="177">
        <v>3</v>
      </c>
      <c r="K289" s="176">
        <v>16</v>
      </c>
      <c r="L289" s="173">
        <v>48</v>
      </c>
      <c r="M289" s="31" t="s">
        <v>6</v>
      </c>
      <c r="N289" s="58"/>
      <c r="O289" s="32" t="s">
        <v>390</v>
      </c>
      <c r="P289" s="213">
        <v>34320</v>
      </c>
      <c r="Q289" s="213">
        <f t="shared" si="10"/>
        <v>1647360</v>
      </c>
      <c r="R289" s="253">
        <v>4.25</v>
      </c>
      <c r="S289" s="257">
        <v>43862</v>
      </c>
      <c r="T289" s="217">
        <v>43992</v>
      </c>
    </row>
    <row r="290" spans="1:20" ht="30" outlineLevel="2" x14ac:dyDescent="0.25">
      <c r="A290" s="37"/>
      <c r="B290" s="37">
        <v>260</v>
      </c>
      <c r="C290" s="170">
        <v>66859156</v>
      </c>
      <c r="D290" s="170" t="s">
        <v>1013</v>
      </c>
      <c r="E290" s="39" t="s">
        <v>1229</v>
      </c>
      <c r="F290" s="82" t="s">
        <v>919</v>
      </c>
      <c r="G290" s="38" t="s">
        <v>750</v>
      </c>
      <c r="H290" s="176" t="s">
        <v>814</v>
      </c>
      <c r="I290" s="35">
        <v>30</v>
      </c>
      <c r="J290" s="177">
        <v>3</v>
      </c>
      <c r="K290" s="176">
        <v>16</v>
      </c>
      <c r="L290" s="173">
        <v>48</v>
      </c>
      <c r="M290" s="31" t="s">
        <v>6</v>
      </c>
      <c r="N290" s="58"/>
      <c r="O290" s="32" t="s">
        <v>390</v>
      </c>
      <c r="P290" s="213">
        <v>34320</v>
      </c>
      <c r="Q290" s="213">
        <f t="shared" si="10"/>
        <v>1647360</v>
      </c>
      <c r="R290" s="253">
        <v>4.25</v>
      </c>
      <c r="S290" s="257">
        <v>43862</v>
      </c>
      <c r="T290" s="217">
        <v>43992</v>
      </c>
    </row>
    <row r="291" spans="1:20" ht="31.5" outlineLevel="1" x14ac:dyDescent="0.25">
      <c r="A291" s="37"/>
      <c r="B291" s="37">
        <v>260</v>
      </c>
      <c r="C291" s="170">
        <v>66859156</v>
      </c>
      <c r="D291" s="170" t="s">
        <v>1013</v>
      </c>
      <c r="E291" s="51" t="s">
        <v>1230</v>
      </c>
      <c r="F291" s="82" t="s">
        <v>919</v>
      </c>
      <c r="G291" s="38"/>
      <c r="H291" s="176"/>
      <c r="I291" s="35"/>
      <c r="J291" s="177"/>
      <c r="K291" s="176"/>
      <c r="L291" s="173">
        <v>144</v>
      </c>
      <c r="M291" s="31"/>
      <c r="N291" s="58"/>
      <c r="O291" s="32"/>
      <c r="P291" s="214"/>
      <c r="Q291" s="216">
        <f>SUM(Q288:Q290)</f>
        <v>4942080</v>
      </c>
      <c r="R291" s="214"/>
      <c r="S291" s="214"/>
    </row>
    <row r="292" spans="1:20" ht="15.75" outlineLevel="2" x14ac:dyDescent="0.25">
      <c r="A292" s="37"/>
      <c r="B292" s="37">
        <v>261</v>
      </c>
      <c r="C292" s="170">
        <v>66841813</v>
      </c>
      <c r="D292" s="170" t="s">
        <v>1013</v>
      </c>
      <c r="E292" s="63" t="s">
        <v>1231</v>
      </c>
      <c r="F292" s="82" t="s">
        <v>919</v>
      </c>
      <c r="G292" s="38" t="s">
        <v>815</v>
      </c>
      <c r="H292" s="176">
        <v>1041</v>
      </c>
      <c r="I292" s="35">
        <v>25</v>
      </c>
      <c r="J292" s="177">
        <v>3</v>
      </c>
      <c r="K292" s="176">
        <v>16</v>
      </c>
      <c r="L292" s="173">
        <v>48</v>
      </c>
      <c r="M292" s="31" t="s">
        <v>6</v>
      </c>
      <c r="N292" s="58"/>
      <c r="O292" s="32" t="s">
        <v>390</v>
      </c>
      <c r="P292" s="213">
        <v>34320</v>
      </c>
      <c r="Q292" s="213">
        <f t="shared" si="10"/>
        <v>1647360</v>
      </c>
      <c r="R292" s="253">
        <v>4.25</v>
      </c>
      <c r="S292" s="257">
        <v>43862</v>
      </c>
      <c r="T292" s="217">
        <v>43992</v>
      </c>
    </row>
    <row r="293" spans="1:20" ht="15.75" outlineLevel="2" x14ac:dyDescent="0.25">
      <c r="A293" s="37"/>
      <c r="B293" s="37">
        <v>261</v>
      </c>
      <c r="C293" s="170">
        <v>66841813</v>
      </c>
      <c r="D293" s="170" t="s">
        <v>1013</v>
      </c>
      <c r="E293" s="39" t="s">
        <v>1231</v>
      </c>
      <c r="F293" s="82" t="s">
        <v>919</v>
      </c>
      <c r="G293" s="38" t="s">
        <v>776</v>
      </c>
      <c r="H293" s="176">
        <v>2156</v>
      </c>
      <c r="I293" s="35">
        <v>35</v>
      </c>
      <c r="J293" s="177">
        <v>3</v>
      </c>
      <c r="K293" s="176">
        <v>16</v>
      </c>
      <c r="L293" s="173">
        <v>48</v>
      </c>
      <c r="M293" s="31" t="s">
        <v>6</v>
      </c>
      <c r="N293" s="58"/>
      <c r="O293" s="32" t="s">
        <v>390</v>
      </c>
      <c r="P293" s="213">
        <v>34320</v>
      </c>
      <c r="Q293" s="213">
        <f t="shared" si="10"/>
        <v>1647360</v>
      </c>
      <c r="R293" s="253">
        <v>4.25</v>
      </c>
      <c r="S293" s="257">
        <v>43862</v>
      </c>
      <c r="T293" s="217">
        <v>43992</v>
      </c>
    </row>
    <row r="294" spans="1:20" ht="15.75" outlineLevel="2" x14ac:dyDescent="0.25">
      <c r="A294" s="37"/>
      <c r="B294" s="37">
        <v>261</v>
      </c>
      <c r="C294" s="170">
        <v>66841813</v>
      </c>
      <c r="D294" s="170" t="s">
        <v>1013</v>
      </c>
      <c r="E294" s="39" t="s">
        <v>1231</v>
      </c>
      <c r="F294" s="82" t="s">
        <v>919</v>
      </c>
      <c r="G294" s="38" t="s">
        <v>775</v>
      </c>
      <c r="H294" s="176" t="s">
        <v>816</v>
      </c>
      <c r="I294" s="35">
        <v>30</v>
      </c>
      <c r="J294" s="177">
        <v>3</v>
      </c>
      <c r="K294" s="176">
        <v>16</v>
      </c>
      <c r="L294" s="173">
        <v>48</v>
      </c>
      <c r="M294" s="31" t="s">
        <v>6</v>
      </c>
      <c r="N294" s="58"/>
      <c r="O294" s="32" t="s">
        <v>390</v>
      </c>
      <c r="P294" s="213">
        <v>34320</v>
      </c>
      <c r="Q294" s="213">
        <f t="shared" si="10"/>
        <v>1647360</v>
      </c>
      <c r="R294" s="253">
        <v>4.25</v>
      </c>
      <c r="S294" s="257">
        <v>43862</v>
      </c>
      <c r="T294" s="217">
        <v>43992</v>
      </c>
    </row>
    <row r="295" spans="1:20" ht="31.5" outlineLevel="1" x14ac:dyDescent="0.25">
      <c r="A295" s="37"/>
      <c r="B295" s="37">
        <v>261</v>
      </c>
      <c r="C295" s="170">
        <v>66841813</v>
      </c>
      <c r="D295" s="170" t="s">
        <v>1013</v>
      </c>
      <c r="E295" s="51" t="s">
        <v>1232</v>
      </c>
      <c r="F295" s="82" t="s">
        <v>919</v>
      </c>
      <c r="G295" s="38"/>
      <c r="H295" s="176"/>
      <c r="I295" s="35"/>
      <c r="J295" s="177"/>
      <c r="K295" s="176"/>
      <c r="L295" s="173">
        <v>144</v>
      </c>
      <c r="M295" s="31"/>
      <c r="N295" s="58"/>
      <c r="O295" s="32"/>
      <c r="P295" s="214"/>
      <c r="Q295" s="216">
        <f>SUM(Q292:Q294)</f>
        <v>4942080</v>
      </c>
      <c r="R295" s="214"/>
      <c r="S295" s="214"/>
    </row>
    <row r="296" spans="1:20" ht="15.75" outlineLevel="2" x14ac:dyDescent="0.25">
      <c r="A296" s="37"/>
      <c r="B296" s="37">
        <v>262</v>
      </c>
      <c r="C296" s="170">
        <v>25281921</v>
      </c>
      <c r="D296" s="170" t="s">
        <v>1275</v>
      </c>
      <c r="E296" s="63" t="s">
        <v>1233</v>
      </c>
      <c r="F296" s="82" t="s">
        <v>919</v>
      </c>
      <c r="G296" s="38" t="s">
        <v>804</v>
      </c>
      <c r="H296" s="176" t="s">
        <v>650</v>
      </c>
      <c r="I296" s="35">
        <v>30</v>
      </c>
      <c r="J296" s="177">
        <v>3</v>
      </c>
      <c r="K296" s="176">
        <v>16</v>
      </c>
      <c r="L296" s="173">
        <v>48</v>
      </c>
      <c r="M296" s="31" t="s">
        <v>6</v>
      </c>
      <c r="N296" s="58"/>
      <c r="O296" s="32" t="s">
        <v>390</v>
      </c>
      <c r="P296" s="213">
        <v>34320</v>
      </c>
      <c r="Q296" s="213">
        <f t="shared" si="10"/>
        <v>1647360</v>
      </c>
      <c r="R296" s="253">
        <v>4.25</v>
      </c>
      <c r="S296" s="257">
        <v>43862</v>
      </c>
      <c r="T296" s="217">
        <v>43992</v>
      </c>
    </row>
    <row r="297" spans="1:20" ht="15.75" outlineLevel="2" x14ac:dyDescent="0.25">
      <c r="A297" s="52"/>
      <c r="B297" s="37">
        <v>262</v>
      </c>
      <c r="C297" s="170">
        <v>25281921</v>
      </c>
      <c r="D297" s="170" t="s">
        <v>1275</v>
      </c>
      <c r="E297" s="39" t="s">
        <v>1233</v>
      </c>
      <c r="F297" s="82" t="s">
        <v>919</v>
      </c>
      <c r="G297" s="186" t="s">
        <v>817</v>
      </c>
      <c r="H297" s="176" t="s">
        <v>818</v>
      </c>
      <c r="I297" s="35">
        <v>32</v>
      </c>
      <c r="J297" s="177">
        <v>3</v>
      </c>
      <c r="K297" s="176">
        <v>16</v>
      </c>
      <c r="L297" s="173">
        <v>48</v>
      </c>
      <c r="M297" s="31" t="s">
        <v>6</v>
      </c>
      <c r="N297" s="58" t="s">
        <v>664</v>
      </c>
      <c r="O297" s="32" t="s">
        <v>390</v>
      </c>
      <c r="P297" s="213">
        <v>34320</v>
      </c>
      <c r="Q297" s="213">
        <f t="shared" si="10"/>
        <v>1647360</v>
      </c>
      <c r="R297" s="253">
        <v>4.25</v>
      </c>
      <c r="S297" s="257">
        <v>43862</v>
      </c>
      <c r="T297" s="217">
        <v>43992</v>
      </c>
    </row>
    <row r="298" spans="1:20" ht="15.75" outlineLevel="2" x14ac:dyDescent="0.25">
      <c r="A298" s="37"/>
      <c r="B298" s="37">
        <v>262</v>
      </c>
      <c r="C298" s="170">
        <v>25281921</v>
      </c>
      <c r="D298" s="170" t="s">
        <v>1275</v>
      </c>
      <c r="E298" s="39" t="s">
        <v>1233</v>
      </c>
      <c r="F298" s="82" t="s">
        <v>919</v>
      </c>
      <c r="G298" s="186" t="s">
        <v>819</v>
      </c>
      <c r="H298" s="176" t="s">
        <v>561</v>
      </c>
      <c r="I298" s="35">
        <v>20</v>
      </c>
      <c r="J298" s="177">
        <v>3</v>
      </c>
      <c r="K298" s="176">
        <v>16</v>
      </c>
      <c r="L298" s="173">
        <v>48</v>
      </c>
      <c r="M298" s="31" t="s">
        <v>6</v>
      </c>
      <c r="N298" s="58" t="s">
        <v>664</v>
      </c>
      <c r="O298" s="32" t="s">
        <v>390</v>
      </c>
      <c r="P298" s="213">
        <v>34320</v>
      </c>
      <c r="Q298" s="213">
        <f t="shared" si="10"/>
        <v>1647360</v>
      </c>
      <c r="R298" s="253">
        <v>4.25</v>
      </c>
      <c r="S298" s="257">
        <v>43862</v>
      </c>
      <c r="T298" s="217">
        <v>43992</v>
      </c>
    </row>
    <row r="299" spans="1:20" ht="15.75" outlineLevel="2" x14ac:dyDescent="0.25">
      <c r="A299" s="37"/>
      <c r="B299" s="37">
        <v>262</v>
      </c>
      <c r="C299" s="170">
        <v>25281921</v>
      </c>
      <c r="D299" s="170" t="s">
        <v>1275</v>
      </c>
      <c r="E299" s="39" t="s">
        <v>1233</v>
      </c>
      <c r="F299" s="82" t="s">
        <v>919</v>
      </c>
      <c r="G299" s="38" t="s">
        <v>801</v>
      </c>
      <c r="H299" s="176">
        <v>5320</v>
      </c>
      <c r="I299" s="35">
        <v>15</v>
      </c>
      <c r="J299" s="177">
        <v>3</v>
      </c>
      <c r="K299" s="176">
        <v>16</v>
      </c>
      <c r="L299" s="173">
        <v>48</v>
      </c>
      <c r="M299" s="31" t="s">
        <v>6</v>
      </c>
      <c r="N299" s="58" t="s">
        <v>676</v>
      </c>
      <c r="O299" s="32" t="s">
        <v>390</v>
      </c>
      <c r="P299" s="213">
        <v>34320</v>
      </c>
      <c r="Q299" s="213">
        <f t="shared" si="10"/>
        <v>1647360</v>
      </c>
      <c r="R299" s="253">
        <v>4.25</v>
      </c>
      <c r="S299" s="257">
        <v>43862</v>
      </c>
      <c r="T299" s="217">
        <v>43992</v>
      </c>
    </row>
    <row r="300" spans="1:20" ht="15.75" outlineLevel="2" x14ac:dyDescent="0.25">
      <c r="A300" s="37"/>
      <c r="B300" s="37">
        <v>262</v>
      </c>
      <c r="C300" s="170">
        <v>25281921</v>
      </c>
      <c r="D300" s="170" t="s">
        <v>1275</v>
      </c>
      <c r="E300" s="116" t="s">
        <v>1233</v>
      </c>
      <c r="F300" s="82" t="s">
        <v>919</v>
      </c>
      <c r="G300" s="115" t="s">
        <v>633</v>
      </c>
      <c r="H300" s="123" t="s">
        <v>634</v>
      </c>
      <c r="I300" s="35"/>
      <c r="J300" s="127">
        <v>3</v>
      </c>
      <c r="K300" s="123">
        <v>16</v>
      </c>
      <c r="L300" s="123">
        <v>48</v>
      </c>
      <c r="M300" s="166" t="s">
        <v>6</v>
      </c>
      <c r="N300" s="83" t="s">
        <v>29</v>
      </c>
      <c r="O300" s="32"/>
      <c r="P300" s="213">
        <v>34320</v>
      </c>
      <c r="Q300" s="213">
        <f t="shared" si="10"/>
        <v>1647360</v>
      </c>
      <c r="R300" s="253">
        <v>4.25</v>
      </c>
      <c r="S300" s="257">
        <v>43862</v>
      </c>
      <c r="T300" s="217">
        <v>43992</v>
      </c>
    </row>
    <row r="301" spans="1:20" ht="31.5" outlineLevel="1" x14ac:dyDescent="0.25">
      <c r="A301" s="37"/>
      <c r="B301" s="37">
        <v>262</v>
      </c>
      <c r="C301" s="170">
        <v>25281921</v>
      </c>
      <c r="D301" s="170" t="s">
        <v>1275</v>
      </c>
      <c r="E301" s="51" t="s">
        <v>1234</v>
      </c>
      <c r="F301" s="82" t="s">
        <v>919</v>
      </c>
      <c r="G301" s="38"/>
      <c r="H301" s="176"/>
      <c r="I301" s="35"/>
      <c r="J301" s="177"/>
      <c r="K301" s="176"/>
      <c r="L301" s="175">
        <v>240</v>
      </c>
      <c r="M301" s="31"/>
      <c r="N301" s="58"/>
      <c r="O301" s="32"/>
      <c r="P301" s="214"/>
      <c r="Q301" s="216">
        <f>SUM(Q296:Q300)</f>
        <v>8236800</v>
      </c>
      <c r="R301" s="214"/>
      <c r="S301" s="214"/>
    </row>
    <row r="302" spans="1:20" ht="15.75" outlineLevel="2" x14ac:dyDescent="0.25">
      <c r="A302" s="37"/>
      <c r="B302" s="37">
        <v>263</v>
      </c>
      <c r="C302" s="170">
        <v>38670751</v>
      </c>
      <c r="D302" s="170" t="s">
        <v>1281</v>
      </c>
      <c r="E302" s="63" t="s">
        <v>1235</v>
      </c>
      <c r="F302" s="82" t="s">
        <v>919</v>
      </c>
      <c r="G302" s="38" t="s">
        <v>820</v>
      </c>
      <c r="H302" s="176" t="s">
        <v>675</v>
      </c>
      <c r="I302" s="35">
        <v>30</v>
      </c>
      <c r="J302" s="177">
        <v>3</v>
      </c>
      <c r="K302" s="176">
        <v>16</v>
      </c>
      <c r="L302" s="173">
        <v>48</v>
      </c>
      <c r="M302" s="31" t="s">
        <v>6</v>
      </c>
      <c r="N302" s="58"/>
      <c r="O302" s="32" t="s">
        <v>431</v>
      </c>
      <c r="P302" s="213">
        <v>34320</v>
      </c>
      <c r="Q302" s="213">
        <f t="shared" si="10"/>
        <v>1647360</v>
      </c>
      <c r="R302" s="253">
        <v>5.25</v>
      </c>
      <c r="S302" s="257">
        <v>43862</v>
      </c>
      <c r="T302" s="217">
        <v>44020</v>
      </c>
    </row>
    <row r="303" spans="1:20" ht="15.75" outlineLevel="2" x14ac:dyDescent="0.25">
      <c r="A303" s="37"/>
      <c r="B303" s="37">
        <v>263</v>
      </c>
      <c r="C303" s="170">
        <v>38670751</v>
      </c>
      <c r="D303" s="170" t="s">
        <v>1281</v>
      </c>
      <c r="E303" s="39" t="s">
        <v>1235</v>
      </c>
      <c r="F303" s="82" t="s">
        <v>919</v>
      </c>
      <c r="G303" s="38" t="s">
        <v>821</v>
      </c>
      <c r="H303" s="176">
        <v>6155</v>
      </c>
      <c r="I303" s="35">
        <v>15</v>
      </c>
      <c r="J303" s="177">
        <v>3</v>
      </c>
      <c r="K303" s="176">
        <v>16</v>
      </c>
      <c r="L303" s="173">
        <v>48</v>
      </c>
      <c r="M303" s="31" t="s">
        <v>6</v>
      </c>
      <c r="N303" s="58"/>
      <c r="O303" s="32" t="s">
        <v>390</v>
      </c>
      <c r="P303" s="213">
        <v>34320</v>
      </c>
      <c r="Q303" s="213">
        <f t="shared" si="10"/>
        <v>1647360</v>
      </c>
      <c r="R303" s="253">
        <v>5.25</v>
      </c>
      <c r="S303" s="257">
        <v>43862</v>
      </c>
      <c r="T303" s="217">
        <v>44020</v>
      </c>
    </row>
    <row r="304" spans="1:20" ht="31.5" outlineLevel="1" x14ac:dyDescent="0.25">
      <c r="A304" s="37"/>
      <c r="B304" s="37">
        <v>263</v>
      </c>
      <c r="C304" s="170">
        <v>38670751</v>
      </c>
      <c r="D304" s="170" t="s">
        <v>1281</v>
      </c>
      <c r="E304" s="51" t="s">
        <v>1236</v>
      </c>
      <c r="F304" s="82" t="s">
        <v>919</v>
      </c>
      <c r="G304" s="38"/>
      <c r="H304" s="176"/>
      <c r="I304" s="35"/>
      <c r="J304" s="177"/>
      <c r="K304" s="176"/>
      <c r="L304" s="173">
        <v>96</v>
      </c>
      <c r="M304" s="31"/>
      <c r="N304" s="58"/>
      <c r="O304" s="32"/>
      <c r="P304" s="214"/>
      <c r="Q304" s="216">
        <f>SUM(Q302:Q303)</f>
        <v>3294720</v>
      </c>
      <c r="R304" s="214"/>
      <c r="S304" s="214"/>
    </row>
    <row r="305" spans="1:20" ht="15.75" outlineLevel="2" x14ac:dyDescent="0.25">
      <c r="A305" s="37"/>
      <c r="B305" s="37">
        <v>264</v>
      </c>
      <c r="C305" s="170">
        <v>94520999</v>
      </c>
      <c r="D305" s="170" t="s">
        <v>1013</v>
      </c>
      <c r="E305" s="63" t="s">
        <v>1237</v>
      </c>
      <c r="F305" s="82" t="s">
        <v>919</v>
      </c>
      <c r="G305" s="38" t="s">
        <v>657</v>
      </c>
      <c r="H305" s="176" t="s">
        <v>697</v>
      </c>
      <c r="I305" s="35">
        <v>25</v>
      </c>
      <c r="J305" s="177">
        <v>3</v>
      </c>
      <c r="K305" s="176">
        <v>16</v>
      </c>
      <c r="L305" s="173">
        <v>48</v>
      </c>
      <c r="M305" s="31" t="s">
        <v>6</v>
      </c>
      <c r="N305" s="58"/>
      <c r="O305" s="32" t="s">
        <v>390</v>
      </c>
      <c r="P305" s="213">
        <v>34320</v>
      </c>
      <c r="Q305" s="213">
        <f t="shared" si="10"/>
        <v>1647360</v>
      </c>
      <c r="R305" s="253">
        <v>4.25</v>
      </c>
      <c r="S305" s="257">
        <v>43862</v>
      </c>
      <c r="T305" s="217">
        <v>43992</v>
      </c>
    </row>
    <row r="306" spans="1:20" ht="15.75" outlineLevel="2" x14ac:dyDescent="0.25">
      <c r="A306" s="37"/>
      <c r="B306" s="37">
        <v>264</v>
      </c>
      <c r="C306" s="170">
        <v>94520999</v>
      </c>
      <c r="D306" s="170" t="s">
        <v>1013</v>
      </c>
      <c r="E306" s="39" t="s">
        <v>1237</v>
      </c>
      <c r="F306" s="82" t="s">
        <v>919</v>
      </c>
      <c r="G306" s="178" t="s">
        <v>822</v>
      </c>
      <c r="H306" s="176">
        <v>274</v>
      </c>
      <c r="I306" s="35">
        <v>20</v>
      </c>
      <c r="J306" s="177">
        <v>3</v>
      </c>
      <c r="K306" s="176">
        <v>16</v>
      </c>
      <c r="L306" s="173">
        <v>48</v>
      </c>
      <c r="M306" s="31" t="s">
        <v>6</v>
      </c>
      <c r="N306" s="58"/>
      <c r="O306" s="32" t="s">
        <v>390</v>
      </c>
      <c r="P306" s="213">
        <v>34320</v>
      </c>
      <c r="Q306" s="213">
        <f t="shared" si="10"/>
        <v>1647360</v>
      </c>
      <c r="R306" s="253">
        <v>4.25</v>
      </c>
      <c r="S306" s="257">
        <v>43862</v>
      </c>
      <c r="T306" s="217">
        <v>43992</v>
      </c>
    </row>
    <row r="307" spans="1:20" ht="31.5" outlineLevel="1" x14ac:dyDescent="0.25">
      <c r="A307" s="37"/>
      <c r="B307" s="37">
        <v>264</v>
      </c>
      <c r="C307" s="170">
        <v>94520999</v>
      </c>
      <c r="D307" s="170" t="s">
        <v>1013</v>
      </c>
      <c r="E307" s="51" t="s">
        <v>1238</v>
      </c>
      <c r="F307" s="82" t="s">
        <v>919</v>
      </c>
      <c r="G307" s="178"/>
      <c r="H307" s="176"/>
      <c r="I307" s="35"/>
      <c r="J307" s="177"/>
      <c r="K307" s="176"/>
      <c r="L307" s="173">
        <v>96</v>
      </c>
      <c r="M307" s="31"/>
      <c r="N307" s="58"/>
      <c r="O307" s="32"/>
      <c r="P307" s="214"/>
      <c r="Q307" s="216">
        <f>SUM(Q305:Q306)</f>
        <v>3294720</v>
      </c>
      <c r="R307" s="253"/>
      <c r="S307" s="257"/>
      <c r="T307" s="217"/>
    </row>
    <row r="308" spans="1:20" ht="30" outlineLevel="2" x14ac:dyDescent="0.25">
      <c r="A308" s="52"/>
      <c r="B308" s="52">
        <v>265</v>
      </c>
      <c r="C308" s="170">
        <v>16351561</v>
      </c>
      <c r="D308" s="170" t="s">
        <v>1282</v>
      </c>
      <c r="E308" s="63" t="s">
        <v>1239</v>
      </c>
      <c r="F308" s="82" t="s">
        <v>919</v>
      </c>
      <c r="G308" s="38" t="s">
        <v>823</v>
      </c>
      <c r="H308" s="176" t="s">
        <v>824</v>
      </c>
      <c r="I308" s="35">
        <v>40</v>
      </c>
      <c r="J308" s="177">
        <v>3</v>
      </c>
      <c r="K308" s="176">
        <v>16</v>
      </c>
      <c r="L308" s="173">
        <v>48</v>
      </c>
      <c r="M308" s="31" t="s">
        <v>6</v>
      </c>
      <c r="N308" s="58"/>
      <c r="O308" s="32" t="s">
        <v>390</v>
      </c>
      <c r="P308" s="213">
        <v>34320</v>
      </c>
      <c r="Q308" s="213">
        <f t="shared" si="10"/>
        <v>1647360</v>
      </c>
      <c r="R308" s="253">
        <v>4.25</v>
      </c>
      <c r="S308" s="257">
        <v>43862</v>
      </c>
      <c r="T308" s="217">
        <v>43992</v>
      </c>
    </row>
    <row r="309" spans="1:20" ht="15.75" outlineLevel="2" x14ac:dyDescent="0.25">
      <c r="A309" s="37"/>
      <c r="B309" s="52">
        <v>265</v>
      </c>
      <c r="C309" s="170">
        <v>16351561</v>
      </c>
      <c r="D309" s="170" t="s">
        <v>1282</v>
      </c>
      <c r="E309" s="39" t="s">
        <v>1239</v>
      </c>
      <c r="F309" s="82" t="s">
        <v>919</v>
      </c>
      <c r="G309" s="38" t="s">
        <v>825</v>
      </c>
      <c r="H309" s="176">
        <v>641</v>
      </c>
      <c r="I309" s="35">
        <v>23</v>
      </c>
      <c r="J309" s="177">
        <v>3</v>
      </c>
      <c r="K309" s="176">
        <v>16</v>
      </c>
      <c r="L309" s="173">
        <v>48</v>
      </c>
      <c r="M309" s="31" t="s">
        <v>6</v>
      </c>
      <c r="N309" s="58"/>
      <c r="O309" s="32" t="s">
        <v>390</v>
      </c>
      <c r="P309" s="213">
        <v>34320</v>
      </c>
      <c r="Q309" s="213">
        <f t="shared" si="10"/>
        <v>1647360</v>
      </c>
      <c r="R309" s="253">
        <v>4.25</v>
      </c>
      <c r="S309" s="257">
        <v>43862</v>
      </c>
      <c r="T309" s="217">
        <v>43992</v>
      </c>
    </row>
    <row r="310" spans="1:20" ht="15.75" outlineLevel="1" x14ac:dyDescent="0.25">
      <c r="A310" s="37"/>
      <c r="B310" s="52">
        <v>265</v>
      </c>
      <c r="C310" s="170">
        <v>16351561</v>
      </c>
      <c r="D310" s="170" t="s">
        <v>1282</v>
      </c>
      <c r="E310" s="51" t="s">
        <v>1240</v>
      </c>
      <c r="F310" s="82" t="s">
        <v>919</v>
      </c>
      <c r="G310" s="38"/>
      <c r="H310" s="176"/>
      <c r="I310" s="35"/>
      <c r="J310" s="177"/>
      <c r="K310" s="176"/>
      <c r="L310" s="173">
        <v>96</v>
      </c>
      <c r="M310" s="31"/>
      <c r="N310" s="58"/>
      <c r="O310" s="32"/>
      <c r="P310" s="214"/>
      <c r="Q310" s="216">
        <f>SUM(Q308:Q309)</f>
        <v>3294720</v>
      </c>
      <c r="R310" s="214"/>
      <c r="S310" s="214"/>
    </row>
    <row r="311" spans="1:20" ht="15.75" outlineLevel="2" x14ac:dyDescent="0.25">
      <c r="A311" s="37"/>
      <c r="B311" s="37">
        <v>266</v>
      </c>
      <c r="C311" s="170">
        <v>94266011</v>
      </c>
      <c r="D311" s="170" t="s">
        <v>1013</v>
      </c>
      <c r="E311" s="63" t="s">
        <v>826</v>
      </c>
      <c r="F311" s="82" t="s">
        <v>919</v>
      </c>
      <c r="G311" s="38" t="s">
        <v>178</v>
      </c>
      <c r="H311" s="176">
        <v>320</v>
      </c>
      <c r="I311" s="35">
        <v>26</v>
      </c>
      <c r="J311" s="177">
        <f t="shared" ref="J311:J312" si="11">L311/K311</f>
        <v>2.375</v>
      </c>
      <c r="K311" s="176">
        <v>16</v>
      </c>
      <c r="L311" s="173">
        <v>38</v>
      </c>
      <c r="M311" s="31" t="s">
        <v>6</v>
      </c>
      <c r="N311" s="58" t="s">
        <v>671</v>
      </c>
      <c r="O311" s="32" t="s">
        <v>390</v>
      </c>
      <c r="P311" s="213">
        <v>34320</v>
      </c>
      <c r="Q311" s="213">
        <f t="shared" si="10"/>
        <v>1304160</v>
      </c>
      <c r="R311" s="253">
        <v>4.25</v>
      </c>
      <c r="S311" s="257">
        <v>43862</v>
      </c>
      <c r="T311" s="217">
        <v>43992</v>
      </c>
    </row>
    <row r="312" spans="1:20" ht="15.75" outlineLevel="2" x14ac:dyDescent="0.25">
      <c r="A312" s="37"/>
      <c r="B312" s="37">
        <v>266</v>
      </c>
      <c r="C312" s="170">
        <v>94266011</v>
      </c>
      <c r="D312" s="170" t="s">
        <v>1013</v>
      </c>
      <c r="E312" s="39" t="s">
        <v>826</v>
      </c>
      <c r="F312" s="82" t="s">
        <v>919</v>
      </c>
      <c r="G312" s="38" t="s">
        <v>178</v>
      </c>
      <c r="H312" s="176" t="s">
        <v>31</v>
      </c>
      <c r="I312" s="35">
        <v>28</v>
      </c>
      <c r="J312" s="177">
        <f t="shared" si="11"/>
        <v>2.375</v>
      </c>
      <c r="K312" s="176">
        <v>16</v>
      </c>
      <c r="L312" s="173">
        <v>38</v>
      </c>
      <c r="M312" s="31" t="s">
        <v>6</v>
      </c>
      <c r="N312" s="58" t="s">
        <v>671</v>
      </c>
      <c r="O312" s="32" t="s">
        <v>390</v>
      </c>
      <c r="P312" s="213">
        <v>34320</v>
      </c>
      <c r="Q312" s="213">
        <f t="shared" si="10"/>
        <v>1304160</v>
      </c>
      <c r="R312" s="253">
        <v>4.25</v>
      </c>
      <c r="S312" s="257">
        <v>43862</v>
      </c>
      <c r="T312" s="217">
        <v>43992</v>
      </c>
    </row>
    <row r="313" spans="1:20" ht="31.5" outlineLevel="1" x14ac:dyDescent="0.25">
      <c r="A313" s="37"/>
      <c r="B313" s="37">
        <v>266</v>
      </c>
      <c r="C313" s="170">
        <v>94266011</v>
      </c>
      <c r="D313" s="170" t="s">
        <v>1013</v>
      </c>
      <c r="E313" s="51" t="s">
        <v>827</v>
      </c>
      <c r="F313" s="82" t="s">
        <v>919</v>
      </c>
      <c r="G313" s="38"/>
      <c r="H313" s="176"/>
      <c r="I313" s="35"/>
      <c r="J313" s="177"/>
      <c r="K313" s="176"/>
      <c r="L313" s="173">
        <v>76</v>
      </c>
      <c r="M313" s="31"/>
      <c r="N313" s="58"/>
      <c r="O313" s="32"/>
      <c r="P313" s="214"/>
      <c r="Q313" s="216">
        <f>SUM(Q311:Q312)</f>
        <v>2608320</v>
      </c>
      <c r="R313" s="214"/>
      <c r="S313" s="214"/>
    </row>
    <row r="314" spans="1:20" ht="15.75" outlineLevel="2" x14ac:dyDescent="0.25">
      <c r="A314" s="37"/>
      <c r="B314" s="37">
        <v>267</v>
      </c>
      <c r="C314" s="170">
        <v>14703094</v>
      </c>
      <c r="D314" s="170" t="s">
        <v>1017</v>
      </c>
      <c r="E314" s="63" t="s">
        <v>1241</v>
      </c>
      <c r="F314" s="82" t="s">
        <v>919</v>
      </c>
      <c r="G314" s="38" t="s">
        <v>610</v>
      </c>
      <c r="H314" s="176" t="s">
        <v>778</v>
      </c>
      <c r="I314" s="35">
        <v>25</v>
      </c>
      <c r="J314" s="177">
        <v>3</v>
      </c>
      <c r="K314" s="176">
        <v>16</v>
      </c>
      <c r="L314" s="173">
        <v>48</v>
      </c>
      <c r="M314" s="31" t="s">
        <v>6</v>
      </c>
      <c r="N314" s="58"/>
      <c r="O314" s="32" t="s">
        <v>390</v>
      </c>
      <c r="P314" s="213">
        <v>34320</v>
      </c>
      <c r="Q314" s="213">
        <f t="shared" si="10"/>
        <v>1647360</v>
      </c>
      <c r="R314" s="253">
        <v>4.25</v>
      </c>
      <c r="S314" s="257">
        <v>43862</v>
      </c>
      <c r="T314" s="217">
        <v>43992</v>
      </c>
    </row>
    <row r="315" spans="1:20" ht="15.75" outlineLevel="2" x14ac:dyDescent="0.25">
      <c r="A315" s="37"/>
      <c r="B315" s="37">
        <v>267</v>
      </c>
      <c r="C315" s="170">
        <v>14703094</v>
      </c>
      <c r="D315" s="170" t="s">
        <v>1017</v>
      </c>
      <c r="E315" s="39" t="s">
        <v>1241</v>
      </c>
      <c r="F315" s="82" t="s">
        <v>919</v>
      </c>
      <c r="G315" s="178" t="s">
        <v>828</v>
      </c>
      <c r="H315" s="176" t="s">
        <v>719</v>
      </c>
      <c r="I315" s="35">
        <v>21</v>
      </c>
      <c r="J315" s="177">
        <v>3</v>
      </c>
      <c r="K315" s="176">
        <v>16</v>
      </c>
      <c r="L315" s="173">
        <v>48</v>
      </c>
      <c r="M315" s="31" t="s">
        <v>6</v>
      </c>
      <c r="N315" s="58"/>
      <c r="O315" s="32" t="s">
        <v>390</v>
      </c>
      <c r="P315" s="213">
        <v>34320</v>
      </c>
      <c r="Q315" s="213">
        <f t="shared" si="10"/>
        <v>1647360</v>
      </c>
      <c r="R315" s="253">
        <v>4.25</v>
      </c>
      <c r="S315" s="257">
        <v>43862</v>
      </c>
      <c r="T315" s="217">
        <v>43992</v>
      </c>
    </row>
    <row r="316" spans="1:20" ht="30" outlineLevel="2" x14ac:dyDescent="0.25">
      <c r="A316" s="37"/>
      <c r="B316" s="37">
        <v>267</v>
      </c>
      <c r="C316" s="170">
        <v>14703094</v>
      </c>
      <c r="D316" s="170" t="s">
        <v>1017</v>
      </c>
      <c r="E316" s="39" t="s">
        <v>1241</v>
      </c>
      <c r="F316" s="82" t="s">
        <v>919</v>
      </c>
      <c r="G316" s="38" t="s">
        <v>829</v>
      </c>
      <c r="H316" s="176">
        <v>749</v>
      </c>
      <c r="I316" s="35">
        <v>35</v>
      </c>
      <c r="J316" s="177">
        <v>3</v>
      </c>
      <c r="K316" s="176">
        <v>16</v>
      </c>
      <c r="L316" s="173">
        <v>48</v>
      </c>
      <c r="M316" s="31" t="s">
        <v>6</v>
      </c>
      <c r="N316" s="58"/>
      <c r="O316" s="32" t="s">
        <v>390</v>
      </c>
      <c r="P316" s="213">
        <v>34320</v>
      </c>
      <c r="Q316" s="213">
        <f t="shared" si="10"/>
        <v>1647360</v>
      </c>
      <c r="R316" s="253">
        <v>4.25</v>
      </c>
      <c r="S316" s="257">
        <v>43862</v>
      </c>
      <c r="T316" s="217">
        <v>43992</v>
      </c>
    </row>
    <row r="317" spans="1:20" ht="31.5" outlineLevel="1" x14ac:dyDescent="0.25">
      <c r="A317" s="37"/>
      <c r="B317" s="37">
        <v>267</v>
      </c>
      <c r="C317" s="170">
        <v>14703094</v>
      </c>
      <c r="D317" s="170" t="s">
        <v>1017</v>
      </c>
      <c r="E317" s="51" t="s">
        <v>1242</v>
      </c>
      <c r="F317" s="82" t="s">
        <v>919</v>
      </c>
      <c r="G317" s="38"/>
      <c r="H317" s="176"/>
      <c r="I317" s="35"/>
      <c r="J317" s="177"/>
      <c r="K317" s="176"/>
      <c r="L317" s="173">
        <v>144</v>
      </c>
      <c r="M317" s="31"/>
      <c r="N317" s="58"/>
      <c r="O317" s="32"/>
      <c r="P317" s="214"/>
      <c r="Q317" s="216">
        <f>SUM(Q314:Q316)</f>
        <v>4942080</v>
      </c>
      <c r="R317" s="214"/>
      <c r="S317" s="214"/>
    </row>
    <row r="318" spans="1:20" ht="30" outlineLevel="2" x14ac:dyDescent="0.25">
      <c r="A318" s="37"/>
      <c r="B318" s="37">
        <v>268</v>
      </c>
      <c r="C318" s="170">
        <v>94502000</v>
      </c>
      <c r="D318" s="170" t="s">
        <v>1013</v>
      </c>
      <c r="E318" s="63" t="s">
        <v>1243</v>
      </c>
      <c r="F318" s="82" t="s">
        <v>919</v>
      </c>
      <c r="G318" s="38" t="s">
        <v>830</v>
      </c>
      <c r="H318" s="176">
        <v>8155</v>
      </c>
      <c r="I318" s="35">
        <v>30</v>
      </c>
      <c r="J318" s="177">
        <v>3</v>
      </c>
      <c r="K318" s="176">
        <v>16</v>
      </c>
      <c r="L318" s="173">
        <v>48</v>
      </c>
      <c r="M318" s="31" t="s">
        <v>6</v>
      </c>
      <c r="N318" s="58"/>
      <c r="O318" s="32" t="s">
        <v>390</v>
      </c>
      <c r="P318" s="213">
        <v>34320</v>
      </c>
      <c r="Q318" s="213">
        <f t="shared" si="10"/>
        <v>1647360</v>
      </c>
      <c r="R318" s="253">
        <v>4.25</v>
      </c>
      <c r="S318" s="257">
        <v>43862</v>
      </c>
      <c r="T318" s="217">
        <v>43992</v>
      </c>
    </row>
    <row r="319" spans="1:20" ht="15.6" customHeight="1" outlineLevel="2" x14ac:dyDescent="0.25">
      <c r="A319" s="37"/>
      <c r="B319" s="37">
        <v>268</v>
      </c>
      <c r="C319" s="170">
        <v>94502000</v>
      </c>
      <c r="D319" s="170" t="s">
        <v>1013</v>
      </c>
      <c r="E319" s="39" t="s">
        <v>1243</v>
      </c>
      <c r="F319" s="82" t="s">
        <v>919</v>
      </c>
      <c r="G319" s="38" t="s">
        <v>830</v>
      </c>
      <c r="H319" s="176">
        <v>447</v>
      </c>
      <c r="I319" s="35">
        <v>18</v>
      </c>
      <c r="J319" s="177">
        <v>3</v>
      </c>
      <c r="K319" s="176">
        <v>16</v>
      </c>
      <c r="L319" s="173">
        <v>48</v>
      </c>
      <c r="M319" s="31" t="s">
        <v>6</v>
      </c>
      <c r="N319" s="58"/>
      <c r="O319" s="32" t="s">
        <v>390</v>
      </c>
      <c r="P319" s="213">
        <v>34320</v>
      </c>
      <c r="Q319" s="213">
        <f t="shared" si="10"/>
        <v>1647360</v>
      </c>
      <c r="R319" s="253">
        <v>4.25</v>
      </c>
      <c r="S319" s="257">
        <v>43862</v>
      </c>
      <c r="T319" s="217">
        <v>43992</v>
      </c>
    </row>
    <row r="320" spans="1:20" ht="15.6" customHeight="1" outlineLevel="1" x14ac:dyDescent="0.25">
      <c r="A320" s="37"/>
      <c r="B320" s="37">
        <v>268</v>
      </c>
      <c r="C320" s="170">
        <v>94502000</v>
      </c>
      <c r="D320" s="170" t="s">
        <v>1013</v>
      </c>
      <c r="E320" s="51" t="s">
        <v>1244</v>
      </c>
      <c r="F320" s="82" t="s">
        <v>919</v>
      </c>
      <c r="G320" s="38"/>
      <c r="H320" s="176"/>
      <c r="I320" s="35"/>
      <c r="J320" s="177"/>
      <c r="K320" s="176"/>
      <c r="L320" s="173">
        <v>96</v>
      </c>
      <c r="M320" s="31"/>
      <c r="N320" s="58"/>
      <c r="O320" s="32"/>
      <c r="P320" s="214"/>
      <c r="Q320" s="216">
        <f>SUM(Q318:Q319)</f>
        <v>3294720</v>
      </c>
      <c r="R320" s="214"/>
      <c r="S320" s="214"/>
    </row>
    <row r="321" spans="1:20" ht="15.75" outlineLevel="2" x14ac:dyDescent="0.25">
      <c r="A321" s="37"/>
      <c r="B321" s="37">
        <v>269</v>
      </c>
      <c r="C321" s="170">
        <v>38461975</v>
      </c>
      <c r="D321" s="170" t="s">
        <v>1013</v>
      </c>
      <c r="E321" s="63" t="s">
        <v>1245</v>
      </c>
      <c r="F321" s="82" t="s">
        <v>919</v>
      </c>
      <c r="G321" s="38" t="s">
        <v>831</v>
      </c>
      <c r="H321" s="176">
        <v>649</v>
      </c>
      <c r="I321" s="35">
        <v>25</v>
      </c>
      <c r="J321" s="177">
        <v>1.5</v>
      </c>
      <c r="K321" s="176">
        <v>16</v>
      </c>
      <c r="L321" s="173">
        <v>24</v>
      </c>
      <c r="M321" s="31" t="s">
        <v>6</v>
      </c>
      <c r="N321" s="58"/>
      <c r="O321" s="32" t="s">
        <v>390</v>
      </c>
      <c r="P321" s="213">
        <v>34320</v>
      </c>
      <c r="Q321" s="213">
        <f t="shared" si="10"/>
        <v>823680</v>
      </c>
      <c r="R321" s="214"/>
      <c r="S321" s="214"/>
    </row>
    <row r="322" spans="1:20" ht="15.75" outlineLevel="2" x14ac:dyDescent="0.25">
      <c r="A322" s="37"/>
      <c r="B322" s="37">
        <v>269</v>
      </c>
      <c r="C322" s="170">
        <v>38461975</v>
      </c>
      <c r="D322" s="170" t="s">
        <v>1013</v>
      </c>
      <c r="E322" s="39" t="s">
        <v>1245</v>
      </c>
      <c r="F322" s="82" t="s">
        <v>919</v>
      </c>
      <c r="G322" s="38" t="s">
        <v>631</v>
      </c>
      <c r="H322" s="176" t="s">
        <v>680</v>
      </c>
      <c r="I322" s="35">
        <v>30</v>
      </c>
      <c r="J322" s="177">
        <v>3</v>
      </c>
      <c r="K322" s="176">
        <v>16</v>
      </c>
      <c r="L322" s="173">
        <v>48</v>
      </c>
      <c r="M322" s="31" t="s">
        <v>6</v>
      </c>
      <c r="N322" s="58"/>
      <c r="O322" s="32" t="s">
        <v>390</v>
      </c>
      <c r="P322" s="213">
        <v>34320</v>
      </c>
      <c r="Q322" s="213">
        <f t="shared" si="10"/>
        <v>1647360</v>
      </c>
      <c r="R322" s="253">
        <v>4.25</v>
      </c>
      <c r="S322" s="257">
        <v>43862</v>
      </c>
      <c r="T322" s="217">
        <v>43992</v>
      </c>
    </row>
    <row r="323" spans="1:20" ht="15.75" outlineLevel="2" x14ac:dyDescent="0.25">
      <c r="A323" s="37"/>
      <c r="B323" s="37">
        <v>269</v>
      </c>
      <c r="C323" s="170">
        <v>38461975</v>
      </c>
      <c r="D323" s="170" t="s">
        <v>1013</v>
      </c>
      <c r="E323" s="39" t="s">
        <v>1245</v>
      </c>
      <c r="F323" s="82" t="s">
        <v>919</v>
      </c>
      <c r="G323" s="38" t="s">
        <v>832</v>
      </c>
      <c r="H323" s="176">
        <v>474</v>
      </c>
      <c r="I323" s="35">
        <v>20</v>
      </c>
      <c r="J323" s="177">
        <v>1.5</v>
      </c>
      <c r="K323" s="176">
        <v>16</v>
      </c>
      <c r="L323" s="173">
        <v>24</v>
      </c>
      <c r="M323" s="31" t="s">
        <v>6</v>
      </c>
      <c r="N323" s="58"/>
      <c r="O323" s="32" t="s">
        <v>390</v>
      </c>
      <c r="P323" s="213">
        <v>34320</v>
      </c>
      <c r="Q323" s="213">
        <f t="shared" si="10"/>
        <v>823680</v>
      </c>
      <c r="R323" s="253">
        <v>4.25</v>
      </c>
      <c r="S323" s="257">
        <v>43862</v>
      </c>
      <c r="T323" s="217">
        <v>43992</v>
      </c>
    </row>
    <row r="324" spans="1:20" ht="15.75" outlineLevel="1" x14ac:dyDescent="0.25">
      <c r="A324" s="37"/>
      <c r="B324" s="37">
        <v>269</v>
      </c>
      <c r="C324" s="170">
        <v>38461975</v>
      </c>
      <c r="D324" s="170" t="s">
        <v>1013</v>
      </c>
      <c r="E324" s="51" t="s">
        <v>1246</v>
      </c>
      <c r="F324" s="82" t="s">
        <v>919</v>
      </c>
      <c r="G324" s="38"/>
      <c r="H324" s="176"/>
      <c r="I324" s="35"/>
      <c r="J324" s="177"/>
      <c r="K324" s="176"/>
      <c r="L324" s="173">
        <v>96</v>
      </c>
      <c r="M324" s="31"/>
      <c r="N324" s="58"/>
      <c r="O324" s="32"/>
      <c r="P324" s="214"/>
      <c r="Q324" s="216">
        <f>SUM(Q321:Q323)</f>
        <v>3294720</v>
      </c>
      <c r="R324" s="214"/>
      <c r="S324" s="214"/>
    </row>
    <row r="325" spans="1:20" s="181" customFormat="1" ht="15.75" outlineLevel="2" x14ac:dyDescent="0.25">
      <c r="A325" s="37"/>
      <c r="B325" s="37">
        <v>270</v>
      </c>
      <c r="C325" s="170">
        <v>66987679</v>
      </c>
      <c r="D325" s="170" t="s">
        <v>1280</v>
      </c>
      <c r="E325" s="63" t="s">
        <v>1247</v>
      </c>
      <c r="F325" s="82" t="s">
        <v>919</v>
      </c>
      <c r="G325" s="38" t="s">
        <v>707</v>
      </c>
      <c r="H325" s="176" t="s">
        <v>687</v>
      </c>
      <c r="I325" s="35">
        <v>45</v>
      </c>
      <c r="J325" s="177">
        <v>3</v>
      </c>
      <c r="K325" s="176">
        <v>16</v>
      </c>
      <c r="L325" s="173">
        <v>48</v>
      </c>
      <c r="M325" s="180" t="s">
        <v>6</v>
      </c>
      <c r="N325" s="58"/>
      <c r="O325" s="172" t="s">
        <v>431</v>
      </c>
      <c r="P325" s="213">
        <v>34320</v>
      </c>
      <c r="Q325" s="213">
        <f t="shared" si="10"/>
        <v>1647360</v>
      </c>
      <c r="R325" s="253">
        <v>5.25</v>
      </c>
      <c r="S325" s="257">
        <v>43862</v>
      </c>
      <c r="T325" s="217">
        <v>44020</v>
      </c>
    </row>
    <row r="326" spans="1:20" s="181" customFormat="1" ht="30" outlineLevel="2" x14ac:dyDescent="0.25">
      <c r="A326" s="37"/>
      <c r="B326" s="37">
        <v>270</v>
      </c>
      <c r="C326" s="170">
        <v>66987679</v>
      </c>
      <c r="D326" s="170" t="s">
        <v>1280</v>
      </c>
      <c r="E326" s="39" t="s">
        <v>1247</v>
      </c>
      <c r="F326" s="82" t="s">
        <v>919</v>
      </c>
      <c r="G326" s="38" t="s">
        <v>679</v>
      </c>
      <c r="H326" s="176">
        <v>7170</v>
      </c>
      <c r="I326" s="35">
        <v>35</v>
      </c>
      <c r="J326" s="177">
        <v>3</v>
      </c>
      <c r="K326" s="176">
        <v>16</v>
      </c>
      <c r="L326" s="173">
        <v>48</v>
      </c>
      <c r="M326" s="180" t="s">
        <v>6</v>
      </c>
      <c r="N326" s="58"/>
      <c r="O326" s="172" t="s">
        <v>390</v>
      </c>
      <c r="P326" s="213">
        <v>34320</v>
      </c>
      <c r="Q326" s="213">
        <f t="shared" si="10"/>
        <v>1647360</v>
      </c>
      <c r="R326" s="253">
        <v>5.25</v>
      </c>
      <c r="S326" s="257">
        <v>43862</v>
      </c>
      <c r="T326" s="217">
        <v>44020</v>
      </c>
    </row>
    <row r="327" spans="1:20" s="181" customFormat="1" ht="45" outlineLevel="2" x14ac:dyDescent="0.25">
      <c r="A327" s="37"/>
      <c r="B327" s="37">
        <v>270</v>
      </c>
      <c r="C327" s="170">
        <v>66987679</v>
      </c>
      <c r="D327" s="170" t="s">
        <v>1280</v>
      </c>
      <c r="E327" s="39" t="s">
        <v>1247</v>
      </c>
      <c r="F327" s="82" t="s">
        <v>919</v>
      </c>
      <c r="G327" s="38" t="s">
        <v>833</v>
      </c>
      <c r="H327" s="176">
        <v>9170</v>
      </c>
      <c r="I327" s="35">
        <v>24</v>
      </c>
      <c r="J327" s="177">
        <v>3</v>
      </c>
      <c r="K327" s="176">
        <v>16</v>
      </c>
      <c r="L327" s="173">
        <v>48</v>
      </c>
      <c r="M327" s="180" t="s">
        <v>6</v>
      </c>
      <c r="N327" s="58"/>
      <c r="O327" s="172" t="s">
        <v>390</v>
      </c>
      <c r="P327" s="213">
        <v>34320</v>
      </c>
      <c r="Q327" s="213">
        <f t="shared" ref="Q327:Q385" si="12">L327*P327</f>
        <v>1647360</v>
      </c>
      <c r="R327" s="253">
        <v>5.25</v>
      </c>
      <c r="S327" s="257">
        <v>43862</v>
      </c>
      <c r="T327" s="217">
        <v>44020</v>
      </c>
    </row>
    <row r="328" spans="1:20" s="181" customFormat="1" ht="15.75" outlineLevel="2" x14ac:dyDescent="0.25">
      <c r="A328" s="37"/>
      <c r="B328" s="37">
        <v>270</v>
      </c>
      <c r="C328" s="170">
        <v>66987679</v>
      </c>
      <c r="D328" s="170" t="s">
        <v>1280</v>
      </c>
      <c r="E328" s="39" t="s">
        <v>1247</v>
      </c>
      <c r="F328" s="82" t="s">
        <v>919</v>
      </c>
      <c r="G328" s="38" t="s">
        <v>834</v>
      </c>
      <c r="H328" s="176" t="s">
        <v>652</v>
      </c>
      <c r="I328" s="35">
        <v>25</v>
      </c>
      <c r="J328" s="177">
        <v>3</v>
      </c>
      <c r="K328" s="176">
        <v>16</v>
      </c>
      <c r="L328" s="173">
        <v>48</v>
      </c>
      <c r="M328" s="180" t="s">
        <v>6</v>
      </c>
      <c r="N328" s="58"/>
      <c r="O328" s="172" t="s">
        <v>390</v>
      </c>
      <c r="P328" s="213">
        <v>34320</v>
      </c>
      <c r="Q328" s="213">
        <f t="shared" si="12"/>
        <v>1647360</v>
      </c>
      <c r="R328" s="253">
        <v>5.25</v>
      </c>
      <c r="S328" s="257">
        <v>43862</v>
      </c>
      <c r="T328" s="217">
        <v>44020</v>
      </c>
    </row>
    <row r="329" spans="1:20" s="181" customFormat="1" ht="15.75" outlineLevel="1" x14ac:dyDescent="0.25">
      <c r="A329" s="37"/>
      <c r="B329" s="37">
        <v>270</v>
      </c>
      <c r="C329" s="170">
        <v>66987679</v>
      </c>
      <c r="D329" s="170" t="s">
        <v>1280</v>
      </c>
      <c r="E329" s="51" t="s">
        <v>1248</v>
      </c>
      <c r="F329" s="82" t="s">
        <v>919</v>
      </c>
      <c r="G329" s="38"/>
      <c r="H329" s="176"/>
      <c r="I329" s="35"/>
      <c r="J329" s="177"/>
      <c r="K329" s="176"/>
      <c r="L329" s="173">
        <v>192</v>
      </c>
      <c r="M329" s="180"/>
      <c r="N329" s="58"/>
      <c r="O329" s="172"/>
      <c r="P329" s="194"/>
      <c r="Q329" s="216">
        <f>SUM(Q325:Q328)</f>
        <v>6589440</v>
      </c>
      <c r="R329" s="194"/>
      <c r="S329" s="194"/>
    </row>
    <row r="330" spans="1:20" s="181" customFormat="1" ht="25.5" outlineLevel="1" x14ac:dyDescent="0.25">
      <c r="A330" s="37"/>
      <c r="B330" s="37">
        <v>271</v>
      </c>
      <c r="C330" s="170">
        <v>31937371</v>
      </c>
      <c r="D330" s="170" t="s">
        <v>1013</v>
      </c>
      <c r="E330" s="183" t="s">
        <v>623</v>
      </c>
      <c r="F330" s="82" t="s">
        <v>919</v>
      </c>
      <c r="G330" s="115" t="s">
        <v>624</v>
      </c>
      <c r="H330" s="123" t="s">
        <v>38</v>
      </c>
      <c r="I330" s="35"/>
      <c r="J330" s="127">
        <v>3</v>
      </c>
      <c r="K330" s="123">
        <v>16</v>
      </c>
      <c r="L330" s="16">
        <v>48</v>
      </c>
      <c r="M330" s="166" t="s">
        <v>6</v>
      </c>
      <c r="N330" s="83" t="s">
        <v>29</v>
      </c>
      <c r="O330" s="83" t="s">
        <v>617</v>
      </c>
      <c r="P330" s="213">
        <v>34320</v>
      </c>
      <c r="Q330" s="213">
        <f t="shared" si="12"/>
        <v>1647360</v>
      </c>
      <c r="R330" s="253">
        <v>4.25</v>
      </c>
      <c r="S330" s="257">
        <v>43862</v>
      </c>
      <c r="T330" s="217">
        <v>43992</v>
      </c>
    </row>
    <row r="331" spans="1:20" s="181" customFormat="1" ht="39" outlineLevel="1" x14ac:dyDescent="0.25">
      <c r="A331" s="37"/>
      <c r="B331" s="37">
        <v>271</v>
      </c>
      <c r="C331" s="170">
        <v>31937371</v>
      </c>
      <c r="D331" s="170" t="s">
        <v>1013</v>
      </c>
      <c r="E331" s="183" t="s">
        <v>623</v>
      </c>
      <c r="F331" s="82" t="s">
        <v>919</v>
      </c>
      <c r="G331" s="115" t="s">
        <v>624</v>
      </c>
      <c r="H331" s="123" t="s">
        <v>156</v>
      </c>
      <c r="I331" s="35"/>
      <c r="J331" s="127">
        <v>3</v>
      </c>
      <c r="K331" s="123">
        <v>16</v>
      </c>
      <c r="L331" s="16">
        <v>48</v>
      </c>
      <c r="M331" s="166" t="s">
        <v>6</v>
      </c>
      <c r="N331" s="83" t="s">
        <v>29</v>
      </c>
      <c r="O331" s="158" t="s">
        <v>617</v>
      </c>
      <c r="P331" s="213">
        <v>34320</v>
      </c>
      <c r="Q331" s="213">
        <f t="shared" si="12"/>
        <v>1647360</v>
      </c>
      <c r="R331" s="253">
        <v>4.25</v>
      </c>
      <c r="S331" s="257">
        <v>43862</v>
      </c>
      <c r="T331" s="217">
        <v>43992</v>
      </c>
    </row>
    <row r="332" spans="1:20" s="181" customFormat="1" ht="39" outlineLevel="1" x14ac:dyDescent="0.25">
      <c r="A332" s="37"/>
      <c r="B332" s="37">
        <v>271</v>
      </c>
      <c r="C332" s="170">
        <v>31937371</v>
      </c>
      <c r="D332" s="170" t="s">
        <v>1013</v>
      </c>
      <c r="E332" s="183" t="s">
        <v>623</v>
      </c>
      <c r="F332" s="82" t="s">
        <v>919</v>
      </c>
      <c r="G332" s="115" t="s">
        <v>618</v>
      </c>
      <c r="H332" s="123" t="s">
        <v>142</v>
      </c>
      <c r="I332" s="35"/>
      <c r="J332" s="127">
        <v>3</v>
      </c>
      <c r="K332" s="123">
        <v>16</v>
      </c>
      <c r="L332" s="16">
        <v>48</v>
      </c>
      <c r="M332" s="166" t="s">
        <v>6</v>
      </c>
      <c r="N332" s="83" t="s">
        <v>29</v>
      </c>
      <c r="O332" s="167" t="s">
        <v>617</v>
      </c>
      <c r="P332" s="213">
        <v>34320</v>
      </c>
      <c r="Q332" s="213">
        <f t="shared" si="12"/>
        <v>1647360</v>
      </c>
      <c r="R332" s="253">
        <v>4.25</v>
      </c>
      <c r="S332" s="257">
        <v>43862</v>
      </c>
      <c r="T332" s="217">
        <v>43992</v>
      </c>
    </row>
    <row r="333" spans="1:20" s="181" customFormat="1" ht="39" outlineLevel="1" x14ac:dyDescent="0.25">
      <c r="A333" s="37"/>
      <c r="B333" s="37">
        <v>271</v>
      </c>
      <c r="C333" s="170">
        <v>31937371</v>
      </c>
      <c r="D333" s="170" t="s">
        <v>1013</v>
      </c>
      <c r="E333" s="183" t="s">
        <v>623</v>
      </c>
      <c r="F333" s="82" t="s">
        <v>919</v>
      </c>
      <c r="G333" s="115" t="s">
        <v>618</v>
      </c>
      <c r="H333" s="123" t="s">
        <v>328</v>
      </c>
      <c r="I333" s="35"/>
      <c r="J333" s="127">
        <v>3</v>
      </c>
      <c r="K333" s="123">
        <v>16</v>
      </c>
      <c r="L333" s="16">
        <v>48</v>
      </c>
      <c r="M333" s="166" t="s">
        <v>6</v>
      </c>
      <c r="N333" s="83" t="s">
        <v>29</v>
      </c>
      <c r="O333" s="167" t="s">
        <v>617</v>
      </c>
      <c r="P333" s="213">
        <v>34320</v>
      </c>
      <c r="Q333" s="213">
        <f t="shared" si="12"/>
        <v>1647360</v>
      </c>
      <c r="R333" s="253">
        <v>4.25</v>
      </c>
      <c r="S333" s="257">
        <v>43862</v>
      </c>
      <c r="T333" s="217">
        <v>43992</v>
      </c>
    </row>
    <row r="334" spans="1:20" s="181" customFormat="1" ht="39" outlineLevel="1" x14ac:dyDescent="0.25">
      <c r="A334" s="37"/>
      <c r="B334" s="37">
        <v>271</v>
      </c>
      <c r="C334" s="170">
        <v>31937371</v>
      </c>
      <c r="D334" s="170" t="s">
        <v>1013</v>
      </c>
      <c r="E334" s="183" t="s">
        <v>623</v>
      </c>
      <c r="F334" s="82" t="s">
        <v>919</v>
      </c>
      <c r="G334" s="115" t="s">
        <v>618</v>
      </c>
      <c r="H334" s="123">
        <v>4495</v>
      </c>
      <c r="I334" s="35"/>
      <c r="J334" s="127">
        <v>3</v>
      </c>
      <c r="K334" s="123">
        <v>16</v>
      </c>
      <c r="L334" s="16">
        <v>48</v>
      </c>
      <c r="M334" s="166" t="s">
        <v>6</v>
      </c>
      <c r="N334" s="83" t="s">
        <v>29</v>
      </c>
      <c r="O334" s="167" t="s">
        <v>617</v>
      </c>
      <c r="P334" s="213">
        <v>34320</v>
      </c>
      <c r="Q334" s="213">
        <f t="shared" si="12"/>
        <v>1647360</v>
      </c>
      <c r="R334" s="253">
        <v>4.25</v>
      </c>
      <c r="S334" s="257">
        <v>43862</v>
      </c>
      <c r="T334" s="217">
        <v>43992</v>
      </c>
    </row>
    <row r="335" spans="1:20" s="181" customFormat="1" ht="31.5" outlineLevel="1" x14ac:dyDescent="0.25">
      <c r="A335" s="37"/>
      <c r="B335" s="37">
        <v>271</v>
      </c>
      <c r="C335" s="170">
        <v>31937371</v>
      </c>
      <c r="D335" s="170" t="s">
        <v>1013</v>
      </c>
      <c r="E335" s="51" t="s">
        <v>835</v>
      </c>
      <c r="F335" s="82" t="s">
        <v>919</v>
      </c>
      <c r="G335" s="38"/>
      <c r="H335" s="176"/>
      <c r="I335" s="35"/>
      <c r="J335" s="177"/>
      <c r="K335" s="176"/>
      <c r="L335" s="175">
        <v>240</v>
      </c>
      <c r="M335" s="180"/>
      <c r="N335" s="58"/>
      <c r="O335" s="172"/>
      <c r="P335" s="194"/>
      <c r="Q335" s="216">
        <f>SUM(Q330:Q334)</f>
        <v>8236800</v>
      </c>
      <c r="R335" s="194"/>
      <c r="S335" s="194"/>
    </row>
    <row r="336" spans="1:20" ht="30" outlineLevel="2" x14ac:dyDescent="0.25">
      <c r="A336" s="37"/>
      <c r="B336" s="37">
        <v>272</v>
      </c>
      <c r="C336" s="170">
        <v>31199992</v>
      </c>
      <c r="D336" s="170" t="s">
        <v>1282</v>
      </c>
      <c r="E336" s="63" t="s">
        <v>836</v>
      </c>
      <c r="F336" s="82" t="s">
        <v>919</v>
      </c>
      <c r="G336" s="38" t="s">
        <v>716</v>
      </c>
      <c r="H336" s="176" t="s">
        <v>725</v>
      </c>
      <c r="I336" s="35">
        <v>30</v>
      </c>
      <c r="J336" s="177">
        <v>3</v>
      </c>
      <c r="K336" s="176">
        <v>16</v>
      </c>
      <c r="L336" s="173">
        <v>48</v>
      </c>
      <c r="M336" s="31" t="s">
        <v>6</v>
      </c>
      <c r="N336" s="58"/>
      <c r="O336" s="32" t="s">
        <v>390</v>
      </c>
      <c r="P336" s="213">
        <v>34320</v>
      </c>
      <c r="Q336" s="213">
        <f t="shared" si="12"/>
        <v>1647360</v>
      </c>
      <c r="R336" s="253">
        <v>4.25</v>
      </c>
      <c r="S336" s="257">
        <v>43862</v>
      </c>
      <c r="T336" s="217">
        <v>43992</v>
      </c>
    </row>
    <row r="337" spans="1:20" ht="15.75" outlineLevel="2" x14ac:dyDescent="0.25">
      <c r="A337" s="37"/>
      <c r="B337" s="37">
        <v>272</v>
      </c>
      <c r="C337" s="170">
        <v>31199992</v>
      </c>
      <c r="D337" s="170" t="s">
        <v>1282</v>
      </c>
      <c r="E337" s="39" t="s">
        <v>836</v>
      </c>
      <c r="F337" s="82" t="s">
        <v>919</v>
      </c>
      <c r="G337" s="38" t="s">
        <v>791</v>
      </c>
      <c r="H337" s="176">
        <v>241</v>
      </c>
      <c r="I337" s="35">
        <v>17</v>
      </c>
      <c r="J337" s="177">
        <v>3</v>
      </c>
      <c r="K337" s="176">
        <v>16</v>
      </c>
      <c r="L337" s="173">
        <v>48</v>
      </c>
      <c r="M337" s="31" t="s">
        <v>6</v>
      </c>
      <c r="N337" s="58"/>
      <c r="O337" s="32" t="s">
        <v>390</v>
      </c>
      <c r="P337" s="213">
        <v>34320</v>
      </c>
      <c r="Q337" s="213">
        <f t="shared" si="12"/>
        <v>1647360</v>
      </c>
      <c r="R337" s="253">
        <v>4.25</v>
      </c>
      <c r="S337" s="257">
        <v>43862</v>
      </c>
      <c r="T337" s="217">
        <v>43992</v>
      </c>
    </row>
    <row r="338" spans="1:20" ht="15.75" outlineLevel="1" x14ac:dyDescent="0.25">
      <c r="A338" s="37"/>
      <c r="B338" s="37">
        <v>272</v>
      </c>
      <c r="C338" s="170">
        <v>31199992</v>
      </c>
      <c r="D338" s="170" t="s">
        <v>1282</v>
      </c>
      <c r="E338" s="51" t="s">
        <v>837</v>
      </c>
      <c r="F338" s="82" t="s">
        <v>919</v>
      </c>
      <c r="G338" s="38"/>
      <c r="H338" s="176"/>
      <c r="I338" s="35"/>
      <c r="J338" s="177"/>
      <c r="K338" s="176"/>
      <c r="L338" s="173">
        <v>96</v>
      </c>
      <c r="M338" s="31"/>
      <c r="N338" s="58"/>
      <c r="O338" s="32"/>
      <c r="P338" s="214"/>
      <c r="Q338" s="216">
        <f>SUM(Q336:Q337)</f>
        <v>3294720</v>
      </c>
      <c r="R338" s="214"/>
      <c r="S338" s="214"/>
    </row>
    <row r="339" spans="1:20" ht="15.75" outlineLevel="2" x14ac:dyDescent="0.25">
      <c r="A339" s="37"/>
      <c r="B339" s="37">
        <v>273</v>
      </c>
      <c r="C339" s="170">
        <v>16726471</v>
      </c>
      <c r="D339" s="170" t="s">
        <v>1013</v>
      </c>
      <c r="E339" s="63" t="s">
        <v>1249</v>
      </c>
      <c r="F339" s="82" t="s">
        <v>919</v>
      </c>
      <c r="G339" s="38" t="s">
        <v>838</v>
      </c>
      <c r="H339" s="176">
        <v>749</v>
      </c>
      <c r="I339" s="35">
        <v>35</v>
      </c>
      <c r="J339" s="177">
        <v>3</v>
      </c>
      <c r="K339" s="176">
        <v>16</v>
      </c>
      <c r="L339" s="173">
        <v>48</v>
      </c>
      <c r="M339" s="31" t="s">
        <v>6</v>
      </c>
      <c r="N339" s="58"/>
      <c r="O339" s="32"/>
      <c r="P339" s="213">
        <v>34320</v>
      </c>
      <c r="Q339" s="213">
        <f t="shared" si="12"/>
        <v>1647360</v>
      </c>
      <c r="R339" s="253">
        <v>4.25</v>
      </c>
      <c r="S339" s="257">
        <v>43862</v>
      </c>
      <c r="T339" s="217">
        <v>43992</v>
      </c>
    </row>
    <row r="340" spans="1:20" ht="15.75" outlineLevel="2" x14ac:dyDescent="0.25">
      <c r="A340" s="37"/>
      <c r="B340" s="37">
        <v>273</v>
      </c>
      <c r="C340" s="170">
        <v>16726471</v>
      </c>
      <c r="D340" s="170" t="s">
        <v>1013</v>
      </c>
      <c r="E340" s="39" t="s">
        <v>1249</v>
      </c>
      <c r="F340" s="82" t="s">
        <v>919</v>
      </c>
      <c r="G340" s="38" t="s">
        <v>610</v>
      </c>
      <c r="H340" s="176" t="s">
        <v>781</v>
      </c>
      <c r="I340" s="35">
        <v>30</v>
      </c>
      <c r="J340" s="177">
        <v>3</v>
      </c>
      <c r="K340" s="176">
        <v>16</v>
      </c>
      <c r="L340" s="173">
        <v>48</v>
      </c>
      <c r="M340" s="31" t="s">
        <v>6</v>
      </c>
      <c r="N340" s="58"/>
      <c r="O340" s="32" t="s">
        <v>390</v>
      </c>
      <c r="P340" s="213">
        <v>34320</v>
      </c>
      <c r="Q340" s="213">
        <f t="shared" si="12"/>
        <v>1647360</v>
      </c>
      <c r="R340" s="253">
        <v>4.25</v>
      </c>
      <c r="S340" s="257">
        <v>43862</v>
      </c>
      <c r="T340" s="217">
        <v>43992</v>
      </c>
    </row>
    <row r="341" spans="1:20" ht="15.75" outlineLevel="2" x14ac:dyDescent="0.25">
      <c r="A341" s="37"/>
      <c r="B341" s="37">
        <v>273</v>
      </c>
      <c r="C341" s="170">
        <v>16726471</v>
      </c>
      <c r="D341" s="170" t="s">
        <v>1013</v>
      </c>
      <c r="E341" s="39" t="s">
        <v>1249</v>
      </c>
      <c r="F341" s="82" t="s">
        <v>919</v>
      </c>
      <c r="G341" s="38" t="s">
        <v>838</v>
      </c>
      <c r="H341" s="176" t="s">
        <v>680</v>
      </c>
      <c r="I341" s="35">
        <v>30</v>
      </c>
      <c r="J341" s="177">
        <v>3</v>
      </c>
      <c r="K341" s="176">
        <v>16</v>
      </c>
      <c r="L341" s="173">
        <v>48</v>
      </c>
      <c r="M341" s="31" t="s">
        <v>6</v>
      </c>
      <c r="N341" s="58"/>
      <c r="O341" s="32" t="s">
        <v>390</v>
      </c>
      <c r="P341" s="213">
        <v>34320</v>
      </c>
      <c r="Q341" s="213">
        <f t="shared" si="12"/>
        <v>1647360</v>
      </c>
      <c r="R341" s="253">
        <v>4.25</v>
      </c>
      <c r="S341" s="257">
        <v>43862</v>
      </c>
      <c r="T341" s="217">
        <v>43992</v>
      </c>
    </row>
    <row r="342" spans="1:20" ht="15.75" outlineLevel="1" x14ac:dyDescent="0.25">
      <c r="A342" s="37"/>
      <c r="B342" s="37">
        <v>273</v>
      </c>
      <c r="C342" s="170">
        <v>16726471</v>
      </c>
      <c r="D342" s="170" t="s">
        <v>1013</v>
      </c>
      <c r="E342" s="51" t="s">
        <v>1250</v>
      </c>
      <c r="F342" s="82" t="s">
        <v>919</v>
      </c>
      <c r="G342" s="38"/>
      <c r="H342" s="176"/>
      <c r="I342" s="35"/>
      <c r="J342" s="177"/>
      <c r="K342" s="176"/>
      <c r="L342" s="173">
        <v>144</v>
      </c>
      <c r="M342" s="31"/>
      <c r="N342" s="58"/>
      <c r="O342" s="32"/>
      <c r="P342" s="214"/>
      <c r="Q342" s="216">
        <f>SUM(Q339:Q341)</f>
        <v>4942080</v>
      </c>
      <c r="R342" s="214"/>
      <c r="S342" s="214"/>
    </row>
    <row r="343" spans="1:20" ht="30" outlineLevel="2" x14ac:dyDescent="0.25">
      <c r="A343" s="37"/>
      <c r="B343" s="37">
        <v>274</v>
      </c>
      <c r="C343" s="170">
        <v>98378386</v>
      </c>
      <c r="D343" s="170" t="s">
        <v>1283</v>
      </c>
      <c r="E343" s="63" t="s">
        <v>1251</v>
      </c>
      <c r="F343" s="82" t="s">
        <v>919</v>
      </c>
      <c r="G343" s="186" t="s">
        <v>839</v>
      </c>
      <c r="H343" s="176">
        <v>6155</v>
      </c>
      <c r="I343" s="35">
        <v>15</v>
      </c>
      <c r="J343" s="177">
        <v>3</v>
      </c>
      <c r="K343" s="176">
        <v>16</v>
      </c>
      <c r="L343" s="173">
        <v>48</v>
      </c>
      <c r="M343" s="31" t="s">
        <v>6</v>
      </c>
      <c r="N343" s="58"/>
      <c r="O343" s="32" t="s">
        <v>390</v>
      </c>
      <c r="P343" s="213">
        <v>34320</v>
      </c>
      <c r="Q343" s="213">
        <f t="shared" si="12"/>
        <v>1647360</v>
      </c>
      <c r="R343" s="253">
        <v>4.25</v>
      </c>
      <c r="S343" s="257">
        <v>43862</v>
      </c>
      <c r="T343" s="217">
        <v>43992</v>
      </c>
    </row>
    <row r="344" spans="1:20" ht="30" outlineLevel="2" x14ac:dyDescent="0.25">
      <c r="A344" s="37"/>
      <c r="B344" s="37">
        <v>274</v>
      </c>
      <c r="C344" s="170">
        <v>98378386</v>
      </c>
      <c r="D344" s="170" t="s">
        <v>1283</v>
      </c>
      <c r="E344" s="39" t="s">
        <v>1251</v>
      </c>
      <c r="F344" s="82" t="s">
        <v>919</v>
      </c>
      <c r="G344" s="186" t="s">
        <v>840</v>
      </c>
      <c r="H344" s="176">
        <v>749</v>
      </c>
      <c r="I344" s="35">
        <v>35</v>
      </c>
      <c r="J344" s="177">
        <v>3</v>
      </c>
      <c r="K344" s="176">
        <v>16</v>
      </c>
      <c r="L344" s="173">
        <v>48</v>
      </c>
      <c r="M344" s="31" t="s">
        <v>6</v>
      </c>
      <c r="N344" s="58"/>
      <c r="O344" s="32" t="s">
        <v>390</v>
      </c>
      <c r="P344" s="213">
        <v>34320</v>
      </c>
      <c r="Q344" s="213">
        <f t="shared" si="12"/>
        <v>1647360</v>
      </c>
      <c r="R344" s="253">
        <v>4.25</v>
      </c>
      <c r="S344" s="257">
        <v>43862</v>
      </c>
      <c r="T344" s="217">
        <v>43992</v>
      </c>
    </row>
    <row r="345" spans="1:20" ht="30" outlineLevel="2" x14ac:dyDescent="0.25">
      <c r="A345" s="37"/>
      <c r="B345" s="37">
        <v>274</v>
      </c>
      <c r="C345" s="170">
        <v>98378386</v>
      </c>
      <c r="D345" s="170" t="s">
        <v>1283</v>
      </c>
      <c r="E345" s="39" t="s">
        <v>1251</v>
      </c>
      <c r="F345" s="82" t="s">
        <v>919</v>
      </c>
      <c r="G345" s="38" t="s">
        <v>817</v>
      </c>
      <c r="H345" s="176" t="s">
        <v>704</v>
      </c>
      <c r="I345" s="35">
        <v>20</v>
      </c>
      <c r="J345" s="177">
        <v>3</v>
      </c>
      <c r="K345" s="176">
        <v>16</v>
      </c>
      <c r="L345" s="173">
        <v>48</v>
      </c>
      <c r="M345" s="31" t="s">
        <v>6</v>
      </c>
      <c r="N345" s="58"/>
      <c r="O345" s="32" t="s">
        <v>390</v>
      </c>
      <c r="P345" s="213">
        <v>34320</v>
      </c>
      <c r="Q345" s="213">
        <f t="shared" si="12"/>
        <v>1647360</v>
      </c>
      <c r="R345" s="253">
        <v>4.25</v>
      </c>
      <c r="S345" s="257">
        <v>43862</v>
      </c>
      <c r="T345" s="217">
        <v>43992</v>
      </c>
    </row>
    <row r="346" spans="1:20" ht="31.5" outlineLevel="1" x14ac:dyDescent="0.25">
      <c r="A346" s="37"/>
      <c r="B346" s="37">
        <v>274</v>
      </c>
      <c r="C346" s="170">
        <v>98378386</v>
      </c>
      <c r="D346" s="170" t="s">
        <v>1283</v>
      </c>
      <c r="E346" s="51" t="s">
        <v>1252</v>
      </c>
      <c r="F346" s="82" t="s">
        <v>919</v>
      </c>
      <c r="G346" s="38"/>
      <c r="H346" s="176"/>
      <c r="I346" s="35"/>
      <c r="J346" s="177"/>
      <c r="K346" s="176"/>
      <c r="L346" s="173">
        <v>144</v>
      </c>
      <c r="M346" s="31"/>
      <c r="N346" s="58"/>
      <c r="O346" s="32"/>
      <c r="P346" s="214"/>
      <c r="Q346" s="216">
        <f>SUM(Q343:Q345)</f>
        <v>4942080</v>
      </c>
      <c r="R346" s="214"/>
      <c r="S346" s="214"/>
    </row>
    <row r="347" spans="1:20" ht="15.75" outlineLevel="2" x14ac:dyDescent="0.25">
      <c r="A347" s="37"/>
      <c r="B347" s="37">
        <v>275</v>
      </c>
      <c r="C347" s="170">
        <v>16821478</v>
      </c>
      <c r="D347" s="170" t="s">
        <v>1281</v>
      </c>
      <c r="E347" s="63" t="s">
        <v>1253</v>
      </c>
      <c r="F347" s="82" t="s">
        <v>919</v>
      </c>
      <c r="G347" s="38" t="s">
        <v>732</v>
      </c>
      <c r="H347" s="176">
        <v>8155</v>
      </c>
      <c r="I347" s="35">
        <v>30</v>
      </c>
      <c r="J347" s="177">
        <v>1.5</v>
      </c>
      <c r="K347" s="176">
        <v>16</v>
      </c>
      <c r="L347" s="173">
        <v>24</v>
      </c>
      <c r="M347" s="31" t="s">
        <v>6</v>
      </c>
      <c r="N347" s="58"/>
      <c r="O347" s="32" t="s">
        <v>390</v>
      </c>
      <c r="P347" s="213">
        <v>34320</v>
      </c>
      <c r="Q347" s="213">
        <f t="shared" si="12"/>
        <v>823680</v>
      </c>
      <c r="R347" s="253">
        <v>4.25</v>
      </c>
      <c r="S347" s="257">
        <v>43862</v>
      </c>
      <c r="T347" s="217">
        <v>43992</v>
      </c>
    </row>
    <row r="348" spans="1:20" ht="15.75" outlineLevel="2" x14ac:dyDescent="0.25">
      <c r="A348" s="37"/>
      <c r="B348" s="37">
        <v>275</v>
      </c>
      <c r="C348" s="170">
        <v>16821478</v>
      </c>
      <c r="D348" s="170" t="s">
        <v>1281</v>
      </c>
      <c r="E348" s="39" t="s">
        <v>1253</v>
      </c>
      <c r="F348" s="82" t="s">
        <v>919</v>
      </c>
      <c r="G348" s="38" t="s">
        <v>732</v>
      </c>
      <c r="H348" s="176">
        <v>449</v>
      </c>
      <c r="I348" s="35">
        <v>20</v>
      </c>
      <c r="J348" s="177">
        <v>1.5</v>
      </c>
      <c r="K348" s="176">
        <v>16</v>
      </c>
      <c r="L348" s="173">
        <v>24</v>
      </c>
      <c r="M348" s="31" t="s">
        <v>6</v>
      </c>
      <c r="N348" s="58"/>
      <c r="O348" s="32" t="s">
        <v>390</v>
      </c>
      <c r="P348" s="213">
        <v>34320</v>
      </c>
      <c r="Q348" s="213">
        <f t="shared" si="12"/>
        <v>823680</v>
      </c>
      <c r="R348" s="253">
        <v>4.25</v>
      </c>
      <c r="S348" s="257">
        <v>43862</v>
      </c>
      <c r="T348" s="217">
        <v>43992</v>
      </c>
    </row>
    <row r="349" spans="1:20" ht="15.75" outlineLevel="2" x14ac:dyDescent="0.25">
      <c r="A349" s="37"/>
      <c r="B349" s="37">
        <v>275</v>
      </c>
      <c r="C349" s="170">
        <v>16821478</v>
      </c>
      <c r="D349" s="170" t="s">
        <v>1281</v>
      </c>
      <c r="E349" s="39" t="s">
        <v>1253</v>
      </c>
      <c r="F349" s="82" t="s">
        <v>919</v>
      </c>
      <c r="G349" s="38" t="s">
        <v>178</v>
      </c>
      <c r="H349" s="176">
        <v>301</v>
      </c>
      <c r="I349" s="35">
        <v>35</v>
      </c>
      <c r="J349" s="177">
        <v>3</v>
      </c>
      <c r="K349" s="176">
        <v>16</v>
      </c>
      <c r="L349" s="173">
        <v>48</v>
      </c>
      <c r="M349" s="31" t="s">
        <v>6</v>
      </c>
      <c r="N349" s="58" t="s">
        <v>664</v>
      </c>
      <c r="O349" s="32" t="s">
        <v>390</v>
      </c>
      <c r="P349" s="213">
        <v>34320</v>
      </c>
      <c r="Q349" s="213">
        <f t="shared" si="12"/>
        <v>1647360</v>
      </c>
      <c r="R349" s="253">
        <v>4.25</v>
      </c>
      <c r="S349" s="257">
        <v>43862</v>
      </c>
      <c r="T349" s="217">
        <v>43992</v>
      </c>
    </row>
    <row r="350" spans="1:20" ht="31.5" outlineLevel="1" x14ac:dyDescent="0.25">
      <c r="A350" s="37"/>
      <c r="B350" s="37">
        <v>275</v>
      </c>
      <c r="C350" s="170">
        <v>16821478</v>
      </c>
      <c r="D350" s="170" t="s">
        <v>1281</v>
      </c>
      <c r="E350" s="51" t="s">
        <v>1254</v>
      </c>
      <c r="F350" s="82" t="s">
        <v>919</v>
      </c>
      <c r="G350" s="38"/>
      <c r="H350" s="176"/>
      <c r="I350" s="35"/>
      <c r="J350" s="177"/>
      <c r="K350" s="176"/>
      <c r="L350" s="173">
        <v>96</v>
      </c>
      <c r="M350" s="31"/>
      <c r="N350" s="58"/>
      <c r="O350" s="32"/>
      <c r="P350" s="214"/>
      <c r="Q350" s="216">
        <f>SUM(Q347:Q349)</f>
        <v>3294720</v>
      </c>
      <c r="R350" s="214"/>
      <c r="S350" s="214"/>
    </row>
    <row r="351" spans="1:20" ht="15.75" outlineLevel="2" x14ac:dyDescent="0.25">
      <c r="A351" s="37"/>
      <c r="B351" s="37">
        <v>276</v>
      </c>
      <c r="C351" s="170">
        <v>6423138</v>
      </c>
      <c r="D351" s="170" t="s">
        <v>1284</v>
      </c>
      <c r="E351" s="63" t="s">
        <v>1255</v>
      </c>
      <c r="F351" s="82" t="s">
        <v>919</v>
      </c>
      <c r="G351" s="186" t="s">
        <v>841</v>
      </c>
      <c r="H351" s="176">
        <v>10155</v>
      </c>
      <c r="I351" s="35">
        <v>25</v>
      </c>
      <c r="J351" s="177">
        <v>3</v>
      </c>
      <c r="K351" s="176">
        <v>16</v>
      </c>
      <c r="L351" s="173">
        <v>48</v>
      </c>
      <c r="M351" s="31" t="s">
        <v>6</v>
      </c>
      <c r="N351" s="58"/>
      <c r="O351" s="32" t="s">
        <v>390</v>
      </c>
      <c r="P351" s="213">
        <v>34320</v>
      </c>
      <c r="Q351" s="213">
        <f t="shared" si="12"/>
        <v>1647360</v>
      </c>
      <c r="R351" s="253">
        <v>4.25</v>
      </c>
      <c r="S351" s="218">
        <v>43864</v>
      </c>
      <c r="T351" s="218">
        <v>43871</v>
      </c>
    </row>
    <row r="352" spans="1:20" ht="15.75" outlineLevel="2" x14ac:dyDescent="0.25">
      <c r="A352" s="37"/>
      <c r="B352" s="37">
        <v>276</v>
      </c>
      <c r="C352" s="170">
        <v>6423138</v>
      </c>
      <c r="D352" s="170" t="s">
        <v>1284</v>
      </c>
      <c r="E352" s="39" t="s">
        <v>1255</v>
      </c>
      <c r="F352" s="82" t="s">
        <v>919</v>
      </c>
      <c r="G352" s="186" t="s">
        <v>841</v>
      </c>
      <c r="H352" s="176">
        <v>741</v>
      </c>
      <c r="I352" s="35">
        <v>26</v>
      </c>
      <c r="J352" s="177">
        <v>3</v>
      </c>
      <c r="K352" s="176">
        <v>16</v>
      </c>
      <c r="L352" s="173">
        <v>48</v>
      </c>
      <c r="M352" s="31" t="s">
        <v>6</v>
      </c>
      <c r="N352" s="58"/>
      <c r="O352" s="32" t="s">
        <v>390</v>
      </c>
      <c r="P352" s="213">
        <v>34320</v>
      </c>
      <c r="Q352" s="213">
        <f t="shared" si="12"/>
        <v>1647360</v>
      </c>
      <c r="R352" s="253">
        <v>4.25</v>
      </c>
      <c r="S352" s="218">
        <v>43864</v>
      </c>
      <c r="T352" s="218">
        <v>43871</v>
      </c>
    </row>
    <row r="353" spans="1:20" ht="15.75" outlineLevel="2" x14ac:dyDescent="0.25">
      <c r="A353" s="37"/>
      <c r="B353" s="37">
        <v>276</v>
      </c>
      <c r="C353" s="170">
        <v>6423138</v>
      </c>
      <c r="D353" s="170" t="s">
        <v>1284</v>
      </c>
      <c r="E353" s="39" t="s">
        <v>1255</v>
      </c>
      <c r="F353" s="82" t="s">
        <v>919</v>
      </c>
      <c r="G353" s="186" t="s">
        <v>841</v>
      </c>
      <c r="H353" s="176">
        <v>742</v>
      </c>
      <c r="I353" s="35">
        <v>26</v>
      </c>
      <c r="J353" s="177">
        <v>3</v>
      </c>
      <c r="K353" s="176">
        <v>16</v>
      </c>
      <c r="L353" s="173">
        <v>48</v>
      </c>
      <c r="M353" s="31" t="s">
        <v>6</v>
      </c>
      <c r="N353" s="58"/>
      <c r="O353" s="32" t="s">
        <v>390</v>
      </c>
      <c r="P353" s="213">
        <v>34320</v>
      </c>
      <c r="Q353" s="213">
        <f t="shared" si="12"/>
        <v>1647360</v>
      </c>
      <c r="R353" s="253">
        <v>4.25</v>
      </c>
      <c r="S353" s="218">
        <v>43864</v>
      </c>
      <c r="T353" s="218">
        <v>43871</v>
      </c>
    </row>
    <row r="354" spans="1:20" ht="31.5" outlineLevel="1" x14ac:dyDescent="0.25">
      <c r="A354" s="37"/>
      <c r="B354" s="37">
        <v>276</v>
      </c>
      <c r="C354" s="170">
        <v>6423138</v>
      </c>
      <c r="D354" s="170" t="s">
        <v>1284</v>
      </c>
      <c r="E354" s="51" t="s">
        <v>842</v>
      </c>
      <c r="F354" s="82" t="s">
        <v>919</v>
      </c>
      <c r="G354" s="186"/>
      <c r="H354" s="176"/>
      <c r="I354" s="35"/>
      <c r="J354" s="177"/>
      <c r="K354" s="176"/>
      <c r="L354" s="173">
        <v>144</v>
      </c>
      <c r="M354" s="31"/>
      <c r="N354" s="58"/>
      <c r="O354" s="32"/>
      <c r="P354" s="214"/>
      <c r="Q354" s="216">
        <f>SUM(Q351:Q353)</f>
        <v>4942080</v>
      </c>
      <c r="R354" s="214"/>
      <c r="S354" s="214"/>
    </row>
    <row r="355" spans="1:20" ht="30" outlineLevel="2" x14ac:dyDescent="0.25">
      <c r="A355" s="37"/>
      <c r="B355" s="37">
        <v>277</v>
      </c>
      <c r="C355" s="170">
        <v>94381315</v>
      </c>
      <c r="D355" s="170" t="s">
        <v>1013</v>
      </c>
      <c r="E355" s="63" t="s">
        <v>1256</v>
      </c>
      <c r="F355" s="82" t="s">
        <v>919</v>
      </c>
      <c r="G355" s="189" t="s">
        <v>843</v>
      </c>
      <c r="H355" s="176">
        <v>9155</v>
      </c>
      <c r="I355" s="35">
        <v>30</v>
      </c>
      <c r="J355" s="177">
        <v>3</v>
      </c>
      <c r="K355" s="176">
        <v>16</v>
      </c>
      <c r="L355" s="173">
        <v>48</v>
      </c>
      <c r="M355" s="31" t="s">
        <v>6</v>
      </c>
      <c r="N355" s="58"/>
      <c r="O355" s="32" t="s">
        <v>390</v>
      </c>
      <c r="P355" s="213">
        <v>34320</v>
      </c>
      <c r="Q355" s="213">
        <f t="shared" si="12"/>
        <v>1647360</v>
      </c>
      <c r="R355" s="253">
        <v>4.25</v>
      </c>
      <c r="S355" s="257">
        <v>43862</v>
      </c>
      <c r="T355" s="217">
        <v>43992</v>
      </c>
    </row>
    <row r="356" spans="1:20" ht="15.75" outlineLevel="2" x14ac:dyDescent="0.25">
      <c r="A356" s="37"/>
      <c r="B356" s="37">
        <v>277</v>
      </c>
      <c r="C356" s="170">
        <v>94381315</v>
      </c>
      <c r="D356" s="170" t="s">
        <v>1013</v>
      </c>
      <c r="E356" s="39" t="s">
        <v>1256</v>
      </c>
      <c r="F356" s="82" t="s">
        <v>919</v>
      </c>
      <c r="G356" s="38" t="s">
        <v>844</v>
      </c>
      <c r="H356" s="176">
        <v>538</v>
      </c>
      <c r="I356" s="35">
        <v>15</v>
      </c>
      <c r="J356" s="177">
        <v>2</v>
      </c>
      <c r="K356" s="176">
        <v>16</v>
      </c>
      <c r="L356" s="173">
        <v>32</v>
      </c>
      <c r="M356" s="31" t="s">
        <v>6</v>
      </c>
      <c r="N356" s="58"/>
      <c r="O356" s="32" t="s">
        <v>390</v>
      </c>
      <c r="P356" s="213">
        <v>34320</v>
      </c>
      <c r="Q356" s="213">
        <f t="shared" si="12"/>
        <v>1098240</v>
      </c>
      <c r="R356" s="253">
        <v>4.25</v>
      </c>
      <c r="S356" s="257">
        <v>43862</v>
      </c>
      <c r="T356" s="217">
        <v>43992</v>
      </c>
    </row>
    <row r="357" spans="1:20" ht="30" outlineLevel="2" x14ac:dyDescent="0.25">
      <c r="A357" s="37"/>
      <c r="B357" s="37">
        <v>277</v>
      </c>
      <c r="C357" s="170">
        <v>94381315</v>
      </c>
      <c r="D357" s="170" t="s">
        <v>1013</v>
      </c>
      <c r="E357" s="39" t="s">
        <v>1256</v>
      </c>
      <c r="F357" s="82" t="s">
        <v>919</v>
      </c>
      <c r="G357" s="38" t="s">
        <v>845</v>
      </c>
      <c r="H357" s="176" t="s">
        <v>613</v>
      </c>
      <c r="I357" s="35">
        <v>15</v>
      </c>
      <c r="J357" s="177">
        <v>2</v>
      </c>
      <c r="K357" s="176">
        <v>16</v>
      </c>
      <c r="L357" s="173">
        <v>32</v>
      </c>
      <c r="M357" s="31" t="s">
        <v>6</v>
      </c>
      <c r="N357" s="58"/>
      <c r="O357" s="32" t="s">
        <v>390</v>
      </c>
      <c r="P357" s="213">
        <v>34320</v>
      </c>
      <c r="Q357" s="213">
        <f t="shared" si="12"/>
        <v>1098240</v>
      </c>
      <c r="R357" s="253">
        <v>4.25</v>
      </c>
      <c r="S357" s="257">
        <v>43862</v>
      </c>
      <c r="T357" s="217">
        <v>43992</v>
      </c>
    </row>
    <row r="358" spans="1:20" ht="30" outlineLevel="2" x14ac:dyDescent="0.25">
      <c r="A358" s="37"/>
      <c r="B358" s="37">
        <v>277</v>
      </c>
      <c r="C358" s="170">
        <v>94381315</v>
      </c>
      <c r="D358" s="170" t="s">
        <v>1013</v>
      </c>
      <c r="E358" s="39" t="s">
        <v>1256</v>
      </c>
      <c r="F358" s="82" t="s">
        <v>919</v>
      </c>
      <c r="G358" s="38" t="s">
        <v>846</v>
      </c>
      <c r="H358" s="176" t="s">
        <v>613</v>
      </c>
      <c r="I358" s="35">
        <v>15</v>
      </c>
      <c r="J358" s="177">
        <v>2</v>
      </c>
      <c r="K358" s="176">
        <v>16</v>
      </c>
      <c r="L358" s="176">
        <v>32</v>
      </c>
      <c r="M358" s="31" t="s">
        <v>6</v>
      </c>
      <c r="N358" s="22"/>
      <c r="O358" s="23" t="s">
        <v>390</v>
      </c>
      <c r="P358" s="213">
        <v>34320</v>
      </c>
      <c r="Q358" s="213">
        <f t="shared" si="12"/>
        <v>1098240</v>
      </c>
      <c r="R358" s="253">
        <v>4.25</v>
      </c>
      <c r="S358" s="257">
        <v>43862</v>
      </c>
      <c r="T358" s="217">
        <v>43992</v>
      </c>
    </row>
    <row r="359" spans="1:20" ht="30" outlineLevel="2" x14ac:dyDescent="0.25">
      <c r="A359" s="37"/>
      <c r="B359" s="37">
        <v>277</v>
      </c>
      <c r="C359" s="170">
        <v>94381315</v>
      </c>
      <c r="D359" s="170" t="s">
        <v>1013</v>
      </c>
      <c r="E359" s="39" t="s">
        <v>1256</v>
      </c>
      <c r="F359" s="82" t="s">
        <v>919</v>
      </c>
      <c r="G359" s="38" t="s">
        <v>847</v>
      </c>
      <c r="H359" s="176" t="s">
        <v>613</v>
      </c>
      <c r="I359" s="35">
        <v>15</v>
      </c>
      <c r="J359" s="177">
        <v>2</v>
      </c>
      <c r="K359" s="176">
        <v>16</v>
      </c>
      <c r="L359" s="176">
        <v>32</v>
      </c>
      <c r="M359" s="31" t="s">
        <v>6</v>
      </c>
      <c r="N359" s="22"/>
      <c r="O359" s="23" t="s">
        <v>390</v>
      </c>
      <c r="P359" s="213">
        <v>34320</v>
      </c>
      <c r="Q359" s="213">
        <f t="shared" si="12"/>
        <v>1098240</v>
      </c>
      <c r="R359" s="253">
        <v>4.25</v>
      </c>
      <c r="S359" s="257">
        <v>43862</v>
      </c>
      <c r="T359" s="217">
        <v>43992</v>
      </c>
    </row>
    <row r="360" spans="1:20" ht="31.5" outlineLevel="1" x14ac:dyDescent="0.25">
      <c r="A360" s="37"/>
      <c r="B360" s="37">
        <v>277</v>
      </c>
      <c r="C360" s="170">
        <v>94381315</v>
      </c>
      <c r="D360" s="170" t="s">
        <v>1013</v>
      </c>
      <c r="E360" s="51" t="s">
        <v>1257</v>
      </c>
      <c r="F360" s="82" t="s">
        <v>919</v>
      </c>
      <c r="G360" s="38"/>
      <c r="H360" s="176"/>
      <c r="I360" s="35"/>
      <c r="J360" s="177"/>
      <c r="K360" s="176"/>
      <c r="L360" s="176">
        <v>176</v>
      </c>
      <c r="M360" s="31"/>
      <c r="N360" s="22"/>
      <c r="O360" s="23"/>
      <c r="P360" s="213"/>
      <c r="Q360" s="216">
        <f>SUM(Q355:Q359)</f>
        <v>6040320</v>
      </c>
      <c r="R360" s="253"/>
      <c r="S360" s="257"/>
      <c r="T360" s="217"/>
    </row>
    <row r="361" spans="1:20" ht="15.75" outlineLevel="2" x14ac:dyDescent="0.25">
      <c r="A361" s="37"/>
      <c r="B361" s="37">
        <v>278</v>
      </c>
      <c r="C361" s="170">
        <v>94534559</v>
      </c>
      <c r="D361" s="170" t="s">
        <v>1013</v>
      </c>
      <c r="E361" s="63" t="s">
        <v>1258</v>
      </c>
      <c r="F361" s="82" t="s">
        <v>919</v>
      </c>
      <c r="G361" s="38" t="s">
        <v>178</v>
      </c>
      <c r="H361" s="176">
        <v>3172</v>
      </c>
      <c r="I361" s="35">
        <v>20</v>
      </c>
      <c r="J361" s="177">
        <v>3</v>
      </c>
      <c r="K361" s="176">
        <v>16</v>
      </c>
      <c r="L361" s="176">
        <v>48</v>
      </c>
      <c r="M361" s="31" t="s">
        <v>6</v>
      </c>
      <c r="N361" s="22"/>
      <c r="O361" s="23" t="s">
        <v>390</v>
      </c>
      <c r="P361" s="213">
        <v>34320</v>
      </c>
      <c r="Q361" s="213">
        <f t="shared" si="12"/>
        <v>1647360</v>
      </c>
      <c r="R361" s="253">
        <v>4.25</v>
      </c>
      <c r="S361" s="257">
        <v>43862</v>
      </c>
      <c r="T361" s="217">
        <v>43992</v>
      </c>
    </row>
    <row r="362" spans="1:20" ht="15.75" outlineLevel="2" x14ac:dyDescent="0.25">
      <c r="A362" s="37"/>
      <c r="B362" s="37">
        <v>278</v>
      </c>
      <c r="C362" s="170">
        <v>94534559</v>
      </c>
      <c r="D362" s="170" t="s">
        <v>1013</v>
      </c>
      <c r="E362" s="39" t="s">
        <v>1258</v>
      </c>
      <c r="F362" s="82" t="s">
        <v>919</v>
      </c>
      <c r="G362" s="38" t="s">
        <v>178</v>
      </c>
      <c r="H362" s="176">
        <v>311</v>
      </c>
      <c r="I362" s="35">
        <v>15</v>
      </c>
      <c r="J362" s="177">
        <v>3</v>
      </c>
      <c r="K362" s="176">
        <v>16</v>
      </c>
      <c r="L362" s="176">
        <v>48</v>
      </c>
      <c r="M362" s="31" t="s">
        <v>6</v>
      </c>
      <c r="N362" s="22" t="s">
        <v>664</v>
      </c>
      <c r="O362" s="23" t="s">
        <v>390</v>
      </c>
      <c r="P362" s="213">
        <v>34320</v>
      </c>
      <c r="Q362" s="213">
        <f t="shared" si="12"/>
        <v>1647360</v>
      </c>
      <c r="R362" s="253">
        <v>4.25</v>
      </c>
      <c r="S362" s="257">
        <v>43862</v>
      </c>
      <c r="T362" s="217">
        <v>43992</v>
      </c>
    </row>
    <row r="363" spans="1:20" ht="31.5" outlineLevel="1" x14ac:dyDescent="0.25">
      <c r="A363" s="37"/>
      <c r="B363" s="37">
        <v>278</v>
      </c>
      <c r="C363" s="170">
        <v>94534559</v>
      </c>
      <c r="D363" s="170" t="s">
        <v>1013</v>
      </c>
      <c r="E363" s="51" t="s">
        <v>1259</v>
      </c>
      <c r="F363" s="82" t="s">
        <v>919</v>
      </c>
      <c r="G363" s="38"/>
      <c r="H363" s="176"/>
      <c r="I363" s="35"/>
      <c r="J363" s="177"/>
      <c r="K363" s="176"/>
      <c r="L363" s="176">
        <v>96</v>
      </c>
      <c r="M363" s="31"/>
      <c r="N363" s="22"/>
      <c r="O363" s="23"/>
      <c r="P363" s="193"/>
      <c r="Q363" s="216">
        <f>SUM(Q361:Q362)</f>
        <v>3294720</v>
      </c>
      <c r="R363" s="193"/>
      <c r="S363" s="193"/>
    </row>
    <row r="364" spans="1:20" ht="15.75" outlineLevel="2" x14ac:dyDescent="0.25">
      <c r="A364" s="37"/>
      <c r="B364" s="37">
        <v>279</v>
      </c>
      <c r="C364" s="170">
        <v>94415417</v>
      </c>
      <c r="D364" s="170" t="s">
        <v>1013</v>
      </c>
      <c r="E364" s="63" t="s">
        <v>1260</v>
      </c>
      <c r="F364" s="82" t="s">
        <v>919</v>
      </c>
      <c r="G364" s="38" t="s">
        <v>848</v>
      </c>
      <c r="H364" s="176">
        <v>4155</v>
      </c>
      <c r="I364" s="35">
        <v>25</v>
      </c>
      <c r="J364" s="177">
        <v>3</v>
      </c>
      <c r="K364" s="176">
        <v>16</v>
      </c>
      <c r="L364" s="176">
        <v>48</v>
      </c>
      <c r="M364" s="31" t="s">
        <v>6</v>
      </c>
      <c r="N364" s="22"/>
      <c r="O364" s="23" t="s">
        <v>390</v>
      </c>
      <c r="P364" s="213">
        <v>34320</v>
      </c>
      <c r="Q364" s="213">
        <f t="shared" si="12"/>
        <v>1647360</v>
      </c>
      <c r="R364" s="253">
        <v>4.25</v>
      </c>
      <c r="S364" s="257">
        <v>43862</v>
      </c>
      <c r="T364" s="217">
        <v>43992</v>
      </c>
    </row>
    <row r="365" spans="1:20" ht="15.75" outlineLevel="2" x14ac:dyDescent="0.25">
      <c r="A365" s="37"/>
      <c r="B365" s="37">
        <v>279</v>
      </c>
      <c r="C365" s="170">
        <v>94415417</v>
      </c>
      <c r="D365" s="170" t="s">
        <v>1013</v>
      </c>
      <c r="E365" s="39" t="s">
        <v>1260</v>
      </c>
      <c r="F365" s="82" t="s">
        <v>919</v>
      </c>
      <c r="G365" s="38" t="s">
        <v>610</v>
      </c>
      <c r="H365" s="176" t="s">
        <v>754</v>
      </c>
      <c r="I365" s="35">
        <v>22</v>
      </c>
      <c r="J365" s="177">
        <v>3</v>
      </c>
      <c r="K365" s="176">
        <v>16</v>
      </c>
      <c r="L365" s="176">
        <v>48</v>
      </c>
      <c r="M365" s="31" t="s">
        <v>6</v>
      </c>
      <c r="N365" s="22"/>
      <c r="O365" s="23" t="s">
        <v>390</v>
      </c>
      <c r="P365" s="213">
        <v>34320</v>
      </c>
      <c r="Q365" s="213">
        <f t="shared" si="12"/>
        <v>1647360</v>
      </c>
      <c r="R365" s="253">
        <v>4.25</v>
      </c>
      <c r="S365" s="257">
        <v>43862</v>
      </c>
      <c r="T365" s="217">
        <v>43992</v>
      </c>
    </row>
    <row r="366" spans="1:20" ht="30" outlineLevel="2" x14ac:dyDescent="0.25">
      <c r="A366" s="37"/>
      <c r="B366" s="37">
        <v>279</v>
      </c>
      <c r="C366" s="170">
        <v>94415417</v>
      </c>
      <c r="D366" s="170" t="s">
        <v>1013</v>
      </c>
      <c r="E366" s="39" t="s">
        <v>1260</v>
      </c>
      <c r="F366" s="82" t="s">
        <v>919</v>
      </c>
      <c r="G366" s="38" t="s">
        <v>665</v>
      </c>
      <c r="H366" s="176" t="s">
        <v>697</v>
      </c>
      <c r="I366" s="35">
        <v>20</v>
      </c>
      <c r="J366" s="177">
        <v>3</v>
      </c>
      <c r="K366" s="176">
        <v>16</v>
      </c>
      <c r="L366" s="176">
        <v>48</v>
      </c>
      <c r="M366" s="31" t="s">
        <v>6</v>
      </c>
      <c r="N366" s="22"/>
      <c r="O366" s="23" t="s">
        <v>390</v>
      </c>
      <c r="P366" s="213">
        <v>34320</v>
      </c>
      <c r="Q366" s="213">
        <f>L366*P366</f>
        <v>1647360</v>
      </c>
      <c r="R366" s="253">
        <v>4.25</v>
      </c>
      <c r="S366" s="257">
        <v>43862</v>
      </c>
      <c r="T366" s="217">
        <v>43992</v>
      </c>
    </row>
    <row r="367" spans="1:20" ht="31.5" outlineLevel="1" x14ac:dyDescent="0.25">
      <c r="A367" s="37"/>
      <c r="B367" s="37">
        <v>279</v>
      </c>
      <c r="C367" s="170">
        <v>94415417</v>
      </c>
      <c r="D367" s="170" t="s">
        <v>1013</v>
      </c>
      <c r="E367" s="51" t="s">
        <v>1261</v>
      </c>
      <c r="F367" s="82" t="s">
        <v>919</v>
      </c>
      <c r="G367" s="38"/>
      <c r="H367" s="176"/>
      <c r="I367" s="35"/>
      <c r="J367" s="177"/>
      <c r="K367" s="176"/>
      <c r="L367" s="176">
        <v>144</v>
      </c>
      <c r="M367" s="31"/>
      <c r="N367" s="22"/>
      <c r="O367" s="23"/>
      <c r="P367" s="193"/>
      <c r="Q367" s="216">
        <f>SUM(Q364:Q366)</f>
        <v>4942080</v>
      </c>
      <c r="R367" s="193"/>
      <c r="S367" s="193"/>
    </row>
    <row r="368" spans="1:20" s="181" customFormat="1" ht="15.75" outlineLevel="2" x14ac:dyDescent="0.25">
      <c r="A368" s="37"/>
      <c r="B368" s="37">
        <v>280</v>
      </c>
      <c r="C368" s="170">
        <v>14984001</v>
      </c>
      <c r="D368" s="170" t="s">
        <v>1013</v>
      </c>
      <c r="E368" s="63" t="s">
        <v>1262</v>
      </c>
      <c r="F368" s="82" t="s">
        <v>919</v>
      </c>
      <c r="G368" s="38" t="s">
        <v>683</v>
      </c>
      <c r="H368" s="176"/>
      <c r="I368" s="35"/>
      <c r="J368" s="177"/>
      <c r="K368" s="176"/>
      <c r="L368" s="176">
        <v>150</v>
      </c>
      <c r="M368" s="180" t="s">
        <v>6</v>
      </c>
      <c r="N368" s="22"/>
      <c r="O368" s="190" t="s">
        <v>390</v>
      </c>
      <c r="P368" s="255">
        <v>75000</v>
      </c>
      <c r="Q368" s="255">
        <f t="shared" ref="Q368" si="13">L368*P368</f>
        <v>11250000</v>
      </c>
      <c r="R368" s="253">
        <v>4.25</v>
      </c>
      <c r="S368" s="257">
        <v>43862</v>
      </c>
      <c r="T368" s="217">
        <v>43992</v>
      </c>
    </row>
    <row r="369" spans="1:20" s="181" customFormat="1" ht="31.5" outlineLevel="1" x14ac:dyDescent="0.25">
      <c r="A369" s="37"/>
      <c r="B369" s="37">
        <v>280</v>
      </c>
      <c r="C369" s="170">
        <v>14984001</v>
      </c>
      <c r="D369" s="170" t="s">
        <v>1013</v>
      </c>
      <c r="E369" s="51" t="s">
        <v>1263</v>
      </c>
      <c r="F369" s="82" t="s">
        <v>919</v>
      </c>
      <c r="G369" s="38"/>
      <c r="H369" s="176"/>
      <c r="I369" s="35"/>
      <c r="J369" s="177"/>
      <c r="K369" s="176"/>
      <c r="L369" s="176">
        <v>150</v>
      </c>
      <c r="M369" s="180"/>
      <c r="N369" s="22"/>
      <c r="O369" s="190"/>
      <c r="P369" s="254"/>
      <c r="Q369" s="216">
        <f>SUM(Q368)</f>
        <v>11250000</v>
      </c>
      <c r="R369" s="254"/>
      <c r="S369" s="254"/>
    </row>
    <row r="370" spans="1:20" ht="15.75" outlineLevel="2" x14ac:dyDescent="0.25">
      <c r="A370" s="37"/>
      <c r="B370" s="37">
        <v>281</v>
      </c>
      <c r="C370" s="170">
        <v>16730663</v>
      </c>
      <c r="D370" s="170" t="s">
        <v>1013</v>
      </c>
      <c r="E370" s="63" t="s">
        <v>1264</v>
      </c>
      <c r="F370" s="82" t="s">
        <v>919</v>
      </c>
      <c r="G370" s="38" t="s">
        <v>666</v>
      </c>
      <c r="H370" s="176" t="s">
        <v>646</v>
      </c>
      <c r="I370" s="35">
        <v>30</v>
      </c>
      <c r="J370" s="177">
        <v>3</v>
      </c>
      <c r="K370" s="176">
        <v>16</v>
      </c>
      <c r="L370" s="176">
        <v>48</v>
      </c>
      <c r="M370" s="31" t="s">
        <v>6</v>
      </c>
      <c r="N370" s="22"/>
      <c r="O370" s="23" t="s">
        <v>390</v>
      </c>
      <c r="P370" s="213">
        <v>34320</v>
      </c>
      <c r="Q370" s="213">
        <f t="shared" si="12"/>
        <v>1647360</v>
      </c>
      <c r="R370" s="253">
        <v>5.25</v>
      </c>
      <c r="S370" s="257">
        <v>43862</v>
      </c>
      <c r="T370" s="217">
        <v>44020</v>
      </c>
    </row>
    <row r="371" spans="1:20" ht="15.75" outlineLevel="2" x14ac:dyDescent="0.25">
      <c r="A371" s="37"/>
      <c r="B371" s="37">
        <v>281</v>
      </c>
      <c r="C371" s="170">
        <v>16730663</v>
      </c>
      <c r="D371" s="170" t="s">
        <v>1013</v>
      </c>
      <c r="E371" s="39" t="s">
        <v>1264</v>
      </c>
      <c r="F371" s="82" t="s">
        <v>919</v>
      </c>
      <c r="G371" s="38" t="s">
        <v>715</v>
      </c>
      <c r="H371" s="176" t="s">
        <v>717</v>
      </c>
      <c r="I371" s="35">
        <v>40</v>
      </c>
      <c r="J371" s="177">
        <v>3</v>
      </c>
      <c r="K371" s="176">
        <v>16</v>
      </c>
      <c r="L371" s="176">
        <v>48</v>
      </c>
      <c r="M371" s="31" t="s">
        <v>6</v>
      </c>
      <c r="N371" s="22"/>
      <c r="O371" s="23" t="s">
        <v>431</v>
      </c>
      <c r="P371" s="213">
        <v>34320</v>
      </c>
      <c r="Q371" s="213">
        <f t="shared" si="12"/>
        <v>1647360</v>
      </c>
      <c r="R371" s="253">
        <v>5.25</v>
      </c>
      <c r="S371" s="257">
        <v>43862</v>
      </c>
      <c r="T371" s="217">
        <v>44020</v>
      </c>
    </row>
    <row r="372" spans="1:20" ht="15.75" outlineLevel="2" x14ac:dyDescent="0.25">
      <c r="A372" s="37"/>
      <c r="B372" s="37">
        <v>281</v>
      </c>
      <c r="C372" s="170">
        <v>16730663</v>
      </c>
      <c r="D372" s="170" t="s">
        <v>1013</v>
      </c>
      <c r="E372" s="39" t="s">
        <v>1264</v>
      </c>
      <c r="F372" s="82" t="s">
        <v>919</v>
      </c>
      <c r="G372" s="38" t="s">
        <v>744</v>
      </c>
      <c r="H372" s="176">
        <v>8170</v>
      </c>
      <c r="I372" s="35">
        <v>34</v>
      </c>
      <c r="J372" s="177">
        <v>3</v>
      </c>
      <c r="K372" s="176">
        <v>16</v>
      </c>
      <c r="L372" s="176">
        <v>48</v>
      </c>
      <c r="M372" s="31" t="s">
        <v>6</v>
      </c>
      <c r="N372" s="22"/>
      <c r="O372" s="23" t="s">
        <v>390</v>
      </c>
      <c r="P372" s="213">
        <v>34320</v>
      </c>
      <c r="Q372" s="213">
        <f t="shared" si="12"/>
        <v>1647360</v>
      </c>
      <c r="R372" s="253">
        <v>5.25</v>
      </c>
      <c r="S372" s="257">
        <v>43862</v>
      </c>
      <c r="T372" s="217">
        <v>44020</v>
      </c>
    </row>
    <row r="373" spans="1:20" ht="31.5" outlineLevel="1" x14ac:dyDescent="0.25">
      <c r="A373" s="37"/>
      <c r="B373" s="37">
        <v>281</v>
      </c>
      <c r="C373" s="170">
        <v>16730663</v>
      </c>
      <c r="D373" s="170" t="s">
        <v>1013</v>
      </c>
      <c r="E373" s="51" t="s">
        <v>1265</v>
      </c>
      <c r="F373" s="82" t="s">
        <v>919</v>
      </c>
      <c r="G373" s="38"/>
      <c r="H373" s="176"/>
      <c r="I373" s="35"/>
      <c r="J373" s="177"/>
      <c r="K373" s="176"/>
      <c r="L373" s="176">
        <v>144</v>
      </c>
      <c r="M373" s="31"/>
      <c r="N373" s="22"/>
      <c r="O373" s="23"/>
      <c r="P373" s="193"/>
      <c r="Q373" s="216">
        <f>SUM(Q370:Q372)</f>
        <v>4942080</v>
      </c>
      <c r="R373" s="193"/>
      <c r="S373" s="193"/>
    </row>
    <row r="374" spans="1:20" ht="30" outlineLevel="2" x14ac:dyDescent="0.25">
      <c r="A374" s="37"/>
      <c r="B374" s="37">
        <v>282</v>
      </c>
      <c r="C374" s="170">
        <v>34529207</v>
      </c>
      <c r="D374" s="170" t="s">
        <v>1275</v>
      </c>
      <c r="E374" s="63" t="s">
        <v>1266</v>
      </c>
      <c r="F374" s="82" t="s">
        <v>919</v>
      </c>
      <c r="G374" s="38" t="s">
        <v>751</v>
      </c>
      <c r="H374" s="176">
        <v>2156</v>
      </c>
      <c r="I374" s="35">
        <v>35</v>
      </c>
      <c r="J374" s="177">
        <v>1.5</v>
      </c>
      <c r="K374" s="176">
        <v>16</v>
      </c>
      <c r="L374" s="176">
        <v>24</v>
      </c>
      <c r="M374" s="31" t="s">
        <v>6</v>
      </c>
      <c r="N374" s="22"/>
      <c r="O374" s="23" t="s">
        <v>390</v>
      </c>
      <c r="P374" s="213">
        <v>34320</v>
      </c>
      <c r="Q374" s="213">
        <f t="shared" si="12"/>
        <v>823680</v>
      </c>
      <c r="R374" s="253">
        <v>4.25</v>
      </c>
      <c r="S374" s="257">
        <v>43862</v>
      </c>
      <c r="T374" s="217">
        <v>43992</v>
      </c>
    </row>
    <row r="375" spans="1:20" ht="30" outlineLevel="2" x14ac:dyDescent="0.25">
      <c r="A375" s="37"/>
      <c r="B375" s="37">
        <v>282</v>
      </c>
      <c r="C375" s="170">
        <v>34529207</v>
      </c>
      <c r="D375" s="170" t="s">
        <v>1275</v>
      </c>
      <c r="E375" s="39" t="s">
        <v>1266</v>
      </c>
      <c r="F375" s="82" t="s">
        <v>919</v>
      </c>
      <c r="G375" s="38" t="s">
        <v>752</v>
      </c>
      <c r="H375" s="176">
        <v>347</v>
      </c>
      <c r="I375" s="35">
        <v>24</v>
      </c>
      <c r="J375" s="177">
        <v>3</v>
      </c>
      <c r="K375" s="176">
        <v>16</v>
      </c>
      <c r="L375" s="176">
        <v>48</v>
      </c>
      <c r="M375" s="31" t="s">
        <v>6</v>
      </c>
      <c r="N375" s="22"/>
      <c r="O375" s="23" t="s">
        <v>390</v>
      </c>
      <c r="P375" s="213">
        <v>34320</v>
      </c>
      <c r="Q375" s="213">
        <f t="shared" si="12"/>
        <v>1647360</v>
      </c>
      <c r="R375" s="253">
        <v>4.25</v>
      </c>
      <c r="S375" s="257">
        <v>43862</v>
      </c>
      <c r="T375" s="217">
        <v>43992</v>
      </c>
    </row>
    <row r="376" spans="1:20" ht="30" outlineLevel="2" x14ac:dyDescent="0.25">
      <c r="A376" s="37"/>
      <c r="B376" s="37">
        <v>282</v>
      </c>
      <c r="C376" s="170">
        <v>34529207</v>
      </c>
      <c r="D376" s="170" t="s">
        <v>1275</v>
      </c>
      <c r="E376" s="39" t="s">
        <v>1266</v>
      </c>
      <c r="F376" s="82" t="s">
        <v>919</v>
      </c>
      <c r="G376" s="38" t="s">
        <v>753</v>
      </c>
      <c r="H376" s="176" t="s">
        <v>701</v>
      </c>
      <c r="I376" s="35">
        <v>30</v>
      </c>
      <c r="J376" s="177">
        <v>1.5</v>
      </c>
      <c r="K376" s="176">
        <v>16</v>
      </c>
      <c r="L376" s="176">
        <v>24</v>
      </c>
      <c r="M376" s="31" t="s">
        <v>6</v>
      </c>
      <c r="N376" s="22"/>
      <c r="O376" s="23" t="s">
        <v>390</v>
      </c>
      <c r="P376" s="213">
        <v>34320</v>
      </c>
      <c r="Q376" s="213">
        <f t="shared" si="12"/>
        <v>823680</v>
      </c>
      <c r="R376" s="253">
        <v>4.25</v>
      </c>
      <c r="S376" s="257">
        <v>43862</v>
      </c>
      <c r="T376" s="217">
        <v>43992</v>
      </c>
    </row>
    <row r="377" spans="1:20" ht="30" outlineLevel="2" x14ac:dyDescent="0.25">
      <c r="A377" s="37"/>
      <c r="B377" s="37">
        <v>282</v>
      </c>
      <c r="C377" s="170">
        <v>34529207</v>
      </c>
      <c r="D377" s="170" t="s">
        <v>1275</v>
      </c>
      <c r="E377" s="39" t="s">
        <v>1266</v>
      </c>
      <c r="F377" s="82" t="s">
        <v>919</v>
      </c>
      <c r="G377" s="38" t="s">
        <v>753</v>
      </c>
      <c r="H377" s="176">
        <v>274</v>
      </c>
      <c r="I377" s="35">
        <v>20</v>
      </c>
      <c r="J377" s="177">
        <v>1.5</v>
      </c>
      <c r="K377" s="176">
        <v>16</v>
      </c>
      <c r="L377" s="176">
        <v>24</v>
      </c>
      <c r="M377" s="31" t="s">
        <v>6</v>
      </c>
      <c r="N377" s="22"/>
      <c r="O377" s="23" t="s">
        <v>390</v>
      </c>
      <c r="P377" s="213">
        <v>34320</v>
      </c>
      <c r="Q377" s="213">
        <f t="shared" si="12"/>
        <v>823680</v>
      </c>
      <c r="R377" s="253">
        <v>4.25</v>
      </c>
      <c r="S377" s="257">
        <v>43862</v>
      </c>
      <c r="T377" s="217">
        <v>43992</v>
      </c>
    </row>
    <row r="378" spans="1:20" ht="30" outlineLevel="2" x14ac:dyDescent="0.25">
      <c r="A378" s="37"/>
      <c r="B378" s="37">
        <v>282</v>
      </c>
      <c r="C378" s="170">
        <v>34529207</v>
      </c>
      <c r="D378" s="170" t="s">
        <v>1275</v>
      </c>
      <c r="E378" s="39" t="s">
        <v>1266</v>
      </c>
      <c r="F378" s="82" t="s">
        <v>919</v>
      </c>
      <c r="G378" s="186" t="s">
        <v>849</v>
      </c>
      <c r="H378" s="176">
        <v>474</v>
      </c>
      <c r="I378" s="35">
        <v>16</v>
      </c>
      <c r="J378" s="177">
        <v>3</v>
      </c>
      <c r="K378" s="176">
        <v>16</v>
      </c>
      <c r="L378" s="176">
        <v>48</v>
      </c>
      <c r="M378" s="31" t="s">
        <v>6</v>
      </c>
      <c r="N378" s="22"/>
      <c r="O378" s="23" t="s">
        <v>390</v>
      </c>
      <c r="P378" s="213">
        <v>34320</v>
      </c>
      <c r="Q378" s="213">
        <f t="shared" si="12"/>
        <v>1647360</v>
      </c>
      <c r="R378" s="253">
        <v>4.25</v>
      </c>
      <c r="S378" s="257">
        <v>43862</v>
      </c>
      <c r="T378" s="217">
        <v>43992</v>
      </c>
    </row>
    <row r="379" spans="1:20" ht="31.5" outlineLevel="1" x14ac:dyDescent="0.25">
      <c r="A379" s="37"/>
      <c r="B379" s="37">
        <v>282</v>
      </c>
      <c r="C379" s="170">
        <v>34529207</v>
      </c>
      <c r="D379" s="170" t="s">
        <v>1275</v>
      </c>
      <c r="E379" s="51" t="s">
        <v>1267</v>
      </c>
      <c r="F379" s="82" t="s">
        <v>919</v>
      </c>
      <c r="G379" s="186"/>
      <c r="H379" s="176"/>
      <c r="I379" s="35"/>
      <c r="J379" s="177"/>
      <c r="K379" s="176"/>
      <c r="L379" s="176">
        <v>168</v>
      </c>
      <c r="M379" s="31"/>
      <c r="N379" s="22"/>
      <c r="O379" s="23"/>
      <c r="P379" s="193"/>
      <c r="Q379" s="216">
        <f>SUM(Q374:Q378)</f>
        <v>5765760</v>
      </c>
      <c r="R379" s="193"/>
      <c r="S379" s="193"/>
    </row>
    <row r="380" spans="1:20" ht="30" outlineLevel="2" x14ac:dyDescent="0.25">
      <c r="A380" s="37"/>
      <c r="B380" s="37">
        <v>283</v>
      </c>
      <c r="C380" s="170">
        <v>10484572</v>
      </c>
      <c r="D380" s="170" t="s">
        <v>1285</v>
      </c>
      <c r="E380" s="63" t="s">
        <v>1268</v>
      </c>
      <c r="F380" s="82" t="s">
        <v>919</v>
      </c>
      <c r="G380" s="186" t="s">
        <v>610</v>
      </c>
      <c r="H380" s="176" t="s">
        <v>777</v>
      </c>
      <c r="I380" s="35">
        <v>35</v>
      </c>
      <c r="J380" s="177">
        <v>3</v>
      </c>
      <c r="K380" s="176">
        <v>16</v>
      </c>
      <c r="L380" s="176">
        <v>48</v>
      </c>
      <c r="M380" s="31" t="s">
        <v>6</v>
      </c>
      <c r="N380" s="22"/>
      <c r="O380" s="23" t="s">
        <v>390</v>
      </c>
      <c r="P380" s="213">
        <v>34320</v>
      </c>
      <c r="Q380" s="213">
        <f t="shared" si="12"/>
        <v>1647360</v>
      </c>
      <c r="R380" s="253">
        <v>4.25</v>
      </c>
      <c r="S380" s="257">
        <v>43862</v>
      </c>
      <c r="T380" s="217">
        <v>43992</v>
      </c>
    </row>
    <row r="381" spans="1:20" ht="30" outlineLevel="2" x14ac:dyDescent="0.25">
      <c r="A381" s="37"/>
      <c r="B381" s="37">
        <v>283</v>
      </c>
      <c r="C381" s="170">
        <v>10484572</v>
      </c>
      <c r="D381" s="170" t="s">
        <v>1285</v>
      </c>
      <c r="E381" s="39" t="s">
        <v>1268</v>
      </c>
      <c r="F381" s="82" t="s">
        <v>919</v>
      </c>
      <c r="G381" s="179" t="s">
        <v>850</v>
      </c>
      <c r="H381" s="176">
        <v>649</v>
      </c>
      <c r="I381" s="35">
        <v>25</v>
      </c>
      <c r="J381" s="177">
        <v>3</v>
      </c>
      <c r="K381" s="176">
        <v>16</v>
      </c>
      <c r="L381" s="176">
        <v>48</v>
      </c>
      <c r="M381" s="31" t="s">
        <v>6</v>
      </c>
      <c r="N381" s="22"/>
      <c r="O381" s="23" t="s">
        <v>390</v>
      </c>
      <c r="P381" s="213">
        <v>34320</v>
      </c>
      <c r="Q381" s="213">
        <f t="shared" si="12"/>
        <v>1647360</v>
      </c>
      <c r="R381" s="253">
        <v>4.25</v>
      </c>
      <c r="S381" s="257">
        <v>43862</v>
      </c>
      <c r="T381" s="217">
        <v>43992</v>
      </c>
    </row>
    <row r="382" spans="1:20" ht="30" outlineLevel="2" x14ac:dyDescent="0.25">
      <c r="A382" s="37"/>
      <c r="B382" s="37">
        <v>283</v>
      </c>
      <c r="C382" s="170">
        <v>10484572</v>
      </c>
      <c r="D382" s="170" t="s">
        <v>1285</v>
      </c>
      <c r="E382" s="39" t="s">
        <v>1268</v>
      </c>
      <c r="F382" s="82" t="s">
        <v>919</v>
      </c>
      <c r="G382" s="179" t="s">
        <v>653</v>
      </c>
      <c r="H382" s="176">
        <v>9170</v>
      </c>
      <c r="I382" s="35">
        <v>24</v>
      </c>
      <c r="J382" s="177">
        <v>3</v>
      </c>
      <c r="K382" s="176">
        <v>16</v>
      </c>
      <c r="L382" s="176">
        <v>48</v>
      </c>
      <c r="M382" s="31" t="s">
        <v>6</v>
      </c>
      <c r="N382" s="22"/>
      <c r="O382" s="23" t="s">
        <v>390</v>
      </c>
      <c r="P382" s="213">
        <v>34320</v>
      </c>
      <c r="Q382" s="213">
        <f t="shared" si="12"/>
        <v>1647360</v>
      </c>
      <c r="R382" s="253">
        <v>4.25</v>
      </c>
      <c r="S382" s="257">
        <v>43862</v>
      </c>
      <c r="T382" s="217">
        <v>43992</v>
      </c>
    </row>
    <row r="383" spans="1:20" ht="30" outlineLevel="2" x14ac:dyDescent="0.25">
      <c r="A383" s="37"/>
      <c r="B383" s="37">
        <v>283</v>
      </c>
      <c r="C383" s="170">
        <v>10484572</v>
      </c>
      <c r="D383" s="170" t="s">
        <v>1285</v>
      </c>
      <c r="E383" s="39" t="s">
        <v>1268</v>
      </c>
      <c r="F383" s="82" t="s">
        <v>919</v>
      </c>
      <c r="G383" s="115" t="s">
        <v>629</v>
      </c>
      <c r="H383" s="123">
        <v>8170</v>
      </c>
      <c r="I383" s="35"/>
      <c r="J383" s="127">
        <v>3</v>
      </c>
      <c r="K383" s="123">
        <v>16</v>
      </c>
      <c r="L383" s="123">
        <v>48</v>
      </c>
      <c r="M383" s="166" t="s">
        <v>6</v>
      </c>
      <c r="N383" s="83" t="s">
        <v>29</v>
      </c>
      <c r="O383" s="23"/>
      <c r="P383" s="213">
        <v>34320</v>
      </c>
      <c r="Q383" s="213">
        <f t="shared" si="12"/>
        <v>1647360</v>
      </c>
      <c r="R383" s="253">
        <v>4.25</v>
      </c>
      <c r="S383" s="257">
        <v>43862</v>
      </c>
      <c r="T383" s="217">
        <v>43992</v>
      </c>
    </row>
    <row r="384" spans="1:20" ht="31.5" outlineLevel="1" x14ac:dyDescent="0.25">
      <c r="A384" s="37"/>
      <c r="B384" s="37">
        <v>283</v>
      </c>
      <c r="C384" s="170">
        <v>10484572</v>
      </c>
      <c r="D384" s="170" t="s">
        <v>1285</v>
      </c>
      <c r="E384" s="51" t="s">
        <v>1269</v>
      </c>
      <c r="F384" s="82" t="s">
        <v>919</v>
      </c>
      <c r="G384" s="179"/>
      <c r="H384" s="176"/>
      <c r="I384" s="35"/>
      <c r="J384" s="177"/>
      <c r="K384" s="176"/>
      <c r="L384" s="191">
        <v>192</v>
      </c>
      <c r="M384" s="31"/>
      <c r="N384" s="22"/>
      <c r="O384" s="23"/>
      <c r="P384" s="193"/>
      <c r="Q384" s="216">
        <f>SUM(Q380:Q383)</f>
        <v>6589440</v>
      </c>
      <c r="R384" s="193"/>
      <c r="S384" s="193"/>
    </row>
    <row r="385" spans="1:20" ht="30" outlineLevel="2" x14ac:dyDescent="0.25">
      <c r="A385" s="37"/>
      <c r="B385" s="37">
        <v>284</v>
      </c>
      <c r="C385" s="170">
        <v>66766516</v>
      </c>
      <c r="D385" s="170" t="s">
        <v>1017</v>
      </c>
      <c r="E385" s="63" t="s">
        <v>851</v>
      </c>
      <c r="F385" s="82" t="s">
        <v>919</v>
      </c>
      <c r="G385" s="192" t="s">
        <v>801</v>
      </c>
      <c r="H385" s="176">
        <v>547</v>
      </c>
      <c r="I385" s="35">
        <v>22</v>
      </c>
      <c r="J385" s="177">
        <v>3</v>
      </c>
      <c r="K385" s="176">
        <v>16</v>
      </c>
      <c r="L385" s="176">
        <v>48</v>
      </c>
      <c r="M385" s="31" t="s">
        <v>6</v>
      </c>
      <c r="N385" s="22"/>
      <c r="O385" s="23" t="s">
        <v>390</v>
      </c>
      <c r="P385" s="213">
        <v>34320</v>
      </c>
      <c r="Q385" s="213">
        <f t="shared" si="12"/>
        <v>1647360</v>
      </c>
      <c r="R385" s="253">
        <v>4.25</v>
      </c>
      <c r="S385" s="257">
        <v>43862</v>
      </c>
      <c r="T385" s="217">
        <v>43992</v>
      </c>
    </row>
    <row r="386" spans="1:20" ht="30" outlineLevel="2" x14ac:dyDescent="0.25">
      <c r="A386" s="37"/>
      <c r="B386" s="37">
        <v>284</v>
      </c>
      <c r="C386" s="170">
        <v>66766516</v>
      </c>
      <c r="D386" s="170" t="s">
        <v>1017</v>
      </c>
      <c r="E386" s="46" t="s">
        <v>851</v>
      </c>
      <c r="F386" s="82" t="s">
        <v>919</v>
      </c>
      <c r="G386" s="192" t="s">
        <v>734</v>
      </c>
      <c r="H386" s="176" t="s">
        <v>654</v>
      </c>
      <c r="I386" s="35">
        <v>22</v>
      </c>
      <c r="J386" s="177">
        <v>3</v>
      </c>
      <c r="K386" s="176">
        <v>16</v>
      </c>
      <c r="L386" s="176">
        <v>48</v>
      </c>
      <c r="M386" s="31" t="s">
        <v>6</v>
      </c>
      <c r="N386" s="22"/>
      <c r="O386" s="23" t="s">
        <v>390</v>
      </c>
      <c r="P386" s="213">
        <v>34320</v>
      </c>
      <c r="Q386" s="213">
        <f t="shared" ref="Q386:Q397" si="14">L386*P386</f>
        <v>1647360</v>
      </c>
      <c r="R386" s="253">
        <v>4.25</v>
      </c>
      <c r="S386" s="257">
        <v>43862</v>
      </c>
      <c r="T386" s="217">
        <v>43992</v>
      </c>
    </row>
    <row r="387" spans="1:20" ht="31.5" outlineLevel="1" x14ac:dyDescent="0.25">
      <c r="A387" s="37"/>
      <c r="B387" s="37">
        <v>284</v>
      </c>
      <c r="C387" s="170">
        <v>66766516</v>
      </c>
      <c r="D387" s="170" t="s">
        <v>1017</v>
      </c>
      <c r="E387" s="51" t="s">
        <v>852</v>
      </c>
      <c r="F387" s="82" t="s">
        <v>919</v>
      </c>
      <c r="G387" s="192"/>
      <c r="H387" s="176"/>
      <c r="I387" s="35"/>
      <c r="J387" s="177"/>
      <c r="K387" s="176"/>
      <c r="L387" s="176">
        <v>96</v>
      </c>
      <c r="M387" s="31"/>
      <c r="N387" s="22"/>
      <c r="O387" s="23"/>
      <c r="P387" s="193"/>
      <c r="Q387" s="216">
        <f>SUM(Q385:Q386)</f>
        <v>3294720</v>
      </c>
      <c r="R387" s="193"/>
      <c r="S387" s="193"/>
    </row>
    <row r="388" spans="1:20" ht="30" outlineLevel="2" x14ac:dyDescent="0.25">
      <c r="A388" s="37"/>
      <c r="B388" s="37">
        <v>285</v>
      </c>
      <c r="C388" s="170">
        <v>94372163</v>
      </c>
      <c r="D388" s="170" t="s">
        <v>1013</v>
      </c>
      <c r="E388" s="63" t="s">
        <v>853</v>
      </c>
      <c r="F388" s="82" t="s">
        <v>919</v>
      </c>
      <c r="G388" s="192" t="s">
        <v>854</v>
      </c>
      <c r="H388" s="176">
        <v>1041</v>
      </c>
      <c r="I388" s="35">
        <v>40</v>
      </c>
      <c r="J388" s="177">
        <v>3</v>
      </c>
      <c r="K388" s="176">
        <v>16</v>
      </c>
      <c r="L388" s="176">
        <v>48</v>
      </c>
      <c r="M388" s="31" t="s">
        <v>6</v>
      </c>
      <c r="N388" s="22"/>
      <c r="O388" s="23" t="s">
        <v>390</v>
      </c>
      <c r="P388" s="213">
        <v>34320</v>
      </c>
      <c r="Q388" s="213">
        <f t="shared" si="14"/>
        <v>1647360</v>
      </c>
      <c r="R388" s="253">
        <v>4.25</v>
      </c>
      <c r="S388" s="257">
        <v>43862</v>
      </c>
      <c r="T388" s="217">
        <v>43992</v>
      </c>
    </row>
    <row r="389" spans="1:20" ht="30" outlineLevel="2" x14ac:dyDescent="0.25">
      <c r="A389" s="37"/>
      <c r="B389" s="37">
        <v>285</v>
      </c>
      <c r="C389" s="170">
        <v>94372163</v>
      </c>
      <c r="D389" s="170" t="s">
        <v>1013</v>
      </c>
      <c r="E389" s="39" t="s">
        <v>853</v>
      </c>
      <c r="F389" s="82" t="s">
        <v>919</v>
      </c>
      <c r="G389" s="192" t="s">
        <v>854</v>
      </c>
      <c r="H389" s="176">
        <v>10155</v>
      </c>
      <c r="I389" s="35">
        <v>25</v>
      </c>
      <c r="J389" s="177">
        <v>3</v>
      </c>
      <c r="K389" s="176">
        <v>16</v>
      </c>
      <c r="L389" s="176">
        <v>48</v>
      </c>
      <c r="M389" s="31" t="s">
        <v>6</v>
      </c>
      <c r="N389" s="22"/>
      <c r="O389" s="23" t="s">
        <v>390</v>
      </c>
      <c r="P389" s="213">
        <v>34320</v>
      </c>
      <c r="Q389" s="213">
        <f t="shared" si="14"/>
        <v>1647360</v>
      </c>
      <c r="R389" s="253">
        <v>4.25</v>
      </c>
      <c r="S389" s="257">
        <v>43862</v>
      </c>
      <c r="T389" s="217">
        <v>43992</v>
      </c>
    </row>
    <row r="390" spans="1:20" ht="30" outlineLevel="2" x14ac:dyDescent="0.25">
      <c r="A390" s="37"/>
      <c r="B390" s="37">
        <v>285</v>
      </c>
      <c r="C390" s="170">
        <v>94372163</v>
      </c>
      <c r="D390" s="170" t="s">
        <v>1013</v>
      </c>
      <c r="E390" s="39" t="s">
        <v>853</v>
      </c>
      <c r="F390" s="82" t="s">
        <v>919</v>
      </c>
      <c r="G390" s="192" t="s">
        <v>854</v>
      </c>
      <c r="H390" s="176">
        <v>747</v>
      </c>
      <c r="I390" s="35">
        <v>12</v>
      </c>
      <c r="J390" s="177">
        <v>3</v>
      </c>
      <c r="K390" s="176">
        <v>16</v>
      </c>
      <c r="L390" s="176">
        <v>48</v>
      </c>
      <c r="M390" s="31" t="s">
        <v>6</v>
      </c>
      <c r="N390" s="22"/>
      <c r="O390" s="23" t="s">
        <v>390</v>
      </c>
      <c r="P390" s="213">
        <v>34320</v>
      </c>
      <c r="Q390" s="213">
        <f t="shared" si="14"/>
        <v>1647360</v>
      </c>
      <c r="R390" s="253">
        <v>4.25</v>
      </c>
      <c r="S390" s="257">
        <v>43862</v>
      </c>
      <c r="T390" s="217">
        <v>43992</v>
      </c>
    </row>
    <row r="391" spans="1:20" ht="30" outlineLevel="2" x14ac:dyDescent="0.25">
      <c r="A391" s="37"/>
      <c r="B391" s="37">
        <v>285</v>
      </c>
      <c r="C391" s="170">
        <v>94372163</v>
      </c>
      <c r="D391" s="170" t="s">
        <v>1013</v>
      </c>
      <c r="E391" s="39" t="s">
        <v>853</v>
      </c>
      <c r="F391" s="82" t="s">
        <v>919</v>
      </c>
      <c r="G391" s="192" t="s">
        <v>854</v>
      </c>
      <c r="H391" s="176">
        <v>10170</v>
      </c>
      <c r="I391" s="35">
        <v>30</v>
      </c>
      <c r="J391" s="177">
        <v>3</v>
      </c>
      <c r="K391" s="176">
        <v>16</v>
      </c>
      <c r="L391" s="176">
        <v>48</v>
      </c>
      <c r="M391" s="31" t="s">
        <v>6</v>
      </c>
      <c r="N391" s="22"/>
      <c r="O391" s="23" t="s">
        <v>390</v>
      </c>
      <c r="P391" s="213">
        <v>34320</v>
      </c>
      <c r="Q391" s="213">
        <f t="shared" si="14"/>
        <v>1647360</v>
      </c>
      <c r="R391" s="253">
        <v>4.25</v>
      </c>
      <c r="S391" s="257">
        <v>43862</v>
      </c>
      <c r="T391" s="217">
        <v>43992</v>
      </c>
    </row>
    <row r="392" spans="1:20" ht="31.5" outlineLevel="1" x14ac:dyDescent="0.25">
      <c r="A392" s="37"/>
      <c r="B392" s="37">
        <v>285</v>
      </c>
      <c r="C392" s="170">
        <v>94372163</v>
      </c>
      <c r="D392" s="170" t="s">
        <v>1013</v>
      </c>
      <c r="E392" s="51" t="s">
        <v>855</v>
      </c>
      <c r="F392" s="82" t="s">
        <v>919</v>
      </c>
      <c r="G392" s="192"/>
      <c r="H392" s="176"/>
      <c r="I392" s="35"/>
      <c r="J392" s="177"/>
      <c r="K392" s="176"/>
      <c r="L392" s="176">
        <v>192</v>
      </c>
      <c r="M392" s="31"/>
      <c r="N392" s="22"/>
      <c r="O392" s="23"/>
      <c r="P392" s="193"/>
      <c r="Q392" s="216">
        <f>SUM(Q388:Q391)</f>
        <v>6589440</v>
      </c>
      <c r="R392" s="193"/>
      <c r="S392" s="193"/>
    </row>
    <row r="393" spans="1:20" ht="15.75" outlineLevel="2" x14ac:dyDescent="0.25">
      <c r="A393" s="37"/>
      <c r="B393" s="37">
        <v>286</v>
      </c>
      <c r="C393" s="170">
        <v>1148441777</v>
      </c>
      <c r="D393" s="170" t="s">
        <v>1278</v>
      </c>
      <c r="E393" s="63" t="s">
        <v>856</v>
      </c>
      <c r="F393" s="82" t="s">
        <v>919</v>
      </c>
      <c r="G393" s="192" t="s">
        <v>857</v>
      </c>
      <c r="H393" s="176">
        <v>7155</v>
      </c>
      <c r="I393" s="35">
        <v>25</v>
      </c>
      <c r="J393" s="177">
        <v>3</v>
      </c>
      <c r="K393" s="176">
        <v>16</v>
      </c>
      <c r="L393" s="176">
        <v>48</v>
      </c>
      <c r="M393" s="31" t="s">
        <v>6</v>
      </c>
      <c r="N393" s="22"/>
      <c r="O393" s="23" t="s">
        <v>390</v>
      </c>
      <c r="P393" s="213">
        <v>34320</v>
      </c>
      <c r="Q393" s="213">
        <f t="shared" si="14"/>
        <v>1647360</v>
      </c>
      <c r="R393" s="253">
        <v>4.25</v>
      </c>
      <c r="S393" s="257">
        <v>43862</v>
      </c>
      <c r="T393" s="217">
        <v>43992</v>
      </c>
    </row>
    <row r="394" spans="1:20" ht="15.75" outlineLevel="2" x14ac:dyDescent="0.25">
      <c r="A394" s="37"/>
      <c r="B394" s="37">
        <v>286</v>
      </c>
      <c r="C394" s="170">
        <v>1148441777</v>
      </c>
      <c r="D394" s="170" t="s">
        <v>1278</v>
      </c>
      <c r="E394" s="39" t="s">
        <v>856</v>
      </c>
      <c r="F394" s="82" t="s">
        <v>919</v>
      </c>
      <c r="G394" s="179" t="s">
        <v>857</v>
      </c>
      <c r="H394" s="176">
        <v>741</v>
      </c>
      <c r="I394" s="35">
        <v>26</v>
      </c>
      <c r="J394" s="177">
        <v>3</v>
      </c>
      <c r="K394" s="176">
        <v>16</v>
      </c>
      <c r="L394" s="176">
        <v>48</v>
      </c>
      <c r="M394" s="31" t="s">
        <v>6</v>
      </c>
      <c r="N394" s="22"/>
      <c r="O394" s="23" t="s">
        <v>390</v>
      </c>
      <c r="P394" s="213">
        <v>34320</v>
      </c>
      <c r="Q394" s="213">
        <f t="shared" si="14"/>
        <v>1647360</v>
      </c>
      <c r="R394" s="253">
        <v>4.25</v>
      </c>
      <c r="S394" s="257">
        <v>43862</v>
      </c>
      <c r="T394" s="217">
        <v>43992</v>
      </c>
    </row>
    <row r="395" spans="1:20" ht="15.75" outlineLevel="2" x14ac:dyDescent="0.25">
      <c r="A395" s="37"/>
      <c r="B395" s="37">
        <v>286</v>
      </c>
      <c r="C395" s="170">
        <v>1148441777</v>
      </c>
      <c r="D395" s="170" t="s">
        <v>1278</v>
      </c>
      <c r="E395" s="39" t="s">
        <v>856</v>
      </c>
      <c r="F395" s="82" t="s">
        <v>919</v>
      </c>
      <c r="G395" s="179" t="s">
        <v>857</v>
      </c>
      <c r="H395" s="176">
        <v>742</v>
      </c>
      <c r="I395" s="35">
        <v>26</v>
      </c>
      <c r="J395" s="177">
        <v>3</v>
      </c>
      <c r="K395" s="176">
        <v>16</v>
      </c>
      <c r="L395" s="176">
        <v>48</v>
      </c>
      <c r="M395" s="31" t="s">
        <v>6</v>
      </c>
      <c r="N395" s="22"/>
      <c r="O395" s="23" t="s">
        <v>390</v>
      </c>
      <c r="P395" s="213">
        <v>34320</v>
      </c>
      <c r="Q395" s="213">
        <f t="shared" si="14"/>
        <v>1647360</v>
      </c>
      <c r="R395" s="253">
        <v>4.25</v>
      </c>
      <c r="S395" s="257">
        <v>43862</v>
      </c>
      <c r="T395" s="217">
        <v>43992</v>
      </c>
    </row>
    <row r="396" spans="1:20" ht="31.5" outlineLevel="1" x14ac:dyDescent="0.25">
      <c r="A396" s="37"/>
      <c r="B396" s="37">
        <v>286</v>
      </c>
      <c r="C396" s="170">
        <v>1148441777</v>
      </c>
      <c r="D396" s="170" t="s">
        <v>1278</v>
      </c>
      <c r="E396" s="51" t="s">
        <v>858</v>
      </c>
      <c r="F396" s="82" t="s">
        <v>919</v>
      </c>
      <c r="G396" s="179"/>
      <c r="H396" s="176"/>
      <c r="I396" s="35"/>
      <c r="J396" s="177"/>
      <c r="K396" s="176"/>
      <c r="L396" s="176">
        <v>144</v>
      </c>
      <c r="M396" s="31"/>
      <c r="N396" s="22"/>
      <c r="O396" s="23"/>
      <c r="P396" s="193"/>
      <c r="Q396" s="216">
        <f>SUM(Q393:Q395)</f>
        <v>4942080</v>
      </c>
      <c r="R396" s="193"/>
      <c r="S396" s="193"/>
    </row>
    <row r="397" spans="1:20" ht="15.75" outlineLevel="2" x14ac:dyDescent="0.25">
      <c r="A397" s="37"/>
      <c r="B397" s="37">
        <v>287</v>
      </c>
      <c r="C397" s="170">
        <v>66819322</v>
      </c>
      <c r="D397" s="170" t="s">
        <v>1280</v>
      </c>
      <c r="E397" s="63" t="s">
        <v>1270</v>
      </c>
      <c r="F397" s="82" t="s">
        <v>919</v>
      </c>
      <c r="G397" s="179" t="s">
        <v>859</v>
      </c>
      <c r="H397" s="176">
        <v>347</v>
      </c>
      <c r="I397" s="35">
        <v>24</v>
      </c>
      <c r="J397" s="177">
        <v>3</v>
      </c>
      <c r="K397" s="176">
        <v>16</v>
      </c>
      <c r="L397" s="176">
        <v>48</v>
      </c>
      <c r="M397" s="31" t="s">
        <v>6</v>
      </c>
      <c r="N397" s="22"/>
      <c r="O397" s="23" t="s">
        <v>390</v>
      </c>
      <c r="P397" s="213">
        <v>34320</v>
      </c>
      <c r="Q397" s="213">
        <f t="shared" si="14"/>
        <v>1647360</v>
      </c>
      <c r="R397" s="253">
        <v>4.25</v>
      </c>
      <c r="S397" s="257">
        <v>43862</v>
      </c>
      <c r="T397" s="217">
        <v>43992</v>
      </c>
    </row>
    <row r="398" spans="1:20" ht="31.5" outlineLevel="1" x14ac:dyDescent="0.25">
      <c r="A398" s="37"/>
      <c r="B398" s="37">
        <v>287</v>
      </c>
      <c r="C398" s="170">
        <v>66819322</v>
      </c>
      <c r="D398" s="170" t="s">
        <v>1280</v>
      </c>
      <c r="E398" s="51" t="s">
        <v>1271</v>
      </c>
      <c r="F398" s="82" t="s">
        <v>919</v>
      </c>
      <c r="G398" s="179"/>
      <c r="H398" s="176"/>
      <c r="I398" s="35"/>
      <c r="J398" s="177"/>
      <c r="K398" s="176"/>
      <c r="L398" s="176">
        <v>48</v>
      </c>
      <c r="M398" s="31"/>
      <c r="N398" s="22"/>
      <c r="O398" s="23"/>
      <c r="P398" s="193"/>
      <c r="Q398" s="216">
        <f>SUM(Q397)</f>
        <v>1647360</v>
      </c>
      <c r="R398" s="193"/>
      <c r="S398" s="193"/>
    </row>
    <row r="399" spans="1:20" ht="15.75" outlineLevel="1" x14ac:dyDescent="0.25">
      <c r="A399" s="37"/>
      <c r="B399" s="37">
        <v>288</v>
      </c>
      <c r="C399" s="272">
        <v>16798165</v>
      </c>
      <c r="D399" s="170" t="s">
        <v>1280</v>
      </c>
      <c r="E399" s="51" t="s">
        <v>1287</v>
      </c>
      <c r="F399" s="82" t="s">
        <v>919</v>
      </c>
      <c r="G399" s="179"/>
      <c r="H399" s="176"/>
      <c r="I399" s="35"/>
      <c r="J399" s="177"/>
      <c r="K399" s="176"/>
      <c r="L399" s="176"/>
      <c r="M399" s="31"/>
      <c r="N399" s="22"/>
      <c r="O399" s="23"/>
      <c r="P399" s="193"/>
      <c r="Q399" s="216"/>
      <c r="R399" s="193"/>
      <c r="S399" s="193"/>
    </row>
    <row r="400" spans="1:20" ht="31.5" outlineLevel="1" x14ac:dyDescent="0.25">
      <c r="A400" s="37"/>
      <c r="B400" s="37">
        <v>288</v>
      </c>
      <c r="C400" s="170"/>
      <c r="D400" s="170"/>
      <c r="E400" s="51" t="s">
        <v>1288</v>
      </c>
      <c r="F400" s="82"/>
      <c r="G400" s="179"/>
      <c r="H400" s="176"/>
      <c r="I400" s="35"/>
      <c r="J400" s="177"/>
      <c r="K400" s="176"/>
      <c r="L400" s="176"/>
      <c r="M400" s="31"/>
      <c r="N400" s="22"/>
      <c r="O400" s="23"/>
      <c r="P400" s="193"/>
      <c r="Q400" s="216"/>
      <c r="R400" s="193"/>
      <c r="S400" s="193"/>
    </row>
    <row r="401" spans="1:19" ht="15.75" outlineLevel="1" x14ac:dyDescent="0.25">
      <c r="A401" s="37"/>
      <c r="B401" s="37"/>
      <c r="C401" s="170"/>
      <c r="D401" s="170"/>
      <c r="E401" s="51"/>
      <c r="F401" s="82"/>
      <c r="G401" s="179"/>
      <c r="H401" s="176"/>
      <c r="I401" s="35"/>
      <c r="J401" s="177"/>
      <c r="K401" s="176"/>
      <c r="L401" s="176"/>
      <c r="M401" s="31"/>
      <c r="N401" s="22"/>
      <c r="O401" s="23"/>
      <c r="P401" s="193"/>
      <c r="Q401" s="216"/>
      <c r="R401" s="193"/>
      <c r="S401" s="193"/>
    </row>
    <row r="402" spans="1:19" ht="15.75" x14ac:dyDescent="0.25">
      <c r="A402" s="37"/>
      <c r="B402" s="37"/>
      <c r="C402" s="170" t="e">
        <v>#N/A</v>
      </c>
      <c r="D402" s="170" t="e">
        <v>#N/A</v>
      </c>
      <c r="E402" s="51" t="s">
        <v>860</v>
      </c>
      <c r="F402" s="51"/>
      <c r="G402" s="179"/>
      <c r="H402" s="176"/>
      <c r="I402" s="35"/>
      <c r="J402" s="177"/>
      <c r="K402" s="176"/>
      <c r="L402" s="176">
        <v>14120</v>
      </c>
      <c r="M402" s="31"/>
      <c r="N402" s="22"/>
      <c r="O402" s="23"/>
      <c r="P402" s="193"/>
      <c r="Q402" s="213"/>
      <c r="R402" s="193"/>
      <c r="S402" s="193"/>
    </row>
    <row r="403" spans="1:19" ht="15.75" x14ac:dyDescent="0.25">
      <c r="A403" s="37"/>
      <c r="B403" s="37"/>
      <c r="C403" s="37"/>
      <c r="D403" s="37"/>
      <c r="E403" s="39"/>
      <c r="F403" s="39"/>
      <c r="G403" s="38"/>
      <c r="H403" s="35"/>
      <c r="I403" s="35"/>
      <c r="J403" s="36"/>
      <c r="K403" s="35"/>
      <c r="L403" s="35"/>
      <c r="M403" s="31"/>
      <c r="N403" s="22"/>
      <c r="O403" s="23"/>
      <c r="P403" s="193"/>
      <c r="Q403" s="193"/>
      <c r="R403" s="193"/>
      <c r="S403" s="193"/>
    </row>
    <row r="404" spans="1:19" outlineLevel="1" x14ac:dyDescent="0.25"/>
    <row r="405" spans="1:19" outlineLevel="1" x14ac:dyDescent="0.25">
      <c r="C405">
        <f>288-194</f>
        <v>94</v>
      </c>
      <c r="G405" s="24" t="s">
        <v>16</v>
      </c>
      <c r="H405" s="137">
        <f>SUMIF(M9:M403,"pregrado",L9:L403)</f>
        <v>13286</v>
      </c>
      <c r="I405" s="25">
        <f>(H405*33000)*1.5</f>
        <v>657657000</v>
      </c>
    </row>
    <row r="406" spans="1:19" outlineLevel="1" x14ac:dyDescent="0.25">
      <c r="G406" s="24" t="s">
        <v>17</v>
      </c>
      <c r="H406" s="137">
        <f>SUMIF(M9:M403,"Asesoría",L9:L403)</f>
        <v>0</v>
      </c>
      <c r="I406" s="25">
        <f>(H406*21000)*1.5</f>
        <v>0</v>
      </c>
    </row>
    <row r="407" spans="1:19" outlineLevel="1" x14ac:dyDescent="0.25">
      <c r="G407" s="24" t="s">
        <v>18</v>
      </c>
      <c r="H407" s="137">
        <f>SUMIF(M9:M403,"PMA",L9:L403)</f>
        <v>0</v>
      </c>
      <c r="I407" s="25">
        <f>(H407*21000)*1.5</f>
        <v>0</v>
      </c>
    </row>
    <row r="408" spans="1:19" outlineLevel="1" x14ac:dyDescent="0.25">
      <c r="G408" s="24" t="s">
        <v>19</v>
      </c>
      <c r="H408" s="137">
        <f>SUMIF(M9:M403,"Investigación",L9:L403)</f>
        <v>0</v>
      </c>
      <c r="I408" s="25">
        <f>(H408*16000)*1.5</f>
        <v>0</v>
      </c>
    </row>
    <row r="409" spans="1:19" ht="15.75" outlineLevel="1" thickBot="1" x14ac:dyDescent="0.3">
      <c r="G409" s="139" t="s">
        <v>20</v>
      </c>
      <c r="H409" s="140">
        <f>SUMIF(M9:M403,"Posgrado",L8:L403)</f>
        <v>0</v>
      </c>
      <c r="I409" s="141">
        <f>(H409*55000)*1.5</f>
        <v>0</v>
      </c>
    </row>
    <row r="410" spans="1:19" ht="15.75" outlineLevel="1" thickBot="1" x14ac:dyDescent="0.3">
      <c r="G410" s="142" t="s">
        <v>21</v>
      </c>
      <c r="H410" s="143">
        <f>SUM(H405:H409)</f>
        <v>13286</v>
      </c>
      <c r="I410" s="144">
        <f>SUM(I405:I408)</f>
        <v>657657000</v>
      </c>
    </row>
    <row r="411" spans="1:19" s="26" customFormat="1" outlineLevel="1" x14ac:dyDescent="0.25">
      <c r="G411" s="27"/>
      <c r="H411" s="148"/>
      <c r="I411" s="148"/>
      <c r="J411" s="149"/>
    </row>
    <row r="412" spans="1:19" s="26" customFormat="1" outlineLevel="1" x14ac:dyDescent="0.25">
      <c r="G412" s="27"/>
      <c r="H412" s="148"/>
      <c r="I412" s="148"/>
      <c r="J412" s="149"/>
    </row>
  </sheetData>
  <autoFilter ref="A8:U402" xr:uid="{00000000-0009-0000-0000-000002000000}"/>
  <mergeCells count="2">
    <mergeCell ref="E2:M2"/>
    <mergeCell ref="U8:U9"/>
  </mergeCells>
  <dataValidations count="2">
    <dataValidation type="list" allowBlank="1" showInputMessage="1" showErrorMessage="1" sqref="M171 M129 M214 M282:M286 M330:M334 M26 M12 M383 M300 M143 M59:M61 M196:M198 M191 M114:M115" xr:uid="{00000000-0002-0000-0200-000000000000}">
      <formula1>$U$9:$U$10</formula1>
    </dataValidation>
    <dataValidation type="list" allowBlank="1" showInputMessage="1" showErrorMessage="1" sqref="M23:M25 M89:M92 M403 M397 M393:M395 M388:M391 M385:M386 M9:M11 M374:M378 M370:M372 M361:M362 M355:M359 M351:M353 M347:M349 M343:M345 M339:M341 M336:M337 M325:M328 M321:M323 M318:M319 M314:M316 M311:M312 M308:M309 M305:M306 M302:M303 M380:M382 M292:M294 M288:M290 M278:M280 M273:M276 M268:M271 M265:M266 M261:M263 M258:M259 M254:M256 M252 M248:M250 M245:M246 M242:M243 M239:M240 M235:M237 M230:M233 M227:M228 M223:M225 M219:M221 M216:M217 M123:M128 M206:M209 M203:M204 M200:M201 M57:M58 M193:M195 M186:M187 M183:M184 M176:M181 M173:M174 M109:M112 M162:M166 M157:M160 M151:M155 M148:M149 M145:M146 M296:M299 M135:M137 M131:M133 M168:M170 M117:M121 M106:M107 M104 M101:M102 M97:M99 M94:M95 M82:M87 M78:M80 M76 M69:M74 M66:M67 M63:M64 M139:M142 M44:M46 M39:M42 M36:M37 M33:M34 M28:M31 M211:M213 M19:M21 M14:M17 M364:M366 M48:M53 M189:M190" xr:uid="{00000000-0002-0000-0200-000001000000}">
      <formula1>$U$10:$U$21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FEDV 1 2020</vt:lpstr>
      <vt:lpstr>F ING</vt:lpstr>
      <vt:lpstr>FCEMP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Palacio Martinez</dc:creator>
  <cp:lastModifiedBy>Jorge Luis Valencia Plaza</cp:lastModifiedBy>
  <dcterms:created xsi:type="dcterms:W3CDTF">2019-02-12T13:53:09Z</dcterms:created>
  <dcterms:modified xsi:type="dcterms:W3CDTF">2020-03-11T17:40:05Z</dcterms:modified>
</cp:coreProperties>
</file>