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prada\Desktop\"/>
    </mc:Choice>
  </mc:AlternateContent>
  <bookViews>
    <workbookView xWindow="0" yWindow="0" windowWidth="20490" windowHeight="7755" activeTab="3"/>
  </bookViews>
  <sheets>
    <sheet name="DPTO C.BASICAS" sheetId="6" r:id="rId1"/>
    <sheet name="FCSH 1 2020" sheetId="7" r:id="rId2"/>
    <sheet name="ceftel 1 2020" sheetId="8" r:id="rId3"/>
    <sheet name="C. IDIOMAS" sheetId="10" r:id="rId4"/>
  </sheets>
  <definedNames>
    <definedName name="_xlnm._FilterDatabase" localSheetId="0" hidden="1">'DPTO C.BASICAS'!$A$8:$S$226</definedName>
    <definedName name="_xlnm._FilterDatabase" localSheetId="1" hidden="1">'FCSH 1 2020'!$A$8:$Y$305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0" i="6" l="1"/>
  <c r="L194" i="6"/>
  <c r="L181" i="6"/>
  <c r="L135" i="6"/>
  <c r="L128" i="6"/>
  <c r="L120" i="6"/>
  <c r="L115" i="6"/>
  <c r="L106" i="6"/>
  <c r="L95" i="6"/>
  <c r="L89" i="6"/>
  <c r="L73" i="6"/>
  <c r="L65" i="6"/>
  <c r="L49" i="6"/>
  <c r="L41" i="6"/>
  <c r="L37" i="6"/>
  <c r="L226" i="6" l="1"/>
  <c r="L220" i="6"/>
  <c r="L216" i="6"/>
  <c r="L210" i="6"/>
  <c r="L206" i="6"/>
  <c r="L232" i="7" l="1"/>
  <c r="L293" i="7" l="1"/>
  <c r="L247" i="7"/>
  <c r="L246" i="7"/>
  <c r="L245" i="7"/>
  <c r="L166" i="7"/>
  <c r="L108" i="10" l="1"/>
  <c r="L103" i="10"/>
  <c r="L99" i="10"/>
  <c r="L20" i="8" l="1"/>
  <c r="L17" i="8"/>
  <c r="L12" i="8"/>
  <c r="L55" i="6" l="1"/>
  <c r="J292" i="7" l="1"/>
  <c r="J291" i="7"/>
  <c r="J290" i="7"/>
  <c r="J289" i="7"/>
  <c r="T197" i="7" l="1"/>
  <c r="L165" i="7"/>
  <c r="L102" i="7"/>
  <c r="L74" i="7" l="1"/>
  <c r="L51" i="7"/>
  <c r="L92" i="10" l="1"/>
  <c r="L85" i="10"/>
  <c r="L81" i="10"/>
  <c r="L74" i="10"/>
  <c r="L70" i="10"/>
  <c r="L63" i="10"/>
  <c r="L56" i="10"/>
  <c r="L52" i="10"/>
  <c r="L43" i="10"/>
  <c r="L39" i="10"/>
  <c r="L32" i="10"/>
  <c r="L28" i="10"/>
  <c r="L22" i="10"/>
  <c r="L18" i="10"/>
  <c r="L12" i="10"/>
  <c r="H58" i="8" l="1"/>
  <c r="H51" i="8"/>
  <c r="I51" i="8" s="1"/>
  <c r="H50" i="8"/>
  <c r="I50" i="8" s="1"/>
  <c r="H49" i="8"/>
  <c r="I49" i="8" s="1"/>
  <c r="H48" i="8"/>
  <c r="I48" i="8" s="1"/>
  <c r="H26" i="8"/>
  <c r="I26" i="8" s="1"/>
  <c r="H25" i="8"/>
  <c r="I25" i="8" s="1"/>
  <c r="H24" i="8"/>
  <c r="I24" i="8" s="1"/>
  <c r="H23" i="8"/>
  <c r="I23" i="8" s="1"/>
  <c r="H22" i="8"/>
  <c r="I22" i="8" s="1"/>
  <c r="I27" i="8" l="1"/>
  <c r="H60" i="8" s="1"/>
  <c r="I52" i="8"/>
  <c r="H27" i="8"/>
  <c r="H52" i="8"/>
  <c r="H55" i="8" s="1"/>
  <c r="I55" i="8" s="1"/>
  <c r="H159" i="10" l="1"/>
  <c r="H152" i="10"/>
  <c r="I152" i="10" s="1"/>
  <c r="H151" i="10"/>
  <c r="I151" i="10" s="1"/>
  <c r="H150" i="10"/>
  <c r="I150" i="10" s="1"/>
  <c r="H149" i="10"/>
  <c r="I149" i="10" s="1"/>
  <c r="H113" i="10"/>
  <c r="I113" i="10" s="1"/>
  <c r="H112" i="10"/>
  <c r="I112" i="10" s="1"/>
  <c r="H111" i="10"/>
  <c r="I111" i="10" s="1"/>
  <c r="H110" i="10"/>
  <c r="I110" i="10" s="1"/>
  <c r="H109" i="10"/>
  <c r="I109" i="10" s="1"/>
  <c r="I114" i="10" l="1"/>
  <c r="H161" i="10" s="1"/>
  <c r="I153" i="10"/>
  <c r="H114" i="10"/>
  <c r="H153" i="10"/>
  <c r="H156" i="10" s="1"/>
  <c r="I156" i="10" s="1"/>
  <c r="H314" i="7" l="1"/>
  <c r="I314" i="7" s="1"/>
  <c r="L303" i="7"/>
  <c r="L302" i="7"/>
  <c r="L301" i="7"/>
  <c r="L300" i="7"/>
  <c r="L299" i="7"/>
  <c r="L297" i="7"/>
  <c r="L296" i="7"/>
  <c r="L295" i="7"/>
  <c r="J286" i="7"/>
  <c r="J285" i="7"/>
  <c r="L284" i="7"/>
  <c r="L283" i="7"/>
  <c r="L281" i="7"/>
  <c r="L280" i="7"/>
  <c r="L279" i="7"/>
  <c r="L278" i="7"/>
  <c r="L276" i="7"/>
  <c r="L275" i="7"/>
  <c r="L274" i="7"/>
  <c r="L273" i="7"/>
  <c r="J272" i="7"/>
  <c r="L270" i="7"/>
  <c r="L269" i="7"/>
  <c r="L268" i="7"/>
  <c r="L265" i="7"/>
  <c r="L264" i="7"/>
  <c r="L263" i="7"/>
  <c r="L262" i="7"/>
  <c r="L261" i="7"/>
  <c r="L253" i="7"/>
  <c r="L252" i="7"/>
  <c r="L251" i="7"/>
  <c r="L250" i="7"/>
  <c r="L249" i="7"/>
  <c r="L248" i="7"/>
  <c r="L243" i="7"/>
  <c r="L242" i="7"/>
  <c r="L241" i="7"/>
  <c r="L238" i="7"/>
  <c r="L237" i="7"/>
  <c r="L234" i="7"/>
  <c r="L233" i="7"/>
  <c r="L230" i="7"/>
  <c r="J229" i="7"/>
  <c r="L228" i="7"/>
  <c r="J224" i="7"/>
  <c r="J223" i="7"/>
  <c r="J222" i="7"/>
  <c r="J221" i="7"/>
  <c r="L220" i="7"/>
  <c r="L217" i="7"/>
  <c r="L216" i="7"/>
  <c r="L215" i="7"/>
  <c r="L214" i="7"/>
  <c r="L211" i="7"/>
  <c r="L209" i="7"/>
  <c r="L208" i="7"/>
  <c r="L207" i="7"/>
  <c r="L206" i="7"/>
  <c r="L202" i="7"/>
  <c r="L201" i="7"/>
  <c r="L199" i="7"/>
  <c r="L198" i="7"/>
  <c r="L197" i="7"/>
  <c r="L196" i="7"/>
  <c r="L191" i="7"/>
  <c r="L188" i="7"/>
  <c r="L185" i="7"/>
  <c r="L184" i="7"/>
  <c r="L183" i="7"/>
  <c r="L182" i="7"/>
  <c r="L181" i="7"/>
  <c r="L180" i="7"/>
  <c r="L179" i="7"/>
  <c r="L178" i="7"/>
  <c r="L176" i="7"/>
  <c r="L175" i="7"/>
  <c r="L174" i="7"/>
  <c r="L173" i="7"/>
  <c r="L172" i="7"/>
  <c r="L168" i="7"/>
  <c r="L167" i="7"/>
  <c r="L160" i="7"/>
  <c r="L159" i="7"/>
  <c r="L158" i="7"/>
  <c r="L157" i="7"/>
  <c r="L156" i="7"/>
  <c r="L154" i="7"/>
  <c r="L152" i="7"/>
  <c r="L151" i="7"/>
  <c r="L150" i="7"/>
  <c r="L148" i="7"/>
  <c r="L147" i="7"/>
  <c r="L146" i="7"/>
  <c r="L145" i="7"/>
  <c r="L142" i="7"/>
  <c r="L141" i="7"/>
  <c r="L140" i="7"/>
  <c r="L139" i="7"/>
  <c r="L136" i="7"/>
  <c r="L135" i="7"/>
  <c r="L134" i="7"/>
  <c r="L130" i="7"/>
  <c r="L129" i="7"/>
  <c r="L128" i="7"/>
  <c r="L126" i="7"/>
  <c r="L125" i="7"/>
  <c r="L124" i="7"/>
  <c r="L122" i="7"/>
  <c r="L120" i="7"/>
  <c r="L119" i="7"/>
  <c r="L116" i="7"/>
  <c r="L115" i="7"/>
  <c r="L114" i="7"/>
  <c r="L113" i="7"/>
  <c r="L109" i="7"/>
  <c r="L108" i="7"/>
  <c r="L107" i="7"/>
  <c r="L106" i="7"/>
  <c r="L105" i="7"/>
  <c r="L103" i="7"/>
  <c r="L101" i="7"/>
  <c r="L100" i="7"/>
  <c r="L98" i="7"/>
  <c r="L96" i="7"/>
  <c r="L95" i="7"/>
  <c r="L94" i="7"/>
  <c r="L93" i="7"/>
  <c r="L91" i="7"/>
  <c r="L90" i="7"/>
  <c r="L89" i="7"/>
  <c r="L88" i="7"/>
  <c r="L86" i="7"/>
  <c r="L85" i="7"/>
  <c r="L83" i="7"/>
  <c r="L82" i="7"/>
  <c r="L81" i="7"/>
  <c r="J80" i="7"/>
  <c r="J79" i="7"/>
  <c r="L75" i="7"/>
  <c r="L73" i="7"/>
  <c r="L72" i="7"/>
  <c r="L71" i="7"/>
  <c r="L67" i="7"/>
  <c r="L66" i="7"/>
  <c r="L65" i="7"/>
  <c r="L64" i="7"/>
  <c r="L60" i="7"/>
  <c r="L59" i="7"/>
  <c r="L58" i="7"/>
  <c r="L57" i="7"/>
  <c r="L56" i="7"/>
  <c r="L55" i="7"/>
  <c r="L54" i="7"/>
  <c r="L53" i="7"/>
  <c r="J48" i="7"/>
  <c r="J47" i="7"/>
  <c r="L46" i="7"/>
  <c r="L45" i="7"/>
  <c r="L43" i="7"/>
  <c r="L42" i="7"/>
  <c r="L41" i="7"/>
  <c r="L39" i="7"/>
  <c r="L38" i="7"/>
  <c r="L37" i="7"/>
  <c r="L35" i="7"/>
  <c r="L34" i="7"/>
  <c r="L32" i="7"/>
  <c r="L30" i="7"/>
  <c r="L29" i="7"/>
  <c r="L28" i="7"/>
  <c r="L23" i="7"/>
  <c r="L22" i="7"/>
  <c r="L21" i="7"/>
  <c r="L20" i="7"/>
  <c r="L18" i="7"/>
  <c r="L17" i="7"/>
  <c r="L16" i="7"/>
  <c r="L12" i="7"/>
  <c r="L11" i="7"/>
  <c r="L9" i="7"/>
  <c r="L25" i="7" l="1"/>
  <c r="L298" i="7"/>
  <c r="L255" i="7"/>
  <c r="L189" i="7"/>
  <c r="L123" i="7"/>
  <c r="L195" i="7"/>
  <c r="L225" i="7"/>
  <c r="L236" i="7"/>
  <c r="L33" i="7"/>
  <c r="L155" i="7"/>
  <c r="L203" i="7"/>
  <c r="L288" i="7"/>
  <c r="L305" i="7"/>
  <c r="L240" i="7"/>
  <c r="L169" i="7"/>
  <c r="L187" i="7"/>
  <c r="L219" i="7"/>
  <c r="L144" i="7"/>
  <c r="L118" i="7"/>
  <c r="L138" i="7"/>
  <c r="L112" i="7"/>
  <c r="L63" i="7"/>
  <c r="L70" i="7"/>
  <c r="L15" i="7"/>
  <c r="L84" i="7"/>
  <c r="H312" i="7" s="1"/>
  <c r="H313" i="7"/>
  <c r="I313" i="7" s="1"/>
  <c r="L131" i="7"/>
  <c r="L200" i="7"/>
  <c r="L27" i="7"/>
  <c r="L49" i="7"/>
  <c r="L127" i="7"/>
  <c r="L10" i="7"/>
  <c r="L121" i="7"/>
  <c r="L277" i="7"/>
  <c r="L40" i="7"/>
  <c r="L97" i="7"/>
  <c r="L149" i="7"/>
  <c r="L44" i="7"/>
  <c r="L104" i="7"/>
  <c r="L161" i="7"/>
  <c r="H315" i="7"/>
  <c r="I315" i="7" s="1"/>
  <c r="L244" i="7"/>
  <c r="L266" i="7"/>
  <c r="L92" i="7"/>
  <c r="L153" i="7"/>
  <c r="L282" i="7"/>
  <c r="L19" i="7"/>
  <c r="L76" i="7"/>
  <c r="T76" i="7" s="1"/>
  <c r="L31" i="7"/>
  <c r="L36" i="7"/>
  <c r="L87" i="7"/>
  <c r="L177" i="7"/>
  <c r="L212" i="7"/>
  <c r="L271" i="7"/>
  <c r="H316" i="7"/>
  <c r="I316" i="7" s="1"/>
  <c r="H317" i="7" l="1"/>
  <c r="I312" i="7"/>
  <c r="I317" i="7" s="1"/>
  <c r="L188" i="6" l="1"/>
  <c r="L185" i="6"/>
  <c r="L176" i="6"/>
  <c r="L171" i="6"/>
  <c r="L167" i="6"/>
  <c r="L163" i="6"/>
  <c r="L156" i="6"/>
  <c r="L153" i="6"/>
  <c r="L150" i="6"/>
  <c r="L146" i="6"/>
  <c r="L143" i="6"/>
  <c r="L139" i="6"/>
  <c r="L110" i="6"/>
  <c r="L83" i="6"/>
  <c r="L80" i="6"/>
  <c r="L77" i="6"/>
  <c r="L69" i="6"/>
  <c r="L61" i="6"/>
  <c r="L44" i="6"/>
  <c r="L32" i="6"/>
  <c r="L27" i="6"/>
  <c r="L22" i="6"/>
  <c r="L19" i="6"/>
  <c r="L15" i="6"/>
  <c r="L11" i="6" l="1"/>
</calcChain>
</file>

<file path=xl/comments1.xml><?xml version="1.0" encoding="utf-8"?>
<comments xmlns="http://schemas.openxmlformats.org/spreadsheetml/2006/main">
  <authors>
    <author>Eider</author>
  </authors>
  <commentList>
    <comment ref="I97" authorId="0" shapeId="0">
      <text>
        <r>
          <rPr>
            <b/>
            <sz val="9"/>
            <color indexed="81"/>
            <rFont val="Tahoma"/>
            <family val="2"/>
          </rPr>
          <t>Eider:</t>
        </r>
        <r>
          <rPr>
            <sz val="9"/>
            <color indexed="81"/>
            <rFont val="Tahoma"/>
            <family val="2"/>
          </rPr>
          <t xml:space="preserve">
ESTUDIANTES DEL PEMSUM ANTERIOR (CURSO DE 2 HORAS SEMANALES)</t>
        </r>
      </text>
    </comment>
  </commentList>
</comments>
</file>

<file path=xl/comments2.xml><?xml version="1.0" encoding="utf-8"?>
<comments xmlns="http://schemas.openxmlformats.org/spreadsheetml/2006/main">
  <authors>
    <author>Zoraida Palacio Martinez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Zoraida Palacio Martinez: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Damaris Saavedra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Damaris Saavedra:</t>
        </r>
        <r>
          <rPr>
            <sz val="9"/>
            <color indexed="81"/>
            <rFont val="Tahoma"/>
            <family val="2"/>
          </rPr>
          <t xml:space="preserve">
Los dos últimos digitos corresponden al consecutivo de los grupos (Cohorte)</t>
        </r>
      </text>
    </comment>
  </commentList>
</comments>
</file>

<file path=xl/sharedStrings.xml><?xml version="1.0" encoding="utf-8"?>
<sst xmlns="http://schemas.openxmlformats.org/spreadsheetml/2006/main" count="3820" uniqueCount="883">
  <si>
    <t>No.</t>
  </si>
  <si>
    <t>ASIGNATURA/ACTIVIDAD</t>
  </si>
  <si>
    <t>GRUPO</t>
  </si>
  <si>
    <t>INT. HOR. SEMANAL</t>
  </si>
  <si>
    <t>No. SEMANAS</t>
  </si>
  <si>
    <t>HORAS SEMESTRE</t>
  </si>
  <si>
    <t>VALOR DE LA HORA</t>
  </si>
  <si>
    <t>Pregrado</t>
  </si>
  <si>
    <t>OBSERVACIÓN</t>
  </si>
  <si>
    <t>APROBADO SEGÚN VAD</t>
  </si>
  <si>
    <t>Asesoría</t>
  </si>
  <si>
    <t>PMA</t>
  </si>
  <si>
    <t>Investigación</t>
  </si>
  <si>
    <t>Posgrado</t>
  </si>
  <si>
    <t>Educación continua</t>
  </si>
  <si>
    <t>PROFESOR TIEMPO COMPETO/CARRERA</t>
  </si>
  <si>
    <t xml:space="preserve"> ASIGNACIÓN ACADÉMICA </t>
  </si>
  <si>
    <t>HORAS DE  PREGRADO</t>
  </si>
  <si>
    <t>HORAS ASESORÍA</t>
  </si>
  <si>
    <t>HORAS PMA</t>
  </si>
  <si>
    <t>HORAS INVESTIGACIÓN</t>
  </si>
  <si>
    <t>HORAS DE POSGRADO</t>
  </si>
  <si>
    <t>TOTAL HORAS</t>
  </si>
  <si>
    <t>No. ESTUDIANTES</t>
  </si>
  <si>
    <t>HORAS PREGRADO</t>
  </si>
  <si>
    <t>HORAS POSGRADO</t>
  </si>
  <si>
    <t>NUMERO DE HORAS PROMEDIO DTC</t>
  </si>
  <si>
    <t>Meta: 60%</t>
  </si>
  <si>
    <t>Costo Profesores tiempo completo ocasionales</t>
  </si>
  <si>
    <t>TOTAL COSTO ASIGNACIÓN ACADÉMICA</t>
  </si>
  <si>
    <t>No. de profesores TC</t>
  </si>
  <si>
    <t>DOC-CDO-F-44</t>
  </si>
  <si>
    <t>V - En prueba</t>
  </si>
  <si>
    <t>PROFESOR HORA CÁTEDRA</t>
  </si>
  <si>
    <t>TIPO DE HORA</t>
  </si>
  <si>
    <t xml:space="preserve">Calendario: </t>
  </si>
  <si>
    <t>ADICIÓN</t>
  </si>
  <si>
    <t>S2496</t>
  </si>
  <si>
    <t>6490B</t>
  </si>
  <si>
    <t>S6491</t>
  </si>
  <si>
    <t>5490B</t>
  </si>
  <si>
    <t>S2491</t>
  </si>
  <si>
    <t>2490B</t>
  </si>
  <si>
    <t>4490B</t>
  </si>
  <si>
    <t>S4490</t>
  </si>
  <si>
    <t>S285B</t>
  </si>
  <si>
    <t>S225</t>
  </si>
  <si>
    <t>B120</t>
  </si>
  <si>
    <t>S285</t>
  </si>
  <si>
    <t>3490B</t>
  </si>
  <si>
    <t>S2722</t>
  </si>
  <si>
    <t>S225B</t>
  </si>
  <si>
    <t>S4496</t>
  </si>
  <si>
    <t>Ética</t>
  </si>
  <si>
    <t>S2490</t>
  </si>
  <si>
    <t>S3496</t>
  </si>
  <si>
    <t>Socio-Antropologia</t>
  </si>
  <si>
    <t>Epistemología</t>
  </si>
  <si>
    <t>S3490</t>
  </si>
  <si>
    <t>Métodos de Optimización Aplicados a la Salud</t>
  </si>
  <si>
    <t>S2495</t>
  </si>
  <si>
    <t>2492B</t>
  </si>
  <si>
    <t>Didáctica del Inglés I</t>
  </si>
  <si>
    <t>Didáctica de la Literatura Infantil</t>
  </si>
  <si>
    <t>S294</t>
  </si>
  <si>
    <t>S224</t>
  </si>
  <si>
    <t>Didáctica del Inglés II</t>
  </si>
  <si>
    <t>Zoraida Palacio Martínez</t>
  </si>
  <si>
    <t>S7495</t>
  </si>
  <si>
    <t>2495B</t>
  </si>
  <si>
    <t>3495B</t>
  </si>
  <si>
    <t>S2495B</t>
  </si>
  <si>
    <t>S4495</t>
  </si>
  <si>
    <t>S2491B</t>
  </si>
  <si>
    <t>2491B</t>
  </si>
  <si>
    <t>S6490</t>
  </si>
  <si>
    <t>B1490B</t>
  </si>
  <si>
    <t>3492B</t>
  </si>
  <si>
    <t>S3491</t>
  </si>
  <si>
    <t xml:space="preserve">Humanidades </t>
  </si>
  <si>
    <t>Humanidades</t>
  </si>
  <si>
    <t>Comunicación y lenguaje I</t>
  </si>
  <si>
    <t>Cordial Saludo,</t>
  </si>
  <si>
    <t>Gracias.</t>
  </si>
  <si>
    <t>Atenta.</t>
  </si>
  <si>
    <t>CALENDARIO</t>
  </si>
  <si>
    <t>A</t>
  </si>
  <si>
    <t>G372</t>
  </si>
  <si>
    <t>SB143</t>
  </si>
  <si>
    <t>B</t>
  </si>
  <si>
    <t>S345</t>
  </si>
  <si>
    <t>1011B</t>
  </si>
  <si>
    <t>911B</t>
  </si>
  <si>
    <t>S542</t>
  </si>
  <si>
    <t>S1042</t>
  </si>
  <si>
    <t>S241C</t>
  </si>
  <si>
    <t>SB141C</t>
  </si>
  <si>
    <t>S445</t>
  </si>
  <si>
    <t>Adición</t>
  </si>
  <si>
    <t>S2172</t>
  </si>
  <si>
    <t>S245A</t>
  </si>
  <si>
    <t>PLE</t>
  </si>
  <si>
    <t>Vicerrectora Académica</t>
  </si>
  <si>
    <t>S2156</t>
  </si>
  <si>
    <t>S3156</t>
  </si>
  <si>
    <t>249/241</t>
  </si>
  <si>
    <t>Desarrollo Organizacional</t>
  </si>
  <si>
    <t>2171A</t>
  </si>
  <si>
    <t>3170A</t>
  </si>
  <si>
    <t>4170A</t>
  </si>
  <si>
    <t>B1170A</t>
  </si>
  <si>
    <t>B101</t>
  </si>
  <si>
    <t>S2170</t>
  </si>
  <si>
    <t>2155B</t>
  </si>
  <si>
    <t>S2155</t>
  </si>
  <si>
    <t>2170A</t>
  </si>
  <si>
    <t>SB1156</t>
  </si>
  <si>
    <t>241/249</t>
  </si>
  <si>
    <t>B1155</t>
  </si>
  <si>
    <t>S245</t>
  </si>
  <si>
    <t>S443</t>
  </si>
  <si>
    <t>4320/ S4320</t>
  </si>
  <si>
    <t>B103</t>
  </si>
  <si>
    <t>363/355</t>
  </si>
  <si>
    <t>263/255</t>
  </si>
  <si>
    <t>Vie 24/01/2020 11:29 AM</t>
  </si>
  <si>
    <t xml:space="preserve">FACULTAD: DEPARTAMENTO DE CIENCIAS BÁSICAS </t>
  </si>
  <si>
    <t>Periodo: 2020-I</t>
  </si>
  <si>
    <t>Matemáticas II (B-Learning)</t>
  </si>
  <si>
    <t>Matemáticas II</t>
  </si>
  <si>
    <t>Física I (B-Learning)</t>
  </si>
  <si>
    <t>Laboratorio de Matemáticas II</t>
  </si>
  <si>
    <t>Estadística y Probabilidad</t>
  </si>
  <si>
    <t>Carlos Dario Restrepo</t>
  </si>
  <si>
    <t>Estadística Aplicada</t>
  </si>
  <si>
    <t>Estadística I</t>
  </si>
  <si>
    <t>Investigación de Operaciones I</t>
  </si>
  <si>
    <t>Cálculo Vectorial</t>
  </si>
  <si>
    <t>Estadística II</t>
  </si>
  <si>
    <t>Estadística Aplicada Salud II (B-Learning)</t>
  </si>
  <si>
    <t>Estadística I (B-Learning)</t>
  </si>
  <si>
    <t>Programación Lineal</t>
  </si>
  <si>
    <t>Daniel Angulo Obregón</t>
  </si>
  <si>
    <t>Matemática Financiera</t>
  </si>
  <si>
    <t>Algebra Lineal</t>
  </si>
  <si>
    <t>Lógica en pensamiento (B-Learning)</t>
  </si>
  <si>
    <t>Cálculo Diferencial</t>
  </si>
  <si>
    <t>Principios de Estadística</t>
  </si>
  <si>
    <t>Estadística II (B-Learning)</t>
  </si>
  <si>
    <t>Estadística Aplicada salud II (B-Learning)</t>
  </si>
  <si>
    <t>Estadística Aplicada salud I (B-Learning)</t>
  </si>
  <si>
    <t>FCE</t>
  </si>
  <si>
    <t>S241C/S245</t>
  </si>
  <si>
    <t>Física I</t>
  </si>
  <si>
    <t>Ecuaciones diferenciales</t>
  </si>
  <si>
    <t>Estudiantes de la sede sur noche</t>
  </si>
  <si>
    <t>211/270</t>
  </si>
  <si>
    <t>Henry Hurtado</t>
  </si>
  <si>
    <t>Lógica en pensamiento (Virtual)</t>
  </si>
  <si>
    <t xml:space="preserve">Estadística I </t>
  </si>
  <si>
    <t>FL201</t>
  </si>
  <si>
    <t xml:space="preserve">Estadística y Probabilidades </t>
  </si>
  <si>
    <t>FL301</t>
  </si>
  <si>
    <t>S2321A</t>
  </si>
  <si>
    <t>Indicadores Hospitalarios (B-Learning)</t>
  </si>
  <si>
    <t>Laboratorio de Física I</t>
  </si>
  <si>
    <t>3303/3322</t>
  </si>
  <si>
    <t>Teoría Electromagnética</t>
  </si>
  <si>
    <t>Curso dirigido</t>
  </si>
  <si>
    <t>Física II</t>
  </si>
  <si>
    <t>S345/S341C</t>
  </si>
  <si>
    <t>Laboratorio de Física II</t>
  </si>
  <si>
    <t>S343</t>
  </si>
  <si>
    <t>Física III</t>
  </si>
  <si>
    <t>Lacey Cuello Bolaños</t>
  </si>
  <si>
    <t>No fue posible fusionar con ningun otro grupo manifiesta la Decana de la FCE</t>
  </si>
  <si>
    <t>FEDV</t>
  </si>
  <si>
    <t>2321B</t>
  </si>
  <si>
    <t>S2320B</t>
  </si>
  <si>
    <t>Métodos Numéricos</t>
  </si>
  <si>
    <t>Cálculo Integral</t>
  </si>
  <si>
    <t xml:space="preserve">Física I </t>
  </si>
  <si>
    <t>Física II (B-Learning)</t>
  </si>
  <si>
    <t>211/470/721</t>
  </si>
  <si>
    <t xml:space="preserve">Investigación de operaciones </t>
  </si>
  <si>
    <t>570/721</t>
  </si>
  <si>
    <t>Ecuaciones Diferenciales</t>
  </si>
  <si>
    <t>1011/721</t>
  </si>
  <si>
    <t>341/349</t>
  </si>
  <si>
    <t>S243</t>
  </si>
  <si>
    <t>2320B</t>
  </si>
  <si>
    <t>341/249</t>
  </si>
  <si>
    <t>Matemáticas Discretas</t>
  </si>
  <si>
    <t>WALTER</t>
  </si>
  <si>
    <t>Sergio Ballesteros Lozano</t>
  </si>
  <si>
    <t>2320A</t>
  </si>
  <si>
    <t>Matemáticas III</t>
  </si>
  <si>
    <t>Probabilidad</t>
  </si>
  <si>
    <t>S2320A</t>
  </si>
  <si>
    <t>Mar 28/01/2020 10:04 AM</t>
  </si>
  <si>
    <t>FACULTAD: CIENCIAS SOCIALES Y HUMANAS</t>
  </si>
  <si>
    <t>Periodo: 2020-1</t>
  </si>
  <si>
    <t>Calendario: A Y B</t>
  </si>
  <si>
    <t>Adolfo José Castro Escobar</t>
  </si>
  <si>
    <t>Seminario II</t>
  </si>
  <si>
    <t>255/263</t>
  </si>
  <si>
    <t>Total Adolfo José Castro Escobar</t>
  </si>
  <si>
    <t>Adriana Marisol Parco Saltos</t>
  </si>
  <si>
    <t>Investigacion en diseño visual</t>
  </si>
  <si>
    <t>Expresion visual 4</t>
  </si>
  <si>
    <t>Total Adriana Marisol Parco Saltos</t>
  </si>
  <si>
    <t>Práctica</t>
  </si>
  <si>
    <t>Adriana Villafañe Solarte</t>
  </si>
  <si>
    <t>Seminario de trabajo de grado</t>
  </si>
  <si>
    <t>Teoria de la percepcion</t>
  </si>
  <si>
    <t>Teoria de la imagen II</t>
  </si>
  <si>
    <t>S2351</t>
  </si>
  <si>
    <t>Total Adriana Villafañe Solarte</t>
  </si>
  <si>
    <t>Alejandro Echeverry Gómez</t>
  </si>
  <si>
    <t>Humanidades II</t>
  </si>
  <si>
    <t>Total Alejandro Echeverry Gómez</t>
  </si>
  <si>
    <t>Andrés Polania Reyes</t>
  </si>
  <si>
    <t>Comunicación y Lenguaje I</t>
  </si>
  <si>
    <t>1302/1303</t>
  </si>
  <si>
    <t xml:space="preserve">Comunicación y Lenguaje I           </t>
  </si>
  <si>
    <t>S241/S242</t>
  </si>
  <si>
    <t>Seminario 1</t>
  </si>
  <si>
    <t>Total Andrés Polania Reyes</t>
  </si>
  <si>
    <t>Angela María Sanchez Gómez</t>
  </si>
  <si>
    <t>Medios 2  G1</t>
  </si>
  <si>
    <t>Total Ángela María Sánchez Gómez</t>
  </si>
  <si>
    <t>Angelica Moscoso Cano</t>
  </si>
  <si>
    <t>Linea de énfasis I: Metodos de Intervención.</t>
  </si>
  <si>
    <t>S7320</t>
  </si>
  <si>
    <t>Total Angelica Moscoso Cano</t>
  </si>
  <si>
    <t>Arturo Herreño Marin</t>
  </si>
  <si>
    <t>Comité de Ética</t>
  </si>
  <si>
    <t>N/A</t>
  </si>
  <si>
    <t>Etica profesional</t>
  </si>
  <si>
    <t>Total Arturo Herreño Marín</t>
  </si>
  <si>
    <t>Comunicación y Lenguaje II</t>
  </si>
  <si>
    <t>Liderazgo y Emprendimiento: Comunicación</t>
  </si>
  <si>
    <t>Seminario de Comunicaciòn II</t>
  </si>
  <si>
    <t>S2023B</t>
  </si>
  <si>
    <t xml:space="preserve">A </t>
  </si>
  <si>
    <t>Comunicación II</t>
  </si>
  <si>
    <t>Catalina Guzman Arango</t>
  </si>
  <si>
    <t>Introduccion gerencia</t>
  </si>
  <si>
    <t>Derechos de autor</t>
  </si>
  <si>
    <t>Sem. Diseño y Urbanismo</t>
  </si>
  <si>
    <t>Catherine Franco Castaño</t>
  </si>
  <si>
    <t xml:space="preserve">Intervención con comunidades </t>
  </si>
  <si>
    <t>6320/S6320</t>
  </si>
  <si>
    <t>Práctica I : Grupo 2</t>
  </si>
  <si>
    <t>S6320</t>
  </si>
  <si>
    <t>Práctica I : Grupo 3</t>
  </si>
  <si>
    <t>Inducción a la práctica: intervención con grupos</t>
  </si>
  <si>
    <t>5320/S5320</t>
  </si>
  <si>
    <t>Gestion en proyectos sociales</t>
  </si>
  <si>
    <t>S5320</t>
  </si>
  <si>
    <t>Inducción a la práctica: Gestión de proyectos</t>
  </si>
  <si>
    <t>Linea de enfasis II: Planes de desarrollo y Politicas Publicas</t>
  </si>
  <si>
    <t>S8320</t>
  </si>
  <si>
    <t>Total Catherine Franco Castaño</t>
  </si>
  <si>
    <t>César Oswaldo Vinueza Arias</t>
  </si>
  <si>
    <t>Competencia Ciudadana</t>
  </si>
  <si>
    <t>Total César Oswaldo Vinueza Arias</t>
  </si>
  <si>
    <t>Claudia Johana Caceres Villota</t>
  </si>
  <si>
    <t>Práctica III Grupo 1</t>
  </si>
  <si>
    <t>Práctica III Grupo 2</t>
  </si>
  <si>
    <t>Inducción a la práctica: comunidad</t>
  </si>
  <si>
    <t>S3320</t>
  </si>
  <si>
    <t>Total Claudia Johana Cáceres Villota</t>
  </si>
  <si>
    <t>Cristhie Sivilla Puerta Rodríguez</t>
  </si>
  <si>
    <t>Total Cristhie Sivilla Puerta Rodríguez</t>
  </si>
  <si>
    <t>Teorías de la Comunicación II</t>
  </si>
  <si>
    <t>Teorías de la Comunicación III</t>
  </si>
  <si>
    <t>Darling Jaramillo Collazos</t>
  </si>
  <si>
    <t>Total Darling Jaramillo Collazos</t>
  </si>
  <si>
    <t>David Fernando Erazo Ayerbe</t>
  </si>
  <si>
    <t>Historia del Trabajo Social</t>
  </si>
  <si>
    <t>Total David Fernando Erazo Ayerbe</t>
  </si>
  <si>
    <t>David Orlando Zuñiga Añasco</t>
  </si>
  <si>
    <t xml:space="preserve">Introducción a las Ciencias Políticas </t>
  </si>
  <si>
    <t>Problemas Colombianos</t>
  </si>
  <si>
    <t>Total David Orlando Zuñiga Añasco</t>
  </si>
  <si>
    <t>Diego Hernan Trujillo Pareja</t>
  </si>
  <si>
    <t>Taller de Radio</t>
  </si>
  <si>
    <t>Total Diego Hernan Trujillo Pareja</t>
  </si>
  <si>
    <t>Estetica</t>
  </si>
  <si>
    <t>Taller de expresión II</t>
  </si>
  <si>
    <t>Enfasis II</t>
  </si>
  <si>
    <t>Edgar Orlando Gomez Delgado</t>
  </si>
  <si>
    <t>Investigaciòn Social  I</t>
  </si>
  <si>
    <t>Sociología II</t>
  </si>
  <si>
    <t>S4320/4320</t>
  </si>
  <si>
    <t xml:space="preserve">Fundamentos de investigación </t>
  </si>
  <si>
    <t>Sociología I</t>
  </si>
  <si>
    <t xml:space="preserve">Total Edgar Orlando Gómez Delgado </t>
  </si>
  <si>
    <t>Erika Burbano Cerón</t>
  </si>
  <si>
    <t xml:space="preserve">Practica II Grupo 2 </t>
  </si>
  <si>
    <t>Práctica I Grupo 4</t>
  </si>
  <si>
    <t>Inducción a la práctica: Metodología de intervención social</t>
  </si>
  <si>
    <t xml:space="preserve">Inducción a la práctica: Trabajo social de individuo </t>
  </si>
  <si>
    <t>Total Erika Burbano Cerón</t>
  </si>
  <si>
    <t>Edwin Guillermo Díaz Tapiero</t>
  </si>
  <si>
    <t>Total Edwin Guillermo Burbano Cerón</t>
  </si>
  <si>
    <t>Seminario de Constitución Política</t>
  </si>
  <si>
    <t>Gina Vanessa Donneys Lemos</t>
  </si>
  <si>
    <t>Semillero de investigacion SETIAS-FI</t>
  </si>
  <si>
    <t>Seminario de investigación</t>
  </si>
  <si>
    <t>Proyecto de investigación aprobado Decanato</t>
  </si>
  <si>
    <t>PI-0219</t>
  </si>
  <si>
    <t>Total Gina Vanessa Donneys Lemos</t>
  </si>
  <si>
    <t>Gloria Quinayas Medina</t>
  </si>
  <si>
    <t>Teoría de la Comunicación II</t>
  </si>
  <si>
    <t>Semilleros de investigación CS N/S</t>
  </si>
  <si>
    <t>Total Gloria Quinayas Medina</t>
  </si>
  <si>
    <t>Etica y responsabilidad social</t>
  </si>
  <si>
    <t>647/642</t>
  </si>
  <si>
    <t>Sociologia</t>
  </si>
  <si>
    <t>Total  Hernando Salcedo Agudelo</t>
  </si>
  <si>
    <t>Jhon Alexander Riascos</t>
  </si>
  <si>
    <t>Medios 4</t>
  </si>
  <si>
    <t>Expresion visual 2</t>
  </si>
  <si>
    <t>Fotografía</t>
  </si>
  <si>
    <t>A - B</t>
  </si>
  <si>
    <t>Total Jhon Alexander Riascos</t>
  </si>
  <si>
    <t>Intervencion con grupos</t>
  </si>
  <si>
    <t xml:space="preserve">Total Jimena del Pilar Jaramillo Jaramillo </t>
  </si>
  <si>
    <t>José Fernelly Dominguez Cancelado</t>
  </si>
  <si>
    <t>Constituciòn Politica y Civismo</t>
  </si>
  <si>
    <t>1001/1211</t>
  </si>
  <si>
    <t>Historia de Colombia</t>
  </si>
  <si>
    <t>Total José Fernelly Dominguez Cancelado</t>
  </si>
  <si>
    <t>Liderazgo y Emprendimiento: En la cima</t>
  </si>
  <si>
    <t>Total Juan Felipe Ocampo</t>
  </si>
  <si>
    <t>Juan Pablo Ramirez Martinez</t>
  </si>
  <si>
    <t>Seminario de Constitución Politica</t>
  </si>
  <si>
    <t>Sociologia I</t>
  </si>
  <si>
    <t>Seminario de Constitucion Política</t>
  </si>
  <si>
    <t xml:space="preserve">Semilleros de Investigación TS Sur- Norte </t>
  </si>
  <si>
    <t>Proyecto de investigación</t>
  </si>
  <si>
    <t>PI0318</t>
  </si>
  <si>
    <t>Total Juan Pablo Ramírez Martínez</t>
  </si>
  <si>
    <t xml:space="preserve">Inducción a la práctica: Gestión social </t>
  </si>
  <si>
    <t>5320 / S5320</t>
  </si>
  <si>
    <t>Practica III Grupo 4</t>
  </si>
  <si>
    <t>Practica II Grupo 3</t>
  </si>
  <si>
    <t>Total Julieth Marcela López Arboleda</t>
  </si>
  <si>
    <t>Medios 3</t>
  </si>
  <si>
    <t>Historia del diseño 3</t>
  </si>
  <si>
    <t>Libia Patricia Gordillo Quiñones</t>
  </si>
  <si>
    <t>Gerencia para el diseño 2</t>
  </si>
  <si>
    <t>Enfasis 2</t>
  </si>
  <si>
    <t xml:space="preserve">medios 2 G2 </t>
  </si>
  <si>
    <t>Practica 2 (PLE -UNIAJC)</t>
  </si>
  <si>
    <t>Total Libia Patricia Gordillo Quiñones</t>
  </si>
  <si>
    <t>Liliana María Delgado Polanco</t>
  </si>
  <si>
    <t xml:space="preserve">Inducción a la práctica: Habilidades laborales </t>
  </si>
  <si>
    <t>Inducción a la práctica: Taller de hoja de vida</t>
  </si>
  <si>
    <t xml:space="preserve">Inducción a la práctica: Intervención con familias </t>
  </si>
  <si>
    <t>Intervencion Con Familias</t>
  </si>
  <si>
    <t xml:space="preserve">Práctica I Grupo 1 </t>
  </si>
  <si>
    <t>Práctica II Grupo 4</t>
  </si>
  <si>
    <t>Liderazgo y Emprendimiento: Plan de vida</t>
  </si>
  <si>
    <t>Total Liliana María Delgado Polanco</t>
  </si>
  <si>
    <t>Lorena Tavera Peña</t>
  </si>
  <si>
    <t>Comité PLE</t>
  </si>
  <si>
    <t>Total Lorena Tavera Peña</t>
  </si>
  <si>
    <t>Etica Profesional</t>
  </si>
  <si>
    <t>Luis Fernando Herrera Romero</t>
  </si>
  <si>
    <t xml:space="preserve">Gerencia para el diseño 1 </t>
  </si>
  <si>
    <t xml:space="preserve">Enfasis 3 </t>
  </si>
  <si>
    <t>9380 + 8385</t>
  </si>
  <si>
    <t>Historia del diseño 1</t>
  </si>
  <si>
    <t>Historia del diseño 2</t>
  </si>
  <si>
    <t>Total Luis Hernando Herrera Romero</t>
  </si>
  <si>
    <t>Luis Hernando Valencia Sepulveda</t>
  </si>
  <si>
    <t>Expresion visual 1</t>
  </si>
  <si>
    <t>Expresion visual 3</t>
  </si>
  <si>
    <t>Total Luis Hernando Valencia Sepúlveda</t>
  </si>
  <si>
    <t>Luz Adriana Cometa Fernández</t>
  </si>
  <si>
    <t>Diseño Grafica Editorial 2</t>
  </si>
  <si>
    <t xml:space="preserve">Enfasis 1 </t>
  </si>
  <si>
    <t>Total Luz Adriana Cometa Fernández</t>
  </si>
  <si>
    <t>S441/S842</t>
  </si>
  <si>
    <t>Comunicación y lenguaje II</t>
  </si>
  <si>
    <t xml:space="preserve">Electiva Socio Humanística </t>
  </si>
  <si>
    <t>S545</t>
  </si>
  <si>
    <t>Liderazgo y Emprendimiento: Etica</t>
  </si>
  <si>
    <t>Antropologia Cultural</t>
  </si>
  <si>
    <t>4320/S4320</t>
  </si>
  <si>
    <t>Luz Marina Castañeda Gamboa</t>
  </si>
  <si>
    <t>Total Luz Marina Castañeda Gamboa</t>
  </si>
  <si>
    <t>Gestion Ambiental</t>
  </si>
  <si>
    <t>749/747</t>
  </si>
  <si>
    <t>Medio ambiente</t>
  </si>
  <si>
    <t>Manuel Camilo Morales Rojas</t>
  </si>
  <si>
    <t>Total Manuel Camilo Morales</t>
  </si>
  <si>
    <t>Martha Lucía Moncayo Quijano</t>
  </si>
  <si>
    <t>Total Martha Lucía Moncayo Quijano</t>
  </si>
  <si>
    <t>Mayra Alejandra Pérez Ortiz</t>
  </si>
  <si>
    <t>Gestiòn Ambiental</t>
  </si>
  <si>
    <t>3320/2351</t>
  </si>
  <si>
    <t>Total Mayra Alejandra Pérez Ortiz</t>
  </si>
  <si>
    <t>Mónica Peláez Montoya</t>
  </si>
  <si>
    <t>Introducción al diseño</t>
  </si>
  <si>
    <t>Grafica editorial 1</t>
  </si>
  <si>
    <t>Liderazgo y Emprendimiento: Pensamiento creativo</t>
  </si>
  <si>
    <t>Total Mónica Peláez Montoya</t>
  </si>
  <si>
    <t>Olga Ivonne Fernández Gaitan</t>
  </si>
  <si>
    <t xml:space="preserve">Inducción a la prácticas: Habilidades  sociales </t>
  </si>
  <si>
    <t xml:space="preserve">Inducción a la prácticas: Educación Popular </t>
  </si>
  <si>
    <t>Inducción a la prácticas: Liderazgo</t>
  </si>
  <si>
    <t xml:space="preserve">Linea de énfasis III:Gestión de proyectos / Administración de
 proyectos sociales </t>
  </si>
  <si>
    <t>S9320</t>
  </si>
  <si>
    <t xml:space="preserve">Linea de énfasis III: Gestión de proyectos / Administración de
 proyectos sociales </t>
  </si>
  <si>
    <t>Asesoría Programa de Egresados</t>
  </si>
  <si>
    <t xml:space="preserve">Seminario de constitución política </t>
  </si>
  <si>
    <t>Planeacion</t>
  </si>
  <si>
    <t>Total Olga Ivonne Fernández Gaitán</t>
  </si>
  <si>
    <t>Oscar Mauricio Castañeda Morales</t>
  </si>
  <si>
    <t>Seminario de Comunicación II</t>
  </si>
  <si>
    <t>Seminario de Comunicación I</t>
  </si>
  <si>
    <t>S1722</t>
  </si>
  <si>
    <t>Total Oscar Mauricio Castañeda Morales</t>
  </si>
  <si>
    <t>Rosemberg Pabón Pabon</t>
  </si>
  <si>
    <t>Economía Solidaria</t>
  </si>
  <si>
    <t>Problemas Regionales</t>
  </si>
  <si>
    <t>Gestión de la asociatividad</t>
  </si>
  <si>
    <t>Total Rosemberg Pabón Pabón</t>
  </si>
  <si>
    <t>Rubén Darío Saavedra Buitrago</t>
  </si>
  <si>
    <t>Semiotica</t>
  </si>
  <si>
    <t>Total Rubén Darío Saavedra Buitrago</t>
  </si>
  <si>
    <t>Samuel Vanegas Villegas</t>
  </si>
  <si>
    <t>Comunicaciòn y Lenguaje I</t>
  </si>
  <si>
    <t>S2321</t>
  </si>
  <si>
    <t>seminario II</t>
  </si>
  <si>
    <t>Total Samuel Vanegas Villegas</t>
  </si>
  <si>
    <t>Sandra Jenny Otalvaro Garces</t>
  </si>
  <si>
    <t>Seminario de comunicación II</t>
  </si>
  <si>
    <t>Total Sandra Jenny Otálvaro Garcés</t>
  </si>
  <si>
    <t>Sandra Patricia Pabón Ramirez</t>
  </si>
  <si>
    <t>Politica y Legislacion Social</t>
  </si>
  <si>
    <t xml:space="preserve">Linea de Enfasis II: Planes de desarrollo y  políticas públicas. </t>
  </si>
  <si>
    <t>Total Sandra Patricia Pabón Ramírez</t>
  </si>
  <si>
    <t>Diseño Plataformas Digitales 1</t>
  </si>
  <si>
    <t>Viviana Helena Erazo Jiménez</t>
  </si>
  <si>
    <t>Investigación I</t>
  </si>
  <si>
    <t>Investigación II</t>
  </si>
  <si>
    <t>Total Viviana Helena Erazo Jiménez</t>
  </si>
  <si>
    <t>Walter Cortés Olmos</t>
  </si>
  <si>
    <t>Total Walter Cortés Olmos</t>
  </si>
  <si>
    <t>S3320/S2351</t>
  </si>
  <si>
    <t>Programa Radial "Frecuencia verde"</t>
  </si>
  <si>
    <t>Edición Actitud</t>
  </si>
  <si>
    <t>TOTAL Yuri Moncada Copete</t>
  </si>
  <si>
    <t>Zandra Liliana Lombana Pérez</t>
  </si>
  <si>
    <t>Practica I Grupo 5</t>
  </si>
  <si>
    <t>Practica I Grupo 6</t>
  </si>
  <si>
    <t>Liderazgo y Emprendimiento: Conflictos</t>
  </si>
  <si>
    <t xml:space="preserve">Historia del Trabajo Social </t>
  </si>
  <si>
    <t>Total Zandra Liliana Lombana Pérez</t>
  </si>
  <si>
    <t>Practica SGVA -SENA</t>
  </si>
  <si>
    <t>Total Catalina Guzman Arango</t>
  </si>
  <si>
    <t xml:space="preserve"> ASIGNACIÓN ACADÉMICA 2020-1</t>
  </si>
  <si>
    <t>Jue 13/02/2020 11:38 AM</t>
  </si>
  <si>
    <t>FACULTAD: Centro de Idiomas</t>
  </si>
  <si>
    <t>Inglés Comunicativo A2.1</t>
  </si>
  <si>
    <t>Inicia 15 de febrero. Finaliza 20 de junio.</t>
  </si>
  <si>
    <t>Inglés Comunicativo B1.1</t>
  </si>
  <si>
    <t>Inglés Comunicativo A1.2</t>
  </si>
  <si>
    <t>Inicia 15 de febrero. Finaliza 25 de abril.</t>
  </si>
  <si>
    <t>I201 Norte Sabatino B-learning 03</t>
  </si>
  <si>
    <t>I201 Norte Sabatino B-learning 04</t>
  </si>
  <si>
    <t>Diva Nidia Mayo Rodriguez</t>
  </si>
  <si>
    <t>I301 Norte Sabatino B-learning 02</t>
  </si>
  <si>
    <t>Inicia 15 de febrero. Finaliza 13 de junio.</t>
  </si>
  <si>
    <t>I202 Norte Sabatino B-learning 03</t>
  </si>
  <si>
    <t>I302 Norte Sabatino B-learning 04</t>
  </si>
  <si>
    <t>I506 Norte Sabatino B-learning 05</t>
  </si>
  <si>
    <t>315 Norte Sabatino B-learning 01</t>
  </si>
  <si>
    <t>Carlos Javier Landazabal Caballero</t>
  </si>
  <si>
    <t>Inglés Comunicativo A1.1</t>
  </si>
  <si>
    <t>I101 Norte Sabatino B-learning 02</t>
  </si>
  <si>
    <t>I101 Norte Sabatino B-learning 03</t>
  </si>
  <si>
    <t>I101 Norte Sabatino B-learning 04</t>
  </si>
  <si>
    <t>I504 Norte Sabatino B-learning 02</t>
  </si>
  <si>
    <t>I202 Norte Sabatino B-learning 05</t>
  </si>
  <si>
    <t>Inglés Comunicativo A2.2</t>
  </si>
  <si>
    <t>I401 Norte Sabatino B-learning 06</t>
  </si>
  <si>
    <t>201 Sur Sabatino B-learning 01</t>
  </si>
  <si>
    <t>401 Sur Sabatino B-learning 01</t>
  </si>
  <si>
    <t>I402 Norte Martes-Sábados B-learning 02</t>
  </si>
  <si>
    <t>I502 Norte Martes-Sábados B-learning 03</t>
  </si>
  <si>
    <t>Inglés Comunicativo B1.2</t>
  </si>
  <si>
    <t>I602 Norte Martes-Sábados B-learning 04</t>
  </si>
  <si>
    <t>Gina María Marín Gómez</t>
  </si>
  <si>
    <t>Inglés Comunicativo B2.1</t>
  </si>
  <si>
    <t>I701 Norte Sabatino B-learning 02</t>
  </si>
  <si>
    <t>I604 Norte Sabatino B-learning 03</t>
  </si>
  <si>
    <t>I405 Norte Sabatino B-learning 04</t>
  </si>
  <si>
    <t>I301 Norte Sabatino B-learning 05</t>
  </si>
  <si>
    <t>Inglés Comunicativo B1</t>
  </si>
  <si>
    <t>502 Sur Sabatino B-learning 01</t>
  </si>
  <si>
    <t>Inglés Comunicativo B2.2</t>
  </si>
  <si>
    <t>I801 Norte Sabatino B-learning 06</t>
  </si>
  <si>
    <t>Diana Johana Santa Castillo</t>
  </si>
  <si>
    <t>I403 Norte Sabatino B-learning 02</t>
  </si>
  <si>
    <t>I401 Norte Sabatino B-learning 03</t>
  </si>
  <si>
    <t>I501 Norte Sabatino B-learning 04</t>
  </si>
  <si>
    <t>I404 Norte Miércoles-Sábados 02</t>
  </si>
  <si>
    <t>I504 Norte Miércoles-Sábados 03</t>
  </si>
  <si>
    <t>I604 Norte Miércoles-Sábados 04</t>
  </si>
  <si>
    <t>I502 Norte Miércoles-Sábados 05</t>
  </si>
  <si>
    <t>Inglés Comunicativo A1</t>
  </si>
  <si>
    <t>116 Norte Sabatino B-learning 01</t>
  </si>
  <si>
    <t>Inglés Comunicativo A2</t>
  </si>
  <si>
    <t>302 Sur Martes B-learning 01</t>
  </si>
  <si>
    <t>509 Norte Sabatino B-learning 01</t>
  </si>
  <si>
    <t>510 Norte Sabatino B-learning 01</t>
  </si>
  <si>
    <t>Paulo Cesar Escobar Tello</t>
  </si>
  <si>
    <t>I104 Norte Sabatino B-learning pm 02</t>
  </si>
  <si>
    <t>I302 Norte Sabatino B-learning  03</t>
  </si>
  <si>
    <t>I406 Norte Martes - Sábados B-learning 04</t>
  </si>
  <si>
    <t>I602 Norte Sabatino B-learning-02</t>
  </si>
  <si>
    <t>I601 Norte Sabatino B-learning-03</t>
  </si>
  <si>
    <t>I503 Norte Sabatino B-learning-04</t>
  </si>
  <si>
    <t>I504 Norte Sabatino B-learning-05</t>
  </si>
  <si>
    <t>119 Sur Sabatino B-learning 01</t>
  </si>
  <si>
    <t>I601 Norte Sabatino B-learning-06</t>
  </si>
  <si>
    <t>I203 Norte Sabatino B-learning 02</t>
  </si>
  <si>
    <t>I305 Norte Sabatino B-learning 03</t>
  </si>
  <si>
    <t>I102 Norte Sabatino B-learning 04</t>
  </si>
  <si>
    <t>I401 Norte Sabatino B-learning 05</t>
  </si>
  <si>
    <t>101 Sur Sabatino B-learning 01</t>
  </si>
  <si>
    <t>I701 Norte Sabatino B-learning 06</t>
  </si>
  <si>
    <t>I501 Norte Sabatino B-learning 02</t>
  </si>
  <si>
    <t>I501 Norte Sabatino B-learning 03</t>
  </si>
  <si>
    <t>I404 Norte Sabatino B-learning 04</t>
  </si>
  <si>
    <t>I401 Norte Sabatino B-learning 02</t>
  </si>
  <si>
    <t>I403 Norte Sabatino B-learning 03</t>
  </si>
  <si>
    <t>I603 Norte Sabatino B-learning 04</t>
  </si>
  <si>
    <t>I405 Norte Sabatino B-learning 05</t>
  </si>
  <si>
    <t>301 Sur Sabatino B-learning  01</t>
  </si>
  <si>
    <t>I606 Norte Sabatino B-learning 06</t>
  </si>
  <si>
    <t>José Fernando Escobar Tello</t>
  </si>
  <si>
    <t>I502 Norte Sabatino B-learning 02</t>
  </si>
  <si>
    <t>I303 Norte Sabatino B-learning 03</t>
  </si>
  <si>
    <t>I403 Norte Sabatino B-learning 04</t>
  </si>
  <si>
    <t>Jéssica Andrea López Gaviria</t>
  </si>
  <si>
    <t>I303 Norte Sabatino B-learning 02</t>
  </si>
  <si>
    <t>I603 Norte Sabatino B-learning 03</t>
  </si>
  <si>
    <t>I401 Norte Sabatino B-learning 04</t>
  </si>
  <si>
    <t>I501 Norte Sabatino B-learning 05</t>
  </si>
  <si>
    <t>317 Sur Sabatino B-learning 01</t>
  </si>
  <si>
    <t>I605 Norte Sabatino B-learning 06</t>
  </si>
  <si>
    <t>I205 Norte Sabatino B-learning 02</t>
  </si>
  <si>
    <t>I402 Norte Sabatino B-learning 03</t>
  </si>
  <si>
    <t>I701 Norte Sabatino B-learning 04</t>
  </si>
  <si>
    <t>I503 Norte Sabatino B-learning 05</t>
  </si>
  <si>
    <t>118 Sur Sabatino B-learning 01</t>
  </si>
  <si>
    <t>I603 Norte Sabatino B-learning 06</t>
  </si>
  <si>
    <t>I503 Norte Sabatino B-learning 02</t>
  </si>
  <si>
    <t>I503 Norte Sabatino B-learning 03</t>
  </si>
  <si>
    <t>I502 Norte Martes -Sábados 04</t>
  </si>
  <si>
    <t>316 Norte Sabatino B-learning 01</t>
  </si>
  <si>
    <t>Inicia 1 de febrero. Finaliza 13 de junio.</t>
  </si>
  <si>
    <t>Eduardo Torres Lozano</t>
  </si>
  <si>
    <t>110 Norte Martes B-learning 01</t>
  </si>
  <si>
    <t>115 Norte Sabatino B-learning 01</t>
  </si>
  <si>
    <t>308 Norte Lunes B-learning 01</t>
  </si>
  <si>
    <t>310 Norte Martes-Noche B-learning 01</t>
  </si>
  <si>
    <t>313 Norte Sabatino B-learning 01</t>
  </si>
  <si>
    <t>314 Norte Sabatino B-learning 01</t>
  </si>
  <si>
    <t>Rosario Rivera Quintero</t>
  </si>
  <si>
    <t>108 Norte Lunes noche B-learning 01</t>
  </si>
  <si>
    <t>109 Norte Martes B-learning 01</t>
  </si>
  <si>
    <t>210 Norte Martes noche B-learning 01</t>
  </si>
  <si>
    <t>I204 Norte-sabatino/B-learning 02</t>
  </si>
  <si>
    <t>I201 Norte-sabatino/B-learning 05</t>
  </si>
  <si>
    <t>I201 Norte-sabatino/B-learning 06</t>
  </si>
  <si>
    <t>Verónica Useche Ospinal</t>
  </si>
  <si>
    <t xml:space="preserve">309 Norte Martes B-learning 01 </t>
  </si>
  <si>
    <t>I601 Norte Sabatino B-learning 02</t>
  </si>
  <si>
    <t>I602 Norte Sabatino B-learning 03</t>
  </si>
  <si>
    <t>I601 Norte Sabatino B-learning 04</t>
  </si>
  <si>
    <t>I602 Norte Sabatino B-learning 05</t>
  </si>
  <si>
    <t>I602 Norte Sabatino B-learning 06</t>
  </si>
  <si>
    <t>Sandra Ximena González Castaño</t>
  </si>
  <si>
    <t>103 Sur Martes B-learning 01</t>
  </si>
  <si>
    <t>208 Norte Lunes B-learning 01</t>
  </si>
  <si>
    <t>I202 Norte Sabatino B-learning 02</t>
  </si>
  <si>
    <t>I301 Norte Sabatino B-learning 03</t>
  </si>
  <si>
    <t>I402 Norte Sabatino B-learning 04</t>
  </si>
  <si>
    <t>I101 Norte Sabatino B-learning 05</t>
  </si>
  <si>
    <t>Dámaris Saavedra Lozano</t>
  </si>
  <si>
    <t>120 Sur Martes B-learning 01</t>
  </si>
  <si>
    <t>203 Norte Martes B-learning 01</t>
  </si>
  <si>
    <t>Adjunto asignación académica del centro de idiomas, aprobada.</t>
  </si>
  <si>
    <t xml:space="preserve">Aprobada pro la ingenieria Zoraida </t>
  </si>
  <si>
    <t>Mar 28/01/2020 4:57 PM</t>
  </si>
  <si>
    <t xml:space="preserve">FACULTAD: CENTRO DE FORMACIÓN TÉCNICA LABORAL </t>
  </si>
  <si>
    <t>Periodo: 2020 -1T</t>
  </si>
  <si>
    <t xml:space="preserve">OSCAR EDUARDO ATENCIO RAMOS </t>
  </si>
  <si>
    <t>Competencias Laborales Personales</t>
  </si>
  <si>
    <t>287/289</t>
  </si>
  <si>
    <t>15 Horas</t>
  </si>
  <si>
    <t xml:space="preserve">MIGUEL ERNESTO NARVAEZ ROMERO </t>
  </si>
  <si>
    <t>Análisis de Sistemas Polifásicos</t>
  </si>
  <si>
    <t>Contrato desde 10 de febrero hasta 24 de abril de 2020</t>
  </si>
  <si>
    <t>Reparación de Máquinas Eléctricas 1</t>
  </si>
  <si>
    <t>Mantenimiento Máquinas Eléctricas de Baja Tensión 2</t>
  </si>
  <si>
    <t>Corrección de Sistemas Electrónicos 1</t>
  </si>
  <si>
    <t xml:space="preserve">GIOVANNI TERRANOVA MONTES </t>
  </si>
  <si>
    <t>Corrección de Fallas en Refrigeración y Climatización 1</t>
  </si>
  <si>
    <t>Contrato desde 28 de febrero hasta 27 de marzo de 2020</t>
  </si>
  <si>
    <t>Mantenimiento y Diagnóstico en Refrigeración y Climatización 2</t>
  </si>
  <si>
    <t>Adjunto asignación académica de CEFTEL, aprobado.</t>
  </si>
  <si>
    <t xml:space="preserve">CEFTEL </t>
  </si>
  <si>
    <t>Diseño Plataformas Digitales 2</t>
  </si>
  <si>
    <t>Se había asignado a otro proffesor</t>
  </si>
  <si>
    <t>Al profesor que se le asigno este curso, no lo acepto</t>
  </si>
  <si>
    <t xml:space="preserve">Se  abre dos grupos  para Introducción a la práctica. </t>
  </si>
  <si>
    <t>Por cruce de horario se asigna este grupo</t>
  </si>
  <si>
    <t>Se reasigna este grupo</t>
  </si>
  <si>
    <t xml:space="preserve">Seminario de Investigación Cuantitativa </t>
  </si>
  <si>
    <t>8320/S8320</t>
  </si>
  <si>
    <t xml:space="preserve">Los estudiantes de  8 semestre requieren el seminario en investigación cuantitativa , para  el desarrollo del trabajo de grado. </t>
  </si>
  <si>
    <t>7320/S7321</t>
  </si>
  <si>
    <t xml:space="preserve">Constitución Política </t>
  </si>
  <si>
    <t>El grupo se aperturo</t>
  </si>
  <si>
    <t>Reasignación de carga</t>
  </si>
  <si>
    <t>Se autoriza tener estas horas para supervisión de práctica SENA</t>
  </si>
  <si>
    <t>Julián Felipe Peña Hurtado</t>
  </si>
  <si>
    <t>Gestión ambiental</t>
  </si>
  <si>
    <t>Total Julián Felipe Peña Hurtado</t>
  </si>
  <si>
    <t>Por reasignación de grupo</t>
  </si>
  <si>
    <t>No se había asignado profesor</t>
  </si>
  <si>
    <t>Se reasigna grupo</t>
  </si>
  <si>
    <t>741/747</t>
  </si>
  <si>
    <t>Virtualización Constitución y Ciudadanía</t>
  </si>
  <si>
    <t>Se designa para virtualizar el curso de Constitución y Ciudadanía</t>
  </si>
  <si>
    <t>Wilfrand Sergio Anacona Cárdenas</t>
  </si>
  <si>
    <t>La FEDV adiciona este grupo</t>
  </si>
  <si>
    <t>Se abre el grupo por división</t>
  </si>
  <si>
    <t>Categoria</t>
  </si>
  <si>
    <t>Valor Hora</t>
  </si>
  <si>
    <t>Fecha
Termina</t>
  </si>
  <si>
    <t>No. CUOTAS</t>
  </si>
  <si>
    <t>Auxiliar</t>
  </si>
  <si>
    <t>Asistente</t>
  </si>
  <si>
    <t>Fecha
Inicial</t>
  </si>
  <si>
    <t>Competencias Básicas y Ciudadanas</t>
  </si>
  <si>
    <t>Uso de Herramientas Ofimáticas</t>
  </si>
  <si>
    <t xml:space="preserve">Adición </t>
  </si>
  <si>
    <t xml:space="preserve">Total OSCAR EDUARDO ATENCIO RAMOS </t>
  </si>
  <si>
    <t>Ceftel</t>
  </si>
  <si>
    <t xml:space="preserve">Total GIOVANNI TERRANOVA MONTES </t>
  </si>
  <si>
    <t xml:space="preserve">Total MIGUEL ERNESTO NARVAEZ ROMERO </t>
  </si>
  <si>
    <t xml:space="preserve">Adición/ modulo del programa técnico en mecanica de aire acondicionado y refrigeración </t>
  </si>
  <si>
    <t xml:space="preserve">Auxiliar </t>
  </si>
  <si>
    <t>Maria Angélica González Martínez</t>
  </si>
  <si>
    <t>Proyecto Radiofónico</t>
  </si>
  <si>
    <t>ADICION</t>
  </si>
  <si>
    <t>No se había reportado en la modificación anterior</t>
  </si>
  <si>
    <t>Total Maria Angélica González Martínez</t>
  </si>
  <si>
    <t>Documento</t>
  </si>
  <si>
    <t>Ciudad Documento</t>
  </si>
  <si>
    <t>Consecutivo</t>
  </si>
  <si>
    <t>Cali- Valle</t>
  </si>
  <si>
    <t>Cali-Valle</t>
  </si>
  <si>
    <t>Palmira-Valle</t>
  </si>
  <si>
    <t>Buenaventura</t>
  </si>
  <si>
    <t>Bogota D.C</t>
  </si>
  <si>
    <t>Tuluá-Valle</t>
  </si>
  <si>
    <t>Palmira</t>
  </si>
  <si>
    <t>Pasto-Nariño</t>
  </si>
  <si>
    <t>Buga-Valle</t>
  </si>
  <si>
    <t>Buenaventura-Valle</t>
  </si>
  <si>
    <t>Popayan-Cauca</t>
  </si>
  <si>
    <t>Ginebra-Valle</t>
  </si>
  <si>
    <t>Jamundi-Valle</t>
  </si>
  <si>
    <t>Tulua-Valle</t>
  </si>
  <si>
    <t>Contrato desde 10 de febrero hasta 31 de Marzo de 2020</t>
  </si>
  <si>
    <t>Ademir Lucumí Villegas</t>
  </si>
  <si>
    <t>Total Ademir Lucumí Villegas</t>
  </si>
  <si>
    <t>Alberto Gutierrez Vasquez</t>
  </si>
  <si>
    <t>Total Alberto Gutierrez Vasquez</t>
  </si>
  <si>
    <t>Aldemar Cuenú Bonilla</t>
  </si>
  <si>
    <t>Total Aldemar Cuenú Bonilla</t>
  </si>
  <si>
    <t>Carlos Julio Gonzalez Navarro</t>
  </si>
  <si>
    <t>Total Carlos Julio Gonzalez</t>
  </si>
  <si>
    <t>Cesar Andres Paz Suarez</t>
  </si>
  <si>
    <t>Total Cesar Andres Paz Suarez</t>
  </si>
  <si>
    <t>Cristian Andres Hurtado Moreno</t>
  </si>
  <si>
    <t>Total Cristian Andres Hurtado Moreno</t>
  </si>
  <si>
    <t>Daniela Andrea Mostacilla</t>
  </si>
  <si>
    <t>Total Daniela Andrea Mostacilla</t>
  </si>
  <si>
    <t>Deisy Zemanate Cuellar</t>
  </si>
  <si>
    <t>Total Deisy Zemanate Cuellar</t>
  </si>
  <si>
    <t>Edison Andres Zuluaga Duque</t>
  </si>
  <si>
    <t>Total Edison Andres Zuluaga Duque</t>
  </si>
  <si>
    <t>Gil Ernesto Daza Perez</t>
  </si>
  <si>
    <t>Fabian Porras Torres</t>
  </si>
  <si>
    <t>Total Fabian Porras Torres</t>
  </si>
  <si>
    <t>German Bocanegra Calambas</t>
  </si>
  <si>
    <t>Total German Bocanegra Calambas</t>
  </si>
  <si>
    <t>Gustavo Adolfo Diaz</t>
  </si>
  <si>
    <t>Total Gustavo Adolfo Diaz</t>
  </si>
  <si>
    <t>Hector Gaona Puerta</t>
  </si>
  <si>
    <t>Total Hector Gaona Puerta</t>
  </si>
  <si>
    <t>Jairo Enrique Silva Hernandez</t>
  </si>
  <si>
    <t>Total Henry Hurtado</t>
  </si>
  <si>
    <t>Total Jairo Enrique Silva Hernandez</t>
  </si>
  <si>
    <t>John Jairo Medina Murillo</t>
  </si>
  <si>
    <t>Total John Jairo Medina Murillo</t>
  </si>
  <si>
    <t>John Jairo Millan Hernandez</t>
  </si>
  <si>
    <t>Total Jhon Jairo Millan Hernandez</t>
  </si>
  <si>
    <t>Jose Luis Valenzuela Hernandez</t>
  </si>
  <si>
    <t>Total Jose Luis Valenzuela Hernandez</t>
  </si>
  <si>
    <t>Juan Carlos Machin Perez</t>
  </si>
  <si>
    <t>JUAN CARLOS MACHIN PEREZ</t>
  </si>
  <si>
    <t>Total Juan Carlos Machin Perez</t>
  </si>
  <si>
    <t>Juana Maria Jimenez Charfuelan</t>
  </si>
  <si>
    <t xml:space="preserve">Total Juana Maria Jimenez Charfuelan </t>
  </si>
  <si>
    <t>Total Lacey Cuello Bolaños</t>
  </si>
  <si>
    <t>Leidy Johanna Botero Toro</t>
  </si>
  <si>
    <t>Total Leidy Johanna Botero Toro</t>
  </si>
  <si>
    <t>Lilian Noraima Alomia Ortiz</t>
  </si>
  <si>
    <t>Total Lilian Noraima Alomia Ortiz</t>
  </si>
  <si>
    <t>Luis Fernando Gomez Solarte</t>
  </si>
  <si>
    <t>Total Luis Fernando Gomez Solarte</t>
  </si>
  <si>
    <t>Luis Fernando Mosquera Perlaza</t>
  </si>
  <si>
    <t>Total Luis Fernando Mosquera Perlaza</t>
  </si>
  <si>
    <t>Marco Tulio Vargas Ramirez</t>
  </si>
  <si>
    <t>Total Marco Tulio Vargas Ramirez</t>
  </si>
  <si>
    <t>Margarita Maria Díaz Betancourt</t>
  </si>
  <si>
    <t>Total Margarita Maria Díaz Betancourt</t>
  </si>
  <si>
    <t>Monica Andrea Aponte Marin</t>
  </si>
  <si>
    <t>Total Monica Andrea Aponte Marin</t>
  </si>
  <si>
    <t>Octavio Vidarte carmona</t>
  </si>
  <si>
    <t>Total Octavio Vidarte carmona</t>
  </si>
  <si>
    <t>Oscar Danilo Bedoya Tobar</t>
  </si>
  <si>
    <t>Ruben Dario Corrales Velasco</t>
  </si>
  <si>
    <t>Total Ruben Dario Corrales Velasco</t>
  </si>
  <si>
    <t>Total Oscar Danilo Bedoya Tobar</t>
  </si>
  <si>
    <t>Samith Tatiana Vega Agredo</t>
  </si>
  <si>
    <t>Total Samith Tatiana Vega Agredo</t>
  </si>
  <si>
    <t>Sandra Viviana Osorno Taborda</t>
  </si>
  <si>
    <t>Total Sandra Viviana Osorno Taborda</t>
  </si>
  <si>
    <t>Sebastian Camargo Valencia</t>
  </si>
  <si>
    <t>Total Sebastian Camargo Valencia</t>
  </si>
  <si>
    <t>Total Sergio Ballesteros Lozano</t>
  </si>
  <si>
    <t>Steev Romero Agredo</t>
  </si>
  <si>
    <t>Total Steev Romero Agredo</t>
  </si>
  <si>
    <t>Susana Otilia Bonilla Mendoza</t>
  </si>
  <si>
    <t>Total Susana Itilia Bonilla Mendoza</t>
  </si>
  <si>
    <t>Wilson Alberto Alvarez Payan</t>
  </si>
  <si>
    <t>Total Wilson Alberto Alvarez Payan</t>
  </si>
  <si>
    <t>Total Daniel Angulo Obregón</t>
  </si>
  <si>
    <t>Total Carlos Dario Restrepo</t>
  </si>
  <si>
    <t>Total Gil Ernesto Daza Perez</t>
  </si>
  <si>
    <t>Santander de Quilichao- Cauca</t>
  </si>
  <si>
    <t>Guacarí-Valle</t>
  </si>
  <si>
    <t>PASTO</t>
  </si>
  <si>
    <t>Timbio-Cauca</t>
  </si>
  <si>
    <t>Trujillo-Valle</t>
  </si>
  <si>
    <t>Cúcuta- Norte de Santander</t>
  </si>
  <si>
    <t>C.E.414417</t>
  </si>
  <si>
    <t>Matemáticas I</t>
  </si>
  <si>
    <t>Laboratorio de Matemáticas I</t>
  </si>
  <si>
    <t>Matemática Básica</t>
  </si>
  <si>
    <t>B1322B</t>
  </si>
  <si>
    <t>Matemáticas (B-Learning)</t>
  </si>
  <si>
    <t>Matemática Básica Intensivo</t>
  </si>
  <si>
    <t>B711/B521</t>
  </si>
  <si>
    <t>SB1491B</t>
  </si>
  <si>
    <t>B174</t>
  </si>
  <si>
    <t>Matemática Fundamental</t>
  </si>
  <si>
    <t xml:space="preserve">Matemáticas I </t>
  </si>
  <si>
    <t>SB1155</t>
  </si>
  <si>
    <t xml:space="preserve">Laboratorio de Matemáticas I </t>
  </si>
  <si>
    <t>B1302</t>
  </si>
  <si>
    <t>Daira Patricia Rodriguez Morales</t>
  </si>
  <si>
    <t>Total Daira Patricia Rodriguez Morales</t>
  </si>
  <si>
    <t>Daniel Jose Mosquera Rodriguez</t>
  </si>
  <si>
    <t>Caloto-Cauca</t>
  </si>
  <si>
    <t>Total Daniel Jose Mosquera Rodriguez</t>
  </si>
  <si>
    <t>Frank Alexis Fernandez Solarte</t>
  </si>
  <si>
    <t>Total Frank Alexis Fernandez Solarte</t>
  </si>
  <si>
    <t>Jackeline Valencia Giraldo</t>
  </si>
  <si>
    <t>Total Jackeline Valencia Giraldo</t>
  </si>
  <si>
    <t>Juan Clímaco Bueno Rojas</t>
  </si>
  <si>
    <t>Total Juan Clímaco Bueno Rojas</t>
  </si>
  <si>
    <t>Adición/Curso asignado en calendario A</t>
  </si>
  <si>
    <t xml:space="preserve">Quedo con la modificacion del 05 de marzo /2020 los contratos </t>
  </si>
  <si>
    <t>Investigación de Operaciones</t>
  </si>
  <si>
    <t>S241C/S241</t>
  </si>
  <si>
    <t>Estadística I (Virtual)</t>
  </si>
  <si>
    <t>S443B</t>
  </si>
  <si>
    <t>S343B</t>
  </si>
  <si>
    <t>B701/B821</t>
  </si>
  <si>
    <t>311/370</t>
  </si>
  <si>
    <t>B802</t>
  </si>
  <si>
    <t>5155A</t>
  </si>
  <si>
    <t>S443/S441</t>
  </si>
  <si>
    <t>S543/S545</t>
  </si>
  <si>
    <t>Lógica en pensamiento (B-Leaning)</t>
  </si>
  <si>
    <t>Alexandra Castañeda Obando</t>
  </si>
  <si>
    <t>Total Alexandra Castañeda Obando</t>
  </si>
  <si>
    <t>Beatriz Eugenia Consuegra Caiaffa</t>
  </si>
  <si>
    <t>Total Beatriz Eugenia Consuegra Caiaffa</t>
  </si>
  <si>
    <t>Bernely Murillo Erazo</t>
  </si>
  <si>
    <t>Total Bernely Murillo Erazo</t>
  </si>
  <si>
    <t>Daniel Alejandro Angrino Betancourt</t>
  </si>
  <si>
    <t>Total Daniel Alejandro Angrino Betancourt</t>
  </si>
  <si>
    <t>Diego Antonio Mendoza Imbachi</t>
  </si>
  <si>
    <t>Total Diego Antonio Mendoza Imbachi</t>
  </si>
  <si>
    <t>Galia Irina Valencia Daza</t>
  </si>
  <si>
    <t>Total Galia Irina Valencia Daza</t>
  </si>
  <si>
    <t>Hernando Salcedo Agudelo</t>
  </si>
  <si>
    <t>Jimena del Pilar Jaramillo Jaramillo</t>
  </si>
  <si>
    <t>Juan Felipe Ocampo</t>
  </si>
  <si>
    <t>Julieth Marcela Lopéz Arboleda</t>
  </si>
  <si>
    <t>Libardo Maya Ramirez</t>
  </si>
  <si>
    <t>Total Libardo Maya Ramirez</t>
  </si>
  <si>
    <t>Lucy del Carmen López Insuasty</t>
  </si>
  <si>
    <t>Total Lucy del Carmen López Insuasty</t>
  </si>
  <si>
    <t>Luz Dary Restrepo Quiñones</t>
  </si>
  <si>
    <t>Total Luz Dary Restrepo Quiñones</t>
  </si>
  <si>
    <t>Luz Elena Tapiero Medina</t>
  </si>
  <si>
    <t>Total Luz Elena Tapiero Medina</t>
  </si>
  <si>
    <t>Lya Marcela Puentes Muñoz</t>
  </si>
  <si>
    <t>Total Lya Marcela Puentes Muñoz</t>
  </si>
  <si>
    <t>Yury Andrea Moncada Copete</t>
  </si>
  <si>
    <t>Total Wilfrand Sergio Anacona Cárdenas</t>
  </si>
  <si>
    <t>CE 702773</t>
  </si>
  <si>
    <t>Silvia-Cauca</t>
  </si>
  <si>
    <t xml:space="preserve">Cali-Valle </t>
  </si>
  <si>
    <t>cali-Valle</t>
  </si>
  <si>
    <t>Fontibón-Cundinamarca</t>
  </si>
  <si>
    <t>Pradera- Valle</t>
  </si>
  <si>
    <t>Caicedona- Valle</t>
  </si>
  <si>
    <t>8380/ 8385</t>
  </si>
  <si>
    <t>9385 / 8380</t>
  </si>
  <si>
    <t>Jamundi- Valle</t>
  </si>
  <si>
    <t>Christian Fernando Serrano Bastidas</t>
  </si>
  <si>
    <t>Total Christian Fernando Serrano Bastidas</t>
  </si>
  <si>
    <t>Liliana Zuluaga Gonzalez</t>
  </si>
  <si>
    <t>Total Liliana Zuluaga Gonzalez</t>
  </si>
  <si>
    <t>Total Carlos Javier Landazabal Caballero</t>
  </si>
  <si>
    <t>Total Diva Nidia Mayo Rodriguez</t>
  </si>
  <si>
    <t>Liseth Maria González Casas</t>
  </si>
  <si>
    <t>Total Liseth Maria González Casas</t>
  </si>
  <si>
    <t>Total Gina María Marín Gómez</t>
  </si>
  <si>
    <t>Total Diana Johana Santa Castillo</t>
  </si>
  <si>
    <t>Carla Lizzet Mejía Garcia</t>
  </si>
  <si>
    <t>Total Carla Lizzet Mejía Garcia</t>
  </si>
  <si>
    <t>Yamile Elizabeth Calvache Ruiz</t>
  </si>
  <si>
    <t>Total Yamile Elizabeth Calvache Ruiz</t>
  </si>
  <si>
    <t>Yinna Marcela Moreno Vivas</t>
  </si>
  <si>
    <t>Total Yinna Marcela Moreno Vivas</t>
  </si>
  <si>
    <t>Edinson Góngora Viera</t>
  </si>
  <si>
    <t>Total Edinson Góngora Viera</t>
  </si>
  <si>
    <t>Jefferson Ortíz Quiceno</t>
  </si>
  <si>
    <t>Total Jefferson Ortíz Quiceno</t>
  </si>
  <si>
    <t>Total José Fernando Escobar Tello</t>
  </si>
  <si>
    <t>Total Jéssica Andrea López Gaviria</t>
  </si>
  <si>
    <t>John Jairo Ordóñez Varón</t>
  </si>
  <si>
    <t>Total John Jairo Ordóñez Varón</t>
  </si>
  <si>
    <t>Gonzalo Javier Mancilla Paz</t>
  </si>
  <si>
    <t>Total Gonzalo Javier Mancilla Paz</t>
  </si>
  <si>
    <t>Leydy Fernanda Bonilla Jojoa</t>
  </si>
  <si>
    <t>Total Leydy Fernanda Bonilla Jojoa</t>
  </si>
  <si>
    <t>I201 B-learning 02</t>
  </si>
  <si>
    <t>Cali-Valle </t>
  </si>
  <si>
    <t>Bogota</t>
  </si>
  <si>
    <t>Yumbo</t>
  </si>
  <si>
    <t>Tulua-valla</t>
  </si>
  <si>
    <t>Total Paulo Cesar Escobar Tello</t>
  </si>
  <si>
    <t xml:space="preserve">Valor Hora Centro de Idiomas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</si>
</sst>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0.0"/>
    <numFmt numFmtId="165" formatCode="_(&quot;$&quot;\ * #,##0_);_(&quot;$&quot;\ * \(#,##0\);_(&quot;$&quot;\ * &quot;-&quot;??_);_(@_)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FF0000"/>
      <name val="Arial"/>
      <family val="2"/>
    </font>
    <font>
      <sz val="9"/>
      <color rgb="FF605E5C"/>
      <name val="Segoe UI"/>
      <family val="2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sz val="9"/>
      <color rgb="FF333333"/>
      <name val="Arial"/>
      <family val="2"/>
    </font>
    <font>
      <b/>
      <sz val="10"/>
      <color theme="1"/>
      <name val="Segoe UI"/>
      <family val="2"/>
    </font>
    <font>
      <sz val="10"/>
      <name val="Calibri Light"/>
      <family val="2"/>
    </font>
    <font>
      <sz val="10"/>
      <color rgb="FF333333"/>
      <name val="Arial"/>
      <family val="2"/>
    </font>
    <font>
      <sz val="10"/>
      <color rgb="FF605E5C"/>
      <name val="Segoe UI"/>
      <family val="2"/>
    </font>
    <font>
      <sz val="10"/>
      <color theme="1" tint="4.9989318521683403E-2"/>
      <name val="Arial"/>
      <family val="2"/>
    </font>
    <font>
      <b/>
      <sz val="10"/>
      <color rgb="FF605E5C"/>
      <name val="Segoe UI"/>
      <family val="2"/>
    </font>
    <font>
      <sz val="10"/>
      <color rgb="FF000000"/>
      <name val="Tahoma"/>
      <family val="2"/>
    </font>
    <font>
      <b/>
      <i/>
      <sz val="10"/>
      <color rgb="FF0050A0"/>
      <name val="Corbel"/>
      <family val="2"/>
    </font>
    <font>
      <i/>
      <sz val="10"/>
      <color rgb="FF0050A0"/>
      <name val="Corbe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1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20" fillId="0" borderId="0"/>
    <xf numFmtId="0" fontId="9" fillId="0" borderId="0"/>
  </cellStyleXfs>
  <cellXfs count="415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5" fontId="10" fillId="5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0" fontId="1" fillId="6" borderId="1" xfId="3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0" xfId="1" applyFont="1" applyFill="1"/>
    <xf numFmtId="0" fontId="5" fillId="0" borderId="0" xfId="1" applyFont="1" applyFill="1" applyAlignment="1">
      <alignment horizontal="center"/>
    </xf>
    <xf numFmtId="165" fontId="2" fillId="7" borderId="0" xfId="2" applyNumberFormat="1" applyFont="1" applyFill="1"/>
    <xf numFmtId="0" fontId="10" fillId="8" borderId="0" xfId="1" applyFont="1" applyFill="1"/>
    <xf numFmtId="165" fontId="10" fillId="8" borderId="0" xfId="2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vertical="top"/>
    </xf>
    <xf numFmtId="0" fontId="13" fillId="4" borderId="1" xfId="0" applyFont="1" applyFill="1" applyBorder="1" applyAlignment="1"/>
    <xf numFmtId="0" fontId="13" fillId="0" borderId="1" xfId="0" applyFont="1" applyBorder="1"/>
    <xf numFmtId="0" fontId="13" fillId="0" borderId="1" xfId="0" applyFont="1" applyFill="1" applyBorder="1"/>
    <xf numFmtId="0" fontId="13" fillId="0" borderId="4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vertical="top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/>
    <xf numFmtId="0" fontId="1" fillId="3" borderId="0" xfId="0" applyFont="1" applyFill="1" applyBorder="1"/>
    <xf numFmtId="0" fontId="12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0" xfId="0" applyFill="1"/>
    <xf numFmtId="0" fontId="12" fillId="3" borderId="1" xfId="0" applyFont="1" applyFill="1" applyBorder="1"/>
    <xf numFmtId="0" fontId="13" fillId="0" borderId="0" xfId="0" applyFont="1"/>
    <xf numFmtId="0" fontId="13" fillId="0" borderId="0" xfId="0" applyFont="1" applyFill="1" applyBorder="1"/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vertical="center" wrapText="1"/>
    </xf>
    <xf numFmtId="0" fontId="2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right"/>
    </xf>
    <xf numFmtId="165" fontId="1" fillId="0" borderId="2" xfId="2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1" fontId="10" fillId="5" borderId="6" xfId="0" applyNumberFormat="1" applyFont="1" applyFill="1" applyBorder="1" applyAlignment="1">
      <alignment horizontal="right"/>
    </xf>
    <xf numFmtId="165" fontId="10" fillId="5" borderId="7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164" fontId="12" fillId="3" borderId="1" xfId="0" applyNumberFormat="1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1" fillId="0" borderId="0" xfId="0" applyFont="1" applyBorder="1" applyAlignment="1">
      <alignment horizontal="right" wrapText="1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top" wrapText="1"/>
    </xf>
    <xf numFmtId="0" fontId="1" fillId="0" borderId="0" xfId="0" applyFont="1" applyFill="1" applyAlignment="1">
      <alignment horizontal="left" wrapText="1"/>
    </xf>
    <xf numFmtId="0" fontId="22" fillId="0" borderId="0" xfId="0" applyFont="1"/>
    <xf numFmtId="0" fontId="14" fillId="0" borderId="0" xfId="0" applyFont="1" applyFill="1" applyAlignment="1">
      <alignment wrapText="1"/>
    </xf>
    <xf numFmtId="0" fontId="13" fillId="0" borderId="3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3" borderId="1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wrapText="1"/>
    </xf>
    <xf numFmtId="0" fontId="14" fillId="0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/>
    <xf numFmtId="0" fontId="13" fillId="10" borderId="1" xfId="0" applyFont="1" applyFill="1" applyBorder="1" applyAlignment="1">
      <alignment horizontal="center"/>
    </xf>
    <xf numFmtId="0" fontId="13" fillId="0" borderId="4" xfId="0" applyFont="1" applyBorder="1"/>
    <xf numFmtId="0" fontId="13" fillId="0" borderId="1" xfId="0" applyFont="1" applyFill="1" applyBorder="1" applyAlignment="1">
      <alignment horizontal="center"/>
    </xf>
    <xf numFmtId="0" fontId="0" fillId="3" borderId="0" xfId="0" applyFill="1"/>
    <xf numFmtId="0" fontId="13" fillId="3" borderId="1" xfId="0" applyFont="1" applyFill="1" applyBorder="1"/>
    <xf numFmtId="0" fontId="12" fillId="10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vertical="top"/>
    </xf>
    <xf numFmtId="0" fontId="13" fillId="10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3" fillId="0" borderId="0" xfId="0" applyFont="1" applyAlignment="1">
      <alignment wrapText="1"/>
    </xf>
    <xf numFmtId="0" fontId="0" fillId="0" borderId="0" xfId="0" applyAlignment="1">
      <alignment vertical="top"/>
    </xf>
    <xf numFmtId="0" fontId="24" fillId="0" borderId="1" xfId="0" applyFont="1" applyFill="1" applyBorder="1" applyAlignment="1">
      <alignment wrapText="1"/>
    </xf>
    <xf numFmtId="0" fontId="13" fillId="0" borderId="0" xfId="0" applyFont="1" applyBorder="1" applyAlignment="1">
      <alignment horizontal="center"/>
    </xf>
    <xf numFmtId="165" fontId="1" fillId="0" borderId="1" xfId="2" applyNumberFormat="1" applyFont="1" applyFill="1" applyBorder="1" applyAlignment="1">
      <alignment horizontal="left"/>
    </xf>
    <xf numFmtId="165" fontId="1" fillId="0" borderId="2" xfId="2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wrapText="1"/>
    </xf>
    <xf numFmtId="0" fontId="1" fillId="3" borderId="0" xfId="0" applyFont="1" applyFill="1" applyBorder="1" applyAlignment="1">
      <alignment horizontal="center" vertical="center" wrapText="1"/>
    </xf>
    <xf numFmtId="165" fontId="10" fillId="5" borderId="1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10" fontId="1" fillId="6" borderId="1" xfId="3" applyNumberFormat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0" borderId="1" xfId="6" applyFont="1" applyFill="1" applyBorder="1" applyAlignment="1">
      <alignment vertical="center" wrapText="1"/>
    </xf>
    <xf numFmtId="0" fontId="5" fillId="0" borderId="1" xfId="1" applyNumberFormat="1" applyFont="1" applyFill="1" applyBorder="1" applyAlignment="1">
      <alignment horizontal="left" vertical="center"/>
    </xf>
    <xf numFmtId="0" fontId="1" fillId="0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7" borderId="1" xfId="1" applyFont="1" applyFill="1" applyBorder="1" applyAlignment="1">
      <alignment horizontal="center" vertical="top"/>
    </xf>
    <xf numFmtId="0" fontId="1" fillId="3" borderId="1" xfId="1" applyFont="1" applyFill="1" applyBorder="1" applyAlignment="1">
      <alignment horizontal="left"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7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top"/>
    </xf>
    <xf numFmtId="0" fontId="1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 applyAlignment="1"/>
    <xf numFmtId="0" fontId="17" fillId="9" borderId="1" xfId="0" applyFont="1" applyFill="1" applyBorder="1" applyAlignment="1">
      <alignment horizontal="center" vertical="center" wrapText="1"/>
    </xf>
    <xf numFmtId="0" fontId="12" fillId="3" borderId="0" xfId="0" applyFont="1" applyFill="1" applyBorder="1"/>
    <xf numFmtId="0" fontId="13" fillId="0" borderId="0" xfId="0" applyFont="1" applyBorder="1"/>
    <xf numFmtId="0" fontId="14" fillId="9" borderId="2" xfId="0" applyFont="1" applyFill="1" applyBorder="1" applyAlignment="1">
      <alignment horizontal="center" vertical="center" wrapText="1"/>
    </xf>
    <xf numFmtId="14" fontId="0" fillId="0" borderId="0" xfId="0" applyNumberFormat="1"/>
    <xf numFmtId="14" fontId="12" fillId="3" borderId="0" xfId="0" applyNumberFormat="1" applyFont="1" applyFill="1" applyBorder="1"/>
    <xf numFmtId="0" fontId="1" fillId="3" borderId="0" xfId="0" applyFont="1" applyFill="1" applyBorder="1" applyAlignment="1">
      <alignment horizontal="left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14" fontId="1" fillId="3" borderId="0" xfId="0" applyNumberFormat="1" applyFont="1" applyFill="1"/>
    <xf numFmtId="0" fontId="1" fillId="3" borderId="0" xfId="0" applyFont="1" applyFill="1" applyBorder="1" applyAlignment="1">
      <alignment wrapText="1"/>
    </xf>
    <xf numFmtId="0" fontId="13" fillId="1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vertical="top" wrapText="1"/>
    </xf>
    <xf numFmtId="14" fontId="1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vertical="top" wrapText="1"/>
    </xf>
    <xf numFmtId="14" fontId="13" fillId="0" borderId="0" xfId="0" applyNumberFormat="1" applyFont="1" applyFill="1" applyBorder="1" applyAlignment="1">
      <alignment horizontal="center"/>
    </xf>
    <xf numFmtId="14" fontId="12" fillId="3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/>
    <xf numFmtId="0" fontId="1" fillId="3" borderId="2" xfId="0" applyFont="1" applyFill="1" applyBorder="1"/>
    <xf numFmtId="0" fontId="16" fillId="0" borderId="1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5" fillId="12" borderId="14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0" fontId="5" fillId="0" borderId="1" xfId="0" applyFont="1" applyBorder="1" applyAlignment="1">
      <alignment horizontal="center"/>
    </xf>
    <xf numFmtId="0" fontId="12" fillId="3" borderId="4" xfId="0" applyFont="1" applyFill="1" applyBorder="1" applyAlignment="1">
      <alignment vertical="center" wrapText="1"/>
    </xf>
    <xf numFmtId="0" fontId="12" fillId="3" borderId="1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9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2" fillId="0" borderId="0" xfId="0" applyFont="1" applyFill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" fillId="3" borderId="1" xfId="6" applyNumberFormat="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1" fillId="10" borderId="1" xfId="1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5" fillId="10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3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164" fontId="1" fillId="10" borderId="1" xfId="0" applyNumberFormat="1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vertical="top"/>
    </xf>
    <xf numFmtId="1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19" fillId="0" borderId="1" xfId="0" applyFont="1" applyBorder="1" applyAlignment="1">
      <alignment horizontal="center"/>
    </xf>
    <xf numFmtId="0" fontId="5" fillId="0" borderId="1" xfId="0" applyFont="1" applyFill="1" applyBorder="1"/>
    <xf numFmtId="0" fontId="18" fillId="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 wrapText="1"/>
    </xf>
    <xf numFmtId="164" fontId="1" fillId="7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9" fillId="0" borderId="0" xfId="0" applyFont="1" applyFill="1"/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0" fillId="0" borderId="1" xfId="1" applyFont="1" applyFill="1" applyBorder="1" applyAlignment="1">
      <alignment horizontal="left" vertical="top" wrapText="1"/>
    </xf>
    <xf numFmtId="0" fontId="30" fillId="0" borderId="1" xfId="0" applyFont="1" applyFill="1" applyBorder="1" applyAlignment="1">
      <alignment horizontal="center" vertical="top"/>
    </xf>
    <xf numFmtId="0" fontId="1" fillId="0" borderId="1" xfId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wrapText="1"/>
    </xf>
    <xf numFmtId="0" fontId="19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31" fillId="0" borderId="0" xfId="0" applyFont="1"/>
    <xf numFmtId="0" fontId="2" fillId="9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28" fillId="12" borderId="14" xfId="0" applyFont="1" applyFill="1" applyBorder="1" applyAlignment="1">
      <alignment horizontal="left" vertical="center" wrapText="1"/>
    </xf>
    <xf numFmtId="0" fontId="1" fillId="11" borderId="1" xfId="6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/>
    </xf>
    <xf numFmtId="1" fontId="1" fillId="11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11" borderId="1" xfId="6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4" fontId="19" fillId="0" borderId="0" xfId="0" applyNumberFormat="1" applyFont="1"/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vertical="center" wrapText="1"/>
    </xf>
    <xf numFmtId="0" fontId="6" fillId="0" borderId="1" xfId="0" applyFont="1" applyBorder="1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32" fillId="0" borderId="0" xfId="0" applyFont="1" applyAlignment="1">
      <alignment horizontal="left" vertical="center" wrapText="1"/>
    </xf>
    <xf numFmtId="0" fontId="26" fillId="0" borderId="0" xfId="0" applyFont="1"/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 wrapText="1"/>
    </xf>
    <xf numFmtId="0" fontId="5" fillId="0" borderId="4" xfId="0" applyFont="1" applyFill="1" applyBorder="1"/>
    <xf numFmtId="0" fontId="1" fillId="0" borderId="3" xfId="0" applyFont="1" applyBorder="1"/>
    <xf numFmtId="0" fontId="5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5" fillId="4" borderId="3" xfId="0" applyFont="1" applyFill="1" applyBorder="1" applyAlignment="1"/>
    <xf numFmtId="0" fontId="1" fillId="10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6" fillId="0" borderId="0" xfId="0" applyFont="1"/>
    <xf numFmtId="0" fontId="1" fillId="3" borderId="3" xfId="0" applyFont="1" applyFill="1" applyBorder="1" applyAlignment="1"/>
    <xf numFmtId="0" fontId="1" fillId="3" borderId="3" xfId="1" applyFont="1" applyFill="1" applyBorder="1" applyAlignment="1">
      <alignment vertical="center" wrapText="1"/>
    </xf>
    <xf numFmtId="0" fontId="1" fillId="3" borderId="1" xfId="0" applyFont="1" applyFill="1" applyBorder="1" applyAlignment="1"/>
    <xf numFmtId="0" fontId="1" fillId="0" borderId="0" xfId="0" applyFont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/>
    <xf numFmtId="0" fontId="34" fillId="0" borderId="0" xfId="0" applyFont="1"/>
    <xf numFmtId="0" fontId="15" fillId="0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7">
    <cellStyle name="Moneda" xfId="2" builtinId="4"/>
    <cellStyle name="Normal" xfId="0" builtinId="0"/>
    <cellStyle name="Normal 2" xfId="1"/>
    <cellStyle name="Normal 3 2" xfId="6"/>
    <cellStyle name="Normal 6" xfId="4"/>
    <cellStyle name="Porcentaje" xfId="3" builtinId="5"/>
    <cellStyle name="TableStyleLigh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0</xdr:colOff>
      <xdr:row>4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"/>
          <a:ext cx="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714375</xdr:colOff>
      <xdr:row>0</xdr:row>
      <xdr:rowOff>47626</xdr:rowOff>
    </xdr:from>
    <xdr:to>
      <xdr:col>13</xdr:col>
      <xdr:colOff>95250</xdr:colOff>
      <xdr:row>4</xdr:row>
      <xdr:rowOff>123825</xdr:rowOff>
    </xdr:to>
    <xdr:sp macro="" textlink="">
      <xdr:nvSpPr>
        <xdr:cNvPr id="3" name="CuadroTexto 2"/>
        <xdr:cNvSpPr txBox="1"/>
      </xdr:nvSpPr>
      <xdr:spPr>
        <a:xfrm>
          <a:off x="8115300" y="47626"/>
          <a:ext cx="3419475" cy="9524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Letra Arial 12, justificado a la izquierda, no cambiar la numeración y repetir el nombre del profesor en cuantas lineas y asignaturas tenga,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númerar x cada profesor, elegir de la lista desplegable el tipo de hora.   Abrir las lineas que sean necesarias.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47625</xdr:rowOff>
    </xdr:from>
    <xdr:to>
      <xdr:col>2</xdr:col>
      <xdr:colOff>361950</xdr:colOff>
      <xdr:row>3</xdr:row>
      <xdr:rowOff>66675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7625"/>
          <a:ext cx="1171575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"/>
          <a:ext cx="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28575</xdr:colOff>
      <xdr:row>307</xdr:row>
      <xdr:rowOff>0</xdr:rowOff>
    </xdr:from>
    <xdr:to>
      <xdr:col>20</xdr:col>
      <xdr:colOff>1352550</xdr:colOff>
      <xdr:row>309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306175" y="63874650"/>
          <a:ext cx="3124200" cy="4381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Letra Arial 12, justificado a la izquierda, no cambiar la numeración y repetir el nombre del profesor en cuantas lineas y asignaturas tenga,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númerar x cada profesor, elegir de la lista desplegable el tipo de hora.   Abrir las lineas que sean necesarias.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504825</xdr:colOff>
      <xdr:row>311</xdr:row>
      <xdr:rowOff>95250</xdr:rowOff>
    </xdr:from>
    <xdr:to>
      <xdr:col>12</xdr:col>
      <xdr:colOff>1476375</xdr:colOff>
      <xdr:row>315</xdr:row>
      <xdr:rowOff>114300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096250" y="64770000"/>
          <a:ext cx="3181350" cy="8191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Se encuentra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formulado,  Para mantener la formula, abra las lineas que sean necesarias insertando filas desde el centro del cuadro (no al final), de lo contrario tendra que ajustar la formula.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28575</xdr:rowOff>
    </xdr:from>
    <xdr:to>
      <xdr:col>2</xdr:col>
      <xdr:colOff>638175</xdr:colOff>
      <xdr:row>3</xdr:row>
      <xdr:rowOff>114300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8575"/>
          <a:ext cx="1171575" cy="59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0</xdr:colOff>
      <xdr:row>4</xdr:row>
      <xdr:rowOff>190500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"/>
          <a:ext cx="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504825</xdr:colOff>
      <xdr:row>21</xdr:row>
      <xdr:rowOff>95250</xdr:rowOff>
    </xdr:from>
    <xdr:to>
      <xdr:col>12</xdr:col>
      <xdr:colOff>1476375</xdr:colOff>
      <xdr:row>25</xdr:row>
      <xdr:rowOff>114300</xdr:rowOff>
    </xdr:to>
    <xdr:sp macro="" textlink="">
      <xdr:nvSpPr>
        <xdr:cNvPr id="6" name="CuadroTexto 5"/>
        <xdr:cNvSpPr txBox="1"/>
      </xdr:nvSpPr>
      <xdr:spPr>
        <a:xfrm>
          <a:off x="9001125" y="5076825"/>
          <a:ext cx="3419475" cy="7810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Se encuentra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formulado,  Para mantener la formula, abra las lineas que sean necesarias insertando filas desde el centro del cuadro (no al final), de lo contrario tendra que ajustar la formula.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47625</xdr:rowOff>
    </xdr:from>
    <xdr:to>
      <xdr:col>2</xdr:col>
      <xdr:colOff>552450</xdr:colOff>
      <xdr:row>4</xdr:row>
      <xdr:rowOff>104775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7625"/>
          <a:ext cx="1171575" cy="590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0</xdr:colOff>
      <xdr:row>4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"/>
          <a:ext cx="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504825</xdr:colOff>
      <xdr:row>108</xdr:row>
      <xdr:rowOff>95250</xdr:rowOff>
    </xdr:from>
    <xdr:to>
      <xdr:col>12</xdr:col>
      <xdr:colOff>1476375</xdr:colOff>
      <xdr:row>112</xdr:row>
      <xdr:rowOff>114300</xdr:rowOff>
    </xdr:to>
    <xdr:sp macro="" textlink="">
      <xdr:nvSpPr>
        <xdr:cNvPr id="3" name="CuadroTexto 2"/>
        <xdr:cNvSpPr txBox="1"/>
      </xdr:nvSpPr>
      <xdr:spPr>
        <a:xfrm>
          <a:off x="9944100" y="19611975"/>
          <a:ext cx="3419475" cy="7810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Se encuentra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formulado,  Para mantener la formula, abra las lineas que sean necesarias insertando filas desde el centro del cuadro (no al final), de lo contrario tendra que ajustar la formula.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47625</xdr:rowOff>
    </xdr:from>
    <xdr:to>
      <xdr:col>3</xdr:col>
      <xdr:colOff>114300</xdr:colOff>
      <xdr:row>4</xdr:row>
      <xdr:rowOff>85725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7625"/>
          <a:ext cx="117157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6"/>
  <sheetViews>
    <sheetView topLeftCell="F221" zoomScale="90" zoomScaleNormal="90" workbookViewId="0">
      <selection activeCell="F232" sqref="A232:XFD312"/>
    </sheetView>
  </sheetViews>
  <sheetFormatPr baseColWidth="10" defaultRowHeight="15" x14ac:dyDescent="0.25"/>
  <cols>
    <col min="1" max="1" width="3.42578125" customWidth="1"/>
    <col min="2" max="2" width="10" customWidth="1"/>
    <col min="3" max="3" width="11.42578125" style="269" customWidth="1"/>
    <col min="4" max="4" width="14" customWidth="1"/>
    <col min="5" max="5" width="34.42578125" customWidth="1"/>
    <col min="6" max="6" width="11.140625" customWidth="1"/>
    <col min="7" max="7" width="34.140625" customWidth="1"/>
    <col min="8" max="8" width="9.140625" customWidth="1"/>
    <col min="9" max="9" width="7.42578125" customWidth="1"/>
    <col min="10" max="10" width="7.5703125" customWidth="1"/>
    <col min="11" max="11" width="6" customWidth="1"/>
    <col min="12" max="12" width="6.7109375" customWidth="1"/>
    <col min="13" max="13" width="13.7109375" customWidth="1"/>
    <col min="14" max="14" width="13.140625" style="146" customWidth="1"/>
    <col min="15" max="15" width="11" style="146" customWidth="1"/>
    <col min="16" max="16" width="10.85546875" style="146" customWidth="1"/>
    <col min="19" max="19" width="21.7109375" customWidth="1"/>
  </cols>
  <sheetData>
    <row r="1" spans="1:19" s="1" customFormat="1" ht="12.75" x14ac:dyDescent="0.2">
      <c r="E1" s="2"/>
      <c r="F1" s="2"/>
      <c r="H1" s="3"/>
      <c r="I1" s="3"/>
      <c r="J1" s="4"/>
      <c r="K1" s="5"/>
      <c r="L1" s="3"/>
      <c r="M1" s="3"/>
      <c r="N1" s="132"/>
      <c r="O1" s="132"/>
      <c r="P1" s="132"/>
    </row>
    <row r="2" spans="1:19" s="6" customFormat="1" ht="23.25" x14ac:dyDescent="0.2">
      <c r="D2" s="6" t="s">
        <v>797</v>
      </c>
      <c r="E2" s="398" t="s">
        <v>16</v>
      </c>
      <c r="F2" s="398"/>
      <c r="G2" s="398"/>
      <c r="H2" s="398"/>
      <c r="I2" s="398"/>
      <c r="J2" s="398"/>
      <c r="K2" s="398"/>
      <c r="L2" s="398"/>
      <c r="M2" s="398"/>
      <c r="N2" s="133" t="s">
        <v>32</v>
      </c>
      <c r="O2" s="133"/>
      <c r="P2" s="133"/>
      <c r="S2" s="134"/>
    </row>
    <row r="3" spans="1:19" s="6" customFormat="1" ht="18" x14ac:dyDescent="0.2">
      <c r="E3" s="2"/>
      <c r="F3" s="2"/>
      <c r="G3" s="7"/>
      <c r="H3" s="7"/>
      <c r="I3" s="7"/>
      <c r="K3" s="7"/>
      <c r="L3" s="7"/>
      <c r="M3" s="7"/>
      <c r="N3" s="135" t="s">
        <v>31</v>
      </c>
      <c r="O3" s="135"/>
      <c r="P3" s="135"/>
      <c r="S3" s="134"/>
    </row>
    <row r="4" spans="1:19" s="6" customFormat="1" x14ac:dyDescent="0.2">
      <c r="E4" s="2"/>
      <c r="F4" s="2"/>
      <c r="H4" s="8"/>
      <c r="I4" s="8"/>
      <c r="K4" s="8"/>
      <c r="L4" s="8"/>
      <c r="M4" s="8"/>
      <c r="N4" s="136"/>
      <c r="O4" s="136"/>
      <c r="P4" s="136"/>
      <c r="S4" s="76"/>
    </row>
    <row r="5" spans="1:19" s="6" customFormat="1" x14ac:dyDescent="0.2">
      <c r="E5" s="137" t="s">
        <v>125</v>
      </c>
      <c r="F5" s="137"/>
      <c r="N5" s="136"/>
      <c r="O5" s="136"/>
      <c r="P5" s="136"/>
      <c r="S5" s="76"/>
    </row>
    <row r="6" spans="1:19" s="63" customFormat="1" ht="15.75" x14ac:dyDescent="0.25">
      <c r="A6" s="59" t="s">
        <v>126</v>
      </c>
      <c r="B6" s="59"/>
      <c r="C6" s="268"/>
      <c r="D6" s="59"/>
      <c r="E6" s="60"/>
      <c r="F6" s="60"/>
      <c r="G6" s="59"/>
      <c r="H6" s="61" t="s">
        <v>127</v>
      </c>
      <c r="I6" s="59"/>
      <c r="J6" s="62" t="s">
        <v>35</v>
      </c>
      <c r="K6" s="59" t="s">
        <v>86</v>
      </c>
      <c r="L6" s="59"/>
      <c r="M6" s="59"/>
      <c r="N6" s="138"/>
      <c r="O6" s="138"/>
      <c r="P6" s="138"/>
      <c r="S6" s="76"/>
    </row>
    <row r="7" spans="1:19" s="1" customFormat="1" x14ac:dyDescent="0.2">
      <c r="A7" s="9"/>
      <c r="B7" s="9"/>
      <c r="C7" s="268"/>
      <c r="D7" s="9"/>
      <c r="E7" s="10"/>
      <c r="F7" s="10"/>
      <c r="G7" s="9"/>
      <c r="H7" s="9"/>
      <c r="I7" s="9"/>
      <c r="J7" s="9"/>
      <c r="K7" s="9"/>
      <c r="L7" s="9"/>
      <c r="M7" s="9"/>
      <c r="N7" s="132"/>
      <c r="O7" s="132"/>
      <c r="P7" s="132"/>
      <c r="S7" s="76"/>
    </row>
    <row r="8" spans="1:19" s="1" customFormat="1" ht="51" x14ac:dyDescent="0.2">
      <c r="A8" s="11" t="s">
        <v>0</v>
      </c>
      <c r="B8" s="256" t="s">
        <v>670</v>
      </c>
      <c r="C8" s="257" t="s">
        <v>668</v>
      </c>
      <c r="D8" s="257" t="s">
        <v>669</v>
      </c>
      <c r="E8" s="11" t="s">
        <v>33</v>
      </c>
      <c r="F8" s="226" t="s">
        <v>647</v>
      </c>
      <c r="G8" s="11" t="s">
        <v>1</v>
      </c>
      <c r="H8" s="11" t="s">
        <v>2</v>
      </c>
      <c r="I8" s="11" t="s">
        <v>23</v>
      </c>
      <c r="J8" s="12" t="s">
        <v>3</v>
      </c>
      <c r="K8" s="11" t="s">
        <v>4</v>
      </c>
      <c r="L8" s="11" t="s">
        <v>5</v>
      </c>
      <c r="M8" s="13" t="s">
        <v>34</v>
      </c>
      <c r="N8" s="11" t="s">
        <v>8</v>
      </c>
      <c r="O8" s="229" t="s">
        <v>648</v>
      </c>
      <c r="P8" s="233" t="s">
        <v>650</v>
      </c>
      <c r="Q8" s="233" t="s">
        <v>653</v>
      </c>
      <c r="R8" s="229" t="s">
        <v>649</v>
      </c>
      <c r="S8" s="84" t="s">
        <v>9</v>
      </c>
    </row>
    <row r="9" spans="1:19" s="20" customFormat="1" x14ac:dyDescent="0.2">
      <c r="A9" s="56">
        <v>1</v>
      </c>
      <c r="B9" s="56">
        <v>289</v>
      </c>
      <c r="C9" s="14">
        <v>14697673</v>
      </c>
      <c r="D9" s="56" t="s">
        <v>677</v>
      </c>
      <c r="E9" s="66" t="s">
        <v>686</v>
      </c>
      <c r="F9" s="83" t="s">
        <v>651</v>
      </c>
      <c r="G9" s="57" t="s">
        <v>128</v>
      </c>
      <c r="H9" s="126" t="s">
        <v>60</v>
      </c>
      <c r="I9" s="55">
        <v>37</v>
      </c>
      <c r="J9" s="127">
        <v>3</v>
      </c>
      <c r="K9" s="126">
        <v>16</v>
      </c>
      <c r="L9" s="126">
        <v>48</v>
      </c>
      <c r="M9" s="51" t="s">
        <v>7</v>
      </c>
      <c r="N9" s="77"/>
      <c r="O9" s="227">
        <v>34320</v>
      </c>
      <c r="P9" s="227">
        <v>4.25</v>
      </c>
      <c r="Q9" s="231">
        <v>43862</v>
      </c>
      <c r="R9" s="235">
        <v>43992</v>
      </c>
      <c r="S9" s="139" t="s">
        <v>11</v>
      </c>
    </row>
    <row r="10" spans="1:19" ht="15.75" x14ac:dyDescent="0.25">
      <c r="A10" s="56"/>
      <c r="B10" s="56">
        <v>289</v>
      </c>
      <c r="C10" s="14">
        <v>14697673</v>
      </c>
      <c r="D10" s="56" t="s">
        <v>677</v>
      </c>
      <c r="E10" s="66" t="s">
        <v>686</v>
      </c>
      <c r="F10" s="66" t="s">
        <v>651</v>
      </c>
      <c r="G10" s="57" t="s">
        <v>129</v>
      </c>
      <c r="H10" s="126" t="s">
        <v>115</v>
      </c>
      <c r="I10" s="55">
        <v>30</v>
      </c>
      <c r="J10" s="127">
        <v>3</v>
      </c>
      <c r="K10" s="126">
        <v>16</v>
      </c>
      <c r="L10" s="126">
        <v>48</v>
      </c>
      <c r="M10" s="51" t="s">
        <v>7</v>
      </c>
      <c r="N10" s="77"/>
      <c r="O10" s="227">
        <v>34320</v>
      </c>
      <c r="P10" s="227">
        <v>4.25</v>
      </c>
      <c r="Q10" s="231">
        <v>43862</v>
      </c>
      <c r="R10" s="235">
        <v>43992</v>
      </c>
      <c r="S10" s="52" t="s">
        <v>12</v>
      </c>
    </row>
    <row r="11" spans="1:19" ht="15.75" x14ac:dyDescent="0.25">
      <c r="A11" s="56"/>
      <c r="B11" s="56">
        <v>289</v>
      </c>
      <c r="C11" s="14">
        <v>14697673</v>
      </c>
      <c r="D11" s="56" t="s">
        <v>677</v>
      </c>
      <c r="E11" s="79" t="s">
        <v>687</v>
      </c>
      <c r="F11" s="66" t="s">
        <v>651</v>
      </c>
      <c r="G11" s="57"/>
      <c r="H11" s="126"/>
      <c r="I11" s="55"/>
      <c r="J11" s="127"/>
      <c r="K11" s="126"/>
      <c r="L11" s="129">
        <f>SUM(L9:L10)</f>
        <v>96</v>
      </c>
      <c r="M11" s="51"/>
      <c r="N11" s="77"/>
      <c r="O11" s="151"/>
      <c r="P11" s="151"/>
      <c r="S11" s="52"/>
    </row>
    <row r="12" spans="1:19" ht="15.75" x14ac:dyDescent="0.25">
      <c r="A12" s="122">
        <v>2</v>
      </c>
      <c r="B12" s="122">
        <v>290</v>
      </c>
      <c r="C12" s="14">
        <v>16696446</v>
      </c>
      <c r="D12" s="56" t="s">
        <v>672</v>
      </c>
      <c r="E12" s="123" t="s">
        <v>688</v>
      </c>
      <c r="F12" s="66" t="s">
        <v>651</v>
      </c>
      <c r="G12" s="124" t="s">
        <v>130</v>
      </c>
      <c r="H12" s="125">
        <v>3491</v>
      </c>
      <c r="I12" s="140">
        <v>40</v>
      </c>
      <c r="J12" s="127">
        <v>3</v>
      </c>
      <c r="K12" s="126">
        <v>16</v>
      </c>
      <c r="L12" s="125">
        <v>48</v>
      </c>
      <c r="M12" s="51" t="s">
        <v>7</v>
      </c>
      <c r="N12" s="120"/>
      <c r="O12" s="227">
        <v>34320</v>
      </c>
      <c r="P12" s="227">
        <v>4.25</v>
      </c>
      <c r="Q12" s="231">
        <v>43862</v>
      </c>
      <c r="R12" s="235">
        <v>43992</v>
      </c>
      <c r="S12" s="53" t="s">
        <v>13</v>
      </c>
    </row>
    <row r="13" spans="1:19" ht="15.75" x14ac:dyDescent="0.25">
      <c r="A13" s="122"/>
      <c r="B13" s="122">
        <v>290</v>
      </c>
      <c r="C13" s="14">
        <v>16696446</v>
      </c>
      <c r="D13" s="56" t="s">
        <v>672</v>
      </c>
      <c r="E13" s="141" t="s">
        <v>688</v>
      </c>
      <c r="F13" s="66" t="s">
        <v>651</v>
      </c>
      <c r="G13" s="16" t="s">
        <v>196</v>
      </c>
      <c r="H13" s="17">
        <v>301</v>
      </c>
      <c r="I13" s="140"/>
      <c r="J13" s="18">
        <v>4.5</v>
      </c>
      <c r="K13" s="17">
        <v>16</v>
      </c>
      <c r="L13" s="22">
        <v>72</v>
      </c>
      <c r="M13" s="19" t="s">
        <v>7</v>
      </c>
      <c r="N13" s="23" t="s">
        <v>796</v>
      </c>
      <c r="O13" s="227">
        <v>34320</v>
      </c>
      <c r="P13" s="227">
        <v>4.25</v>
      </c>
      <c r="Q13" s="231">
        <v>43862</v>
      </c>
      <c r="R13" s="235">
        <v>43992</v>
      </c>
      <c r="S13" s="53" t="s">
        <v>7</v>
      </c>
    </row>
    <row r="14" spans="1:19" ht="15.75" x14ac:dyDescent="0.25">
      <c r="A14" s="56"/>
      <c r="B14" s="122">
        <v>290</v>
      </c>
      <c r="C14" s="14">
        <v>16696446</v>
      </c>
      <c r="D14" s="56" t="s">
        <v>672</v>
      </c>
      <c r="E14" s="141" t="s">
        <v>688</v>
      </c>
      <c r="F14" s="66" t="s">
        <v>651</v>
      </c>
      <c r="G14" s="57" t="s">
        <v>132</v>
      </c>
      <c r="H14" s="126">
        <v>901</v>
      </c>
      <c r="I14" s="55">
        <v>30</v>
      </c>
      <c r="J14" s="127">
        <v>4.5</v>
      </c>
      <c r="K14" s="126">
        <v>16</v>
      </c>
      <c r="L14" s="126">
        <v>72</v>
      </c>
      <c r="M14" s="51" t="s">
        <v>7</v>
      </c>
      <c r="N14" s="120"/>
      <c r="O14" s="227">
        <v>34320</v>
      </c>
      <c r="P14" s="227">
        <v>4.25</v>
      </c>
      <c r="Q14" s="231">
        <v>43862</v>
      </c>
      <c r="R14" s="235">
        <v>43992</v>
      </c>
      <c r="S14" s="54"/>
    </row>
    <row r="15" spans="1:19" ht="15.75" x14ac:dyDescent="0.25">
      <c r="A15" s="56"/>
      <c r="B15" s="122">
        <v>290</v>
      </c>
      <c r="C15" s="14">
        <v>16696446</v>
      </c>
      <c r="D15" s="56" t="s">
        <v>672</v>
      </c>
      <c r="E15" s="152" t="s">
        <v>689</v>
      </c>
      <c r="F15" s="66" t="s">
        <v>651</v>
      </c>
      <c r="G15" s="57"/>
      <c r="H15" s="126"/>
      <c r="I15" s="55"/>
      <c r="J15" s="127"/>
      <c r="K15" s="126"/>
      <c r="L15" s="129">
        <f>SUM(L12:L14)</f>
        <v>192</v>
      </c>
      <c r="M15" s="51"/>
      <c r="N15" s="120"/>
      <c r="O15" s="236"/>
      <c r="P15" s="236"/>
      <c r="S15" s="54"/>
    </row>
    <row r="16" spans="1:19" ht="15.75" x14ac:dyDescent="0.25">
      <c r="A16" s="56">
        <v>3</v>
      </c>
      <c r="B16" s="56">
        <v>291</v>
      </c>
      <c r="C16" s="14">
        <v>16753976</v>
      </c>
      <c r="D16" s="56" t="s">
        <v>672</v>
      </c>
      <c r="E16" s="83" t="s">
        <v>690</v>
      </c>
      <c r="F16" s="66" t="s">
        <v>651</v>
      </c>
      <c r="G16" s="57" t="s">
        <v>128</v>
      </c>
      <c r="H16" s="126" t="s">
        <v>69</v>
      </c>
      <c r="I16" s="55">
        <v>35</v>
      </c>
      <c r="J16" s="127">
        <v>3</v>
      </c>
      <c r="K16" s="126">
        <v>16</v>
      </c>
      <c r="L16" s="126">
        <v>48</v>
      </c>
      <c r="M16" s="51" t="s">
        <v>7</v>
      </c>
      <c r="N16" s="77"/>
      <c r="O16" s="227">
        <v>34320</v>
      </c>
      <c r="P16" s="227">
        <v>4.25</v>
      </c>
      <c r="Q16" s="231">
        <v>43862</v>
      </c>
      <c r="R16" s="235">
        <v>43992</v>
      </c>
      <c r="S16" s="54"/>
    </row>
    <row r="17" spans="1:18" ht="15.75" x14ac:dyDescent="0.25">
      <c r="A17" s="56"/>
      <c r="B17" s="56">
        <v>291</v>
      </c>
      <c r="C17" s="14">
        <v>16753976</v>
      </c>
      <c r="D17" s="56" t="s">
        <v>672</v>
      </c>
      <c r="E17" s="66" t="s">
        <v>690</v>
      </c>
      <c r="F17" s="66" t="s">
        <v>651</v>
      </c>
      <c r="G17" s="57" t="s">
        <v>128</v>
      </c>
      <c r="H17" s="126" t="s">
        <v>37</v>
      </c>
      <c r="I17" s="55">
        <v>32</v>
      </c>
      <c r="J17" s="127">
        <v>3</v>
      </c>
      <c r="K17" s="126">
        <v>16</v>
      </c>
      <c r="L17" s="126">
        <v>48</v>
      </c>
      <c r="M17" s="51" t="s">
        <v>7</v>
      </c>
      <c r="N17" s="77"/>
      <c r="O17" s="227">
        <v>34320</v>
      </c>
      <c r="P17" s="227">
        <v>4.25</v>
      </c>
      <c r="Q17" s="231">
        <v>43862</v>
      </c>
      <c r="R17" s="235">
        <v>43992</v>
      </c>
    </row>
    <row r="18" spans="1:18" ht="15.75" x14ac:dyDescent="0.25">
      <c r="A18" s="56"/>
      <c r="B18" s="56">
        <v>291</v>
      </c>
      <c r="C18" s="14">
        <v>16753976</v>
      </c>
      <c r="D18" s="56" t="s">
        <v>672</v>
      </c>
      <c r="E18" s="66" t="s">
        <v>690</v>
      </c>
      <c r="F18" s="66" t="s">
        <v>651</v>
      </c>
      <c r="G18" s="57" t="s">
        <v>128</v>
      </c>
      <c r="H18" s="126">
        <v>2496</v>
      </c>
      <c r="I18" s="55">
        <v>38</v>
      </c>
      <c r="J18" s="127">
        <v>3</v>
      </c>
      <c r="K18" s="126">
        <v>16</v>
      </c>
      <c r="L18" s="126">
        <v>48</v>
      </c>
      <c r="M18" s="51" t="s">
        <v>7</v>
      </c>
      <c r="N18" s="77"/>
      <c r="O18" s="227">
        <v>34320</v>
      </c>
      <c r="P18" s="227">
        <v>4.25</v>
      </c>
      <c r="Q18" s="231">
        <v>43862</v>
      </c>
      <c r="R18" s="235">
        <v>43992</v>
      </c>
    </row>
    <row r="19" spans="1:18" ht="15.75" x14ac:dyDescent="0.25">
      <c r="A19" s="56"/>
      <c r="B19" s="56">
        <v>291</v>
      </c>
      <c r="C19" s="14">
        <v>16753976</v>
      </c>
      <c r="D19" s="56" t="s">
        <v>672</v>
      </c>
      <c r="E19" s="79" t="s">
        <v>691</v>
      </c>
      <c r="F19" s="66" t="s">
        <v>651</v>
      </c>
      <c r="G19" s="57"/>
      <c r="H19" s="126"/>
      <c r="I19" s="55"/>
      <c r="J19" s="127"/>
      <c r="K19" s="126"/>
      <c r="L19" s="129">
        <f>SUM(L16:L18)</f>
        <v>144</v>
      </c>
      <c r="M19" s="51"/>
      <c r="N19" s="77"/>
      <c r="O19" s="151"/>
      <c r="P19" s="151"/>
    </row>
    <row r="20" spans="1:18" ht="15.75" x14ac:dyDescent="0.25">
      <c r="A20" s="56">
        <v>4</v>
      </c>
      <c r="B20" s="56">
        <v>292</v>
      </c>
      <c r="C20" s="14">
        <v>94533515</v>
      </c>
      <c r="D20" s="56" t="s">
        <v>684</v>
      </c>
      <c r="E20" s="83" t="s">
        <v>133</v>
      </c>
      <c r="F20" s="66" t="s">
        <v>651</v>
      </c>
      <c r="G20" s="57" t="s">
        <v>134</v>
      </c>
      <c r="H20" s="126">
        <v>4155</v>
      </c>
      <c r="I20" s="55">
        <v>25</v>
      </c>
      <c r="J20" s="127">
        <v>3</v>
      </c>
      <c r="K20" s="126">
        <v>16</v>
      </c>
      <c r="L20" s="126">
        <v>48</v>
      </c>
      <c r="M20" s="51" t="s">
        <v>7</v>
      </c>
      <c r="N20" s="77"/>
      <c r="O20" s="227">
        <v>34320</v>
      </c>
      <c r="P20" s="227">
        <v>4.25</v>
      </c>
      <c r="Q20" s="231">
        <v>43862</v>
      </c>
      <c r="R20" s="235">
        <v>43992</v>
      </c>
    </row>
    <row r="21" spans="1:18" ht="15.75" x14ac:dyDescent="0.25">
      <c r="A21" s="56"/>
      <c r="B21" s="56">
        <v>292</v>
      </c>
      <c r="C21" s="14">
        <v>94533515</v>
      </c>
      <c r="D21" s="56" t="s">
        <v>684</v>
      </c>
      <c r="E21" s="66" t="s">
        <v>133</v>
      </c>
      <c r="F21" s="66" t="s">
        <v>651</v>
      </c>
      <c r="G21" s="57" t="s">
        <v>135</v>
      </c>
      <c r="H21" s="126">
        <v>347</v>
      </c>
      <c r="I21" s="55">
        <v>24</v>
      </c>
      <c r="J21" s="127">
        <v>3</v>
      </c>
      <c r="K21" s="126">
        <v>16</v>
      </c>
      <c r="L21" s="126">
        <v>48</v>
      </c>
      <c r="M21" s="51" t="s">
        <v>7</v>
      </c>
      <c r="N21" s="77"/>
      <c r="O21" s="227">
        <v>34320</v>
      </c>
      <c r="P21" s="227">
        <v>4.25</v>
      </c>
      <c r="Q21" s="231">
        <v>43862</v>
      </c>
      <c r="R21" s="235">
        <v>43992</v>
      </c>
    </row>
    <row r="22" spans="1:18" ht="15.75" x14ac:dyDescent="0.25">
      <c r="A22" s="56"/>
      <c r="B22" s="56">
        <v>292</v>
      </c>
      <c r="C22" s="14">
        <v>94533515</v>
      </c>
      <c r="D22" s="56" t="s">
        <v>684</v>
      </c>
      <c r="E22" s="79" t="s">
        <v>762</v>
      </c>
      <c r="F22" s="66" t="s">
        <v>651</v>
      </c>
      <c r="G22" s="57"/>
      <c r="H22" s="126"/>
      <c r="I22" s="55"/>
      <c r="J22" s="127"/>
      <c r="K22" s="126"/>
      <c r="L22" s="129">
        <f>SUM(L20:L21)</f>
        <v>96</v>
      </c>
      <c r="M22" s="51"/>
      <c r="N22" s="77"/>
      <c r="O22" s="151"/>
      <c r="P22" s="151"/>
    </row>
    <row r="23" spans="1:18" ht="15.75" x14ac:dyDescent="0.25">
      <c r="A23" s="56">
        <v>5</v>
      </c>
      <c r="B23" s="56">
        <v>293</v>
      </c>
      <c r="C23" s="14">
        <v>16659340</v>
      </c>
      <c r="D23" s="56" t="s">
        <v>672</v>
      </c>
      <c r="E23" s="83" t="s">
        <v>692</v>
      </c>
      <c r="F23" s="66" t="s">
        <v>651</v>
      </c>
      <c r="G23" s="57" t="s">
        <v>136</v>
      </c>
      <c r="H23" s="126">
        <v>5155</v>
      </c>
      <c r="I23" s="55">
        <v>35</v>
      </c>
      <c r="J23" s="127">
        <v>3</v>
      </c>
      <c r="K23" s="126">
        <v>16</v>
      </c>
      <c r="L23" s="126">
        <v>48</v>
      </c>
      <c r="M23" s="51" t="s">
        <v>7</v>
      </c>
      <c r="N23" s="77"/>
      <c r="O23" s="227">
        <v>34320</v>
      </c>
      <c r="P23" s="227">
        <v>4.25</v>
      </c>
      <c r="Q23" s="231">
        <v>43862</v>
      </c>
      <c r="R23" s="235">
        <v>43992</v>
      </c>
    </row>
    <row r="24" spans="1:18" ht="15.75" x14ac:dyDescent="0.25">
      <c r="A24" s="56"/>
      <c r="B24" s="56">
        <v>293</v>
      </c>
      <c r="C24" s="14">
        <v>16659340</v>
      </c>
      <c r="D24" s="56" t="s">
        <v>672</v>
      </c>
      <c r="E24" s="66" t="s">
        <v>692</v>
      </c>
      <c r="F24" s="66" t="s">
        <v>651</v>
      </c>
      <c r="G24" s="67" t="s">
        <v>137</v>
      </c>
      <c r="H24" s="70">
        <v>4303</v>
      </c>
      <c r="I24" s="69">
        <v>20</v>
      </c>
      <c r="J24" s="127">
        <v>4.5</v>
      </c>
      <c r="K24" s="126">
        <v>16</v>
      </c>
      <c r="L24" s="126">
        <v>72</v>
      </c>
      <c r="M24" s="51" t="s">
        <v>7</v>
      </c>
      <c r="N24" s="77"/>
      <c r="O24" s="227">
        <v>34320</v>
      </c>
      <c r="P24" s="227">
        <v>4.25</v>
      </c>
      <c r="Q24" s="231">
        <v>43862</v>
      </c>
      <c r="R24" s="235">
        <v>43992</v>
      </c>
    </row>
    <row r="25" spans="1:18" ht="15.75" x14ac:dyDescent="0.25">
      <c r="A25" s="56"/>
      <c r="B25" s="56">
        <v>293</v>
      </c>
      <c r="C25" s="14">
        <v>16659340</v>
      </c>
      <c r="D25" s="56" t="s">
        <v>672</v>
      </c>
      <c r="E25" s="66" t="s">
        <v>692</v>
      </c>
      <c r="F25" s="66" t="s">
        <v>651</v>
      </c>
      <c r="G25" s="57" t="s">
        <v>131</v>
      </c>
      <c r="H25" s="126">
        <v>2172</v>
      </c>
      <c r="I25" s="55">
        <v>36</v>
      </c>
      <c r="J25" s="127">
        <v>3</v>
      </c>
      <c r="K25" s="126">
        <v>8</v>
      </c>
      <c r="L25" s="126">
        <v>24</v>
      </c>
      <c r="M25" s="51" t="s">
        <v>7</v>
      </c>
      <c r="N25" s="77"/>
      <c r="O25" s="227">
        <v>34320</v>
      </c>
      <c r="P25" s="227">
        <v>4.25</v>
      </c>
      <c r="Q25" s="231">
        <v>43862</v>
      </c>
      <c r="R25" s="235">
        <v>43992</v>
      </c>
    </row>
    <row r="26" spans="1:18" ht="15.75" x14ac:dyDescent="0.25">
      <c r="A26" s="56"/>
      <c r="B26" s="56">
        <v>293</v>
      </c>
      <c r="C26" s="14">
        <v>16659340</v>
      </c>
      <c r="D26" s="56" t="s">
        <v>672</v>
      </c>
      <c r="E26" s="66" t="s">
        <v>692</v>
      </c>
      <c r="F26" s="66" t="s">
        <v>651</v>
      </c>
      <c r="G26" s="57" t="s">
        <v>131</v>
      </c>
      <c r="H26" s="126" t="s">
        <v>124</v>
      </c>
      <c r="I26" s="55">
        <v>46</v>
      </c>
      <c r="J26" s="127">
        <v>3</v>
      </c>
      <c r="K26" s="126">
        <v>8</v>
      </c>
      <c r="L26" s="126">
        <v>24</v>
      </c>
      <c r="M26" s="51" t="s">
        <v>7</v>
      </c>
      <c r="N26" s="77"/>
      <c r="O26" s="227">
        <v>34320</v>
      </c>
      <c r="P26" s="227">
        <v>4.25</v>
      </c>
      <c r="Q26" s="231">
        <v>43862</v>
      </c>
      <c r="R26" s="235">
        <v>43992</v>
      </c>
    </row>
    <row r="27" spans="1:18" ht="15.75" x14ac:dyDescent="0.25">
      <c r="A27" s="56"/>
      <c r="B27" s="56">
        <v>293</v>
      </c>
      <c r="C27" s="14">
        <v>16659340</v>
      </c>
      <c r="D27" s="56" t="s">
        <v>672</v>
      </c>
      <c r="E27" s="79" t="s">
        <v>693</v>
      </c>
      <c r="F27" s="66" t="s">
        <v>651</v>
      </c>
      <c r="G27" s="57"/>
      <c r="H27" s="126"/>
      <c r="I27" s="55"/>
      <c r="J27" s="127"/>
      <c r="K27" s="126"/>
      <c r="L27" s="129">
        <f>SUM(L23:L26)</f>
        <v>168</v>
      </c>
      <c r="M27" s="51"/>
      <c r="N27" s="77"/>
      <c r="O27" s="151"/>
      <c r="P27" s="151"/>
    </row>
    <row r="28" spans="1:18" ht="15.75" x14ac:dyDescent="0.25">
      <c r="A28" s="56">
        <v>6</v>
      </c>
      <c r="B28" s="56">
        <v>294</v>
      </c>
      <c r="C28" s="14">
        <v>16919607</v>
      </c>
      <c r="D28" s="56" t="s">
        <v>672</v>
      </c>
      <c r="E28" s="83" t="s">
        <v>694</v>
      </c>
      <c r="F28" s="66" t="s">
        <v>651</v>
      </c>
      <c r="G28" s="16" t="s">
        <v>140</v>
      </c>
      <c r="H28" s="17" t="s">
        <v>55</v>
      </c>
      <c r="I28" s="55"/>
      <c r="J28" s="18">
        <v>3</v>
      </c>
      <c r="K28" s="17">
        <v>16</v>
      </c>
      <c r="L28" s="22">
        <v>48</v>
      </c>
      <c r="M28" s="19" t="s">
        <v>7</v>
      </c>
      <c r="N28" s="23" t="s">
        <v>98</v>
      </c>
      <c r="O28" s="227">
        <v>34320</v>
      </c>
      <c r="P28" s="227">
        <v>4.25</v>
      </c>
      <c r="Q28" s="231">
        <v>43862</v>
      </c>
      <c r="R28" s="235">
        <v>43992</v>
      </c>
    </row>
    <row r="29" spans="1:18" ht="30" x14ac:dyDescent="0.25">
      <c r="A29" s="56"/>
      <c r="B29" s="56">
        <v>294</v>
      </c>
      <c r="C29" s="14">
        <v>16919607</v>
      </c>
      <c r="D29" s="56" t="s">
        <v>672</v>
      </c>
      <c r="E29" s="66" t="s">
        <v>694</v>
      </c>
      <c r="F29" s="66" t="s">
        <v>651</v>
      </c>
      <c r="G29" s="57" t="s">
        <v>139</v>
      </c>
      <c r="H29" s="126" t="s">
        <v>39</v>
      </c>
      <c r="I29" s="55">
        <v>22</v>
      </c>
      <c r="J29" s="127">
        <v>2</v>
      </c>
      <c r="K29" s="126">
        <v>16</v>
      </c>
      <c r="L29" s="126">
        <v>38</v>
      </c>
      <c r="M29" s="51" t="s">
        <v>7</v>
      </c>
      <c r="N29" s="77"/>
      <c r="O29" s="227">
        <v>34320</v>
      </c>
      <c r="P29" s="227">
        <v>4.25</v>
      </c>
      <c r="Q29" s="231">
        <v>43862</v>
      </c>
      <c r="R29" s="235">
        <v>43992</v>
      </c>
    </row>
    <row r="30" spans="1:18" ht="30" x14ac:dyDescent="0.25">
      <c r="A30" s="56"/>
      <c r="B30" s="56">
        <v>294</v>
      </c>
      <c r="C30" s="14">
        <v>16919607</v>
      </c>
      <c r="D30" s="56" t="s">
        <v>672</v>
      </c>
      <c r="E30" s="66" t="s">
        <v>694</v>
      </c>
      <c r="F30" s="66" t="s">
        <v>651</v>
      </c>
      <c r="G30" s="57" t="s">
        <v>139</v>
      </c>
      <c r="H30" s="126" t="s">
        <v>38</v>
      </c>
      <c r="I30" s="55">
        <v>32</v>
      </c>
      <c r="J30" s="127">
        <v>2</v>
      </c>
      <c r="K30" s="126">
        <v>16</v>
      </c>
      <c r="L30" s="126">
        <v>38</v>
      </c>
      <c r="M30" s="51" t="s">
        <v>7</v>
      </c>
      <c r="N30" s="77"/>
      <c r="O30" s="227">
        <v>34320</v>
      </c>
      <c r="P30" s="227">
        <v>4.25</v>
      </c>
      <c r="Q30" s="231">
        <v>43862</v>
      </c>
      <c r="R30" s="235">
        <v>43992</v>
      </c>
    </row>
    <row r="31" spans="1:18" ht="15.75" x14ac:dyDescent="0.25">
      <c r="A31" s="56"/>
      <c r="B31" s="56">
        <v>294</v>
      </c>
      <c r="C31" s="14">
        <v>16919607</v>
      </c>
      <c r="D31" s="56" t="s">
        <v>672</v>
      </c>
      <c r="E31" s="66" t="s">
        <v>694</v>
      </c>
      <c r="F31" s="66" t="s">
        <v>651</v>
      </c>
      <c r="G31" s="57" t="s">
        <v>140</v>
      </c>
      <c r="H31" s="126">
        <v>3496</v>
      </c>
      <c r="I31" s="55">
        <v>32</v>
      </c>
      <c r="J31" s="127">
        <v>3</v>
      </c>
      <c r="K31" s="126">
        <v>16</v>
      </c>
      <c r="L31" s="126">
        <v>48</v>
      </c>
      <c r="M31" s="51" t="s">
        <v>7</v>
      </c>
      <c r="N31" s="77"/>
      <c r="O31" s="227">
        <v>34320</v>
      </c>
      <c r="P31" s="227">
        <v>4.25</v>
      </c>
      <c r="Q31" s="231">
        <v>43862</v>
      </c>
      <c r="R31" s="235">
        <v>43992</v>
      </c>
    </row>
    <row r="32" spans="1:18" ht="31.5" x14ac:dyDescent="0.25">
      <c r="A32" s="56"/>
      <c r="B32" s="56">
        <v>294</v>
      </c>
      <c r="C32" s="14">
        <v>16919607</v>
      </c>
      <c r="D32" s="56" t="s">
        <v>672</v>
      </c>
      <c r="E32" s="79" t="s">
        <v>695</v>
      </c>
      <c r="F32" s="66" t="s">
        <v>651</v>
      </c>
      <c r="G32" s="57"/>
      <c r="H32" s="126"/>
      <c r="I32" s="55"/>
      <c r="J32" s="127"/>
      <c r="K32" s="126"/>
      <c r="L32" s="129">
        <f>SUM(L28:L31)</f>
        <v>172</v>
      </c>
      <c r="M32" s="51"/>
      <c r="N32" s="77"/>
      <c r="O32" s="151"/>
      <c r="P32" s="151"/>
    </row>
    <row r="33" spans="1:18" ht="15.75" x14ac:dyDescent="0.25">
      <c r="A33" s="56">
        <v>7</v>
      </c>
      <c r="B33" s="56">
        <v>295</v>
      </c>
      <c r="C33" s="14">
        <v>1130621261</v>
      </c>
      <c r="D33" s="56" t="s">
        <v>672</v>
      </c>
      <c r="E33" s="83" t="s">
        <v>696</v>
      </c>
      <c r="F33" s="66" t="s">
        <v>651</v>
      </c>
      <c r="G33" s="57" t="s">
        <v>141</v>
      </c>
      <c r="H33" s="126">
        <v>3172</v>
      </c>
      <c r="I33" s="55">
        <v>20</v>
      </c>
      <c r="J33" s="127">
        <v>3</v>
      </c>
      <c r="K33" s="126">
        <v>16</v>
      </c>
      <c r="L33" s="126">
        <v>48</v>
      </c>
      <c r="M33" s="51" t="s">
        <v>7</v>
      </c>
      <c r="N33" s="77"/>
      <c r="O33" s="227">
        <v>34320</v>
      </c>
      <c r="P33" s="227">
        <v>4.25</v>
      </c>
      <c r="Q33" s="231">
        <v>43862</v>
      </c>
      <c r="R33" s="235">
        <v>43992</v>
      </c>
    </row>
    <row r="34" spans="1:18" ht="15.75" x14ac:dyDescent="0.25">
      <c r="A34" s="56"/>
      <c r="B34" s="56">
        <v>295</v>
      </c>
      <c r="C34" s="14">
        <v>1130621261</v>
      </c>
      <c r="D34" s="56" t="s">
        <v>672</v>
      </c>
      <c r="E34" s="66" t="s">
        <v>696</v>
      </c>
      <c r="F34" s="66" t="s">
        <v>651</v>
      </c>
      <c r="G34" s="57" t="s">
        <v>129</v>
      </c>
      <c r="H34" s="126" t="s">
        <v>112</v>
      </c>
      <c r="I34" s="55">
        <v>22</v>
      </c>
      <c r="J34" s="127">
        <v>3</v>
      </c>
      <c r="K34" s="126">
        <v>16</v>
      </c>
      <c r="L34" s="126">
        <v>48</v>
      </c>
      <c r="M34" s="51" t="s">
        <v>7</v>
      </c>
      <c r="N34" s="77"/>
      <c r="O34" s="227">
        <v>34320</v>
      </c>
      <c r="P34" s="227">
        <v>4.25</v>
      </c>
      <c r="Q34" s="231">
        <v>43862</v>
      </c>
      <c r="R34" s="235">
        <v>43992</v>
      </c>
    </row>
    <row r="35" spans="1:18" ht="15.75" x14ac:dyDescent="0.25">
      <c r="A35" s="56"/>
      <c r="B35" s="56">
        <v>295</v>
      </c>
      <c r="C35" s="14">
        <v>1130621261</v>
      </c>
      <c r="D35" s="56" t="s">
        <v>672</v>
      </c>
      <c r="E35" s="66" t="s">
        <v>696</v>
      </c>
      <c r="F35" s="66" t="s">
        <v>651</v>
      </c>
      <c r="G35" s="57" t="s">
        <v>129</v>
      </c>
      <c r="H35" s="126" t="s">
        <v>113</v>
      </c>
      <c r="I35" s="55">
        <v>25</v>
      </c>
      <c r="J35" s="127">
        <v>3</v>
      </c>
      <c r="K35" s="126">
        <v>16</v>
      </c>
      <c r="L35" s="126">
        <v>48</v>
      </c>
      <c r="M35" s="51" t="s">
        <v>7</v>
      </c>
      <c r="N35" s="77"/>
      <c r="O35" s="227">
        <v>34320</v>
      </c>
      <c r="P35" s="227">
        <v>4.25</v>
      </c>
      <c r="Q35" s="231">
        <v>43862</v>
      </c>
      <c r="R35" s="235">
        <v>43992</v>
      </c>
    </row>
    <row r="36" spans="1:18" ht="15.75" x14ac:dyDescent="0.25">
      <c r="A36" s="56"/>
      <c r="B36" s="56">
        <v>295</v>
      </c>
      <c r="C36" s="14">
        <v>1130621261</v>
      </c>
      <c r="D36" s="56" t="s">
        <v>672</v>
      </c>
      <c r="E36" s="66" t="s">
        <v>696</v>
      </c>
      <c r="F36" s="66" t="s">
        <v>651</v>
      </c>
      <c r="G36" s="275" t="s">
        <v>798</v>
      </c>
      <c r="H36" s="17">
        <v>570</v>
      </c>
      <c r="I36" s="55"/>
      <c r="J36" s="18">
        <v>3</v>
      </c>
      <c r="K36" s="17">
        <v>15</v>
      </c>
      <c r="L36" s="22">
        <v>45</v>
      </c>
      <c r="M36" s="19" t="s">
        <v>7</v>
      </c>
      <c r="N36" s="23" t="s">
        <v>98</v>
      </c>
      <c r="O36" s="227">
        <v>34320</v>
      </c>
      <c r="P36" s="227">
        <v>4.25</v>
      </c>
      <c r="Q36" s="231">
        <v>43862</v>
      </c>
      <c r="R36" s="235">
        <v>43992</v>
      </c>
    </row>
    <row r="37" spans="1:18" ht="31.5" x14ac:dyDescent="0.25">
      <c r="A37" s="56"/>
      <c r="B37" s="56">
        <v>295</v>
      </c>
      <c r="C37" s="14">
        <v>1130621261</v>
      </c>
      <c r="D37" s="56" t="s">
        <v>672</v>
      </c>
      <c r="E37" s="79" t="s">
        <v>697</v>
      </c>
      <c r="F37" s="66" t="s">
        <v>651</v>
      </c>
      <c r="G37" s="57"/>
      <c r="H37" s="126"/>
      <c r="I37" s="55"/>
      <c r="J37" s="127"/>
      <c r="K37" s="126"/>
      <c r="L37" s="129">
        <f>SUM(L33:L36)</f>
        <v>189</v>
      </c>
      <c r="M37" s="51"/>
      <c r="N37" s="77"/>
      <c r="O37" s="151"/>
      <c r="P37" s="151"/>
    </row>
    <row r="38" spans="1:18" ht="30" x14ac:dyDescent="0.25">
      <c r="A38" s="56">
        <v>8</v>
      </c>
      <c r="B38" s="56">
        <v>296</v>
      </c>
      <c r="C38" s="14">
        <v>16483159</v>
      </c>
      <c r="D38" s="56" t="s">
        <v>680</v>
      </c>
      <c r="E38" s="83" t="s">
        <v>142</v>
      </c>
      <c r="F38" s="66" t="s">
        <v>651</v>
      </c>
      <c r="G38" s="57" t="s">
        <v>143</v>
      </c>
      <c r="H38" s="126" t="s">
        <v>90</v>
      </c>
      <c r="I38" s="55">
        <v>20</v>
      </c>
      <c r="J38" s="127">
        <v>3</v>
      </c>
      <c r="K38" s="126">
        <v>16</v>
      </c>
      <c r="L38" s="126">
        <v>48</v>
      </c>
      <c r="M38" s="51" t="s">
        <v>7</v>
      </c>
      <c r="N38" s="77"/>
      <c r="O38" s="227">
        <v>34320</v>
      </c>
      <c r="P38" s="227">
        <v>4.25</v>
      </c>
      <c r="Q38" s="231">
        <v>43862</v>
      </c>
      <c r="R38" s="235">
        <v>43992</v>
      </c>
    </row>
    <row r="39" spans="1:18" ht="30" x14ac:dyDescent="0.25">
      <c r="A39" s="56"/>
      <c r="B39" s="56">
        <v>296</v>
      </c>
      <c r="C39" s="14">
        <v>16483159</v>
      </c>
      <c r="D39" s="56" t="s">
        <v>680</v>
      </c>
      <c r="E39" s="66" t="s">
        <v>142</v>
      </c>
      <c r="F39" s="66" t="s">
        <v>651</v>
      </c>
      <c r="G39" s="16" t="s">
        <v>131</v>
      </c>
      <c r="H39" s="17" t="s">
        <v>114</v>
      </c>
      <c r="I39" s="69"/>
      <c r="J39" s="18">
        <v>3</v>
      </c>
      <c r="K39" s="17">
        <v>8</v>
      </c>
      <c r="L39" s="22">
        <v>24</v>
      </c>
      <c r="M39" s="19" t="s">
        <v>7</v>
      </c>
      <c r="N39" s="23" t="s">
        <v>98</v>
      </c>
      <c r="O39" s="227">
        <v>34320</v>
      </c>
      <c r="P39" s="227">
        <v>4.25</v>
      </c>
      <c r="Q39" s="231">
        <v>43862</v>
      </c>
      <c r="R39" s="235">
        <v>43992</v>
      </c>
    </row>
    <row r="40" spans="1:18" ht="30" x14ac:dyDescent="0.25">
      <c r="A40" s="56"/>
      <c r="B40" s="56">
        <v>296</v>
      </c>
      <c r="C40" s="14">
        <v>16483159</v>
      </c>
      <c r="D40" s="56" t="s">
        <v>680</v>
      </c>
      <c r="E40" s="66" t="s">
        <v>142</v>
      </c>
      <c r="F40" s="66" t="s">
        <v>651</v>
      </c>
      <c r="G40" s="16" t="s">
        <v>144</v>
      </c>
      <c r="H40" s="17" t="s">
        <v>189</v>
      </c>
      <c r="I40" s="69"/>
      <c r="J40" s="18">
        <v>3</v>
      </c>
      <c r="K40" s="17">
        <v>16</v>
      </c>
      <c r="L40" s="22">
        <v>48</v>
      </c>
      <c r="M40" s="19" t="s">
        <v>7</v>
      </c>
      <c r="N40" s="23" t="s">
        <v>98</v>
      </c>
      <c r="O40" s="227">
        <v>34320</v>
      </c>
      <c r="P40" s="227">
        <v>4.25</v>
      </c>
      <c r="Q40" s="231">
        <v>43862</v>
      </c>
      <c r="R40" s="235">
        <v>43992</v>
      </c>
    </row>
    <row r="41" spans="1:18" ht="30" x14ac:dyDescent="0.25">
      <c r="A41" s="56"/>
      <c r="B41" s="56">
        <v>296</v>
      </c>
      <c r="C41" s="14">
        <v>16483159</v>
      </c>
      <c r="D41" s="56" t="s">
        <v>680</v>
      </c>
      <c r="E41" s="79" t="s">
        <v>761</v>
      </c>
      <c r="F41" s="66" t="s">
        <v>651</v>
      </c>
      <c r="G41" s="67"/>
      <c r="H41" s="70"/>
      <c r="I41" s="69"/>
      <c r="J41" s="127"/>
      <c r="K41" s="126"/>
      <c r="L41" s="129">
        <f>SUM(L38:L40)</f>
        <v>120</v>
      </c>
      <c r="M41" s="51"/>
      <c r="N41" s="77"/>
      <c r="O41" s="151"/>
      <c r="P41" s="151"/>
    </row>
    <row r="42" spans="1:18" ht="45" x14ac:dyDescent="0.25">
      <c r="A42" s="56">
        <v>9</v>
      </c>
      <c r="B42" s="56">
        <v>297</v>
      </c>
      <c r="C42" s="14">
        <v>1144153529</v>
      </c>
      <c r="D42" s="56" t="s">
        <v>764</v>
      </c>
      <c r="E42" s="83" t="s">
        <v>698</v>
      </c>
      <c r="F42" s="66" t="s">
        <v>651</v>
      </c>
      <c r="G42" s="57" t="s">
        <v>144</v>
      </c>
      <c r="H42" s="126">
        <v>2303</v>
      </c>
      <c r="I42" s="55">
        <v>30</v>
      </c>
      <c r="J42" s="127">
        <v>3</v>
      </c>
      <c r="K42" s="126">
        <v>16</v>
      </c>
      <c r="L42" s="126">
        <v>48</v>
      </c>
      <c r="M42" s="51" t="s">
        <v>7</v>
      </c>
      <c r="N42" s="77"/>
      <c r="O42" s="227">
        <v>34320</v>
      </c>
      <c r="P42" s="227">
        <v>4.25</v>
      </c>
      <c r="Q42" s="231">
        <v>43862</v>
      </c>
      <c r="R42" s="235">
        <v>43992</v>
      </c>
    </row>
    <row r="43" spans="1:18" ht="45" x14ac:dyDescent="0.25">
      <c r="A43" s="56"/>
      <c r="B43" s="56">
        <v>297</v>
      </c>
      <c r="C43" s="14">
        <v>1144153529</v>
      </c>
      <c r="D43" s="56" t="s">
        <v>764</v>
      </c>
      <c r="E43" s="66" t="s">
        <v>698</v>
      </c>
      <c r="F43" s="66" t="s">
        <v>651</v>
      </c>
      <c r="G43" s="57" t="s">
        <v>145</v>
      </c>
      <c r="H43" s="126" t="s">
        <v>61</v>
      </c>
      <c r="I43" s="55">
        <v>30</v>
      </c>
      <c r="J43" s="127">
        <v>3</v>
      </c>
      <c r="K43" s="126">
        <v>16</v>
      </c>
      <c r="L43" s="126">
        <v>48</v>
      </c>
      <c r="M43" s="51" t="s">
        <v>7</v>
      </c>
      <c r="N43" s="77"/>
      <c r="O43" s="227">
        <v>34320</v>
      </c>
      <c r="P43" s="227">
        <v>4.25</v>
      </c>
      <c r="Q43" s="231">
        <v>43862</v>
      </c>
      <c r="R43" s="235">
        <v>43992</v>
      </c>
    </row>
    <row r="44" spans="1:18" ht="45" x14ac:dyDescent="0.25">
      <c r="A44" s="56"/>
      <c r="B44" s="56">
        <v>297</v>
      </c>
      <c r="C44" s="14">
        <v>1144153529</v>
      </c>
      <c r="D44" s="56" t="s">
        <v>764</v>
      </c>
      <c r="E44" s="79" t="s">
        <v>699</v>
      </c>
      <c r="F44" s="66" t="s">
        <v>651</v>
      </c>
      <c r="G44" s="57"/>
      <c r="H44" s="126"/>
      <c r="I44" s="55"/>
      <c r="J44" s="127"/>
      <c r="K44" s="126"/>
      <c r="L44" s="129">
        <f>SUM(L42:L43)</f>
        <v>96</v>
      </c>
      <c r="M44" s="51"/>
      <c r="N44" s="77"/>
      <c r="O44" s="151"/>
      <c r="P44" s="151"/>
    </row>
    <row r="45" spans="1:18" ht="15.75" x14ac:dyDescent="0.25">
      <c r="A45" s="56">
        <v>10</v>
      </c>
      <c r="B45" s="56">
        <v>298</v>
      </c>
      <c r="C45" s="14">
        <v>66997092</v>
      </c>
      <c r="D45" s="56" t="s">
        <v>672</v>
      </c>
      <c r="E45" s="83" t="s">
        <v>700</v>
      </c>
      <c r="F45" s="66" t="s">
        <v>651</v>
      </c>
      <c r="G45" s="57" t="s">
        <v>136</v>
      </c>
      <c r="H45" s="126">
        <v>541</v>
      </c>
      <c r="I45" s="55">
        <v>32</v>
      </c>
      <c r="J45" s="127">
        <v>3</v>
      </c>
      <c r="K45" s="126">
        <v>16</v>
      </c>
      <c r="L45" s="126">
        <v>48</v>
      </c>
      <c r="M45" s="51" t="s">
        <v>7</v>
      </c>
      <c r="N45" s="77"/>
      <c r="O45" s="227">
        <v>34320</v>
      </c>
      <c r="P45" s="227">
        <v>4.25</v>
      </c>
      <c r="Q45" s="231">
        <v>43862</v>
      </c>
      <c r="R45" s="235">
        <v>43992</v>
      </c>
    </row>
    <row r="46" spans="1:18" ht="15.75" x14ac:dyDescent="0.25">
      <c r="A46" s="56"/>
      <c r="B46" s="56">
        <v>298</v>
      </c>
      <c r="C46" s="14">
        <v>66997092</v>
      </c>
      <c r="D46" s="56" t="s">
        <v>672</v>
      </c>
      <c r="E46" s="66" t="s">
        <v>700</v>
      </c>
      <c r="F46" s="66" t="s">
        <v>651</v>
      </c>
      <c r="G46" s="57" t="s">
        <v>144</v>
      </c>
      <c r="H46" s="126">
        <v>3156</v>
      </c>
      <c r="I46" s="55">
        <v>25</v>
      </c>
      <c r="J46" s="127">
        <v>3</v>
      </c>
      <c r="K46" s="126">
        <v>16</v>
      </c>
      <c r="L46" s="126">
        <v>48</v>
      </c>
      <c r="M46" s="51" t="s">
        <v>7</v>
      </c>
      <c r="N46" s="77"/>
      <c r="O46" s="227">
        <v>34320</v>
      </c>
      <c r="P46" s="227">
        <v>4.25</v>
      </c>
      <c r="Q46" s="231">
        <v>43862</v>
      </c>
      <c r="R46" s="235">
        <v>43992</v>
      </c>
    </row>
    <row r="47" spans="1:18" ht="15.75" x14ac:dyDescent="0.25">
      <c r="A47" s="56"/>
      <c r="B47" s="56">
        <v>298</v>
      </c>
      <c r="C47" s="14">
        <v>66997092</v>
      </c>
      <c r="D47" s="56" t="s">
        <v>672</v>
      </c>
      <c r="E47" s="66" t="s">
        <v>700</v>
      </c>
      <c r="F47" s="66" t="s">
        <v>651</v>
      </c>
      <c r="G47" s="57" t="s">
        <v>146</v>
      </c>
      <c r="H47" s="126" t="s">
        <v>100</v>
      </c>
      <c r="I47" s="55">
        <v>30</v>
      </c>
      <c r="J47" s="127">
        <v>3</v>
      </c>
      <c r="K47" s="126">
        <v>16</v>
      </c>
      <c r="L47" s="126">
        <v>48</v>
      </c>
      <c r="M47" s="51" t="s">
        <v>7</v>
      </c>
      <c r="N47" s="77"/>
      <c r="O47" s="227">
        <v>34320</v>
      </c>
      <c r="P47" s="227">
        <v>4.25</v>
      </c>
      <c r="Q47" s="231">
        <v>43862</v>
      </c>
      <c r="R47" s="235">
        <v>43992</v>
      </c>
    </row>
    <row r="48" spans="1:18" ht="15.75" x14ac:dyDescent="0.25">
      <c r="A48" s="56"/>
      <c r="B48" s="56">
        <v>298</v>
      </c>
      <c r="C48" s="14">
        <v>66997092</v>
      </c>
      <c r="D48" s="56" t="s">
        <v>672</v>
      </c>
      <c r="E48" s="66" t="s">
        <v>700</v>
      </c>
      <c r="F48" s="66" t="s">
        <v>651</v>
      </c>
      <c r="G48" s="16" t="s">
        <v>143</v>
      </c>
      <c r="H48" s="17" t="s">
        <v>104</v>
      </c>
      <c r="I48" s="17"/>
      <c r="J48" s="18">
        <v>3</v>
      </c>
      <c r="K48" s="17">
        <v>15</v>
      </c>
      <c r="L48" s="22">
        <v>45</v>
      </c>
      <c r="M48" s="19" t="s">
        <v>7</v>
      </c>
      <c r="N48" s="23" t="s">
        <v>98</v>
      </c>
      <c r="O48" s="227">
        <v>34320</v>
      </c>
      <c r="P48" s="227">
        <v>4.25</v>
      </c>
      <c r="Q48" s="231">
        <v>43862</v>
      </c>
      <c r="R48" s="235">
        <v>43992</v>
      </c>
    </row>
    <row r="49" spans="1:18" ht="15.75" x14ac:dyDescent="0.25">
      <c r="A49" s="56"/>
      <c r="B49" s="56">
        <v>298</v>
      </c>
      <c r="C49" s="14">
        <v>66997092</v>
      </c>
      <c r="D49" s="56" t="s">
        <v>672</v>
      </c>
      <c r="E49" s="79" t="s">
        <v>701</v>
      </c>
      <c r="F49" s="66" t="s">
        <v>651</v>
      </c>
      <c r="G49" s="57"/>
      <c r="H49" s="126"/>
      <c r="I49" s="55"/>
      <c r="J49" s="127"/>
      <c r="K49" s="126"/>
      <c r="L49" s="129">
        <f>SUM(L45:L48)</f>
        <v>189</v>
      </c>
      <c r="M49" s="51"/>
      <c r="N49" s="77"/>
      <c r="O49" s="151"/>
      <c r="P49" s="151"/>
    </row>
    <row r="50" spans="1:18" ht="15.75" x14ac:dyDescent="0.25">
      <c r="A50" s="56">
        <v>11</v>
      </c>
      <c r="B50" s="56">
        <v>299</v>
      </c>
      <c r="C50" s="14">
        <v>14639969</v>
      </c>
      <c r="D50" s="56" t="s">
        <v>672</v>
      </c>
      <c r="E50" s="83" t="s">
        <v>702</v>
      </c>
      <c r="F50" s="66" t="s">
        <v>651</v>
      </c>
      <c r="G50" s="57" t="s">
        <v>147</v>
      </c>
      <c r="H50" s="126" t="s">
        <v>115</v>
      </c>
      <c r="I50" s="55">
        <v>30</v>
      </c>
      <c r="J50" s="127">
        <v>3</v>
      </c>
      <c r="K50" s="126">
        <v>16</v>
      </c>
      <c r="L50" s="126">
        <v>48</v>
      </c>
      <c r="M50" s="51" t="s">
        <v>7</v>
      </c>
      <c r="N50" s="77"/>
      <c r="O50" s="227">
        <v>34320</v>
      </c>
      <c r="P50" s="227">
        <v>4.25</v>
      </c>
      <c r="Q50" s="231">
        <v>43862</v>
      </c>
      <c r="R50" s="235">
        <v>43992</v>
      </c>
    </row>
    <row r="51" spans="1:18" ht="15.75" x14ac:dyDescent="0.25">
      <c r="A51" s="56"/>
      <c r="B51" s="56">
        <v>299</v>
      </c>
      <c r="C51" s="14">
        <v>14639969</v>
      </c>
      <c r="D51" s="56" t="s">
        <v>672</v>
      </c>
      <c r="E51" s="66" t="s">
        <v>702</v>
      </c>
      <c r="F51" s="66" t="s">
        <v>651</v>
      </c>
      <c r="G51" s="67" t="s">
        <v>148</v>
      </c>
      <c r="H51" s="70" t="s">
        <v>72</v>
      </c>
      <c r="I51" s="69">
        <v>20</v>
      </c>
      <c r="J51" s="127">
        <v>3</v>
      </c>
      <c r="K51" s="126">
        <v>16</v>
      </c>
      <c r="L51" s="126">
        <v>48</v>
      </c>
      <c r="M51" s="51" t="s">
        <v>7</v>
      </c>
      <c r="N51" s="77"/>
      <c r="O51" s="227">
        <v>34320</v>
      </c>
      <c r="P51" s="227">
        <v>4.25</v>
      </c>
      <c r="Q51" s="231">
        <v>43862</v>
      </c>
      <c r="R51" s="235">
        <v>43992</v>
      </c>
    </row>
    <row r="52" spans="1:18" ht="30" x14ac:dyDescent="0.25">
      <c r="A52" s="56"/>
      <c r="B52" s="56">
        <v>299</v>
      </c>
      <c r="C52" s="14">
        <v>14639969</v>
      </c>
      <c r="D52" s="56" t="s">
        <v>672</v>
      </c>
      <c r="E52" s="66" t="s">
        <v>702</v>
      </c>
      <c r="F52" s="66" t="s">
        <v>651</v>
      </c>
      <c r="G52" s="57" t="s">
        <v>149</v>
      </c>
      <c r="H52" s="126">
        <v>6490</v>
      </c>
      <c r="I52" s="55">
        <v>32</v>
      </c>
      <c r="J52" s="127">
        <v>2</v>
      </c>
      <c r="K52" s="126">
        <v>16</v>
      </c>
      <c r="L52" s="126">
        <v>38</v>
      </c>
      <c r="M52" s="51" t="s">
        <v>7</v>
      </c>
      <c r="N52" s="77"/>
      <c r="O52" s="227">
        <v>34320</v>
      </c>
      <c r="P52" s="227">
        <v>4.25</v>
      </c>
      <c r="Q52" s="231">
        <v>43862</v>
      </c>
      <c r="R52" s="235">
        <v>43992</v>
      </c>
    </row>
    <row r="53" spans="1:18" ht="30" x14ac:dyDescent="0.25">
      <c r="A53" s="56"/>
      <c r="B53" s="56">
        <v>299</v>
      </c>
      <c r="C53" s="14">
        <v>14639969</v>
      </c>
      <c r="D53" s="56" t="s">
        <v>672</v>
      </c>
      <c r="E53" s="66" t="s">
        <v>702</v>
      </c>
      <c r="F53" s="66" t="s">
        <v>651</v>
      </c>
      <c r="G53" s="57" t="s">
        <v>150</v>
      </c>
      <c r="H53" s="126" t="s">
        <v>40</v>
      </c>
      <c r="I53" s="55">
        <v>32</v>
      </c>
      <c r="J53" s="127">
        <v>3</v>
      </c>
      <c r="K53" s="126">
        <v>16</v>
      </c>
      <c r="L53" s="126">
        <v>48</v>
      </c>
      <c r="M53" s="51" t="s">
        <v>7</v>
      </c>
      <c r="N53" s="77"/>
      <c r="O53" s="227">
        <v>34320</v>
      </c>
      <c r="P53" s="227">
        <v>4.25</v>
      </c>
      <c r="Q53" s="231">
        <v>43862</v>
      </c>
      <c r="R53" s="235">
        <v>43992</v>
      </c>
    </row>
    <row r="54" spans="1:18" ht="30" x14ac:dyDescent="0.25">
      <c r="A54" s="56"/>
      <c r="B54" s="56">
        <v>299</v>
      </c>
      <c r="C54" s="14">
        <v>14639969</v>
      </c>
      <c r="D54" s="56" t="s">
        <v>672</v>
      </c>
      <c r="E54" s="66" t="s">
        <v>702</v>
      </c>
      <c r="F54" s="66" t="s">
        <v>651</v>
      </c>
      <c r="G54" s="57" t="s">
        <v>59</v>
      </c>
      <c r="H54" s="126">
        <v>5496</v>
      </c>
      <c r="I54" s="55">
        <v>33</v>
      </c>
      <c r="J54" s="127">
        <v>3</v>
      </c>
      <c r="K54" s="126">
        <v>16</v>
      </c>
      <c r="L54" s="126">
        <v>48</v>
      </c>
      <c r="M54" s="51" t="s">
        <v>7</v>
      </c>
      <c r="N54" s="77"/>
      <c r="O54" s="227">
        <v>34320</v>
      </c>
      <c r="P54" s="227">
        <v>4.25</v>
      </c>
      <c r="Q54" s="231">
        <v>43862</v>
      </c>
      <c r="R54" s="235">
        <v>43992</v>
      </c>
    </row>
    <row r="55" spans="1:18" ht="31.5" x14ac:dyDescent="0.25">
      <c r="A55" s="56"/>
      <c r="B55" s="56">
        <v>299</v>
      </c>
      <c r="C55" s="14">
        <v>14639969</v>
      </c>
      <c r="D55" s="56" t="s">
        <v>672</v>
      </c>
      <c r="E55" s="79" t="s">
        <v>703</v>
      </c>
      <c r="F55" s="66" t="s">
        <v>651</v>
      </c>
      <c r="G55" s="57"/>
      <c r="H55" s="126"/>
      <c r="I55" s="55"/>
      <c r="J55" s="127"/>
      <c r="K55" s="126"/>
      <c r="L55" s="129">
        <f>SUM(L50:L54)</f>
        <v>230</v>
      </c>
      <c r="M55" s="51"/>
      <c r="N55" s="77"/>
      <c r="O55" s="151"/>
      <c r="P55" s="151"/>
    </row>
    <row r="56" spans="1:18" ht="15.75" x14ac:dyDescent="0.25">
      <c r="A56" s="56">
        <v>12</v>
      </c>
      <c r="B56" s="56">
        <v>300</v>
      </c>
      <c r="C56" s="14">
        <v>16670972</v>
      </c>
      <c r="D56" s="56" t="s">
        <v>672</v>
      </c>
      <c r="E56" s="83" t="s">
        <v>704</v>
      </c>
      <c r="F56" s="83" t="s">
        <v>652</v>
      </c>
      <c r="G56" s="57" t="s">
        <v>143</v>
      </c>
      <c r="H56" s="126" t="s">
        <v>109</v>
      </c>
      <c r="I56" s="55">
        <v>20</v>
      </c>
      <c r="J56" s="127">
        <v>3</v>
      </c>
      <c r="K56" s="126">
        <v>16</v>
      </c>
      <c r="L56" s="126">
        <v>48</v>
      </c>
      <c r="M56" s="51" t="s">
        <v>7</v>
      </c>
      <c r="N56" s="77"/>
      <c r="O56" s="151">
        <v>38480</v>
      </c>
      <c r="P56" s="227">
        <v>4.25</v>
      </c>
      <c r="Q56" s="231">
        <v>43862</v>
      </c>
      <c r="R56" s="235">
        <v>43992</v>
      </c>
    </row>
    <row r="57" spans="1:18" ht="15.75" x14ac:dyDescent="0.25">
      <c r="A57" s="56"/>
      <c r="B57" s="56">
        <v>300</v>
      </c>
      <c r="C57" s="14">
        <v>16670972</v>
      </c>
      <c r="D57" s="56" t="s">
        <v>672</v>
      </c>
      <c r="E57" s="66" t="s">
        <v>704</v>
      </c>
      <c r="F57" s="66" t="s">
        <v>652</v>
      </c>
      <c r="G57" s="57" t="s">
        <v>131</v>
      </c>
      <c r="H57" s="126" t="s">
        <v>113</v>
      </c>
      <c r="I57" s="55">
        <v>25</v>
      </c>
      <c r="J57" s="127">
        <v>3</v>
      </c>
      <c r="K57" s="126">
        <v>8</v>
      </c>
      <c r="L57" s="126">
        <v>24</v>
      </c>
      <c r="M57" s="51" t="s">
        <v>7</v>
      </c>
      <c r="N57" s="77"/>
      <c r="O57" s="151">
        <v>38480</v>
      </c>
      <c r="P57" s="227">
        <v>4.25</v>
      </c>
      <c r="Q57" s="231">
        <v>43862</v>
      </c>
      <c r="R57" s="235">
        <v>43992</v>
      </c>
    </row>
    <row r="58" spans="1:18" ht="15.75" x14ac:dyDescent="0.25">
      <c r="A58" s="56"/>
      <c r="B58" s="56">
        <v>300</v>
      </c>
      <c r="C58" s="14">
        <v>16670972</v>
      </c>
      <c r="D58" s="56" t="s">
        <v>672</v>
      </c>
      <c r="E58" s="66" t="s">
        <v>704</v>
      </c>
      <c r="F58" s="66" t="s">
        <v>652</v>
      </c>
      <c r="G58" s="57" t="s">
        <v>130</v>
      </c>
      <c r="H58" s="126">
        <v>3492</v>
      </c>
      <c r="I58" s="55">
        <v>32</v>
      </c>
      <c r="J58" s="127">
        <v>3</v>
      </c>
      <c r="K58" s="126">
        <v>16</v>
      </c>
      <c r="L58" s="126">
        <v>48</v>
      </c>
      <c r="M58" s="51" t="s">
        <v>7</v>
      </c>
      <c r="N58" s="77"/>
      <c r="O58" s="151">
        <v>38480</v>
      </c>
      <c r="P58" s="227">
        <v>4.25</v>
      </c>
      <c r="Q58" s="231">
        <v>43862</v>
      </c>
      <c r="R58" s="235">
        <v>43992</v>
      </c>
    </row>
    <row r="59" spans="1:18" ht="15.75" x14ac:dyDescent="0.25">
      <c r="A59" s="56"/>
      <c r="B59" s="56">
        <v>300</v>
      </c>
      <c r="C59" s="14">
        <v>16670972</v>
      </c>
      <c r="D59" s="56" t="s">
        <v>672</v>
      </c>
      <c r="E59" s="66" t="s">
        <v>704</v>
      </c>
      <c r="F59" s="66" t="s">
        <v>652</v>
      </c>
      <c r="G59" s="67" t="s">
        <v>129</v>
      </c>
      <c r="H59" s="70" t="s">
        <v>117</v>
      </c>
      <c r="I59" s="69">
        <v>37</v>
      </c>
      <c r="J59" s="127">
        <v>3</v>
      </c>
      <c r="K59" s="126">
        <v>16</v>
      </c>
      <c r="L59" s="126">
        <v>48</v>
      </c>
      <c r="M59" s="51" t="s">
        <v>7</v>
      </c>
      <c r="N59" s="77" t="s">
        <v>151</v>
      </c>
      <c r="O59" s="151">
        <v>38480</v>
      </c>
      <c r="P59" s="227">
        <v>4.25</v>
      </c>
      <c r="Q59" s="231">
        <v>43862</v>
      </c>
      <c r="R59" s="235">
        <v>43992</v>
      </c>
    </row>
    <row r="60" spans="1:18" ht="15.75" x14ac:dyDescent="0.25">
      <c r="A60" s="56"/>
      <c r="B60" s="56">
        <v>300</v>
      </c>
      <c r="C60" s="14">
        <v>16670972</v>
      </c>
      <c r="D60" s="56" t="s">
        <v>672</v>
      </c>
      <c r="E60" s="66" t="s">
        <v>704</v>
      </c>
      <c r="F60" s="66" t="s">
        <v>652</v>
      </c>
      <c r="G60" s="57" t="s">
        <v>143</v>
      </c>
      <c r="H60" s="126" t="s">
        <v>123</v>
      </c>
      <c r="I60" s="55">
        <v>50</v>
      </c>
      <c r="J60" s="127">
        <v>3</v>
      </c>
      <c r="K60" s="126">
        <v>16</v>
      </c>
      <c r="L60" s="126">
        <v>48</v>
      </c>
      <c r="M60" s="51" t="s">
        <v>7</v>
      </c>
      <c r="N60" s="77"/>
      <c r="O60" s="151">
        <v>38480</v>
      </c>
      <c r="P60" s="227">
        <v>4.25</v>
      </c>
      <c r="Q60" s="231">
        <v>43862</v>
      </c>
      <c r="R60" s="235">
        <v>43992</v>
      </c>
    </row>
    <row r="61" spans="1:18" ht="15.75" x14ac:dyDescent="0.25">
      <c r="A61" s="56"/>
      <c r="B61" s="56">
        <v>300</v>
      </c>
      <c r="C61" s="14">
        <v>16670972</v>
      </c>
      <c r="D61" s="56" t="s">
        <v>672</v>
      </c>
      <c r="E61" s="79" t="s">
        <v>763</v>
      </c>
      <c r="F61" s="66" t="s">
        <v>652</v>
      </c>
      <c r="G61" s="57"/>
      <c r="H61" s="126"/>
      <c r="I61" s="55"/>
      <c r="J61" s="127"/>
      <c r="K61" s="126"/>
      <c r="L61" s="126">
        <f>SUM(L56:L60)</f>
        <v>216</v>
      </c>
      <c r="M61" s="51"/>
      <c r="N61" s="77"/>
      <c r="O61" s="151"/>
      <c r="P61" s="151"/>
    </row>
    <row r="62" spans="1:18" ht="30" x14ac:dyDescent="0.25">
      <c r="A62" s="56">
        <v>13</v>
      </c>
      <c r="B62" s="56">
        <v>301</v>
      </c>
      <c r="C62" s="14">
        <v>6318512</v>
      </c>
      <c r="D62" s="56" t="s">
        <v>765</v>
      </c>
      <c r="E62" s="83" t="s">
        <v>705</v>
      </c>
      <c r="F62" s="66" t="s">
        <v>651</v>
      </c>
      <c r="G62" s="16" t="s">
        <v>131</v>
      </c>
      <c r="H62" s="17" t="s">
        <v>107</v>
      </c>
      <c r="I62" s="17"/>
      <c r="J62" s="18">
        <v>3</v>
      </c>
      <c r="K62" s="17">
        <v>8</v>
      </c>
      <c r="L62" s="22">
        <v>24</v>
      </c>
      <c r="M62" s="19" t="s">
        <v>7</v>
      </c>
      <c r="N62" s="23" t="s">
        <v>98</v>
      </c>
      <c r="O62" s="227">
        <v>34320</v>
      </c>
      <c r="P62" s="227">
        <v>4.25</v>
      </c>
      <c r="Q62" s="231">
        <v>43862</v>
      </c>
      <c r="R62" s="235">
        <v>43992</v>
      </c>
    </row>
    <row r="63" spans="1:18" ht="30" x14ac:dyDescent="0.25">
      <c r="A63" s="56"/>
      <c r="B63" s="56">
        <v>301</v>
      </c>
      <c r="C63" s="14">
        <v>6318512</v>
      </c>
      <c r="D63" s="56" t="s">
        <v>765</v>
      </c>
      <c r="E63" s="66" t="s">
        <v>705</v>
      </c>
      <c r="F63" s="66" t="s">
        <v>651</v>
      </c>
      <c r="G63" s="57" t="s">
        <v>144</v>
      </c>
      <c r="H63" s="126">
        <v>201</v>
      </c>
      <c r="I63" s="55">
        <v>40</v>
      </c>
      <c r="J63" s="127">
        <v>3</v>
      </c>
      <c r="K63" s="126">
        <v>16</v>
      </c>
      <c r="L63" s="126">
        <v>48</v>
      </c>
      <c r="M63" s="51" t="s">
        <v>7</v>
      </c>
      <c r="N63" s="77"/>
      <c r="O63" s="227">
        <v>34320</v>
      </c>
      <c r="P63" s="227">
        <v>4.25</v>
      </c>
      <c r="Q63" s="231">
        <v>43862</v>
      </c>
      <c r="R63" s="235">
        <v>43992</v>
      </c>
    </row>
    <row r="64" spans="1:18" ht="30" x14ac:dyDescent="0.25">
      <c r="A64" s="56"/>
      <c r="B64" s="56">
        <v>301</v>
      </c>
      <c r="C64" s="14">
        <v>6318512</v>
      </c>
      <c r="D64" s="56" t="s">
        <v>765</v>
      </c>
      <c r="E64" s="66" t="s">
        <v>705</v>
      </c>
      <c r="F64" s="66" t="s">
        <v>651</v>
      </c>
      <c r="G64" s="16" t="s">
        <v>131</v>
      </c>
      <c r="H64" s="17">
        <v>2155</v>
      </c>
      <c r="I64" s="17"/>
      <c r="J64" s="18">
        <v>3</v>
      </c>
      <c r="K64" s="17">
        <v>8</v>
      </c>
      <c r="L64" s="22">
        <v>24</v>
      </c>
      <c r="M64" s="19" t="s">
        <v>7</v>
      </c>
      <c r="N64" s="23" t="s">
        <v>98</v>
      </c>
      <c r="O64" s="227">
        <v>34320</v>
      </c>
      <c r="P64" s="227">
        <v>4.25</v>
      </c>
      <c r="Q64" s="231">
        <v>43862</v>
      </c>
      <c r="R64" s="235">
        <v>43992</v>
      </c>
    </row>
    <row r="65" spans="1:18" ht="30" x14ac:dyDescent="0.25">
      <c r="A65" s="56"/>
      <c r="B65" s="56">
        <v>301</v>
      </c>
      <c r="C65" s="14">
        <v>6318512</v>
      </c>
      <c r="D65" s="56" t="s">
        <v>765</v>
      </c>
      <c r="E65" s="79" t="s">
        <v>706</v>
      </c>
      <c r="F65" s="66" t="s">
        <v>651</v>
      </c>
      <c r="G65" s="57"/>
      <c r="H65" s="126"/>
      <c r="I65" s="55"/>
      <c r="J65" s="127"/>
      <c r="K65" s="126"/>
      <c r="L65" s="126">
        <f>SUM(L62:L64)</f>
        <v>96</v>
      </c>
      <c r="M65" s="51"/>
      <c r="N65" s="77"/>
      <c r="O65" s="151"/>
      <c r="P65" s="151"/>
    </row>
    <row r="66" spans="1:18" ht="15.75" x14ac:dyDescent="0.25">
      <c r="A66" s="56">
        <v>14</v>
      </c>
      <c r="B66" s="56">
        <v>302</v>
      </c>
      <c r="C66" s="14">
        <v>16659746</v>
      </c>
      <c r="D66" s="56" t="s">
        <v>672</v>
      </c>
      <c r="E66" s="83" t="s">
        <v>707</v>
      </c>
      <c r="F66" s="66" t="s">
        <v>651</v>
      </c>
      <c r="G66" s="67" t="s">
        <v>131</v>
      </c>
      <c r="H66" s="70" t="s">
        <v>105</v>
      </c>
      <c r="I66" s="69">
        <v>37</v>
      </c>
      <c r="J66" s="127">
        <v>3</v>
      </c>
      <c r="K66" s="126">
        <v>8</v>
      </c>
      <c r="L66" s="126">
        <v>24</v>
      </c>
      <c r="M66" s="51" t="s">
        <v>7</v>
      </c>
      <c r="N66" s="77" t="s">
        <v>151</v>
      </c>
      <c r="O66" s="227">
        <v>34320</v>
      </c>
      <c r="P66" s="227">
        <v>4.25</v>
      </c>
      <c r="Q66" s="231">
        <v>43862</v>
      </c>
      <c r="R66" s="235">
        <v>43992</v>
      </c>
    </row>
    <row r="67" spans="1:18" ht="15.75" x14ac:dyDescent="0.25">
      <c r="A67" s="56"/>
      <c r="B67" s="56">
        <v>302</v>
      </c>
      <c r="C67" s="14">
        <v>16659746</v>
      </c>
      <c r="D67" s="56" t="s">
        <v>672</v>
      </c>
      <c r="E67" s="66" t="s">
        <v>707</v>
      </c>
      <c r="F67" s="66" t="s">
        <v>651</v>
      </c>
      <c r="G67" s="57" t="s">
        <v>131</v>
      </c>
      <c r="H67" s="126" t="s">
        <v>115</v>
      </c>
      <c r="I67" s="55">
        <v>30</v>
      </c>
      <c r="J67" s="127">
        <v>3</v>
      </c>
      <c r="K67" s="126">
        <v>8</v>
      </c>
      <c r="L67" s="126">
        <v>24</v>
      </c>
      <c r="M67" s="51" t="s">
        <v>7</v>
      </c>
      <c r="N67" s="77"/>
      <c r="O67" s="227">
        <v>34320</v>
      </c>
      <c r="P67" s="227">
        <v>4.25</v>
      </c>
      <c r="Q67" s="231">
        <v>43862</v>
      </c>
      <c r="R67" s="235">
        <v>43992</v>
      </c>
    </row>
    <row r="68" spans="1:18" ht="15.75" x14ac:dyDescent="0.25">
      <c r="A68" s="56"/>
      <c r="B68" s="56">
        <v>302</v>
      </c>
      <c r="C68" s="14">
        <v>16659746</v>
      </c>
      <c r="D68" s="56" t="s">
        <v>672</v>
      </c>
      <c r="E68" s="66" t="s">
        <v>707</v>
      </c>
      <c r="F68" s="66" t="s">
        <v>651</v>
      </c>
      <c r="G68" s="57" t="s">
        <v>153</v>
      </c>
      <c r="H68" s="126">
        <v>301</v>
      </c>
      <c r="I68" s="55">
        <v>35</v>
      </c>
      <c r="J68" s="127">
        <v>3</v>
      </c>
      <c r="K68" s="126">
        <v>16</v>
      </c>
      <c r="L68" s="126">
        <v>48</v>
      </c>
      <c r="M68" s="51" t="s">
        <v>7</v>
      </c>
      <c r="N68" s="77"/>
      <c r="O68" s="227">
        <v>34320</v>
      </c>
      <c r="P68" s="227">
        <v>4.25</v>
      </c>
      <c r="Q68" s="231">
        <v>43862</v>
      </c>
      <c r="R68" s="235">
        <v>43992</v>
      </c>
    </row>
    <row r="69" spans="1:18" ht="31.5" x14ac:dyDescent="0.25">
      <c r="A69" s="56"/>
      <c r="B69" s="56">
        <v>302</v>
      </c>
      <c r="C69" s="14">
        <v>16659746</v>
      </c>
      <c r="D69" s="56" t="s">
        <v>672</v>
      </c>
      <c r="E69" s="79" t="s">
        <v>708</v>
      </c>
      <c r="F69" s="66" t="s">
        <v>651</v>
      </c>
      <c r="G69" s="57"/>
      <c r="H69" s="126"/>
      <c r="I69" s="55"/>
      <c r="J69" s="127"/>
      <c r="K69" s="126"/>
      <c r="L69" s="129">
        <f>SUM(L66:L68)</f>
        <v>96</v>
      </c>
      <c r="M69" s="51"/>
      <c r="N69" s="77"/>
      <c r="O69" s="151"/>
      <c r="P69" s="151"/>
    </row>
    <row r="70" spans="1:18" ht="45.75" x14ac:dyDescent="0.25">
      <c r="A70" s="56">
        <v>15</v>
      </c>
      <c r="B70" s="56">
        <v>303</v>
      </c>
      <c r="C70" s="14">
        <v>16640114</v>
      </c>
      <c r="D70" s="56" t="s">
        <v>672</v>
      </c>
      <c r="E70" s="83" t="s">
        <v>709</v>
      </c>
      <c r="F70" s="66" t="s">
        <v>651</v>
      </c>
      <c r="G70" s="67" t="s">
        <v>154</v>
      </c>
      <c r="H70" s="70" t="s">
        <v>97</v>
      </c>
      <c r="I70" s="69">
        <v>15</v>
      </c>
      <c r="J70" s="127">
        <v>3</v>
      </c>
      <c r="K70" s="126">
        <v>16</v>
      </c>
      <c r="L70" s="126">
        <v>48</v>
      </c>
      <c r="M70" s="51" t="s">
        <v>7</v>
      </c>
      <c r="N70" s="77" t="s">
        <v>155</v>
      </c>
      <c r="O70" s="227">
        <v>34320</v>
      </c>
      <c r="P70" s="227">
        <v>4.25</v>
      </c>
      <c r="Q70" s="231">
        <v>43862</v>
      </c>
      <c r="R70" s="235">
        <v>43992</v>
      </c>
    </row>
    <row r="71" spans="1:18" ht="15.75" x14ac:dyDescent="0.25">
      <c r="A71" s="56"/>
      <c r="B71" s="56">
        <v>303</v>
      </c>
      <c r="C71" s="14">
        <v>16640114</v>
      </c>
      <c r="D71" s="56" t="s">
        <v>672</v>
      </c>
      <c r="E71" s="66" t="s">
        <v>709</v>
      </c>
      <c r="F71" s="66" t="s">
        <v>651</v>
      </c>
      <c r="G71" s="57" t="s">
        <v>137</v>
      </c>
      <c r="H71" s="126" t="s">
        <v>92</v>
      </c>
      <c r="I71" s="55">
        <v>20</v>
      </c>
      <c r="J71" s="127">
        <v>3</v>
      </c>
      <c r="K71" s="126">
        <v>16</v>
      </c>
      <c r="L71" s="126">
        <v>48</v>
      </c>
      <c r="M71" s="51" t="s">
        <v>7</v>
      </c>
      <c r="N71" s="77"/>
      <c r="O71" s="227">
        <v>34320</v>
      </c>
      <c r="P71" s="227">
        <v>4.25</v>
      </c>
      <c r="Q71" s="231">
        <v>43862</v>
      </c>
      <c r="R71" s="235">
        <v>43992</v>
      </c>
    </row>
    <row r="72" spans="1:18" ht="15.75" x14ac:dyDescent="0.25">
      <c r="A72" s="56"/>
      <c r="B72" s="56">
        <v>303</v>
      </c>
      <c r="C72" s="14">
        <v>16640114</v>
      </c>
      <c r="D72" s="56" t="s">
        <v>672</v>
      </c>
      <c r="E72" s="66" t="s">
        <v>709</v>
      </c>
      <c r="F72" s="66" t="s">
        <v>651</v>
      </c>
      <c r="G72" s="16" t="s">
        <v>192</v>
      </c>
      <c r="H72" s="17" t="s">
        <v>799</v>
      </c>
      <c r="I72" s="17"/>
      <c r="J72" s="18">
        <v>3</v>
      </c>
      <c r="K72" s="17">
        <v>16</v>
      </c>
      <c r="L72" s="22">
        <v>48</v>
      </c>
      <c r="M72" s="19" t="s">
        <v>7</v>
      </c>
      <c r="N72" s="23" t="s">
        <v>98</v>
      </c>
      <c r="O72" s="227">
        <v>34320</v>
      </c>
      <c r="P72" s="227">
        <v>4.25</v>
      </c>
      <c r="Q72" s="231">
        <v>43862</v>
      </c>
      <c r="R72" s="235">
        <v>43992</v>
      </c>
    </row>
    <row r="73" spans="1:18" ht="15.75" x14ac:dyDescent="0.25">
      <c r="A73" s="56"/>
      <c r="B73" s="56">
        <v>303</v>
      </c>
      <c r="C73" s="14">
        <v>16640114</v>
      </c>
      <c r="D73" s="56" t="s">
        <v>672</v>
      </c>
      <c r="E73" s="79" t="s">
        <v>710</v>
      </c>
      <c r="F73" s="66" t="s">
        <v>651</v>
      </c>
      <c r="G73" s="57"/>
      <c r="H73" s="126"/>
      <c r="I73" s="55"/>
      <c r="J73" s="127"/>
      <c r="K73" s="126"/>
      <c r="L73" s="129">
        <f>SUM(L70:L72)</f>
        <v>144</v>
      </c>
      <c r="M73" s="51"/>
      <c r="N73" s="77"/>
      <c r="O73" s="227"/>
      <c r="P73" s="227"/>
      <c r="Q73" s="231"/>
      <c r="R73" s="235"/>
    </row>
    <row r="74" spans="1:18" ht="15.75" x14ac:dyDescent="0.25">
      <c r="A74" s="56">
        <v>16</v>
      </c>
      <c r="B74" s="56">
        <v>304</v>
      </c>
      <c r="C74" s="14">
        <v>16648700</v>
      </c>
      <c r="D74" s="56" t="s">
        <v>672</v>
      </c>
      <c r="E74" s="83" t="s">
        <v>711</v>
      </c>
      <c r="F74" s="66" t="s">
        <v>651</v>
      </c>
      <c r="G74" s="57" t="s">
        <v>144</v>
      </c>
      <c r="H74" s="126">
        <v>3155</v>
      </c>
      <c r="I74" s="55">
        <v>25</v>
      </c>
      <c r="J74" s="127">
        <v>3</v>
      </c>
      <c r="K74" s="126">
        <v>16</v>
      </c>
      <c r="L74" s="126">
        <v>48</v>
      </c>
      <c r="M74" s="51" t="s">
        <v>7</v>
      </c>
      <c r="N74" s="77"/>
      <c r="O74" s="227">
        <v>34320</v>
      </c>
      <c r="P74" s="227">
        <v>4.25</v>
      </c>
      <c r="Q74" s="231">
        <v>43862</v>
      </c>
      <c r="R74" s="235">
        <v>43992</v>
      </c>
    </row>
    <row r="75" spans="1:18" ht="15.75" x14ac:dyDescent="0.25">
      <c r="A75" s="56"/>
      <c r="B75" s="56">
        <v>304</v>
      </c>
      <c r="C75" s="14">
        <v>16648700</v>
      </c>
      <c r="D75" s="56" t="s">
        <v>672</v>
      </c>
      <c r="E75" s="66" t="s">
        <v>711</v>
      </c>
      <c r="F75" s="66" t="s">
        <v>651</v>
      </c>
      <c r="G75" s="57" t="s">
        <v>131</v>
      </c>
      <c r="H75" s="126" t="s">
        <v>156</v>
      </c>
      <c r="I75" s="55">
        <v>25</v>
      </c>
      <c r="J75" s="127">
        <v>3</v>
      </c>
      <c r="K75" s="126">
        <v>8</v>
      </c>
      <c r="L75" s="126">
        <v>24</v>
      </c>
      <c r="M75" s="51" t="s">
        <v>7</v>
      </c>
      <c r="N75" s="77"/>
      <c r="O75" s="227">
        <v>34320</v>
      </c>
      <c r="P75" s="227">
        <v>4.25</v>
      </c>
      <c r="Q75" s="231">
        <v>43862</v>
      </c>
      <c r="R75" s="235">
        <v>43992</v>
      </c>
    </row>
    <row r="76" spans="1:18" ht="15.75" x14ac:dyDescent="0.25">
      <c r="A76" s="56"/>
      <c r="B76" s="56">
        <v>304</v>
      </c>
      <c r="C76" s="14">
        <v>16648700</v>
      </c>
      <c r="D76" s="56" t="s">
        <v>672</v>
      </c>
      <c r="E76" s="66" t="s">
        <v>711</v>
      </c>
      <c r="F76" s="66" t="s">
        <v>651</v>
      </c>
      <c r="G76" s="57" t="s">
        <v>146</v>
      </c>
      <c r="H76" s="126" t="s">
        <v>95</v>
      </c>
      <c r="I76" s="55">
        <v>30</v>
      </c>
      <c r="J76" s="127">
        <v>3</v>
      </c>
      <c r="K76" s="126">
        <v>16</v>
      </c>
      <c r="L76" s="126">
        <v>48</v>
      </c>
      <c r="M76" s="51" t="s">
        <v>7</v>
      </c>
      <c r="N76" s="77"/>
      <c r="O76" s="227">
        <v>34320</v>
      </c>
      <c r="P76" s="227">
        <v>4.25</v>
      </c>
      <c r="Q76" s="231">
        <v>43862</v>
      </c>
      <c r="R76" s="235">
        <v>43992</v>
      </c>
    </row>
    <row r="77" spans="1:18" ht="15.75" x14ac:dyDescent="0.25">
      <c r="A77" s="56"/>
      <c r="B77" s="56">
        <v>304</v>
      </c>
      <c r="C77" s="14">
        <v>16648700</v>
      </c>
      <c r="D77" s="56" t="s">
        <v>672</v>
      </c>
      <c r="E77" s="79" t="s">
        <v>712</v>
      </c>
      <c r="F77" s="66" t="s">
        <v>651</v>
      </c>
      <c r="G77" s="57"/>
      <c r="H77" s="126"/>
      <c r="I77" s="55"/>
      <c r="J77" s="127"/>
      <c r="K77" s="126"/>
      <c r="L77" s="129">
        <f>SUM(L74:L76)</f>
        <v>120</v>
      </c>
      <c r="M77" s="51"/>
      <c r="N77" s="77"/>
      <c r="O77" s="151"/>
      <c r="P77" s="151"/>
    </row>
    <row r="78" spans="1:18" ht="15.75" x14ac:dyDescent="0.25">
      <c r="A78" s="56">
        <v>17</v>
      </c>
      <c r="B78" s="56">
        <v>305</v>
      </c>
      <c r="C78" s="14">
        <v>16715142</v>
      </c>
      <c r="D78" s="56" t="s">
        <v>672</v>
      </c>
      <c r="E78" s="83" t="s">
        <v>157</v>
      </c>
      <c r="F78" s="66" t="s">
        <v>651</v>
      </c>
      <c r="G78" s="57" t="s">
        <v>128</v>
      </c>
      <c r="H78" s="126">
        <v>2494</v>
      </c>
      <c r="I78" s="55">
        <v>35</v>
      </c>
      <c r="J78" s="127">
        <v>3</v>
      </c>
      <c r="K78" s="126">
        <v>16</v>
      </c>
      <c r="L78" s="126">
        <v>48</v>
      </c>
      <c r="M78" s="51" t="s">
        <v>7</v>
      </c>
      <c r="N78" s="77"/>
      <c r="O78" s="227">
        <v>34320</v>
      </c>
      <c r="P78" s="227">
        <v>4.25</v>
      </c>
      <c r="Q78" s="231">
        <v>43862</v>
      </c>
      <c r="R78" s="235">
        <v>43992</v>
      </c>
    </row>
    <row r="79" spans="1:18" ht="15.75" x14ac:dyDescent="0.25">
      <c r="A79" s="56"/>
      <c r="B79" s="56">
        <v>305</v>
      </c>
      <c r="C79" s="14">
        <v>16715142</v>
      </c>
      <c r="D79" s="56" t="s">
        <v>672</v>
      </c>
      <c r="E79" s="66" t="s">
        <v>157</v>
      </c>
      <c r="F79" s="66" t="s">
        <v>651</v>
      </c>
      <c r="G79" s="142" t="s">
        <v>158</v>
      </c>
      <c r="H79" s="143">
        <v>2491</v>
      </c>
      <c r="I79" s="55">
        <v>40</v>
      </c>
      <c r="J79" s="127">
        <v>3</v>
      </c>
      <c r="K79" s="126">
        <v>16</v>
      </c>
      <c r="L79" s="126">
        <v>48</v>
      </c>
      <c r="M79" s="51" t="s">
        <v>7</v>
      </c>
      <c r="N79" s="77"/>
      <c r="O79" s="227">
        <v>34320</v>
      </c>
      <c r="P79" s="227">
        <v>4.25</v>
      </c>
      <c r="Q79" s="231">
        <v>43862</v>
      </c>
      <c r="R79" s="235">
        <v>43992</v>
      </c>
    </row>
    <row r="80" spans="1:18" ht="15.75" x14ac:dyDescent="0.25">
      <c r="A80" s="56"/>
      <c r="B80" s="56">
        <v>305</v>
      </c>
      <c r="C80" s="14">
        <v>16715142</v>
      </c>
      <c r="D80" s="56" t="s">
        <v>672</v>
      </c>
      <c r="E80" s="79" t="s">
        <v>714</v>
      </c>
      <c r="F80" s="66" t="s">
        <v>651</v>
      </c>
      <c r="G80" s="148"/>
      <c r="H80" s="143"/>
      <c r="I80" s="55"/>
      <c r="J80" s="127"/>
      <c r="K80" s="126"/>
      <c r="L80" s="129">
        <f>SUM(L78:L79)</f>
        <v>96</v>
      </c>
      <c r="M80" s="51"/>
      <c r="N80" s="77"/>
      <c r="O80" s="151"/>
      <c r="P80" s="151"/>
    </row>
    <row r="81" spans="1:18" ht="15.75" x14ac:dyDescent="0.25">
      <c r="A81" s="56">
        <v>18</v>
      </c>
      <c r="B81" s="56">
        <v>306</v>
      </c>
      <c r="C81" s="14">
        <v>16670354</v>
      </c>
      <c r="D81" s="56" t="s">
        <v>672</v>
      </c>
      <c r="E81" s="83" t="s">
        <v>713</v>
      </c>
      <c r="F81" s="66" t="s">
        <v>651</v>
      </c>
      <c r="G81" s="57" t="s">
        <v>128</v>
      </c>
      <c r="H81" s="126">
        <v>2495</v>
      </c>
      <c r="I81" s="55">
        <v>35</v>
      </c>
      <c r="J81" s="127">
        <v>3</v>
      </c>
      <c r="K81" s="126">
        <v>16</v>
      </c>
      <c r="L81" s="126">
        <v>48</v>
      </c>
      <c r="M81" s="51" t="s">
        <v>7</v>
      </c>
      <c r="N81" s="77"/>
      <c r="O81" s="227">
        <v>34320</v>
      </c>
      <c r="P81" s="227">
        <v>4.25</v>
      </c>
      <c r="Q81" s="231">
        <v>43862</v>
      </c>
      <c r="R81" s="235">
        <v>43992</v>
      </c>
    </row>
    <row r="82" spans="1:18" ht="15.75" x14ac:dyDescent="0.25">
      <c r="A82" s="56"/>
      <c r="B82" s="56">
        <v>306</v>
      </c>
      <c r="C82" s="14">
        <v>16670354</v>
      </c>
      <c r="D82" s="56" t="s">
        <v>672</v>
      </c>
      <c r="E82" s="66" t="s">
        <v>713</v>
      </c>
      <c r="F82" s="66" t="s">
        <v>651</v>
      </c>
      <c r="G82" s="67" t="s">
        <v>128</v>
      </c>
      <c r="H82" s="70">
        <v>274</v>
      </c>
      <c r="I82" s="69">
        <v>20</v>
      </c>
      <c r="J82" s="127">
        <v>3</v>
      </c>
      <c r="K82" s="126">
        <v>16</v>
      </c>
      <c r="L82" s="126">
        <v>48</v>
      </c>
      <c r="M82" s="51" t="s">
        <v>7</v>
      </c>
      <c r="N82" s="77"/>
      <c r="O82" s="227">
        <v>34320</v>
      </c>
      <c r="P82" s="227">
        <v>4.25</v>
      </c>
      <c r="Q82" s="231">
        <v>43862</v>
      </c>
      <c r="R82" s="235">
        <v>43992</v>
      </c>
    </row>
    <row r="83" spans="1:18" ht="31.5" x14ac:dyDescent="0.25">
      <c r="A83" s="56"/>
      <c r="B83" s="56">
        <v>306</v>
      </c>
      <c r="C83" s="14">
        <v>16670354</v>
      </c>
      <c r="D83" s="56" t="s">
        <v>672</v>
      </c>
      <c r="E83" s="79" t="s">
        <v>715</v>
      </c>
      <c r="F83" s="66" t="s">
        <v>651</v>
      </c>
      <c r="G83" s="67"/>
      <c r="H83" s="70"/>
      <c r="I83" s="69"/>
      <c r="J83" s="127"/>
      <c r="K83" s="126"/>
      <c r="L83" s="129">
        <f>SUM(L81:L82)</f>
        <v>96</v>
      </c>
      <c r="M83" s="51"/>
      <c r="N83" s="77"/>
      <c r="O83" s="151"/>
      <c r="P83" s="151"/>
    </row>
    <row r="84" spans="1:18" ht="25.5" x14ac:dyDescent="0.25">
      <c r="A84" s="56">
        <v>19</v>
      </c>
      <c r="B84" s="56">
        <v>307</v>
      </c>
      <c r="C84" s="14">
        <v>16925290</v>
      </c>
      <c r="D84" s="56" t="s">
        <v>672</v>
      </c>
      <c r="E84" s="83" t="s">
        <v>716</v>
      </c>
      <c r="F84" s="66" t="s">
        <v>651</v>
      </c>
      <c r="G84" s="16" t="s">
        <v>150</v>
      </c>
      <c r="H84" s="17">
        <v>5490</v>
      </c>
      <c r="I84" s="17"/>
      <c r="J84" s="18">
        <v>3</v>
      </c>
      <c r="K84" s="17">
        <v>16</v>
      </c>
      <c r="L84" s="22">
        <v>48</v>
      </c>
      <c r="M84" s="19" t="s">
        <v>7</v>
      </c>
      <c r="N84" s="23" t="s">
        <v>98</v>
      </c>
      <c r="O84" s="227">
        <v>34320</v>
      </c>
      <c r="P84" s="227">
        <v>4.25</v>
      </c>
      <c r="Q84" s="231">
        <v>43862</v>
      </c>
      <c r="R84" s="235">
        <v>43992</v>
      </c>
    </row>
    <row r="85" spans="1:18" ht="15.75" x14ac:dyDescent="0.25">
      <c r="A85" s="56"/>
      <c r="B85" s="56">
        <v>307</v>
      </c>
      <c r="C85" s="14">
        <v>16925290</v>
      </c>
      <c r="D85" s="56" t="s">
        <v>672</v>
      </c>
      <c r="E85" s="58" t="s">
        <v>716</v>
      </c>
      <c r="F85" s="66" t="s">
        <v>651</v>
      </c>
      <c r="G85" s="57" t="s">
        <v>161</v>
      </c>
      <c r="H85" s="126" t="s">
        <v>162</v>
      </c>
      <c r="I85" s="55">
        <v>21</v>
      </c>
      <c r="J85" s="127">
        <v>2.5</v>
      </c>
      <c r="K85" s="126">
        <v>16</v>
      </c>
      <c r="L85" s="126">
        <v>40</v>
      </c>
      <c r="M85" s="51" t="s">
        <v>7</v>
      </c>
      <c r="N85" s="77"/>
      <c r="O85" s="227">
        <v>34320</v>
      </c>
      <c r="P85" s="227">
        <v>4.25</v>
      </c>
      <c r="Q85" s="231">
        <v>43862</v>
      </c>
      <c r="R85" s="235">
        <v>43992</v>
      </c>
    </row>
    <row r="86" spans="1:18" ht="15.75" x14ac:dyDescent="0.25">
      <c r="A86" s="56"/>
      <c r="B86" s="56">
        <v>307</v>
      </c>
      <c r="C86" s="14">
        <v>16925290</v>
      </c>
      <c r="D86" s="56" t="s">
        <v>672</v>
      </c>
      <c r="E86" s="58" t="s">
        <v>716</v>
      </c>
      <c r="F86" s="66" t="s">
        <v>651</v>
      </c>
      <c r="G86" s="57" t="s">
        <v>147</v>
      </c>
      <c r="H86" s="78">
        <v>3155</v>
      </c>
      <c r="I86" s="55">
        <v>25</v>
      </c>
      <c r="J86" s="127">
        <v>3</v>
      </c>
      <c r="K86" s="126">
        <v>16</v>
      </c>
      <c r="L86" s="126">
        <v>48</v>
      </c>
      <c r="M86" s="51" t="s">
        <v>7</v>
      </c>
      <c r="N86" s="144"/>
      <c r="O86" s="227">
        <v>34320</v>
      </c>
      <c r="P86" s="227">
        <v>4.25</v>
      </c>
      <c r="Q86" s="231">
        <v>43862</v>
      </c>
      <c r="R86" s="235">
        <v>43992</v>
      </c>
    </row>
    <row r="87" spans="1:18" ht="15.75" x14ac:dyDescent="0.25">
      <c r="A87" s="56"/>
      <c r="B87" s="56">
        <v>307</v>
      </c>
      <c r="C87" s="14">
        <v>16925290</v>
      </c>
      <c r="D87" s="56" t="s">
        <v>672</v>
      </c>
      <c r="E87" s="58" t="s">
        <v>716</v>
      </c>
      <c r="F87" s="66" t="s">
        <v>651</v>
      </c>
      <c r="G87" s="57" t="s">
        <v>135</v>
      </c>
      <c r="H87" s="126" t="s">
        <v>163</v>
      </c>
      <c r="I87" s="55">
        <v>35</v>
      </c>
      <c r="J87" s="127">
        <v>3</v>
      </c>
      <c r="K87" s="126">
        <v>16</v>
      </c>
      <c r="L87" s="126">
        <v>48</v>
      </c>
      <c r="M87" s="51" t="s">
        <v>7</v>
      </c>
      <c r="N87" s="77"/>
      <c r="O87" s="227">
        <v>34320</v>
      </c>
      <c r="P87" s="227">
        <v>4.25</v>
      </c>
      <c r="Q87" s="231">
        <v>43862</v>
      </c>
      <c r="R87" s="235">
        <v>43992</v>
      </c>
    </row>
    <row r="88" spans="1:18" ht="15.75" x14ac:dyDescent="0.25">
      <c r="A88" s="56"/>
      <c r="B88" s="56">
        <v>307</v>
      </c>
      <c r="C88" s="14">
        <v>16925290</v>
      </c>
      <c r="D88" s="56" t="s">
        <v>672</v>
      </c>
      <c r="E88" s="58" t="s">
        <v>716</v>
      </c>
      <c r="F88" s="66" t="s">
        <v>651</v>
      </c>
      <c r="G88" s="16" t="s">
        <v>138</v>
      </c>
      <c r="H88" s="17">
        <v>1011</v>
      </c>
      <c r="I88" s="17"/>
      <c r="J88" s="18">
        <v>3</v>
      </c>
      <c r="K88" s="17">
        <v>16</v>
      </c>
      <c r="L88" s="22">
        <v>48</v>
      </c>
      <c r="M88" s="19" t="s">
        <v>7</v>
      </c>
      <c r="N88" s="23" t="s">
        <v>98</v>
      </c>
      <c r="O88" s="227">
        <v>34320</v>
      </c>
      <c r="P88" s="227">
        <v>4.25</v>
      </c>
      <c r="Q88" s="231">
        <v>43862</v>
      </c>
      <c r="R88" s="235">
        <v>43992</v>
      </c>
    </row>
    <row r="89" spans="1:18" ht="31.5" x14ac:dyDescent="0.25">
      <c r="A89" s="56"/>
      <c r="B89" s="56">
        <v>307</v>
      </c>
      <c r="C89" s="14">
        <v>16925290</v>
      </c>
      <c r="D89" s="56" t="s">
        <v>672</v>
      </c>
      <c r="E89" s="71" t="s">
        <v>717</v>
      </c>
      <c r="F89" s="66" t="s">
        <v>651</v>
      </c>
      <c r="G89" s="57"/>
      <c r="H89" s="126"/>
      <c r="I89" s="55"/>
      <c r="J89" s="127"/>
      <c r="K89" s="126"/>
      <c r="L89" s="129">
        <f>SUM(L84:L88)</f>
        <v>232</v>
      </c>
      <c r="M89" s="51"/>
      <c r="N89" s="77"/>
      <c r="O89" s="151"/>
      <c r="P89" s="151"/>
    </row>
    <row r="90" spans="1:18" ht="30" x14ac:dyDescent="0.25">
      <c r="A90" s="56">
        <v>20</v>
      </c>
      <c r="B90" s="56">
        <v>308</v>
      </c>
      <c r="C90" s="14">
        <v>94538847</v>
      </c>
      <c r="D90" s="56" t="s">
        <v>672</v>
      </c>
      <c r="E90" s="83" t="s">
        <v>718</v>
      </c>
      <c r="F90" s="66" t="s">
        <v>651</v>
      </c>
      <c r="G90" s="57" t="s">
        <v>150</v>
      </c>
      <c r="H90" s="126">
        <v>5491</v>
      </c>
      <c r="I90" s="55">
        <v>40</v>
      </c>
      <c r="J90" s="127">
        <v>3</v>
      </c>
      <c r="K90" s="126">
        <v>16</v>
      </c>
      <c r="L90" s="126">
        <v>48</v>
      </c>
      <c r="M90" s="51" t="s">
        <v>7</v>
      </c>
      <c r="N90" s="77"/>
      <c r="O90" s="227">
        <v>34320</v>
      </c>
      <c r="P90" s="227">
        <v>4.25</v>
      </c>
      <c r="Q90" s="231">
        <v>43862</v>
      </c>
      <c r="R90" s="235">
        <v>43992</v>
      </c>
    </row>
    <row r="91" spans="1:18" ht="30" x14ac:dyDescent="0.25">
      <c r="A91" s="56"/>
      <c r="B91" s="56">
        <v>308</v>
      </c>
      <c r="C91" s="14">
        <v>94538847</v>
      </c>
      <c r="D91" s="56" t="s">
        <v>672</v>
      </c>
      <c r="E91" s="66" t="s">
        <v>718</v>
      </c>
      <c r="F91" s="66" t="s">
        <v>651</v>
      </c>
      <c r="G91" s="67" t="s">
        <v>164</v>
      </c>
      <c r="H91" s="70" t="s">
        <v>52</v>
      </c>
      <c r="I91" s="69">
        <v>20</v>
      </c>
      <c r="J91" s="127">
        <v>3</v>
      </c>
      <c r="K91" s="126">
        <v>16</v>
      </c>
      <c r="L91" s="126">
        <v>48</v>
      </c>
      <c r="M91" s="51" t="s">
        <v>7</v>
      </c>
      <c r="N91" s="77"/>
      <c r="O91" s="227">
        <v>34320</v>
      </c>
      <c r="P91" s="227">
        <v>4.25</v>
      </c>
      <c r="Q91" s="231">
        <v>43862</v>
      </c>
      <c r="R91" s="235">
        <v>43992</v>
      </c>
    </row>
    <row r="92" spans="1:18" ht="15.75" x14ac:dyDescent="0.25">
      <c r="A92" s="56"/>
      <c r="B92" s="56">
        <v>308</v>
      </c>
      <c r="C92" s="14">
        <v>94538847</v>
      </c>
      <c r="D92" s="56" t="s">
        <v>672</v>
      </c>
      <c r="E92" s="66" t="s">
        <v>718</v>
      </c>
      <c r="F92" s="66" t="s">
        <v>651</v>
      </c>
      <c r="G92" s="57" t="s">
        <v>148</v>
      </c>
      <c r="H92" s="126">
        <v>4495</v>
      </c>
      <c r="I92" s="55">
        <v>34</v>
      </c>
      <c r="J92" s="127">
        <v>3</v>
      </c>
      <c r="K92" s="126">
        <v>16</v>
      </c>
      <c r="L92" s="126">
        <v>48</v>
      </c>
      <c r="M92" s="51" t="s">
        <v>7</v>
      </c>
      <c r="N92" s="77"/>
      <c r="O92" s="227">
        <v>34320</v>
      </c>
      <c r="P92" s="227">
        <v>4.25</v>
      </c>
      <c r="Q92" s="231">
        <v>43862</v>
      </c>
      <c r="R92" s="235">
        <v>43992</v>
      </c>
    </row>
    <row r="93" spans="1:18" ht="30" x14ac:dyDescent="0.25">
      <c r="A93" s="56"/>
      <c r="B93" s="56">
        <v>308</v>
      </c>
      <c r="C93" s="14">
        <v>94538847</v>
      </c>
      <c r="D93" s="56" t="s">
        <v>672</v>
      </c>
      <c r="E93" s="66" t="s">
        <v>718</v>
      </c>
      <c r="F93" s="66" t="s">
        <v>651</v>
      </c>
      <c r="G93" s="57" t="s">
        <v>149</v>
      </c>
      <c r="H93" s="126">
        <v>6491</v>
      </c>
      <c r="I93" s="55">
        <v>35</v>
      </c>
      <c r="J93" s="127">
        <v>2</v>
      </c>
      <c r="K93" s="126">
        <v>16</v>
      </c>
      <c r="L93" s="126">
        <v>38</v>
      </c>
      <c r="M93" s="51" t="s">
        <v>7</v>
      </c>
      <c r="N93" s="77"/>
      <c r="O93" s="227">
        <v>34320</v>
      </c>
      <c r="P93" s="227">
        <v>4.25</v>
      </c>
      <c r="Q93" s="231">
        <v>43862</v>
      </c>
      <c r="R93" s="235">
        <v>43992</v>
      </c>
    </row>
    <row r="94" spans="1:18" ht="15.75" x14ac:dyDescent="0.25">
      <c r="A94" s="56"/>
      <c r="B94" s="56">
        <v>308</v>
      </c>
      <c r="C94" s="14">
        <v>94538847</v>
      </c>
      <c r="D94" s="56" t="s">
        <v>672</v>
      </c>
      <c r="E94" s="66" t="s">
        <v>718</v>
      </c>
      <c r="F94" s="66" t="s">
        <v>651</v>
      </c>
      <c r="G94" s="16" t="s">
        <v>800</v>
      </c>
      <c r="H94" s="17" t="s">
        <v>70</v>
      </c>
      <c r="I94" s="17"/>
      <c r="J94" s="18">
        <v>3</v>
      </c>
      <c r="K94" s="17">
        <v>16</v>
      </c>
      <c r="L94" s="22">
        <v>48</v>
      </c>
      <c r="M94" s="19" t="s">
        <v>7</v>
      </c>
      <c r="N94" s="23" t="s">
        <v>98</v>
      </c>
      <c r="O94" s="227">
        <v>34320</v>
      </c>
      <c r="P94" s="227">
        <v>4.25</v>
      </c>
      <c r="Q94" s="231">
        <v>43862</v>
      </c>
      <c r="R94" s="235">
        <v>43992</v>
      </c>
    </row>
    <row r="95" spans="1:18" ht="31.5" x14ac:dyDescent="0.25">
      <c r="A95" s="56"/>
      <c r="B95" s="56">
        <v>308</v>
      </c>
      <c r="C95" s="14">
        <v>94538847</v>
      </c>
      <c r="D95" s="56" t="s">
        <v>672</v>
      </c>
      <c r="E95" s="71" t="s">
        <v>719</v>
      </c>
      <c r="F95" s="66" t="s">
        <v>651</v>
      </c>
      <c r="G95" s="57"/>
      <c r="H95" s="126"/>
      <c r="I95" s="55"/>
      <c r="J95" s="127"/>
      <c r="K95" s="126"/>
      <c r="L95" s="129">
        <f>SUM(L90:L94)</f>
        <v>230</v>
      </c>
      <c r="M95" s="51"/>
      <c r="N95" s="77"/>
      <c r="O95" s="151"/>
      <c r="P95" s="151"/>
    </row>
    <row r="96" spans="1:18" ht="15.75" x14ac:dyDescent="0.25">
      <c r="A96" s="56">
        <v>22</v>
      </c>
      <c r="B96" s="56">
        <v>309</v>
      </c>
      <c r="C96" s="14">
        <v>12752173</v>
      </c>
      <c r="D96" s="56" t="s">
        <v>766</v>
      </c>
      <c r="E96" s="83" t="s">
        <v>720</v>
      </c>
      <c r="F96" s="66" t="s">
        <v>651</v>
      </c>
      <c r="G96" s="57" t="s">
        <v>165</v>
      </c>
      <c r="H96" s="126" t="s">
        <v>166</v>
      </c>
      <c r="I96" s="69">
        <v>25</v>
      </c>
      <c r="J96" s="127">
        <v>3</v>
      </c>
      <c r="K96" s="126">
        <v>8</v>
      </c>
      <c r="L96" s="126">
        <v>24</v>
      </c>
      <c r="M96" s="51" t="s">
        <v>7</v>
      </c>
      <c r="N96" s="77"/>
      <c r="O96" s="227">
        <v>34320</v>
      </c>
      <c r="P96" s="227">
        <v>4.25</v>
      </c>
      <c r="Q96" s="231">
        <v>43862</v>
      </c>
      <c r="R96" s="235">
        <v>43992</v>
      </c>
    </row>
    <row r="97" spans="1:18" ht="30.75" x14ac:dyDescent="0.25">
      <c r="A97" s="56"/>
      <c r="B97" s="56">
        <v>309</v>
      </c>
      <c r="C97" s="14">
        <v>12752173</v>
      </c>
      <c r="D97" s="56" t="s">
        <v>766</v>
      </c>
      <c r="E97" s="66" t="s">
        <v>720</v>
      </c>
      <c r="F97" s="66" t="s">
        <v>651</v>
      </c>
      <c r="G97" s="67" t="s">
        <v>167</v>
      </c>
      <c r="H97" s="70" t="s">
        <v>93</v>
      </c>
      <c r="I97" s="69">
        <v>8</v>
      </c>
      <c r="J97" s="127">
        <v>2</v>
      </c>
      <c r="K97" s="126">
        <v>16</v>
      </c>
      <c r="L97" s="126">
        <v>32</v>
      </c>
      <c r="M97" s="51" t="s">
        <v>7</v>
      </c>
      <c r="N97" s="77" t="s">
        <v>168</v>
      </c>
      <c r="O97" s="227">
        <v>34320</v>
      </c>
      <c r="P97" s="227">
        <v>4.25</v>
      </c>
      <c r="Q97" s="231">
        <v>43862</v>
      </c>
      <c r="R97" s="235">
        <v>43992</v>
      </c>
    </row>
    <row r="98" spans="1:18" ht="15.75" x14ac:dyDescent="0.25">
      <c r="A98" s="56"/>
      <c r="B98" s="56">
        <v>309</v>
      </c>
      <c r="C98" s="14">
        <v>12752173</v>
      </c>
      <c r="D98" s="56" t="s">
        <v>766</v>
      </c>
      <c r="E98" s="58" t="s">
        <v>720</v>
      </c>
      <c r="F98" s="66" t="s">
        <v>651</v>
      </c>
      <c r="G98" s="57" t="s">
        <v>169</v>
      </c>
      <c r="H98" s="126">
        <v>911</v>
      </c>
      <c r="I98" s="55">
        <v>20</v>
      </c>
      <c r="J98" s="127">
        <v>3</v>
      </c>
      <c r="K98" s="126">
        <v>16</v>
      </c>
      <c r="L98" s="126">
        <v>48</v>
      </c>
      <c r="M98" s="51" t="s">
        <v>7</v>
      </c>
      <c r="N98" s="77"/>
      <c r="O98" s="227">
        <v>34320</v>
      </c>
      <c r="P98" s="227">
        <v>4.25</v>
      </c>
      <c r="Q98" s="231">
        <v>43862</v>
      </c>
      <c r="R98" s="235">
        <v>43992</v>
      </c>
    </row>
    <row r="99" spans="1:18" ht="15.75" x14ac:dyDescent="0.25">
      <c r="A99" s="56"/>
      <c r="B99" s="56">
        <v>309</v>
      </c>
      <c r="C99" s="14">
        <v>12752173</v>
      </c>
      <c r="D99" s="56" t="s">
        <v>766</v>
      </c>
      <c r="E99" s="58" t="s">
        <v>720</v>
      </c>
      <c r="F99" s="66" t="s">
        <v>651</v>
      </c>
      <c r="G99" s="57" t="s">
        <v>165</v>
      </c>
      <c r="H99" s="126" t="s">
        <v>170</v>
      </c>
      <c r="I99" s="69">
        <v>25</v>
      </c>
      <c r="J99" s="127">
        <v>3</v>
      </c>
      <c r="K99" s="126">
        <v>8</v>
      </c>
      <c r="L99" s="126">
        <v>24</v>
      </c>
      <c r="M99" s="51" t="s">
        <v>7</v>
      </c>
      <c r="N99" s="77"/>
      <c r="O99" s="227">
        <v>34320</v>
      </c>
      <c r="P99" s="227">
        <v>4.25</v>
      </c>
      <c r="Q99" s="231">
        <v>43862</v>
      </c>
      <c r="R99" s="235">
        <v>43992</v>
      </c>
    </row>
    <row r="100" spans="1:18" ht="15.75" x14ac:dyDescent="0.25">
      <c r="A100" s="56"/>
      <c r="B100" s="56">
        <v>309</v>
      </c>
      <c r="C100" s="14">
        <v>12752173</v>
      </c>
      <c r="D100" s="56" t="s">
        <v>766</v>
      </c>
      <c r="E100" s="58" t="s">
        <v>720</v>
      </c>
      <c r="F100" s="66" t="s">
        <v>651</v>
      </c>
      <c r="G100" s="57" t="s">
        <v>171</v>
      </c>
      <c r="H100" s="126" t="s">
        <v>97</v>
      </c>
      <c r="I100" s="69">
        <v>25</v>
      </c>
      <c r="J100" s="127">
        <v>3</v>
      </c>
      <c r="K100" s="126">
        <v>8</v>
      </c>
      <c r="L100" s="126">
        <v>24</v>
      </c>
      <c r="M100" s="51" t="s">
        <v>7</v>
      </c>
      <c r="N100" s="77"/>
      <c r="O100" s="227">
        <v>34320</v>
      </c>
      <c r="P100" s="227">
        <v>4.25</v>
      </c>
      <c r="Q100" s="231">
        <v>43862</v>
      </c>
      <c r="R100" s="235">
        <v>43992</v>
      </c>
    </row>
    <row r="101" spans="1:18" ht="15.75" x14ac:dyDescent="0.25">
      <c r="A101" s="56"/>
      <c r="B101" s="56">
        <v>309</v>
      </c>
      <c r="C101" s="14">
        <v>12752173</v>
      </c>
      <c r="D101" s="56" t="s">
        <v>766</v>
      </c>
      <c r="E101" s="58" t="s">
        <v>720</v>
      </c>
      <c r="F101" s="66" t="s">
        <v>651</v>
      </c>
      <c r="G101" s="57" t="s">
        <v>171</v>
      </c>
      <c r="H101" s="126" t="s">
        <v>120</v>
      </c>
      <c r="I101" s="69">
        <v>25</v>
      </c>
      <c r="J101" s="127">
        <v>3</v>
      </c>
      <c r="K101" s="126">
        <v>8</v>
      </c>
      <c r="L101" s="126">
        <v>24</v>
      </c>
      <c r="M101" s="51" t="s">
        <v>7</v>
      </c>
      <c r="N101" s="77"/>
      <c r="O101" s="227">
        <v>34320</v>
      </c>
      <c r="P101" s="227">
        <v>4.25</v>
      </c>
      <c r="Q101" s="231">
        <v>43862</v>
      </c>
      <c r="R101" s="235">
        <v>43992</v>
      </c>
    </row>
    <row r="102" spans="1:18" ht="15.75" x14ac:dyDescent="0.25">
      <c r="A102" s="56"/>
      <c r="B102" s="56">
        <v>309</v>
      </c>
      <c r="C102" s="14">
        <v>12752173</v>
      </c>
      <c r="D102" s="56" t="s">
        <v>766</v>
      </c>
      <c r="E102" s="58" t="s">
        <v>720</v>
      </c>
      <c r="F102" s="66" t="s">
        <v>651</v>
      </c>
      <c r="G102" s="57" t="s">
        <v>165</v>
      </c>
      <c r="H102" s="126" t="s">
        <v>172</v>
      </c>
      <c r="I102" s="69">
        <v>25</v>
      </c>
      <c r="J102" s="127">
        <v>3</v>
      </c>
      <c r="K102" s="126">
        <v>8</v>
      </c>
      <c r="L102" s="126">
        <v>24</v>
      </c>
      <c r="M102" s="51" t="s">
        <v>7</v>
      </c>
      <c r="N102" s="77"/>
      <c r="O102" s="227">
        <v>34320</v>
      </c>
      <c r="P102" s="227">
        <v>4.25</v>
      </c>
      <c r="Q102" s="231">
        <v>43862</v>
      </c>
      <c r="R102" s="235">
        <v>43992</v>
      </c>
    </row>
    <row r="103" spans="1:18" ht="15.75" x14ac:dyDescent="0.25">
      <c r="A103" s="56"/>
      <c r="B103" s="56">
        <v>309</v>
      </c>
      <c r="C103" s="14">
        <v>12752173</v>
      </c>
      <c r="D103" s="56" t="s">
        <v>766</v>
      </c>
      <c r="E103" s="58" t="s">
        <v>720</v>
      </c>
      <c r="F103" s="66" t="s">
        <v>651</v>
      </c>
      <c r="G103" s="16" t="s">
        <v>165</v>
      </c>
      <c r="H103" s="17">
        <v>3323</v>
      </c>
      <c r="I103" s="17"/>
      <c r="J103" s="18">
        <v>3</v>
      </c>
      <c r="K103" s="17">
        <v>8</v>
      </c>
      <c r="L103" s="22">
        <v>24</v>
      </c>
      <c r="M103" s="19" t="s">
        <v>7</v>
      </c>
      <c r="N103" s="23" t="s">
        <v>98</v>
      </c>
      <c r="O103" s="227">
        <v>34320</v>
      </c>
      <c r="P103" s="227">
        <v>4.25</v>
      </c>
      <c r="Q103" s="231">
        <v>43862</v>
      </c>
      <c r="R103" s="235">
        <v>43992</v>
      </c>
    </row>
    <row r="104" spans="1:18" ht="15.75" x14ac:dyDescent="0.25">
      <c r="A104" s="56"/>
      <c r="B104" s="56">
        <v>309</v>
      </c>
      <c r="C104" s="14">
        <v>12752173</v>
      </c>
      <c r="D104" s="56" t="s">
        <v>766</v>
      </c>
      <c r="E104" s="58" t="s">
        <v>720</v>
      </c>
      <c r="F104" s="66" t="s">
        <v>651</v>
      </c>
      <c r="G104" s="16" t="s">
        <v>171</v>
      </c>
      <c r="H104" s="17" t="s">
        <v>801</v>
      </c>
      <c r="I104" s="17"/>
      <c r="J104" s="18">
        <v>3</v>
      </c>
      <c r="K104" s="17">
        <v>8</v>
      </c>
      <c r="L104" s="22">
        <v>24</v>
      </c>
      <c r="M104" s="19" t="s">
        <v>7</v>
      </c>
      <c r="N104" s="23" t="s">
        <v>98</v>
      </c>
      <c r="O104" s="227">
        <v>34320</v>
      </c>
      <c r="P104" s="227">
        <v>4.25</v>
      </c>
      <c r="Q104" s="231">
        <v>43862</v>
      </c>
      <c r="R104" s="235">
        <v>43992</v>
      </c>
    </row>
    <row r="105" spans="1:18" ht="15.75" x14ac:dyDescent="0.25">
      <c r="A105" s="56"/>
      <c r="B105" s="56">
        <v>309</v>
      </c>
      <c r="C105" s="14">
        <v>12752173</v>
      </c>
      <c r="D105" s="56" t="s">
        <v>766</v>
      </c>
      <c r="E105" s="58" t="s">
        <v>720</v>
      </c>
      <c r="F105" s="66" t="s">
        <v>651</v>
      </c>
      <c r="G105" s="16" t="s">
        <v>165</v>
      </c>
      <c r="H105" s="17" t="s">
        <v>802</v>
      </c>
      <c r="I105" s="17"/>
      <c r="J105" s="18">
        <v>3</v>
      </c>
      <c r="K105" s="17">
        <v>8</v>
      </c>
      <c r="L105" s="22">
        <v>24</v>
      </c>
      <c r="M105" s="19" t="s">
        <v>7</v>
      </c>
      <c r="N105" s="23" t="s">
        <v>98</v>
      </c>
      <c r="O105" s="227">
        <v>34320</v>
      </c>
      <c r="P105" s="227">
        <v>4.25</v>
      </c>
      <c r="Q105" s="231">
        <v>43862</v>
      </c>
      <c r="R105" s="235">
        <v>43992</v>
      </c>
    </row>
    <row r="106" spans="1:18" ht="31.5" x14ac:dyDescent="0.25">
      <c r="A106" s="56"/>
      <c r="B106" s="56">
        <v>309</v>
      </c>
      <c r="C106" s="14">
        <v>12752173</v>
      </c>
      <c r="D106" s="56" t="s">
        <v>766</v>
      </c>
      <c r="E106" s="71" t="s">
        <v>721</v>
      </c>
      <c r="F106" s="66" t="s">
        <v>651</v>
      </c>
      <c r="G106" s="57"/>
      <c r="H106" s="126"/>
      <c r="I106" s="69"/>
      <c r="J106" s="127"/>
      <c r="K106" s="126"/>
      <c r="L106" s="129">
        <f>SUM(L96:L105)</f>
        <v>272</v>
      </c>
      <c r="M106" s="51"/>
      <c r="N106" s="77"/>
      <c r="O106" s="151"/>
      <c r="P106" s="151"/>
    </row>
    <row r="107" spans="1:18" ht="15.75" x14ac:dyDescent="0.25">
      <c r="A107" s="56">
        <v>23</v>
      </c>
      <c r="B107" s="56">
        <v>310</v>
      </c>
      <c r="C107" s="14" t="s">
        <v>770</v>
      </c>
      <c r="D107" s="56" t="s">
        <v>675</v>
      </c>
      <c r="E107" s="83" t="s">
        <v>722</v>
      </c>
      <c r="F107" s="66" t="s">
        <v>651</v>
      </c>
      <c r="G107" s="57" t="s">
        <v>129</v>
      </c>
      <c r="H107" s="126" t="s">
        <v>107</v>
      </c>
      <c r="I107" s="55">
        <v>30</v>
      </c>
      <c r="J107" s="127">
        <v>3</v>
      </c>
      <c r="K107" s="126">
        <v>16</v>
      </c>
      <c r="L107" s="126">
        <v>48</v>
      </c>
      <c r="M107" s="51" t="s">
        <v>7</v>
      </c>
      <c r="N107" s="77"/>
      <c r="O107" s="227">
        <v>34320</v>
      </c>
      <c r="P107" s="227">
        <v>4.25</v>
      </c>
      <c r="Q107" s="231">
        <v>43862</v>
      </c>
      <c r="R107" s="235">
        <v>43992</v>
      </c>
    </row>
    <row r="108" spans="1:18" ht="30" x14ac:dyDescent="0.25">
      <c r="A108" s="56"/>
      <c r="B108" s="56">
        <v>310</v>
      </c>
      <c r="C108" s="14" t="s">
        <v>770</v>
      </c>
      <c r="D108" s="56" t="s">
        <v>675</v>
      </c>
      <c r="E108" s="58" t="s">
        <v>722</v>
      </c>
      <c r="F108" s="66" t="s">
        <v>651</v>
      </c>
      <c r="G108" s="57" t="s">
        <v>145</v>
      </c>
      <c r="H108" s="126" t="s">
        <v>42</v>
      </c>
      <c r="I108" s="55">
        <v>28</v>
      </c>
      <c r="J108" s="127">
        <v>3</v>
      </c>
      <c r="K108" s="126">
        <v>16</v>
      </c>
      <c r="L108" s="126">
        <v>48</v>
      </c>
      <c r="M108" s="51" t="s">
        <v>7</v>
      </c>
      <c r="N108" s="77"/>
      <c r="O108" s="227">
        <v>34320</v>
      </c>
      <c r="P108" s="227">
        <v>4.25</v>
      </c>
      <c r="Q108" s="231">
        <v>43862</v>
      </c>
      <c r="R108" s="235">
        <v>43992</v>
      </c>
    </row>
    <row r="109" spans="1:18" ht="30" x14ac:dyDescent="0.25">
      <c r="A109" s="56"/>
      <c r="B109" s="56">
        <v>310</v>
      </c>
      <c r="C109" s="14" t="s">
        <v>770</v>
      </c>
      <c r="D109" s="56" t="s">
        <v>675</v>
      </c>
      <c r="E109" t="s">
        <v>723</v>
      </c>
      <c r="F109" s="66" t="s">
        <v>651</v>
      </c>
      <c r="G109" s="57" t="s">
        <v>145</v>
      </c>
      <c r="H109" s="126" t="s">
        <v>54</v>
      </c>
      <c r="I109" s="55">
        <v>30</v>
      </c>
      <c r="J109" s="127">
        <v>3</v>
      </c>
      <c r="K109" s="126">
        <v>16</v>
      </c>
      <c r="L109" s="126">
        <v>48</v>
      </c>
      <c r="M109" s="51" t="s">
        <v>7</v>
      </c>
      <c r="N109" s="77"/>
      <c r="O109" s="227">
        <v>34320</v>
      </c>
      <c r="P109" s="227">
        <v>4.25</v>
      </c>
      <c r="Q109" s="231">
        <v>43862</v>
      </c>
      <c r="R109" s="235">
        <v>43992</v>
      </c>
    </row>
    <row r="110" spans="1:18" ht="31.5" x14ac:dyDescent="0.25">
      <c r="A110" s="56"/>
      <c r="B110" s="56">
        <v>310</v>
      </c>
      <c r="C110" s="14" t="s">
        <v>770</v>
      </c>
      <c r="D110" s="56" t="s">
        <v>675</v>
      </c>
      <c r="E110" s="71" t="s">
        <v>724</v>
      </c>
      <c r="F110" s="66" t="s">
        <v>651</v>
      </c>
      <c r="G110" s="57"/>
      <c r="H110" s="126"/>
      <c r="I110" s="55"/>
      <c r="J110" s="127"/>
      <c r="K110" s="126"/>
      <c r="L110" s="129">
        <f>SUM(L107:L109)</f>
        <v>144</v>
      </c>
      <c r="M110" s="51"/>
      <c r="N110" s="77"/>
      <c r="O110" s="151"/>
      <c r="P110" s="151"/>
    </row>
    <row r="111" spans="1:18" ht="15.75" x14ac:dyDescent="0.25">
      <c r="A111" s="56">
        <v>24</v>
      </c>
      <c r="B111" s="56">
        <v>311</v>
      </c>
      <c r="C111" s="14">
        <v>66903096</v>
      </c>
      <c r="D111" s="56" t="s">
        <v>672</v>
      </c>
      <c r="E111" s="83" t="s">
        <v>725</v>
      </c>
      <c r="F111" s="66" t="s">
        <v>651</v>
      </c>
      <c r="G111" s="16" t="s">
        <v>169</v>
      </c>
      <c r="H111" s="17" t="s">
        <v>803</v>
      </c>
      <c r="I111" s="17"/>
      <c r="J111" s="18">
        <v>3</v>
      </c>
      <c r="K111" s="17">
        <v>16</v>
      </c>
      <c r="L111" s="22">
        <v>48</v>
      </c>
      <c r="M111" s="19" t="s">
        <v>7</v>
      </c>
      <c r="N111" s="23" t="s">
        <v>98</v>
      </c>
      <c r="O111" s="227">
        <v>34320</v>
      </c>
      <c r="P111" s="227">
        <v>5.25</v>
      </c>
      <c r="Q111" s="231">
        <v>43862</v>
      </c>
      <c r="R111" s="235">
        <v>44020</v>
      </c>
    </row>
    <row r="112" spans="1:18" ht="15.75" x14ac:dyDescent="0.25">
      <c r="A112" s="56"/>
      <c r="B112" s="56">
        <v>311</v>
      </c>
      <c r="C112" s="14">
        <v>66903096</v>
      </c>
      <c r="D112" s="56" t="s">
        <v>672</v>
      </c>
      <c r="E112" s="58" t="s">
        <v>725</v>
      </c>
      <c r="F112" s="66" t="s">
        <v>651</v>
      </c>
      <c r="G112" s="57" t="s">
        <v>130</v>
      </c>
      <c r="H112" s="126" t="s">
        <v>49</v>
      </c>
      <c r="I112" s="55">
        <v>32</v>
      </c>
      <c r="J112" s="127">
        <v>3</v>
      </c>
      <c r="K112" s="126">
        <v>16</v>
      </c>
      <c r="L112" s="126">
        <v>48</v>
      </c>
      <c r="M112" s="51" t="s">
        <v>7</v>
      </c>
      <c r="N112" s="77"/>
      <c r="O112" s="227">
        <v>34320</v>
      </c>
      <c r="P112" s="227">
        <v>5.25</v>
      </c>
      <c r="Q112" s="231">
        <v>43862</v>
      </c>
      <c r="R112" s="235">
        <v>44020</v>
      </c>
    </row>
    <row r="113" spans="1:18" ht="15.75" x14ac:dyDescent="0.25">
      <c r="A113" s="56"/>
      <c r="B113" s="56">
        <v>311</v>
      </c>
      <c r="C113" s="14">
        <v>66903096</v>
      </c>
      <c r="D113" s="56" t="s">
        <v>672</v>
      </c>
      <c r="E113" s="58" t="s">
        <v>725</v>
      </c>
      <c r="F113" s="66" t="s">
        <v>651</v>
      </c>
      <c r="G113" s="16" t="s">
        <v>153</v>
      </c>
      <c r="H113" s="17" t="s">
        <v>804</v>
      </c>
      <c r="I113" s="17"/>
      <c r="J113" s="18">
        <v>3</v>
      </c>
      <c r="K113" s="17">
        <v>16</v>
      </c>
      <c r="L113" s="22">
        <v>48</v>
      </c>
      <c r="M113" s="19" t="s">
        <v>7</v>
      </c>
      <c r="N113" s="23" t="s">
        <v>98</v>
      </c>
      <c r="O113" s="227">
        <v>34320</v>
      </c>
      <c r="P113" s="227">
        <v>5.25</v>
      </c>
      <c r="Q113" s="231">
        <v>43862</v>
      </c>
      <c r="R113" s="235">
        <v>44020</v>
      </c>
    </row>
    <row r="114" spans="1:18" ht="15.75" x14ac:dyDescent="0.25">
      <c r="A114" s="56"/>
      <c r="B114" s="56">
        <v>311</v>
      </c>
      <c r="C114" s="14">
        <v>66903096</v>
      </c>
      <c r="D114" s="56" t="s">
        <v>672</v>
      </c>
      <c r="E114" s="58" t="s">
        <v>725</v>
      </c>
      <c r="F114" s="66" t="s">
        <v>651</v>
      </c>
      <c r="G114" s="16" t="s">
        <v>173</v>
      </c>
      <c r="H114" s="17" t="s">
        <v>805</v>
      </c>
      <c r="I114" s="17"/>
      <c r="J114" s="18">
        <v>3</v>
      </c>
      <c r="K114" s="17">
        <v>16</v>
      </c>
      <c r="L114" s="22">
        <v>48</v>
      </c>
      <c r="M114" s="19" t="s">
        <v>7</v>
      </c>
      <c r="N114" s="23" t="s">
        <v>98</v>
      </c>
      <c r="O114" s="227">
        <v>34320</v>
      </c>
      <c r="P114" s="227">
        <v>5.25</v>
      </c>
      <c r="Q114" s="231">
        <v>43862</v>
      </c>
      <c r="R114" s="235">
        <v>44020</v>
      </c>
    </row>
    <row r="115" spans="1:18" ht="31.5" x14ac:dyDescent="0.25">
      <c r="A115" s="56"/>
      <c r="B115" s="56">
        <v>311</v>
      </c>
      <c r="C115" s="14">
        <v>66903096</v>
      </c>
      <c r="D115" s="56" t="s">
        <v>672</v>
      </c>
      <c r="E115" s="71" t="s">
        <v>726</v>
      </c>
      <c r="F115" s="66" t="s">
        <v>651</v>
      </c>
      <c r="G115" s="57"/>
      <c r="H115" s="126"/>
      <c r="I115" s="55"/>
      <c r="J115" s="127"/>
      <c r="K115" s="126"/>
      <c r="L115" s="126">
        <f>SUM(L111:L114)</f>
        <v>192</v>
      </c>
      <c r="M115" s="51"/>
      <c r="N115" s="77"/>
      <c r="O115" s="151"/>
      <c r="P115" s="151"/>
    </row>
    <row r="116" spans="1:18" ht="15.75" x14ac:dyDescent="0.25">
      <c r="A116" s="56">
        <v>25</v>
      </c>
      <c r="B116" s="56">
        <v>312</v>
      </c>
      <c r="C116" s="14">
        <v>1130619915</v>
      </c>
      <c r="D116" s="56" t="s">
        <v>672</v>
      </c>
      <c r="E116" s="83" t="s">
        <v>174</v>
      </c>
      <c r="F116" s="66" t="s">
        <v>651</v>
      </c>
      <c r="G116" s="16" t="s">
        <v>145</v>
      </c>
      <c r="H116" s="17" t="s">
        <v>73</v>
      </c>
      <c r="I116" s="17"/>
      <c r="J116" s="18">
        <v>2</v>
      </c>
      <c r="K116" s="17">
        <v>16</v>
      </c>
      <c r="L116" s="22">
        <v>38</v>
      </c>
      <c r="M116" s="19" t="s">
        <v>7</v>
      </c>
      <c r="N116" s="23" t="s">
        <v>98</v>
      </c>
      <c r="O116" s="227">
        <v>34320</v>
      </c>
      <c r="P116" s="227">
        <v>4.25</v>
      </c>
      <c r="Q116" s="231">
        <v>43862</v>
      </c>
      <c r="R116" s="235">
        <v>43992</v>
      </c>
    </row>
    <row r="117" spans="1:18" ht="30" x14ac:dyDescent="0.25">
      <c r="A117" s="56"/>
      <c r="B117" s="56">
        <v>312</v>
      </c>
      <c r="C117" s="14">
        <v>1130619915</v>
      </c>
      <c r="D117" s="56" t="s">
        <v>672</v>
      </c>
      <c r="E117" s="58" t="s">
        <v>174</v>
      </c>
      <c r="F117" s="66" t="s">
        <v>651</v>
      </c>
      <c r="G117" s="57" t="s">
        <v>145</v>
      </c>
      <c r="H117" s="17">
        <v>2490</v>
      </c>
      <c r="I117" s="55">
        <v>28</v>
      </c>
      <c r="J117" s="127">
        <v>3</v>
      </c>
      <c r="K117" s="126">
        <v>16</v>
      </c>
      <c r="L117" s="126">
        <v>48</v>
      </c>
      <c r="M117" s="51" t="s">
        <v>7</v>
      </c>
      <c r="N117" s="77"/>
      <c r="O117" s="227">
        <v>34320</v>
      </c>
      <c r="P117" s="227">
        <v>4.25</v>
      </c>
      <c r="Q117" s="231">
        <v>43862</v>
      </c>
      <c r="R117" s="235">
        <v>43992</v>
      </c>
    </row>
    <row r="118" spans="1:18" ht="30" x14ac:dyDescent="0.25">
      <c r="A118" s="56"/>
      <c r="B118" s="56">
        <v>312</v>
      </c>
      <c r="C118" s="14">
        <v>1130619915</v>
      </c>
      <c r="D118" s="56" t="s">
        <v>672</v>
      </c>
      <c r="E118" s="58" t="s">
        <v>174</v>
      </c>
      <c r="F118" s="66" t="s">
        <v>651</v>
      </c>
      <c r="G118" s="57" t="s">
        <v>145</v>
      </c>
      <c r="H118" s="17" t="s">
        <v>74</v>
      </c>
      <c r="I118" s="55">
        <v>40</v>
      </c>
      <c r="J118" s="127">
        <v>3</v>
      </c>
      <c r="K118" s="126">
        <v>16</v>
      </c>
      <c r="L118" s="126">
        <v>48</v>
      </c>
      <c r="M118" s="51" t="s">
        <v>7</v>
      </c>
      <c r="N118" s="77"/>
      <c r="O118" s="227">
        <v>34320</v>
      </c>
      <c r="P118" s="227">
        <v>4.25</v>
      </c>
      <c r="Q118" s="231">
        <v>43862</v>
      </c>
      <c r="R118" s="235">
        <v>43992</v>
      </c>
    </row>
    <row r="119" spans="1:18" ht="15.75" x14ac:dyDescent="0.25">
      <c r="A119" s="56"/>
      <c r="B119" s="56">
        <v>312</v>
      </c>
      <c r="C119" s="14">
        <v>1130619915</v>
      </c>
      <c r="D119" s="56" t="s">
        <v>672</v>
      </c>
      <c r="E119" s="58" t="s">
        <v>174</v>
      </c>
      <c r="F119" s="66" t="s">
        <v>651</v>
      </c>
      <c r="G119" s="16" t="s">
        <v>136</v>
      </c>
      <c r="H119" s="17" t="s">
        <v>806</v>
      </c>
      <c r="I119" s="17"/>
      <c r="J119" s="18">
        <v>3</v>
      </c>
      <c r="K119" s="17">
        <v>15</v>
      </c>
      <c r="L119" s="22">
        <v>45</v>
      </c>
      <c r="M119" s="19" t="s">
        <v>7</v>
      </c>
      <c r="N119" s="23" t="s">
        <v>98</v>
      </c>
      <c r="O119" s="227">
        <v>34320</v>
      </c>
      <c r="P119" s="227">
        <v>4.25</v>
      </c>
      <c r="Q119" s="231">
        <v>43862</v>
      </c>
      <c r="R119" s="235">
        <v>43992</v>
      </c>
    </row>
    <row r="120" spans="1:18" ht="15.75" x14ac:dyDescent="0.25">
      <c r="A120" s="56"/>
      <c r="B120" s="56">
        <v>312</v>
      </c>
      <c r="C120" s="14">
        <v>1130619915</v>
      </c>
      <c r="D120" s="56" t="s">
        <v>672</v>
      </c>
      <c r="E120" s="71" t="s">
        <v>727</v>
      </c>
      <c r="F120" s="66" t="s">
        <v>651</v>
      </c>
      <c r="G120" s="57"/>
      <c r="H120" s="126"/>
      <c r="I120" s="55"/>
      <c r="J120" s="127"/>
      <c r="K120" s="126"/>
      <c r="L120" s="126">
        <f>SUM(L116:L119)</f>
        <v>179</v>
      </c>
      <c r="M120" s="51"/>
      <c r="N120" s="77"/>
      <c r="O120" s="151"/>
      <c r="P120" s="151"/>
    </row>
    <row r="121" spans="1:18" ht="15.75" x14ac:dyDescent="0.25">
      <c r="A121" s="56">
        <v>26</v>
      </c>
      <c r="B121" s="56">
        <v>313</v>
      </c>
      <c r="C121" s="14">
        <v>1144030087</v>
      </c>
      <c r="D121" s="56" t="s">
        <v>672</v>
      </c>
      <c r="E121" s="83" t="s">
        <v>728</v>
      </c>
      <c r="F121" s="66" t="s">
        <v>651</v>
      </c>
      <c r="G121" s="67" t="s">
        <v>135</v>
      </c>
      <c r="H121" s="70">
        <v>4322</v>
      </c>
      <c r="I121" s="69">
        <v>25</v>
      </c>
      <c r="J121" s="127">
        <v>3</v>
      </c>
      <c r="K121" s="126">
        <v>16</v>
      </c>
      <c r="L121" s="126">
        <v>48</v>
      </c>
      <c r="M121" s="51" t="s">
        <v>7</v>
      </c>
      <c r="N121" s="77"/>
      <c r="O121" s="227">
        <v>34320</v>
      </c>
      <c r="P121" s="227">
        <v>4.25</v>
      </c>
      <c r="Q121" s="231">
        <v>43862</v>
      </c>
      <c r="R121" s="235">
        <v>43992</v>
      </c>
    </row>
    <row r="122" spans="1:18" ht="40.5" customHeight="1" x14ac:dyDescent="0.25">
      <c r="A122" s="56"/>
      <c r="B122" s="56">
        <v>313</v>
      </c>
      <c r="C122" s="14">
        <v>1144030087</v>
      </c>
      <c r="D122" s="56" t="s">
        <v>672</v>
      </c>
      <c r="E122" s="66" t="s">
        <v>728</v>
      </c>
      <c r="F122" s="66" t="s">
        <v>651</v>
      </c>
      <c r="G122" s="67" t="s">
        <v>147</v>
      </c>
      <c r="H122" s="70">
        <v>355</v>
      </c>
      <c r="I122" s="69">
        <v>16</v>
      </c>
      <c r="J122" s="127">
        <v>3</v>
      </c>
      <c r="K122" s="126">
        <v>16</v>
      </c>
      <c r="L122" s="126">
        <v>48</v>
      </c>
      <c r="M122" s="51" t="s">
        <v>7</v>
      </c>
      <c r="N122" s="77" t="s">
        <v>175</v>
      </c>
      <c r="O122" s="227">
        <v>34320</v>
      </c>
      <c r="P122" s="227">
        <v>4.25</v>
      </c>
      <c r="Q122" s="231">
        <v>43862</v>
      </c>
      <c r="R122" s="235">
        <v>43992</v>
      </c>
    </row>
    <row r="123" spans="1:18" ht="30" x14ac:dyDescent="0.25">
      <c r="A123" s="56"/>
      <c r="B123" s="56">
        <v>313</v>
      </c>
      <c r="C123" s="14">
        <v>1144030087</v>
      </c>
      <c r="D123" s="56" t="s">
        <v>672</v>
      </c>
      <c r="E123" s="66" t="s">
        <v>728</v>
      </c>
      <c r="F123" s="66" t="s">
        <v>651</v>
      </c>
      <c r="G123" s="67" t="s">
        <v>149</v>
      </c>
      <c r="H123" s="70" t="s">
        <v>75</v>
      </c>
      <c r="I123" s="69">
        <v>20</v>
      </c>
      <c r="J123" s="127">
        <v>2</v>
      </c>
      <c r="K123" s="126">
        <v>16</v>
      </c>
      <c r="L123" s="126">
        <v>38</v>
      </c>
      <c r="M123" s="51" t="s">
        <v>7</v>
      </c>
      <c r="N123" s="77" t="s">
        <v>176</v>
      </c>
      <c r="O123" s="227">
        <v>34320</v>
      </c>
      <c r="P123" s="227">
        <v>4.25</v>
      </c>
      <c r="Q123" s="231">
        <v>43862</v>
      </c>
      <c r="R123" s="235">
        <v>43992</v>
      </c>
    </row>
    <row r="124" spans="1:18" ht="15.75" x14ac:dyDescent="0.25">
      <c r="A124" s="56"/>
      <c r="B124" s="56">
        <v>313</v>
      </c>
      <c r="C124" s="14">
        <v>1144030087</v>
      </c>
      <c r="D124" s="56" t="s">
        <v>672</v>
      </c>
      <c r="E124" s="66" t="s">
        <v>728</v>
      </c>
      <c r="F124" s="66" t="s">
        <v>651</v>
      </c>
      <c r="G124" s="67" t="s">
        <v>148</v>
      </c>
      <c r="H124" s="70" t="s">
        <v>52</v>
      </c>
      <c r="I124" s="69">
        <v>20</v>
      </c>
      <c r="J124" s="127">
        <v>3</v>
      </c>
      <c r="K124" s="126">
        <v>16</v>
      </c>
      <c r="L124" s="126">
        <v>48</v>
      </c>
      <c r="M124" s="51" t="s">
        <v>7</v>
      </c>
      <c r="N124" s="77"/>
      <c r="O124" s="227">
        <v>34320</v>
      </c>
      <c r="P124" s="227">
        <v>4.25</v>
      </c>
      <c r="Q124" s="231">
        <v>43862</v>
      </c>
      <c r="R124" s="235">
        <v>43992</v>
      </c>
    </row>
    <row r="125" spans="1:18" ht="15.75" x14ac:dyDescent="0.25">
      <c r="A125" s="56"/>
      <c r="B125" s="56">
        <v>313</v>
      </c>
      <c r="C125" s="14">
        <v>1144030087</v>
      </c>
      <c r="D125" s="56" t="s">
        <v>672</v>
      </c>
      <c r="E125" s="66" t="s">
        <v>728</v>
      </c>
      <c r="F125" s="66" t="s">
        <v>651</v>
      </c>
      <c r="G125" s="16" t="s">
        <v>147</v>
      </c>
      <c r="H125" s="17">
        <v>355</v>
      </c>
      <c r="I125" s="17"/>
      <c r="J125" s="18">
        <v>3</v>
      </c>
      <c r="K125" s="17">
        <v>16</v>
      </c>
      <c r="L125" s="22">
        <v>48</v>
      </c>
      <c r="M125" s="19" t="s">
        <v>7</v>
      </c>
      <c r="N125" s="23" t="s">
        <v>98</v>
      </c>
      <c r="O125" s="227">
        <v>34320</v>
      </c>
      <c r="P125" s="227">
        <v>4.25</v>
      </c>
      <c r="Q125" s="231">
        <v>43862</v>
      </c>
      <c r="R125" s="235">
        <v>43992</v>
      </c>
    </row>
    <row r="126" spans="1:18" ht="25.5" x14ac:dyDescent="0.25">
      <c r="A126" s="56"/>
      <c r="B126" s="56">
        <v>313</v>
      </c>
      <c r="C126" s="14">
        <v>1144030087</v>
      </c>
      <c r="D126" s="56" t="s">
        <v>672</v>
      </c>
      <c r="E126" s="66" t="s">
        <v>728</v>
      </c>
      <c r="F126" s="66" t="s">
        <v>651</v>
      </c>
      <c r="G126" s="16" t="s">
        <v>149</v>
      </c>
      <c r="H126" s="17" t="s">
        <v>75</v>
      </c>
      <c r="I126" s="17"/>
      <c r="J126" s="18">
        <v>2</v>
      </c>
      <c r="K126" s="17">
        <v>16</v>
      </c>
      <c r="L126" s="22">
        <v>38</v>
      </c>
      <c r="M126" s="19" t="s">
        <v>7</v>
      </c>
      <c r="N126" s="23" t="s">
        <v>98</v>
      </c>
      <c r="O126" s="227">
        <v>34320</v>
      </c>
      <c r="P126" s="227">
        <v>4.25</v>
      </c>
      <c r="Q126" s="231">
        <v>43862</v>
      </c>
      <c r="R126" s="235">
        <v>43992</v>
      </c>
    </row>
    <row r="127" spans="1:18" ht="15.75" x14ac:dyDescent="0.25">
      <c r="A127" s="56"/>
      <c r="B127" s="56">
        <v>313</v>
      </c>
      <c r="C127" s="14">
        <v>1144030087</v>
      </c>
      <c r="D127" s="56" t="s">
        <v>672</v>
      </c>
      <c r="E127" s="66" t="s">
        <v>728</v>
      </c>
      <c r="F127" s="66" t="s">
        <v>651</v>
      </c>
      <c r="G127" s="16" t="s">
        <v>148</v>
      </c>
      <c r="H127" s="17" t="s">
        <v>52</v>
      </c>
      <c r="I127" s="17"/>
      <c r="J127" s="18">
        <v>3</v>
      </c>
      <c r="K127" s="17">
        <v>16</v>
      </c>
      <c r="L127" s="22">
        <v>48</v>
      </c>
      <c r="M127" s="19" t="s">
        <v>7</v>
      </c>
      <c r="N127" s="23" t="s">
        <v>98</v>
      </c>
      <c r="O127" s="227">
        <v>34320</v>
      </c>
      <c r="P127" s="227">
        <v>4.25</v>
      </c>
      <c r="Q127" s="231">
        <v>43862</v>
      </c>
      <c r="R127" s="235">
        <v>43992</v>
      </c>
    </row>
    <row r="128" spans="1:18" ht="31.5" x14ac:dyDescent="0.25">
      <c r="A128" s="56"/>
      <c r="B128" s="56">
        <v>313</v>
      </c>
      <c r="C128" s="14">
        <v>1144030087</v>
      </c>
      <c r="D128" s="56" t="s">
        <v>672</v>
      </c>
      <c r="E128" s="79" t="s">
        <v>729</v>
      </c>
      <c r="F128" s="66" t="s">
        <v>651</v>
      </c>
      <c r="G128" s="67"/>
      <c r="H128" s="70"/>
      <c r="I128" s="69"/>
      <c r="J128" s="127"/>
      <c r="K128" s="126"/>
      <c r="L128" s="126">
        <f>SUM(L121:L127)</f>
        <v>316</v>
      </c>
      <c r="M128" s="51"/>
      <c r="N128" s="77"/>
      <c r="O128" s="151"/>
      <c r="P128" s="151"/>
    </row>
    <row r="129" spans="1:18" ht="15.75" x14ac:dyDescent="0.25">
      <c r="A129" s="56">
        <v>27</v>
      </c>
      <c r="B129" s="56">
        <v>314</v>
      </c>
      <c r="C129" s="14">
        <v>31968723</v>
      </c>
      <c r="D129" s="56" t="s">
        <v>672</v>
      </c>
      <c r="E129" s="83" t="s">
        <v>730</v>
      </c>
      <c r="F129" s="66" t="s">
        <v>651</v>
      </c>
      <c r="G129" s="57" t="s">
        <v>159</v>
      </c>
      <c r="H129" s="126" t="s">
        <v>177</v>
      </c>
      <c r="I129" s="55">
        <v>35</v>
      </c>
      <c r="J129" s="127">
        <v>3</v>
      </c>
      <c r="K129" s="126">
        <v>16</v>
      </c>
      <c r="L129" s="126">
        <v>48</v>
      </c>
      <c r="M129" s="51" t="s">
        <v>7</v>
      </c>
      <c r="N129" s="77"/>
      <c r="O129" s="227">
        <v>34320</v>
      </c>
      <c r="P129" s="227">
        <v>4.25</v>
      </c>
      <c r="Q129" s="231">
        <v>43862</v>
      </c>
      <c r="R129" s="235">
        <v>43992</v>
      </c>
    </row>
    <row r="130" spans="1:18" ht="60.75" customHeight="1" x14ac:dyDescent="0.25">
      <c r="A130" s="56"/>
      <c r="B130" s="56">
        <v>314</v>
      </c>
      <c r="C130" s="14">
        <v>31968723</v>
      </c>
      <c r="D130" s="56" t="s">
        <v>672</v>
      </c>
      <c r="E130" s="66" t="s">
        <v>730</v>
      </c>
      <c r="F130" s="66" t="s">
        <v>651</v>
      </c>
      <c r="G130" s="67" t="s">
        <v>147</v>
      </c>
      <c r="H130" s="70">
        <v>263</v>
      </c>
      <c r="I130" s="69">
        <v>16</v>
      </c>
      <c r="J130" s="127">
        <v>3</v>
      </c>
      <c r="K130" s="126">
        <v>16</v>
      </c>
      <c r="L130" s="126">
        <v>48</v>
      </c>
      <c r="M130" s="51" t="s">
        <v>7</v>
      </c>
      <c r="N130" s="77" t="s">
        <v>175</v>
      </c>
      <c r="O130" s="227">
        <v>34320</v>
      </c>
      <c r="P130" s="227">
        <v>4.25</v>
      </c>
      <c r="Q130" s="231">
        <v>43862</v>
      </c>
      <c r="R130" s="235">
        <v>43992</v>
      </c>
    </row>
    <row r="131" spans="1:18" ht="15.75" x14ac:dyDescent="0.25">
      <c r="A131" s="56"/>
      <c r="B131" s="56">
        <v>314</v>
      </c>
      <c r="C131" s="14">
        <v>31968723</v>
      </c>
      <c r="D131" s="56" t="s">
        <v>672</v>
      </c>
      <c r="E131" s="66" t="s">
        <v>730</v>
      </c>
      <c r="F131" s="66" t="s">
        <v>651</v>
      </c>
      <c r="G131" s="57" t="s">
        <v>135</v>
      </c>
      <c r="H131" s="126">
        <v>470</v>
      </c>
      <c r="I131" s="55">
        <v>22</v>
      </c>
      <c r="J131" s="127">
        <v>3</v>
      </c>
      <c r="K131" s="126">
        <v>16</v>
      </c>
      <c r="L131" s="126">
        <v>48</v>
      </c>
      <c r="M131" s="51" t="s">
        <v>7</v>
      </c>
      <c r="N131" s="77"/>
      <c r="O131" s="227">
        <v>34320</v>
      </c>
      <c r="P131" s="227">
        <v>4.25</v>
      </c>
      <c r="Q131" s="231">
        <v>43862</v>
      </c>
      <c r="R131" s="235">
        <v>43992</v>
      </c>
    </row>
    <row r="132" spans="1:18" ht="15.75" x14ac:dyDescent="0.25">
      <c r="A132" s="56"/>
      <c r="B132" s="56">
        <v>314</v>
      </c>
      <c r="C132" s="14">
        <v>31968723</v>
      </c>
      <c r="D132" s="56" t="s">
        <v>672</v>
      </c>
      <c r="E132" s="66" t="s">
        <v>730</v>
      </c>
      <c r="F132" s="66" t="s">
        <v>651</v>
      </c>
      <c r="G132" s="57" t="s">
        <v>135</v>
      </c>
      <c r="H132" s="126" t="s">
        <v>178</v>
      </c>
      <c r="I132" s="55">
        <v>35</v>
      </c>
      <c r="J132" s="127">
        <v>3</v>
      </c>
      <c r="K132" s="126">
        <v>16</v>
      </c>
      <c r="L132" s="126">
        <v>48</v>
      </c>
      <c r="M132" s="51" t="s">
        <v>7</v>
      </c>
      <c r="N132" s="77"/>
      <c r="O132" s="227">
        <v>34320</v>
      </c>
      <c r="P132" s="227">
        <v>4.25</v>
      </c>
      <c r="Q132" s="231">
        <v>43862</v>
      </c>
      <c r="R132" s="235">
        <v>43992</v>
      </c>
    </row>
    <row r="133" spans="1:18" ht="15.75" x14ac:dyDescent="0.25">
      <c r="A133" s="56"/>
      <c r="B133" s="56">
        <v>314</v>
      </c>
      <c r="C133" s="14">
        <v>31968723</v>
      </c>
      <c r="D133" s="56" t="s">
        <v>672</v>
      </c>
      <c r="E133" s="66" t="s">
        <v>730</v>
      </c>
      <c r="F133" s="66" t="s">
        <v>651</v>
      </c>
      <c r="G133" s="16" t="s">
        <v>135</v>
      </c>
      <c r="H133" s="17" t="s">
        <v>190</v>
      </c>
      <c r="I133" s="17"/>
      <c r="J133" s="18">
        <v>3</v>
      </c>
      <c r="K133" s="17">
        <v>16</v>
      </c>
      <c r="L133" s="22">
        <v>48</v>
      </c>
      <c r="M133" s="19" t="s">
        <v>7</v>
      </c>
      <c r="N133" s="23" t="s">
        <v>98</v>
      </c>
      <c r="O133" s="227">
        <v>34320</v>
      </c>
      <c r="P133" s="227">
        <v>4.25</v>
      </c>
      <c r="Q133" s="231">
        <v>43862</v>
      </c>
      <c r="R133" s="235">
        <v>43992</v>
      </c>
    </row>
    <row r="134" spans="1:18" ht="15.75" x14ac:dyDescent="0.25">
      <c r="A134" s="56"/>
      <c r="B134" s="56">
        <v>314</v>
      </c>
      <c r="C134" s="14">
        <v>31968723</v>
      </c>
      <c r="D134" s="56" t="s">
        <v>672</v>
      </c>
      <c r="E134" s="66" t="s">
        <v>730</v>
      </c>
      <c r="F134" s="66" t="s">
        <v>651</v>
      </c>
      <c r="G134" s="16" t="s">
        <v>135</v>
      </c>
      <c r="H134" s="17" t="s">
        <v>807</v>
      </c>
      <c r="I134" s="17"/>
      <c r="J134" s="18">
        <v>3</v>
      </c>
      <c r="K134" s="17">
        <v>16</v>
      </c>
      <c r="L134" s="22">
        <v>48</v>
      </c>
      <c r="M134" s="19" t="s">
        <v>7</v>
      </c>
      <c r="N134" s="23" t="s">
        <v>98</v>
      </c>
      <c r="O134" s="227">
        <v>34320</v>
      </c>
      <c r="P134" s="227">
        <v>4.25</v>
      </c>
      <c r="Q134" s="231">
        <v>43862</v>
      </c>
      <c r="R134" s="235">
        <v>43992</v>
      </c>
    </row>
    <row r="135" spans="1:18" ht="31.5" x14ac:dyDescent="0.25">
      <c r="A135" s="56"/>
      <c r="B135" s="56">
        <v>314</v>
      </c>
      <c r="C135" s="14">
        <v>31968723</v>
      </c>
      <c r="D135" s="56" t="s">
        <v>672</v>
      </c>
      <c r="E135" s="71" t="s">
        <v>731</v>
      </c>
      <c r="F135" s="66" t="s">
        <v>651</v>
      </c>
      <c r="G135" s="57"/>
      <c r="H135" s="126"/>
      <c r="I135" s="55"/>
      <c r="J135" s="127"/>
      <c r="K135" s="126"/>
      <c r="L135" s="126">
        <f>SUM(L129:L134)</f>
        <v>288</v>
      </c>
      <c r="M135" s="51"/>
      <c r="N135" s="77"/>
      <c r="O135" s="151"/>
      <c r="P135" s="151"/>
    </row>
    <row r="136" spans="1:18" ht="15.75" x14ac:dyDescent="0.25">
      <c r="A136" s="56">
        <v>28</v>
      </c>
      <c r="B136" s="56">
        <v>315</v>
      </c>
      <c r="C136" s="14">
        <v>16764028</v>
      </c>
      <c r="D136" s="56" t="s">
        <v>672</v>
      </c>
      <c r="E136" s="83" t="s">
        <v>732</v>
      </c>
      <c r="F136" s="66" t="s">
        <v>651</v>
      </c>
      <c r="G136" s="57" t="s">
        <v>179</v>
      </c>
      <c r="H136" s="126">
        <v>511</v>
      </c>
      <c r="I136" s="55">
        <v>25</v>
      </c>
      <c r="J136" s="127">
        <v>3</v>
      </c>
      <c r="K136" s="126">
        <v>16</v>
      </c>
      <c r="L136" s="126">
        <v>48</v>
      </c>
      <c r="M136" s="51" t="s">
        <v>7</v>
      </c>
      <c r="N136" s="77"/>
      <c r="O136" s="227">
        <v>34320</v>
      </c>
      <c r="P136" s="227">
        <v>4.25</v>
      </c>
      <c r="Q136" s="231">
        <v>43862</v>
      </c>
      <c r="R136" s="235">
        <v>43992</v>
      </c>
    </row>
    <row r="137" spans="1:18" ht="15.75" x14ac:dyDescent="0.25">
      <c r="A137" s="56"/>
      <c r="B137" s="56">
        <v>315</v>
      </c>
      <c r="C137" s="14">
        <v>16764028</v>
      </c>
      <c r="D137" s="56" t="s">
        <v>672</v>
      </c>
      <c r="E137" s="58" t="s">
        <v>732</v>
      </c>
      <c r="F137" s="66" t="s">
        <v>651</v>
      </c>
      <c r="G137" s="57" t="s">
        <v>129</v>
      </c>
      <c r="H137" s="126" t="s">
        <v>156</v>
      </c>
      <c r="I137" s="55">
        <v>25</v>
      </c>
      <c r="J137" s="127">
        <v>3</v>
      </c>
      <c r="K137" s="126">
        <v>16</v>
      </c>
      <c r="L137" s="126">
        <v>48</v>
      </c>
      <c r="M137" s="51" t="s">
        <v>7</v>
      </c>
      <c r="N137" s="77"/>
      <c r="O137" s="227">
        <v>34320</v>
      </c>
      <c r="P137" s="227">
        <v>4.25</v>
      </c>
      <c r="Q137" s="231">
        <v>43862</v>
      </c>
      <c r="R137" s="235">
        <v>43992</v>
      </c>
    </row>
    <row r="138" spans="1:18" ht="15.75" x14ac:dyDescent="0.25">
      <c r="A138" s="56"/>
      <c r="B138" s="56">
        <v>315</v>
      </c>
      <c r="C138" s="14">
        <v>16764028</v>
      </c>
      <c r="D138" s="56" t="s">
        <v>672</v>
      </c>
      <c r="E138" s="58" t="s">
        <v>732</v>
      </c>
      <c r="F138" s="66" t="s">
        <v>651</v>
      </c>
      <c r="G138" s="16" t="s">
        <v>186</v>
      </c>
      <c r="H138" s="17" t="s">
        <v>801</v>
      </c>
      <c r="I138" s="17"/>
      <c r="J138" s="18">
        <v>3</v>
      </c>
      <c r="K138" s="17">
        <v>13</v>
      </c>
      <c r="L138" s="22">
        <v>39</v>
      </c>
      <c r="M138" s="19" t="s">
        <v>7</v>
      </c>
      <c r="N138" s="23" t="s">
        <v>98</v>
      </c>
      <c r="O138" s="227">
        <v>34320</v>
      </c>
      <c r="P138" s="227">
        <v>4.25</v>
      </c>
      <c r="Q138" s="231">
        <v>43862</v>
      </c>
      <c r="R138" s="235">
        <v>43992</v>
      </c>
    </row>
    <row r="139" spans="1:18" ht="31.5" x14ac:dyDescent="0.25">
      <c r="A139" s="56"/>
      <c r="B139" s="56">
        <v>315</v>
      </c>
      <c r="C139" s="14">
        <v>16764028</v>
      </c>
      <c r="D139" s="56" t="s">
        <v>672</v>
      </c>
      <c r="E139" s="71" t="s">
        <v>733</v>
      </c>
      <c r="F139" s="66" t="s">
        <v>651</v>
      </c>
      <c r="G139" s="57"/>
      <c r="H139" s="126"/>
      <c r="I139" s="55"/>
      <c r="J139" s="127"/>
      <c r="K139" s="126"/>
      <c r="L139" s="126">
        <f>SUM(L136:L138)</f>
        <v>135</v>
      </c>
      <c r="M139" s="51"/>
      <c r="N139" s="77"/>
      <c r="O139" s="151"/>
      <c r="P139" s="151"/>
    </row>
    <row r="140" spans="1:18" ht="45" x14ac:dyDescent="0.25">
      <c r="A140" s="56">
        <v>29</v>
      </c>
      <c r="B140" s="56">
        <v>316</v>
      </c>
      <c r="C140" s="14">
        <v>10490041</v>
      </c>
      <c r="D140" s="56" t="s">
        <v>764</v>
      </c>
      <c r="E140" s="83" t="s">
        <v>734</v>
      </c>
      <c r="F140" s="66" t="s">
        <v>651</v>
      </c>
      <c r="G140" s="67" t="s">
        <v>180</v>
      </c>
      <c r="H140" s="70" t="s">
        <v>90</v>
      </c>
      <c r="I140" s="69">
        <v>20</v>
      </c>
      <c r="J140" s="127">
        <v>3</v>
      </c>
      <c r="K140" s="126">
        <v>16</v>
      </c>
      <c r="L140" s="126">
        <v>48</v>
      </c>
      <c r="M140" s="51" t="s">
        <v>7</v>
      </c>
      <c r="N140" s="77"/>
      <c r="O140" s="227">
        <v>34320</v>
      </c>
      <c r="P140" s="227">
        <v>4.25</v>
      </c>
      <c r="Q140" s="231">
        <v>43862</v>
      </c>
      <c r="R140" s="235">
        <v>43992</v>
      </c>
    </row>
    <row r="141" spans="1:18" ht="45" x14ac:dyDescent="0.25">
      <c r="A141" s="56"/>
      <c r="B141" s="56">
        <v>316</v>
      </c>
      <c r="C141" s="14">
        <v>10490041</v>
      </c>
      <c r="D141" s="56" t="s">
        <v>764</v>
      </c>
      <c r="E141" s="58" t="s">
        <v>734</v>
      </c>
      <c r="F141" s="66" t="s">
        <v>651</v>
      </c>
      <c r="G141" s="57" t="s">
        <v>131</v>
      </c>
      <c r="H141" s="126" t="s">
        <v>112</v>
      </c>
      <c r="I141" s="55">
        <v>22</v>
      </c>
      <c r="J141" s="127">
        <v>3</v>
      </c>
      <c r="K141" s="126">
        <v>8</v>
      </c>
      <c r="L141" s="126">
        <v>24</v>
      </c>
      <c r="M141" s="51" t="s">
        <v>7</v>
      </c>
      <c r="N141" s="77"/>
      <c r="O141" s="227">
        <v>34320</v>
      </c>
      <c r="P141" s="227">
        <v>4.25</v>
      </c>
      <c r="Q141" s="231">
        <v>43862</v>
      </c>
      <c r="R141" s="235">
        <v>43992</v>
      </c>
    </row>
    <row r="142" spans="1:18" ht="45" x14ac:dyDescent="0.25">
      <c r="A142" s="56"/>
      <c r="B142" s="56">
        <v>316</v>
      </c>
      <c r="C142" s="14">
        <v>10490041</v>
      </c>
      <c r="D142" s="56" t="s">
        <v>764</v>
      </c>
      <c r="E142" s="58" t="s">
        <v>734</v>
      </c>
      <c r="F142" s="66" t="s">
        <v>651</v>
      </c>
      <c r="G142" s="57" t="s">
        <v>129</v>
      </c>
      <c r="H142" s="126">
        <v>201</v>
      </c>
      <c r="I142" s="55">
        <v>40</v>
      </c>
      <c r="J142" s="127">
        <v>3</v>
      </c>
      <c r="K142" s="126">
        <v>16</v>
      </c>
      <c r="L142" s="126">
        <v>48</v>
      </c>
      <c r="M142" s="51" t="s">
        <v>7</v>
      </c>
      <c r="N142" s="77"/>
      <c r="O142" s="227">
        <v>34320</v>
      </c>
      <c r="P142" s="227">
        <v>4.25</v>
      </c>
      <c r="Q142" s="231">
        <v>43862</v>
      </c>
      <c r="R142" s="235">
        <v>43992</v>
      </c>
    </row>
    <row r="143" spans="1:18" ht="45" x14ac:dyDescent="0.25">
      <c r="A143" s="56"/>
      <c r="B143" s="56">
        <v>316</v>
      </c>
      <c r="C143" s="14">
        <v>10490041</v>
      </c>
      <c r="D143" s="56" t="s">
        <v>764</v>
      </c>
      <c r="E143" s="71" t="s">
        <v>735</v>
      </c>
      <c r="F143" s="66" t="s">
        <v>651</v>
      </c>
      <c r="G143" s="57"/>
      <c r="H143" s="126"/>
      <c r="I143" s="55"/>
      <c r="J143" s="127"/>
      <c r="K143" s="126"/>
      <c r="L143" s="126">
        <f>SUM(L140:L142)</f>
        <v>120</v>
      </c>
      <c r="M143" s="51"/>
      <c r="N143" s="77"/>
      <c r="O143" s="151"/>
      <c r="P143" s="151"/>
    </row>
    <row r="144" spans="1:18" ht="15.75" x14ac:dyDescent="0.25">
      <c r="A144" s="56">
        <v>30</v>
      </c>
      <c r="B144" s="56">
        <v>317</v>
      </c>
      <c r="C144" s="14">
        <v>16648568</v>
      </c>
      <c r="D144" s="56" t="s">
        <v>672</v>
      </c>
      <c r="E144" s="83" t="s">
        <v>736</v>
      </c>
      <c r="F144" s="66" t="s">
        <v>651</v>
      </c>
      <c r="G144" s="57" t="s">
        <v>181</v>
      </c>
      <c r="H144" s="126" t="s">
        <v>170</v>
      </c>
      <c r="I144" s="55">
        <v>20</v>
      </c>
      <c r="J144" s="127">
        <v>3</v>
      </c>
      <c r="K144" s="126">
        <v>16</v>
      </c>
      <c r="L144" s="126">
        <v>48</v>
      </c>
      <c r="M144" s="51" t="s">
        <v>7</v>
      </c>
      <c r="N144" s="77"/>
      <c r="O144" s="227">
        <v>34320</v>
      </c>
      <c r="P144" s="227">
        <v>4.25</v>
      </c>
      <c r="Q144" s="231">
        <v>43862</v>
      </c>
      <c r="R144" s="235">
        <v>43992</v>
      </c>
    </row>
    <row r="145" spans="1:18" ht="15.75" x14ac:dyDescent="0.25">
      <c r="A145" s="56"/>
      <c r="B145" s="56">
        <v>317</v>
      </c>
      <c r="C145" s="14">
        <v>16648568</v>
      </c>
      <c r="D145" s="56" t="s">
        <v>672</v>
      </c>
      <c r="E145" s="58" t="s">
        <v>736</v>
      </c>
      <c r="F145" s="66" t="s">
        <v>651</v>
      </c>
      <c r="G145" s="16" t="s">
        <v>144</v>
      </c>
      <c r="H145" s="17" t="s">
        <v>152</v>
      </c>
      <c r="I145" s="17"/>
      <c r="J145" s="18">
        <v>3</v>
      </c>
      <c r="K145" s="17">
        <v>16</v>
      </c>
      <c r="L145" s="22">
        <v>48</v>
      </c>
      <c r="M145" s="19" t="s">
        <v>7</v>
      </c>
      <c r="N145" s="23" t="s">
        <v>98</v>
      </c>
      <c r="O145" s="227">
        <v>34320</v>
      </c>
      <c r="P145" s="227">
        <v>4.25</v>
      </c>
      <c r="Q145" s="231">
        <v>43862</v>
      </c>
      <c r="R145" s="235">
        <v>43992</v>
      </c>
    </row>
    <row r="146" spans="1:18" ht="31.5" x14ac:dyDescent="0.25">
      <c r="A146" s="56"/>
      <c r="B146" s="56">
        <v>317</v>
      </c>
      <c r="C146" s="14">
        <v>16648568</v>
      </c>
      <c r="D146" s="56" t="s">
        <v>672</v>
      </c>
      <c r="E146" s="71" t="s">
        <v>737</v>
      </c>
      <c r="F146" s="66" t="s">
        <v>651</v>
      </c>
      <c r="G146" s="57"/>
      <c r="H146" s="126"/>
      <c r="I146" s="55"/>
      <c r="J146" s="127"/>
      <c r="K146" s="126"/>
      <c r="L146" s="126">
        <f>SUM(L144:L145)</f>
        <v>96</v>
      </c>
      <c r="M146" s="51"/>
      <c r="N146" s="77"/>
      <c r="O146" s="151"/>
      <c r="P146" s="151"/>
    </row>
    <row r="147" spans="1:18" ht="15.75" x14ac:dyDescent="0.25">
      <c r="A147" s="56">
        <v>31</v>
      </c>
      <c r="B147" s="56">
        <v>318</v>
      </c>
      <c r="C147" s="14">
        <v>66950790</v>
      </c>
      <c r="D147" s="56" t="s">
        <v>672</v>
      </c>
      <c r="E147" s="83" t="s">
        <v>738</v>
      </c>
      <c r="F147" s="66" t="s">
        <v>651</v>
      </c>
      <c r="G147" s="57" t="s">
        <v>129</v>
      </c>
      <c r="H147" s="126">
        <v>247</v>
      </c>
      <c r="I147" s="55">
        <v>25</v>
      </c>
      <c r="J147" s="127">
        <v>3</v>
      </c>
      <c r="K147" s="126">
        <v>16</v>
      </c>
      <c r="L147" s="126">
        <v>48</v>
      </c>
      <c r="M147" s="51" t="s">
        <v>7</v>
      </c>
      <c r="N147" s="77"/>
      <c r="O147" s="227">
        <v>34320</v>
      </c>
      <c r="P147" s="227">
        <v>4.25</v>
      </c>
      <c r="Q147" s="231">
        <v>43862</v>
      </c>
      <c r="R147" s="235">
        <v>43992</v>
      </c>
    </row>
    <row r="148" spans="1:18" ht="15.75" x14ac:dyDescent="0.25">
      <c r="A148" s="56"/>
      <c r="B148" s="56">
        <v>318</v>
      </c>
      <c r="C148" s="14">
        <v>66950790</v>
      </c>
      <c r="D148" s="56" t="s">
        <v>672</v>
      </c>
      <c r="E148" s="58" t="s">
        <v>738</v>
      </c>
      <c r="F148" s="66" t="s">
        <v>651</v>
      </c>
      <c r="G148" s="57" t="s">
        <v>182</v>
      </c>
      <c r="H148" s="126" t="s">
        <v>44</v>
      </c>
      <c r="I148" s="55">
        <v>25</v>
      </c>
      <c r="J148" s="127">
        <v>3</v>
      </c>
      <c r="K148" s="126">
        <v>16</v>
      </c>
      <c r="L148" s="126">
        <v>48</v>
      </c>
      <c r="M148" s="51" t="s">
        <v>7</v>
      </c>
      <c r="N148" s="77"/>
      <c r="O148" s="227">
        <v>34320</v>
      </c>
      <c r="P148" s="227">
        <v>4.25</v>
      </c>
      <c r="Q148" s="231">
        <v>43862</v>
      </c>
      <c r="R148" s="235">
        <v>43992</v>
      </c>
    </row>
    <row r="149" spans="1:18" ht="15.75" x14ac:dyDescent="0.25">
      <c r="A149" s="56"/>
      <c r="B149" s="56">
        <v>318</v>
      </c>
      <c r="C149" s="14">
        <v>66950790</v>
      </c>
      <c r="D149" s="56" t="s">
        <v>672</v>
      </c>
      <c r="E149" s="58" t="s">
        <v>738</v>
      </c>
      <c r="F149" s="66" t="s">
        <v>651</v>
      </c>
      <c r="G149" s="57" t="s">
        <v>130</v>
      </c>
      <c r="H149" s="126" t="s">
        <v>58</v>
      </c>
      <c r="I149" s="55">
        <v>36</v>
      </c>
      <c r="J149" s="127">
        <v>3</v>
      </c>
      <c r="K149" s="126">
        <v>16</v>
      </c>
      <c r="L149" s="126">
        <v>48</v>
      </c>
      <c r="M149" s="51" t="s">
        <v>7</v>
      </c>
      <c r="N149" s="77"/>
      <c r="O149" s="227">
        <v>34320</v>
      </c>
      <c r="P149" s="227">
        <v>4.25</v>
      </c>
      <c r="Q149" s="231">
        <v>43862</v>
      </c>
      <c r="R149" s="235">
        <v>43992</v>
      </c>
    </row>
    <row r="150" spans="1:18" ht="31.5" x14ac:dyDescent="0.25">
      <c r="A150" s="56"/>
      <c r="B150" s="56">
        <v>318</v>
      </c>
      <c r="C150" s="14">
        <v>66950790</v>
      </c>
      <c r="D150" s="56" t="s">
        <v>672</v>
      </c>
      <c r="E150" s="71" t="s">
        <v>739</v>
      </c>
      <c r="F150" s="66" t="s">
        <v>651</v>
      </c>
      <c r="G150" s="57"/>
      <c r="H150" s="126"/>
      <c r="I150" s="55"/>
      <c r="J150" s="127"/>
      <c r="K150" s="126"/>
      <c r="L150" s="126">
        <f>SUM(L147:L149)</f>
        <v>144</v>
      </c>
      <c r="M150" s="51"/>
      <c r="N150" s="77"/>
      <c r="O150" s="151"/>
      <c r="P150" s="151"/>
    </row>
    <row r="151" spans="1:18" ht="15.75" x14ac:dyDescent="0.25">
      <c r="A151" s="56">
        <v>32</v>
      </c>
      <c r="B151" s="56">
        <v>319</v>
      </c>
      <c r="C151" s="14">
        <v>38563199</v>
      </c>
      <c r="D151" s="56" t="s">
        <v>672</v>
      </c>
      <c r="E151" s="83" t="s">
        <v>740</v>
      </c>
      <c r="F151" s="66" t="s">
        <v>651</v>
      </c>
      <c r="G151" s="57" t="s">
        <v>144</v>
      </c>
      <c r="H151" s="126" t="s">
        <v>183</v>
      </c>
      <c r="I151" s="55">
        <v>30</v>
      </c>
      <c r="J151" s="127">
        <v>3</v>
      </c>
      <c r="K151" s="126">
        <v>16</v>
      </c>
      <c r="L151" s="126">
        <v>48</v>
      </c>
      <c r="M151" s="51" t="s">
        <v>7</v>
      </c>
      <c r="N151" s="77"/>
      <c r="O151" s="227">
        <v>34320</v>
      </c>
      <c r="P151" s="227">
        <v>4.25</v>
      </c>
      <c r="Q151" s="231">
        <v>43862</v>
      </c>
      <c r="R151" s="235">
        <v>43992</v>
      </c>
    </row>
    <row r="152" spans="1:18" ht="15.75" x14ac:dyDescent="0.25">
      <c r="A152" s="56"/>
      <c r="B152" s="56">
        <v>319</v>
      </c>
      <c r="C152" s="14">
        <v>38563199</v>
      </c>
      <c r="D152" s="56" t="s">
        <v>672</v>
      </c>
      <c r="E152" s="58" t="s">
        <v>740</v>
      </c>
      <c r="F152" s="66" t="s">
        <v>651</v>
      </c>
      <c r="G152" s="57" t="s">
        <v>129</v>
      </c>
      <c r="H152" s="126" t="s">
        <v>114</v>
      </c>
      <c r="I152" s="55">
        <v>25</v>
      </c>
      <c r="J152" s="127">
        <v>3</v>
      </c>
      <c r="K152" s="126">
        <v>16</v>
      </c>
      <c r="L152" s="126">
        <v>48</v>
      </c>
      <c r="M152" s="51" t="s">
        <v>7</v>
      </c>
      <c r="N152" s="77"/>
      <c r="O152" s="227">
        <v>34320</v>
      </c>
      <c r="P152" s="227">
        <v>4.25</v>
      </c>
      <c r="Q152" s="231">
        <v>43862</v>
      </c>
      <c r="R152" s="235">
        <v>43992</v>
      </c>
    </row>
    <row r="153" spans="1:18" ht="31.5" x14ac:dyDescent="0.25">
      <c r="A153" s="56"/>
      <c r="B153" s="56">
        <v>319</v>
      </c>
      <c r="C153" s="14">
        <v>38563199</v>
      </c>
      <c r="D153" s="56" t="s">
        <v>672</v>
      </c>
      <c r="E153" s="71" t="s">
        <v>741</v>
      </c>
      <c r="F153" s="66" t="s">
        <v>651</v>
      </c>
      <c r="G153" s="57"/>
      <c r="H153" s="126"/>
      <c r="I153" s="55"/>
      <c r="J153" s="127"/>
      <c r="K153" s="126"/>
      <c r="L153" s="126">
        <f>SUM(L151:L152)</f>
        <v>96</v>
      </c>
      <c r="M153" s="51"/>
      <c r="N153" s="77"/>
      <c r="O153" s="151"/>
      <c r="P153" s="151"/>
    </row>
    <row r="154" spans="1:18" ht="15.75" x14ac:dyDescent="0.25">
      <c r="A154" s="56">
        <v>33</v>
      </c>
      <c r="B154" s="56">
        <v>320</v>
      </c>
      <c r="C154" s="14">
        <v>16668945</v>
      </c>
      <c r="D154" s="56" t="s">
        <v>672</v>
      </c>
      <c r="E154" s="83" t="s">
        <v>742</v>
      </c>
      <c r="F154" s="66" t="s">
        <v>651</v>
      </c>
      <c r="G154" s="57" t="s">
        <v>147</v>
      </c>
      <c r="H154" s="126" t="s">
        <v>112</v>
      </c>
      <c r="I154" s="55">
        <v>22</v>
      </c>
      <c r="J154" s="127">
        <v>3</v>
      </c>
      <c r="K154" s="126">
        <v>16</v>
      </c>
      <c r="L154" s="126">
        <v>48</v>
      </c>
      <c r="M154" s="51" t="s">
        <v>7</v>
      </c>
      <c r="N154" s="77"/>
      <c r="O154" s="227">
        <v>34320</v>
      </c>
      <c r="P154" s="227">
        <v>4.25</v>
      </c>
      <c r="Q154" s="231">
        <v>43862</v>
      </c>
      <c r="R154" s="235">
        <v>43992</v>
      </c>
    </row>
    <row r="155" spans="1:18" ht="45.75" x14ac:dyDescent="0.25">
      <c r="A155" s="56"/>
      <c r="B155" s="56">
        <v>320</v>
      </c>
      <c r="C155" s="14">
        <v>16668945</v>
      </c>
      <c r="D155" s="56" t="s">
        <v>672</v>
      </c>
      <c r="E155" s="66" t="s">
        <v>742</v>
      </c>
      <c r="F155" s="66" t="s">
        <v>651</v>
      </c>
      <c r="G155" s="67" t="s">
        <v>135</v>
      </c>
      <c r="H155" s="70" t="s">
        <v>97</v>
      </c>
      <c r="I155" s="69">
        <v>15</v>
      </c>
      <c r="J155" s="128">
        <v>3</v>
      </c>
      <c r="K155" s="126">
        <v>16</v>
      </c>
      <c r="L155" s="126">
        <v>48</v>
      </c>
      <c r="M155" s="51" t="s">
        <v>7</v>
      </c>
      <c r="N155" s="77" t="s">
        <v>155</v>
      </c>
      <c r="O155" s="227">
        <v>34320</v>
      </c>
      <c r="P155" s="227">
        <v>4.25</v>
      </c>
      <c r="Q155" s="231">
        <v>43862</v>
      </c>
      <c r="R155" s="235">
        <v>43992</v>
      </c>
    </row>
    <row r="156" spans="1:18" ht="31.5" x14ac:dyDescent="0.25">
      <c r="A156" s="56"/>
      <c r="B156" s="56">
        <v>320</v>
      </c>
      <c r="C156" s="14">
        <v>16668945</v>
      </c>
      <c r="D156" s="56" t="s">
        <v>672</v>
      </c>
      <c r="E156" s="79" t="s">
        <v>743</v>
      </c>
      <c r="F156" s="66" t="s">
        <v>651</v>
      </c>
      <c r="G156" s="67"/>
      <c r="H156" s="70"/>
      <c r="I156" s="69"/>
      <c r="J156" s="128"/>
      <c r="K156" s="126"/>
      <c r="L156" s="126">
        <f>SUM(L154:L155)</f>
        <v>96</v>
      </c>
      <c r="M156" s="51"/>
      <c r="N156" s="77"/>
      <c r="O156" s="151"/>
      <c r="P156" s="151"/>
    </row>
    <row r="157" spans="1:18" ht="15.75" x14ac:dyDescent="0.25">
      <c r="A157" s="56">
        <v>34</v>
      </c>
      <c r="B157" s="56">
        <v>321</v>
      </c>
      <c r="C157" s="14">
        <v>16734566</v>
      </c>
      <c r="D157" s="56" t="s">
        <v>672</v>
      </c>
      <c r="E157" s="83" t="s">
        <v>744</v>
      </c>
      <c r="F157" s="66" t="s">
        <v>651</v>
      </c>
      <c r="G157" s="57" t="s">
        <v>184</v>
      </c>
      <c r="H157" s="126" t="s">
        <v>185</v>
      </c>
      <c r="I157" s="55">
        <v>35</v>
      </c>
      <c r="J157" s="127">
        <v>3</v>
      </c>
      <c r="K157" s="126">
        <v>16</v>
      </c>
      <c r="L157" s="126">
        <v>48</v>
      </c>
      <c r="M157" s="51" t="s">
        <v>7</v>
      </c>
      <c r="N157" s="77"/>
      <c r="O157" s="227">
        <v>34320</v>
      </c>
      <c r="P157" s="227">
        <v>4.25</v>
      </c>
      <c r="Q157" s="231">
        <v>43862</v>
      </c>
      <c r="R157" s="235">
        <v>43992</v>
      </c>
    </row>
    <row r="158" spans="1:18" ht="15.75" x14ac:dyDescent="0.25">
      <c r="A158" s="56"/>
      <c r="B158" s="56">
        <v>321</v>
      </c>
      <c r="C158" s="14">
        <v>16734566</v>
      </c>
      <c r="D158" s="56" t="s">
        <v>672</v>
      </c>
      <c r="E158" s="58" t="s">
        <v>744</v>
      </c>
      <c r="F158" s="66" t="s">
        <v>651</v>
      </c>
      <c r="G158" s="57" t="s">
        <v>186</v>
      </c>
      <c r="H158" s="126" t="s">
        <v>187</v>
      </c>
      <c r="I158" s="55">
        <v>25</v>
      </c>
      <c r="J158" s="127">
        <v>3</v>
      </c>
      <c r="K158" s="126">
        <v>16</v>
      </c>
      <c r="L158" s="126">
        <v>48</v>
      </c>
      <c r="M158" s="51" t="s">
        <v>7</v>
      </c>
      <c r="N158" s="77"/>
      <c r="O158" s="227">
        <v>34320</v>
      </c>
      <c r="P158" s="227">
        <v>4.25</v>
      </c>
      <c r="Q158" s="231">
        <v>43862</v>
      </c>
      <c r="R158" s="235">
        <v>43992</v>
      </c>
    </row>
    <row r="159" spans="1:18" ht="15.75" x14ac:dyDescent="0.25">
      <c r="A159" s="56"/>
      <c r="B159" s="56">
        <v>321</v>
      </c>
      <c r="C159" s="14">
        <v>16734566</v>
      </c>
      <c r="D159" s="56" t="s">
        <v>672</v>
      </c>
      <c r="E159" s="58" t="s">
        <v>744</v>
      </c>
      <c r="F159" s="66" t="s">
        <v>651</v>
      </c>
      <c r="G159" s="57" t="s">
        <v>147</v>
      </c>
      <c r="H159" s="126" t="s">
        <v>107</v>
      </c>
      <c r="I159" s="55">
        <v>30</v>
      </c>
      <c r="J159" s="127">
        <v>3</v>
      </c>
      <c r="K159" s="126">
        <v>16</v>
      </c>
      <c r="L159" s="126">
        <v>48</v>
      </c>
      <c r="M159" s="51" t="s">
        <v>7</v>
      </c>
      <c r="N159" s="77"/>
      <c r="O159" s="227">
        <v>34320</v>
      </c>
      <c r="P159" s="227">
        <v>4.25</v>
      </c>
      <c r="Q159" s="231">
        <v>43862</v>
      </c>
      <c r="R159" s="235">
        <v>43992</v>
      </c>
    </row>
    <row r="160" spans="1:18" ht="15.75" x14ac:dyDescent="0.25">
      <c r="A160" s="56"/>
      <c r="B160" s="56">
        <v>321</v>
      </c>
      <c r="C160" s="14">
        <v>16734566</v>
      </c>
      <c r="D160" s="56" t="s">
        <v>672</v>
      </c>
      <c r="E160" s="58" t="s">
        <v>744</v>
      </c>
      <c r="F160" s="66" t="s">
        <v>651</v>
      </c>
      <c r="G160" s="57" t="s">
        <v>128</v>
      </c>
      <c r="H160" s="126" t="s">
        <v>71</v>
      </c>
      <c r="I160" s="55">
        <v>37</v>
      </c>
      <c r="J160" s="127">
        <v>3</v>
      </c>
      <c r="K160" s="126">
        <v>16</v>
      </c>
      <c r="L160" s="126">
        <v>48</v>
      </c>
      <c r="M160" s="51" t="s">
        <v>7</v>
      </c>
      <c r="N160" s="77"/>
      <c r="O160" s="227">
        <v>34320</v>
      </c>
      <c r="P160" s="227">
        <v>4.25</v>
      </c>
      <c r="Q160" s="231">
        <v>43862</v>
      </c>
      <c r="R160" s="235">
        <v>43992</v>
      </c>
    </row>
    <row r="161" spans="1:18" ht="15.75" x14ac:dyDescent="0.25">
      <c r="A161" s="56"/>
      <c r="B161" s="56">
        <v>321</v>
      </c>
      <c r="C161" s="14">
        <v>16734566</v>
      </c>
      <c r="D161" s="56" t="s">
        <v>672</v>
      </c>
      <c r="E161" s="58" t="s">
        <v>744</v>
      </c>
      <c r="F161" s="66" t="s">
        <v>651</v>
      </c>
      <c r="G161" s="67" t="s">
        <v>143</v>
      </c>
      <c r="H161" s="70" t="s">
        <v>188</v>
      </c>
      <c r="I161" s="69">
        <v>37</v>
      </c>
      <c r="J161" s="127">
        <v>3</v>
      </c>
      <c r="K161" s="126">
        <v>16</v>
      </c>
      <c r="L161" s="126">
        <v>48</v>
      </c>
      <c r="M161" s="51" t="s">
        <v>7</v>
      </c>
      <c r="N161" s="77" t="s">
        <v>151</v>
      </c>
      <c r="O161" s="227">
        <v>34320</v>
      </c>
      <c r="P161" s="227">
        <v>4.25</v>
      </c>
      <c r="Q161" s="231">
        <v>43862</v>
      </c>
      <c r="R161" s="235">
        <v>43992</v>
      </c>
    </row>
    <row r="162" spans="1:18" ht="30" x14ac:dyDescent="0.25">
      <c r="A162" s="56"/>
      <c r="B162" s="56">
        <v>321</v>
      </c>
      <c r="C162" s="14">
        <v>16734566</v>
      </c>
      <c r="D162" s="56" t="s">
        <v>672</v>
      </c>
      <c r="E162" s="58" t="s">
        <v>744</v>
      </c>
      <c r="F162" s="66" t="s">
        <v>651</v>
      </c>
      <c r="G162" s="57" t="s">
        <v>145</v>
      </c>
      <c r="H162" s="126" t="s">
        <v>41</v>
      </c>
      <c r="I162" s="55">
        <v>40</v>
      </c>
      <c r="J162" s="127">
        <v>3</v>
      </c>
      <c r="K162" s="126">
        <v>16</v>
      </c>
      <c r="L162" s="126">
        <v>48</v>
      </c>
      <c r="M162" s="51" t="s">
        <v>7</v>
      </c>
      <c r="N162" s="77"/>
      <c r="O162" s="227">
        <v>34320</v>
      </c>
      <c r="P162" s="227">
        <v>4.25</v>
      </c>
      <c r="Q162" s="231">
        <v>43862</v>
      </c>
      <c r="R162" s="235">
        <v>43992</v>
      </c>
    </row>
    <row r="163" spans="1:18" ht="31.5" x14ac:dyDescent="0.25">
      <c r="A163" s="56"/>
      <c r="B163" s="56">
        <v>321</v>
      </c>
      <c r="C163" s="14">
        <v>16734566</v>
      </c>
      <c r="D163" s="56" t="s">
        <v>672</v>
      </c>
      <c r="E163" s="71" t="s">
        <v>747</v>
      </c>
      <c r="F163" s="66" t="s">
        <v>651</v>
      </c>
      <c r="G163" s="57"/>
      <c r="H163" s="126"/>
      <c r="I163" s="55"/>
      <c r="J163" s="127"/>
      <c r="K163" s="126"/>
      <c r="L163" s="126">
        <f>SUM(L157:L162)</f>
        <v>288</v>
      </c>
      <c r="M163" s="51"/>
      <c r="N163" s="77"/>
      <c r="O163" s="151"/>
      <c r="P163" s="151"/>
    </row>
    <row r="164" spans="1:18" ht="15.75" x14ac:dyDescent="0.25">
      <c r="A164" s="56">
        <v>35</v>
      </c>
      <c r="B164" s="56">
        <v>322</v>
      </c>
      <c r="C164" s="14">
        <v>16673874</v>
      </c>
      <c r="D164" s="56" t="s">
        <v>672</v>
      </c>
      <c r="E164" s="58" t="s">
        <v>745</v>
      </c>
      <c r="F164" s="58" t="s">
        <v>652</v>
      </c>
      <c r="G164" s="16" t="s">
        <v>197</v>
      </c>
      <c r="H164" s="17" t="s">
        <v>808</v>
      </c>
      <c r="I164" s="17"/>
      <c r="J164" s="18">
        <v>3</v>
      </c>
      <c r="K164" s="17">
        <v>16</v>
      </c>
      <c r="L164" s="22">
        <v>48</v>
      </c>
      <c r="M164" s="19" t="s">
        <v>7</v>
      </c>
      <c r="N164" s="23" t="s">
        <v>98</v>
      </c>
      <c r="O164" s="151">
        <v>38480</v>
      </c>
      <c r="P164" s="227">
        <v>4.25</v>
      </c>
      <c r="Q164" s="231">
        <v>43862</v>
      </c>
      <c r="R164" s="235">
        <v>43992</v>
      </c>
    </row>
    <row r="165" spans="1:18" ht="15.75" x14ac:dyDescent="0.25">
      <c r="A165" s="56"/>
      <c r="B165" s="56">
        <v>322</v>
      </c>
      <c r="C165" s="14">
        <v>16673874</v>
      </c>
      <c r="D165" s="56" t="s">
        <v>672</v>
      </c>
      <c r="E165" s="58" t="s">
        <v>745</v>
      </c>
      <c r="F165" s="58" t="s">
        <v>652</v>
      </c>
      <c r="G165" s="57" t="s">
        <v>140</v>
      </c>
      <c r="H165" s="126">
        <v>3495</v>
      </c>
      <c r="I165" s="55">
        <v>24</v>
      </c>
      <c r="J165" s="127">
        <v>3</v>
      </c>
      <c r="K165" s="126">
        <v>16</v>
      </c>
      <c r="L165" s="126">
        <v>48</v>
      </c>
      <c r="M165" s="51" t="s">
        <v>7</v>
      </c>
      <c r="N165" s="77"/>
      <c r="O165" s="151">
        <v>38480</v>
      </c>
      <c r="P165" s="227">
        <v>4.25</v>
      </c>
      <c r="Q165" s="231">
        <v>43862</v>
      </c>
      <c r="R165" s="235">
        <v>43992</v>
      </c>
    </row>
    <row r="166" spans="1:18" ht="15.75" x14ac:dyDescent="0.25">
      <c r="A166" s="56"/>
      <c r="B166" s="56">
        <v>322</v>
      </c>
      <c r="C166" s="14">
        <v>16673874</v>
      </c>
      <c r="D166" s="56" t="s">
        <v>672</v>
      </c>
      <c r="E166" s="58" t="s">
        <v>745</v>
      </c>
      <c r="F166" s="58" t="s">
        <v>652</v>
      </c>
      <c r="G166" s="57" t="s">
        <v>147</v>
      </c>
      <c r="H166" s="126">
        <v>3156</v>
      </c>
      <c r="I166" s="55">
        <v>30</v>
      </c>
      <c r="J166" s="127">
        <v>3</v>
      </c>
      <c r="K166" s="126">
        <v>16</v>
      </c>
      <c r="L166" s="126">
        <v>48</v>
      </c>
      <c r="M166" s="51" t="s">
        <v>7</v>
      </c>
      <c r="N166" s="77"/>
      <c r="O166" s="151">
        <v>38480</v>
      </c>
      <c r="P166" s="227">
        <v>4.25</v>
      </c>
      <c r="Q166" s="231">
        <v>43862</v>
      </c>
      <c r="R166" s="235">
        <v>43992</v>
      </c>
    </row>
    <row r="167" spans="1:18" ht="31.5" x14ac:dyDescent="0.25">
      <c r="A167" s="56"/>
      <c r="B167" s="56">
        <v>322</v>
      </c>
      <c r="C167" s="14">
        <v>16673874</v>
      </c>
      <c r="D167" s="56" t="s">
        <v>672</v>
      </c>
      <c r="E167" s="71" t="s">
        <v>746</v>
      </c>
      <c r="F167" s="58" t="s">
        <v>652</v>
      </c>
      <c r="G167" s="57"/>
      <c r="H167" s="126"/>
      <c r="I167" s="55"/>
      <c r="J167" s="127"/>
      <c r="K167" s="126"/>
      <c r="L167" s="126">
        <f>SUM(L164:L166)</f>
        <v>144</v>
      </c>
      <c r="M167" s="51"/>
      <c r="N167" s="77"/>
      <c r="O167" s="151"/>
      <c r="P167" s="151"/>
    </row>
    <row r="168" spans="1:18" ht="30" x14ac:dyDescent="0.25">
      <c r="A168" s="56">
        <v>36</v>
      </c>
      <c r="B168" s="56">
        <v>323</v>
      </c>
      <c r="C168" s="14">
        <v>48662623</v>
      </c>
      <c r="D168" s="56" t="s">
        <v>767</v>
      </c>
      <c r="E168" s="58" t="s">
        <v>748</v>
      </c>
      <c r="F168" s="66" t="s">
        <v>651</v>
      </c>
      <c r="G168" s="57" t="s">
        <v>131</v>
      </c>
      <c r="H168" s="126" t="s">
        <v>103</v>
      </c>
      <c r="I168" s="55">
        <v>25</v>
      </c>
      <c r="J168" s="127">
        <v>3</v>
      </c>
      <c r="K168" s="126">
        <v>8</v>
      </c>
      <c r="L168" s="126">
        <v>24</v>
      </c>
      <c r="M168" s="51" t="s">
        <v>7</v>
      </c>
      <c r="N168" s="77"/>
      <c r="O168" s="227">
        <v>34320</v>
      </c>
      <c r="P168" s="227">
        <v>4.25</v>
      </c>
      <c r="Q168" s="231">
        <v>43862</v>
      </c>
      <c r="R168" s="235">
        <v>43992</v>
      </c>
    </row>
    <row r="169" spans="1:18" ht="30" x14ac:dyDescent="0.25">
      <c r="A169" s="56"/>
      <c r="B169" s="56">
        <v>323</v>
      </c>
      <c r="C169" s="14">
        <v>48662623</v>
      </c>
      <c r="D169" s="56" t="s">
        <v>767</v>
      </c>
      <c r="E169" s="66" t="s">
        <v>748</v>
      </c>
      <c r="F169" s="66" t="s">
        <v>651</v>
      </c>
      <c r="G169" s="67" t="s">
        <v>180</v>
      </c>
      <c r="H169" s="70" t="s">
        <v>166</v>
      </c>
      <c r="I169" s="69">
        <v>20</v>
      </c>
      <c r="J169" s="127">
        <v>4.5</v>
      </c>
      <c r="K169" s="126">
        <v>16</v>
      </c>
      <c r="L169" s="126">
        <v>72</v>
      </c>
      <c r="M169" s="51" t="s">
        <v>7</v>
      </c>
      <c r="N169" s="77"/>
      <c r="O169" s="227">
        <v>34320</v>
      </c>
      <c r="P169" s="227">
        <v>4.25</v>
      </c>
      <c r="Q169" s="231">
        <v>43862</v>
      </c>
      <c r="R169" s="235">
        <v>43992</v>
      </c>
    </row>
    <row r="170" spans="1:18" ht="30" x14ac:dyDescent="0.25">
      <c r="A170" s="56"/>
      <c r="B170" s="56">
        <v>323</v>
      </c>
      <c r="C170" s="14">
        <v>48662623</v>
      </c>
      <c r="D170" s="56" t="s">
        <v>767</v>
      </c>
      <c r="E170" s="58" t="s">
        <v>748</v>
      </c>
      <c r="F170" s="66" t="s">
        <v>651</v>
      </c>
      <c r="G170" s="57" t="s">
        <v>146</v>
      </c>
      <c r="H170" s="126" t="s">
        <v>189</v>
      </c>
      <c r="I170" s="55">
        <v>25</v>
      </c>
      <c r="J170" s="127">
        <v>4.5</v>
      </c>
      <c r="K170" s="126">
        <v>16</v>
      </c>
      <c r="L170" s="126">
        <v>72</v>
      </c>
      <c r="M170" s="51" t="s">
        <v>7</v>
      </c>
      <c r="N170" s="77"/>
      <c r="O170" s="227">
        <v>34320</v>
      </c>
      <c r="P170" s="227">
        <v>4.25</v>
      </c>
      <c r="Q170" s="231">
        <v>43862</v>
      </c>
      <c r="R170" s="235">
        <v>43992</v>
      </c>
    </row>
    <row r="171" spans="1:18" ht="31.5" x14ac:dyDescent="0.25">
      <c r="A171" s="56"/>
      <c r="B171" s="56">
        <v>323</v>
      </c>
      <c r="C171" s="14">
        <v>48662623</v>
      </c>
      <c r="D171" s="56" t="s">
        <v>767</v>
      </c>
      <c r="E171" s="71" t="s">
        <v>749</v>
      </c>
      <c r="F171" s="66" t="s">
        <v>651</v>
      </c>
      <c r="G171" s="57"/>
      <c r="H171" s="126"/>
      <c r="I171" s="55"/>
      <c r="J171" s="127"/>
      <c r="K171" s="126"/>
      <c r="L171" s="126">
        <f>SUM(L168:L170)</f>
        <v>168</v>
      </c>
      <c r="M171" s="51"/>
      <c r="N171" s="77"/>
      <c r="O171" s="151"/>
      <c r="P171" s="151"/>
    </row>
    <row r="172" spans="1:18" ht="15.75" x14ac:dyDescent="0.25">
      <c r="A172" s="56"/>
      <c r="B172" s="56">
        <v>324</v>
      </c>
      <c r="C172" s="14">
        <v>29899444</v>
      </c>
      <c r="D172" s="56" t="s">
        <v>768</v>
      </c>
      <c r="E172" s="58" t="s">
        <v>750</v>
      </c>
      <c r="F172" s="66" t="s">
        <v>651</v>
      </c>
      <c r="G172" s="57" t="s">
        <v>134</v>
      </c>
      <c r="H172" s="126">
        <v>441</v>
      </c>
      <c r="I172" s="55">
        <v>26</v>
      </c>
      <c r="J172" s="127">
        <v>3</v>
      </c>
      <c r="K172" s="126">
        <v>16</v>
      </c>
      <c r="L172" s="126">
        <v>48</v>
      </c>
      <c r="M172" s="51" t="s">
        <v>7</v>
      </c>
      <c r="N172" s="77"/>
      <c r="O172" s="227">
        <v>34320</v>
      </c>
      <c r="P172" s="227">
        <v>4.25</v>
      </c>
      <c r="Q172" s="231">
        <v>43862</v>
      </c>
      <c r="R172" s="235">
        <v>43992</v>
      </c>
    </row>
    <row r="173" spans="1:18" ht="15.75" x14ac:dyDescent="0.25">
      <c r="A173" s="56"/>
      <c r="B173" s="56">
        <v>324</v>
      </c>
      <c r="C173" s="14">
        <v>29899444</v>
      </c>
      <c r="D173" s="56" t="s">
        <v>768</v>
      </c>
      <c r="E173" s="58" t="s">
        <v>750</v>
      </c>
      <c r="F173" s="66" t="s">
        <v>651</v>
      </c>
      <c r="G173" s="57" t="s">
        <v>148</v>
      </c>
      <c r="H173" s="126">
        <v>4496</v>
      </c>
      <c r="I173" s="55">
        <v>28</v>
      </c>
      <c r="J173" s="127">
        <v>3</v>
      </c>
      <c r="K173" s="126">
        <v>16</v>
      </c>
      <c r="L173" s="126">
        <v>48</v>
      </c>
      <c r="M173" s="51" t="s">
        <v>7</v>
      </c>
      <c r="N173" s="77"/>
      <c r="O173" s="227">
        <v>34320</v>
      </c>
      <c r="P173" s="227">
        <v>4.25</v>
      </c>
      <c r="Q173" s="231">
        <v>43862</v>
      </c>
      <c r="R173" s="235">
        <v>43992</v>
      </c>
    </row>
    <row r="174" spans="1:18" ht="15.75" x14ac:dyDescent="0.25">
      <c r="A174" s="56"/>
      <c r="B174" s="56">
        <v>324</v>
      </c>
      <c r="C174" s="14">
        <v>29899444</v>
      </c>
      <c r="D174" s="56" t="s">
        <v>768</v>
      </c>
      <c r="E174" s="58" t="s">
        <v>750</v>
      </c>
      <c r="F174" s="66" t="s">
        <v>651</v>
      </c>
      <c r="G174" s="67" t="s">
        <v>147</v>
      </c>
      <c r="H174" s="70" t="s">
        <v>191</v>
      </c>
      <c r="I174" s="69">
        <v>35</v>
      </c>
      <c r="J174" s="127">
        <v>3</v>
      </c>
      <c r="K174" s="126">
        <v>16</v>
      </c>
      <c r="L174" s="126">
        <v>48</v>
      </c>
      <c r="M174" s="51" t="s">
        <v>7</v>
      </c>
      <c r="N174" s="77" t="s">
        <v>151</v>
      </c>
      <c r="O174" s="227">
        <v>34320</v>
      </c>
      <c r="P174" s="227">
        <v>4.25</v>
      </c>
      <c r="Q174" s="231">
        <v>43862</v>
      </c>
      <c r="R174" s="235">
        <v>43992</v>
      </c>
    </row>
    <row r="175" spans="1:18" ht="15.75" x14ac:dyDescent="0.25">
      <c r="A175" s="56"/>
      <c r="B175" s="56">
        <v>324</v>
      </c>
      <c r="C175" s="14">
        <v>29899444</v>
      </c>
      <c r="D175" s="56" t="s">
        <v>768</v>
      </c>
      <c r="E175" s="58" t="s">
        <v>750</v>
      </c>
      <c r="F175" s="66" t="s">
        <v>651</v>
      </c>
      <c r="G175" s="57" t="s">
        <v>147</v>
      </c>
      <c r="H175" s="126">
        <v>2172</v>
      </c>
      <c r="I175" s="55">
        <v>36</v>
      </c>
      <c r="J175" s="127">
        <v>3</v>
      </c>
      <c r="K175" s="126">
        <v>16</v>
      </c>
      <c r="L175" s="126">
        <v>48</v>
      </c>
      <c r="M175" s="51" t="s">
        <v>7</v>
      </c>
      <c r="N175" s="77"/>
      <c r="O175" s="227">
        <v>34320</v>
      </c>
      <c r="P175" s="227">
        <v>4.25</v>
      </c>
      <c r="Q175" s="231">
        <v>43862</v>
      </c>
      <c r="R175" s="235">
        <v>43992</v>
      </c>
    </row>
    <row r="176" spans="1:18" ht="31.5" x14ac:dyDescent="0.25">
      <c r="A176" s="56"/>
      <c r="B176" s="56">
        <v>324</v>
      </c>
      <c r="C176" s="14">
        <v>29899444</v>
      </c>
      <c r="D176" s="56" t="s">
        <v>768</v>
      </c>
      <c r="E176" s="71" t="s">
        <v>751</v>
      </c>
      <c r="F176" s="66" t="s">
        <v>651</v>
      </c>
      <c r="G176" s="57"/>
      <c r="H176" s="126"/>
      <c r="I176" s="55"/>
      <c r="J176" s="127"/>
      <c r="K176" s="126"/>
      <c r="L176" s="126">
        <f>SUM(L172:L175)</f>
        <v>192</v>
      </c>
      <c r="M176" s="51"/>
      <c r="N176" s="77"/>
      <c r="O176" s="151"/>
      <c r="P176" s="151"/>
    </row>
    <row r="177" spans="1:18" ht="15.75" x14ac:dyDescent="0.25">
      <c r="A177" s="56">
        <v>38</v>
      </c>
      <c r="B177" s="56">
        <v>325</v>
      </c>
      <c r="C177" s="14">
        <v>1144143585</v>
      </c>
      <c r="D177" s="56" t="s">
        <v>672</v>
      </c>
      <c r="E177" s="66" t="s">
        <v>752</v>
      </c>
      <c r="F177" s="66" t="s">
        <v>651</v>
      </c>
      <c r="G177" s="16" t="s">
        <v>131</v>
      </c>
      <c r="H177" s="17" t="s">
        <v>99</v>
      </c>
      <c r="I177" s="17"/>
      <c r="J177" s="18">
        <v>3</v>
      </c>
      <c r="K177" s="17">
        <v>8</v>
      </c>
      <c r="L177" s="22">
        <v>24</v>
      </c>
      <c r="M177" s="19" t="s">
        <v>7</v>
      </c>
      <c r="N177" s="23" t="s">
        <v>98</v>
      </c>
      <c r="O177" s="227">
        <v>34320</v>
      </c>
      <c r="P177" s="227">
        <v>4.25</v>
      </c>
      <c r="Q177" s="231">
        <v>43862</v>
      </c>
      <c r="R177" s="235">
        <v>43992</v>
      </c>
    </row>
    <row r="178" spans="1:18" ht="15.75" x14ac:dyDescent="0.25">
      <c r="A178" s="56"/>
      <c r="B178" s="56">
        <v>325</v>
      </c>
      <c r="C178" s="14">
        <v>1144143585</v>
      </c>
      <c r="D178" s="56" t="s">
        <v>672</v>
      </c>
      <c r="E178" s="58" t="s">
        <v>752</v>
      </c>
      <c r="F178" s="66" t="s">
        <v>651</v>
      </c>
      <c r="G178" s="16" t="s">
        <v>809</v>
      </c>
      <c r="H178" s="17">
        <v>2492</v>
      </c>
      <c r="I178" s="17"/>
      <c r="J178" s="18">
        <v>2</v>
      </c>
      <c r="K178" s="17">
        <v>16</v>
      </c>
      <c r="L178" s="22">
        <v>38</v>
      </c>
      <c r="M178" s="19" t="s">
        <v>7</v>
      </c>
      <c r="N178" s="23" t="s">
        <v>98</v>
      </c>
      <c r="O178" s="227">
        <v>34320</v>
      </c>
      <c r="P178" s="227">
        <v>4.25</v>
      </c>
      <c r="Q178" s="231">
        <v>43862</v>
      </c>
      <c r="R178" s="235">
        <v>43992</v>
      </c>
    </row>
    <row r="179" spans="1:18" ht="15.75" x14ac:dyDescent="0.25">
      <c r="A179" s="56"/>
      <c r="B179" s="56">
        <v>325</v>
      </c>
      <c r="C179" s="14">
        <v>1144143585</v>
      </c>
      <c r="D179" s="56" t="s">
        <v>672</v>
      </c>
      <c r="E179" s="58" t="s">
        <v>752</v>
      </c>
      <c r="F179" s="66" t="s">
        <v>651</v>
      </c>
      <c r="G179" s="57" t="s">
        <v>144</v>
      </c>
      <c r="H179" s="126" t="s">
        <v>100</v>
      </c>
      <c r="I179" s="69">
        <v>30</v>
      </c>
      <c r="J179" s="127">
        <v>3</v>
      </c>
      <c r="K179" s="126">
        <v>16</v>
      </c>
      <c r="L179" s="126">
        <v>48</v>
      </c>
      <c r="M179" s="51" t="s">
        <v>7</v>
      </c>
      <c r="N179" s="77" t="s">
        <v>193</v>
      </c>
      <c r="O179" s="227">
        <v>34320</v>
      </c>
      <c r="P179" s="227">
        <v>4.25</v>
      </c>
      <c r="Q179" s="231">
        <v>43862</v>
      </c>
      <c r="R179" s="235">
        <v>43992</v>
      </c>
    </row>
    <row r="180" spans="1:18" ht="15.75" x14ac:dyDescent="0.25">
      <c r="A180" s="56"/>
      <c r="B180" s="56">
        <v>325</v>
      </c>
      <c r="C180" s="14">
        <v>1144143585</v>
      </c>
      <c r="D180" s="56" t="s">
        <v>672</v>
      </c>
      <c r="E180" s="58" t="s">
        <v>752</v>
      </c>
      <c r="F180" s="66" t="s">
        <v>651</v>
      </c>
      <c r="G180" s="57" t="s">
        <v>192</v>
      </c>
      <c r="H180" s="126">
        <v>2303</v>
      </c>
      <c r="I180" s="55">
        <v>30</v>
      </c>
      <c r="J180" s="127">
        <v>3</v>
      </c>
      <c r="K180" s="126">
        <v>16</v>
      </c>
      <c r="L180" s="126">
        <v>48</v>
      </c>
      <c r="M180" s="51" t="s">
        <v>7</v>
      </c>
      <c r="N180" s="77"/>
      <c r="O180" s="227">
        <v>34320</v>
      </c>
      <c r="P180" s="227">
        <v>4.25</v>
      </c>
      <c r="Q180" s="231">
        <v>43862</v>
      </c>
      <c r="R180" s="235">
        <v>43992</v>
      </c>
    </row>
    <row r="181" spans="1:18" ht="31.5" x14ac:dyDescent="0.25">
      <c r="A181" s="56"/>
      <c r="B181" s="56">
        <v>325</v>
      </c>
      <c r="C181" s="14">
        <v>1144143585</v>
      </c>
      <c r="D181" s="56" t="s">
        <v>672</v>
      </c>
      <c r="E181" s="71" t="s">
        <v>753</v>
      </c>
      <c r="F181" s="66" t="s">
        <v>651</v>
      </c>
      <c r="G181" s="57"/>
      <c r="H181" s="126"/>
      <c r="I181" s="55"/>
      <c r="J181" s="127"/>
      <c r="K181" s="126"/>
      <c r="L181" s="126">
        <f>SUM(L177:L180)</f>
        <v>158</v>
      </c>
      <c r="M181" s="51"/>
      <c r="N181" s="77"/>
      <c r="O181" s="151"/>
      <c r="P181" s="151"/>
    </row>
    <row r="182" spans="1:18" ht="15.75" x14ac:dyDescent="0.25">
      <c r="A182" s="56">
        <v>39</v>
      </c>
      <c r="B182" s="56">
        <v>326</v>
      </c>
      <c r="C182" s="14">
        <v>1144053272</v>
      </c>
      <c r="D182" s="56" t="s">
        <v>684</v>
      </c>
      <c r="E182" s="145" t="s">
        <v>194</v>
      </c>
      <c r="F182" s="66" t="s">
        <v>651</v>
      </c>
      <c r="G182" s="57" t="s">
        <v>132</v>
      </c>
      <c r="H182" s="126">
        <v>411</v>
      </c>
      <c r="I182" s="55">
        <v>20</v>
      </c>
      <c r="J182" s="127">
        <v>3</v>
      </c>
      <c r="K182" s="126">
        <v>16</v>
      </c>
      <c r="L182" s="126">
        <v>48</v>
      </c>
      <c r="M182" s="51" t="s">
        <v>7</v>
      </c>
      <c r="N182" s="77"/>
      <c r="O182" s="227">
        <v>34320</v>
      </c>
      <c r="P182" s="227">
        <v>4.25</v>
      </c>
      <c r="Q182" s="231">
        <v>43862</v>
      </c>
      <c r="R182" s="235">
        <v>43992</v>
      </c>
    </row>
    <row r="183" spans="1:18" ht="15.75" x14ac:dyDescent="0.25">
      <c r="A183" s="56"/>
      <c r="B183" s="56">
        <v>326</v>
      </c>
      <c r="C183" s="14">
        <v>1144053272</v>
      </c>
      <c r="D183" s="56" t="s">
        <v>684</v>
      </c>
      <c r="E183" s="66" t="s">
        <v>194</v>
      </c>
      <c r="F183" s="66" t="s">
        <v>651</v>
      </c>
      <c r="G183" s="67" t="s">
        <v>138</v>
      </c>
      <c r="H183" s="70">
        <v>447</v>
      </c>
      <c r="I183" s="69">
        <v>20</v>
      </c>
      <c r="J183" s="127">
        <v>3</v>
      </c>
      <c r="K183" s="126">
        <v>16</v>
      </c>
      <c r="L183" s="126">
        <v>48</v>
      </c>
      <c r="M183" s="51" t="s">
        <v>7</v>
      </c>
      <c r="N183" s="77"/>
      <c r="O183" s="227">
        <v>34320</v>
      </c>
      <c r="P183" s="227">
        <v>4.25</v>
      </c>
      <c r="Q183" s="231">
        <v>43862</v>
      </c>
      <c r="R183" s="235">
        <v>43992</v>
      </c>
    </row>
    <row r="184" spans="1:18" ht="15.75" x14ac:dyDescent="0.25">
      <c r="A184" s="56"/>
      <c r="B184" s="56">
        <v>326</v>
      </c>
      <c r="C184" s="14">
        <v>1144053272</v>
      </c>
      <c r="D184" s="56" t="s">
        <v>684</v>
      </c>
      <c r="E184" s="58" t="s">
        <v>194</v>
      </c>
      <c r="F184" s="66" t="s">
        <v>651</v>
      </c>
      <c r="G184" s="57" t="s">
        <v>135</v>
      </c>
      <c r="H184" s="126" t="s">
        <v>195</v>
      </c>
      <c r="I184" s="55">
        <v>35</v>
      </c>
      <c r="J184" s="127">
        <v>3</v>
      </c>
      <c r="K184" s="126">
        <v>16</v>
      </c>
      <c r="L184" s="126">
        <v>48</v>
      </c>
      <c r="M184" s="51" t="s">
        <v>7</v>
      </c>
      <c r="N184" s="77"/>
      <c r="O184" s="227">
        <v>34320</v>
      </c>
      <c r="P184" s="227">
        <v>4.25</v>
      </c>
      <c r="Q184" s="231">
        <v>43862</v>
      </c>
      <c r="R184" s="235">
        <v>43992</v>
      </c>
    </row>
    <row r="185" spans="1:18" ht="31.5" x14ac:dyDescent="0.25">
      <c r="A185" s="56"/>
      <c r="B185" s="56">
        <v>326</v>
      </c>
      <c r="C185" s="14">
        <v>1144053272</v>
      </c>
      <c r="D185" s="56" t="s">
        <v>684</v>
      </c>
      <c r="E185" s="71" t="s">
        <v>754</v>
      </c>
      <c r="F185" s="66" t="s">
        <v>651</v>
      </c>
      <c r="G185" s="57"/>
      <c r="H185" s="126"/>
      <c r="I185" s="55"/>
      <c r="J185" s="127"/>
      <c r="K185" s="126"/>
      <c r="L185" s="126">
        <f>SUM(L182:L184)</f>
        <v>144</v>
      </c>
      <c r="M185" s="51"/>
      <c r="N185" s="77"/>
      <c r="O185" s="151"/>
      <c r="P185" s="151"/>
    </row>
    <row r="186" spans="1:18" ht="15.75" x14ac:dyDescent="0.25">
      <c r="A186" s="56">
        <v>40</v>
      </c>
      <c r="B186" s="56">
        <v>327</v>
      </c>
      <c r="C186" s="14">
        <v>1130592826</v>
      </c>
      <c r="D186" s="56" t="s">
        <v>672</v>
      </c>
      <c r="E186" s="58" t="s">
        <v>755</v>
      </c>
      <c r="F186" s="66" t="s">
        <v>651</v>
      </c>
      <c r="G186" s="57" t="s">
        <v>129</v>
      </c>
      <c r="H186" s="126" t="s">
        <v>103</v>
      </c>
      <c r="I186" s="55">
        <v>25</v>
      </c>
      <c r="J186" s="127">
        <v>3</v>
      </c>
      <c r="K186" s="126">
        <v>16</v>
      </c>
      <c r="L186" s="126">
        <v>48</v>
      </c>
      <c r="M186" s="51" t="s">
        <v>7</v>
      </c>
      <c r="N186" s="77"/>
      <c r="O186" s="227">
        <v>34320</v>
      </c>
      <c r="P186" s="227">
        <v>4.25</v>
      </c>
      <c r="Q186" s="231">
        <v>43862</v>
      </c>
      <c r="R186" s="235">
        <v>43992</v>
      </c>
    </row>
    <row r="187" spans="1:18" ht="15.75" x14ac:dyDescent="0.25">
      <c r="A187" s="56"/>
      <c r="B187" s="56">
        <v>327</v>
      </c>
      <c r="C187" s="14">
        <v>1130592826</v>
      </c>
      <c r="D187" s="56" t="s">
        <v>672</v>
      </c>
      <c r="E187" s="58" t="s">
        <v>755</v>
      </c>
      <c r="F187" s="66" t="s">
        <v>651</v>
      </c>
      <c r="G187" s="57" t="s">
        <v>144</v>
      </c>
      <c r="H187" s="126" t="s">
        <v>104</v>
      </c>
      <c r="I187" s="55">
        <v>25</v>
      </c>
      <c r="J187" s="127">
        <v>3</v>
      </c>
      <c r="K187" s="126">
        <v>16</v>
      </c>
      <c r="L187" s="126">
        <v>48</v>
      </c>
      <c r="M187" s="51" t="s">
        <v>7</v>
      </c>
      <c r="N187" s="77"/>
      <c r="O187" s="227">
        <v>34320</v>
      </c>
      <c r="P187" s="227">
        <v>4.25</v>
      </c>
      <c r="Q187" s="231">
        <v>43862</v>
      </c>
      <c r="R187" s="235">
        <v>43992</v>
      </c>
    </row>
    <row r="188" spans="1:18" ht="15.75" x14ac:dyDescent="0.25">
      <c r="A188" s="56"/>
      <c r="B188" s="56">
        <v>327</v>
      </c>
      <c r="C188" s="14">
        <v>1130592826</v>
      </c>
      <c r="D188" s="56" t="s">
        <v>672</v>
      </c>
      <c r="E188" s="71" t="s">
        <v>756</v>
      </c>
      <c r="F188" s="66" t="s">
        <v>651</v>
      </c>
      <c r="G188" s="57"/>
      <c r="H188" s="126"/>
      <c r="I188" s="55"/>
      <c r="J188" s="127"/>
      <c r="K188" s="126"/>
      <c r="L188" s="126">
        <f>SUM(L186:L187)</f>
        <v>96</v>
      </c>
      <c r="M188" s="51"/>
      <c r="N188" s="77"/>
      <c r="O188" s="151"/>
      <c r="P188" s="151"/>
    </row>
    <row r="189" spans="1:18" ht="45" x14ac:dyDescent="0.25">
      <c r="A189" s="56">
        <v>41</v>
      </c>
      <c r="B189" s="56">
        <v>328</v>
      </c>
      <c r="C189" s="14">
        <v>37294660</v>
      </c>
      <c r="D189" s="56" t="s">
        <v>769</v>
      </c>
      <c r="E189" s="66" t="s">
        <v>757</v>
      </c>
      <c r="F189" s="66" t="s">
        <v>651</v>
      </c>
      <c r="G189" s="67" t="s">
        <v>186</v>
      </c>
      <c r="H189" s="70">
        <v>4322</v>
      </c>
      <c r="I189" s="69">
        <v>25</v>
      </c>
      <c r="J189" s="127">
        <v>3</v>
      </c>
      <c r="K189" s="126">
        <v>16</v>
      </c>
      <c r="L189" s="126">
        <v>48</v>
      </c>
      <c r="M189" s="51" t="s">
        <v>7</v>
      </c>
      <c r="N189" s="77"/>
      <c r="O189" s="227">
        <v>34320</v>
      </c>
      <c r="P189" s="227">
        <v>4.25</v>
      </c>
      <c r="Q189" s="231">
        <v>43862</v>
      </c>
      <c r="R189" s="235">
        <v>43992</v>
      </c>
    </row>
    <row r="190" spans="1:18" ht="45" x14ac:dyDescent="0.25">
      <c r="A190" s="56"/>
      <c r="B190" s="56">
        <v>328</v>
      </c>
      <c r="C190" s="14">
        <v>37294660</v>
      </c>
      <c r="D190" s="56" t="s">
        <v>769</v>
      </c>
      <c r="E190" s="58" t="s">
        <v>757</v>
      </c>
      <c r="F190" s="66" t="s">
        <v>651</v>
      </c>
      <c r="G190" s="57" t="s">
        <v>182</v>
      </c>
      <c r="H190" s="126">
        <v>4492</v>
      </c>
      <c r="I190" s="55">
        <v>22</v>
      </c>
      <c r="J190" s="127">
        <v>3</v>
      </c>
      <c r="K190" s="126">
        <v>16</v>
      </c>
      <c r="L190" s="126">
        <v>48</v>
      </c>
      <c r="M190" s="51" t="s">
        <v>7</v>
      </c>
      <c r="N190" s="77"/>
      <c r="O190" s="227">
        <v>34320</v>
      </c>
      <c r="P190" s="227">
        <v>4.25</v>
      </c>
      <c r="Q190" s="231">
        <v>43862</v>
      </c>
      <c r="R190" s="235">
        <v>43992</v>
      </c>
    </row>
    <row r="191" spans="1:18" ht="45" x14ac:dyDescent="0.25">
      <c r="A191" s="56"/>
      <c r="B191" s="56">
        <v>328</v>
      </c>
      <c r="C191" s="14">
        <v>37294660</v>
      </c>
      <c r="D191" s="56" t="s">
        <v>769</v>
      </c>
      <c r="E191" s="58" t="s">
        <v>757</v>
      </c>
      <c r="F191" s="66" t="s">
        <v>651</v>
      </c>
      <c r="G191" s="16" t="s">
        <v>131</v>
      </c>
      <c r="H191" s="17">
        <v>201</v>
      </c>
      <c r="I191" s="17"/>
      <c r="J191" s="18">
        <v>3</v>
      </c>
      <c r="K191" s="17">
        <v>8</v>
      </c>
      <c r="L191" s="22">
        <v>24</v>
      </c>
      <c r="M191" s="19" t="s">
        <v>7</v>
      </c>
      <c r="N191" s="23" t="s">
        <v>98</v>
      </c>
      <c r="O191" s="227">
        <v>34320</v>
      </c>
      <c r="P191" s="227">
        <v>4.25</v>
      </c>
      <c r="Q191" s="231">
        <v>43862</v>
      </c>
      <c r="R191" s="235">
        <v>43992</v>
      </c>
    </row>
    <row r="192" spans="1:18" ht="45" x14ac:dyDescent="0.25">
      <c r="A192" s="56"/>
      <c r="B192" s="56">
        <v>328</v>
      </c>
      <c r="C192" s="14">
        <v>37294660</v>
      </c>
      <c r="D192" s="56" t="s">
        <v>769</v>
      </c>
      <c r="E192" s="58" t="s">
        <v>757</v>
      </c>
      <c r="F192" s="66" t="s">
        <v>651</v>
      </c>
      <c r="G192" s="57" t="s">
        <v>130</v>
      </c>
      <c r="H192" s="126" t="s">
        <v>77</v>
      </c>
      <c r="I192" s="55">
        <v>32</v>
      </c>
      <c r="J192" s="127">
        <v>3</v>
      </c>
      <c r="K192" s="126">
        <v>16</v>
      </c>
      <c r="L192" s="126">
        <v>48</v>
      </c>
      <c r="M192" s="51" t="s">
        <v>7</v>
      </c>
      <c r="N192" s="77"/>
      <c r="O192" s="227">
        <v>34320</v>
      </c>
      <c r="P192" s="227">
        <v>4.25</v>
      </c>
      <c r="Q192" s="231">
        <v>43862</v>
      </c>
      <c r="R192" s="235">
        <v>43992</v>
      </c>
    </row>
    <row r="193" spans="1:18" ht="45" x14ac:dyDescent="0.25">
      <c r="A193" s="56"/>
      <c r="B193" s="56">
        <v>328</v>
      </c>
      <c r="C193" s="14">
        <v>37294660</v>
      </c>
      <c r="D193" s="56" t="s">
        <v>769</v>
      </c>
      <c r="E193" s="58" t="s">
        <v>757</v>
      </c>
      <c r="F193" s="66" t="s">
        <v>651</v>
      </c>
      <c r="G193" s="16" t="s">
        <v>182</v>
      </c>
      <c r="H193" s="17">
        <v>4491</v>
      </c>
      <c r="I193" s="17"/>
      <c r="J193" s="18">
        <v>3</v>
      </c>
      <c r="K193" s="17">
        <v>16</v>
      </c>
      <c r="L193" s="22">
        <v>48</v>
      </c>
      <c r="M193" s="19" t="s">
        <v>7</v>
      </c>
      <c r="N193" s="23" t="s">
        <v>98</v>
      </c>
      <c r="O193" s="227">
        <v>34320</v>
      </c>
      <c r="P193" s="227">
        <v>4.25</v>
      </c>
      <c r="Q193" s="231">
        <v>43862</v>
      </c>
      <c r="R193" s="235">
        <v>43992</v>
      </c>
    </row>
    <row r="194" spans="1:18" ht="45" x14ac:dyDescent="0.25">
      <c r="A194" s="56"/>
      <c r="B194" s="56">
        <v>328</v>
      </c>
      <c r="C194" s="14">
        <v>37294660</v>
      </c>
      <c r="D194" s="56" t="s">
        <v>769</v>
      </c>
      <c r="E194" s="71" t="s">
        <v>758</v>
      </c>
      <c r="F194" s="66" t="s">
        <v>651</v>
      </c>
      <c r="G194" s="57"/>
      <c r="H194" s="126"/>
      <c r="I194" s="55"/>
      <c r="J194" s="127"/>
      <c r="K194" s="126"/>
      <c r="L194" s="126">
        <f>SUM(L189:L193)</f>
        <v>216</v>
      </c>
      <c r="M194" s="51"/>
      <c r="N194" s="77"/>
      <c r="O194" s="151"/>
      <c r="P194" s="151"/>
    </row>
    <row r="195" spans="1:18" ht="15.75" x14ac:dyDescent="0.25">
      <c r="A195" s="56">
        <v>42</v>
      </c>
      <c r="B195" s="56">
        <v>329</v>
      </c>
      <c r="C195" s="14">
        <v>6530817</v>
      </c>
      <c r="D195" s="56" t="s">
        <v>672</v>
      </c>
      <c r="E195" s="58" t="s">
        <v>759</v>
      </c>
      <c r="F195" s="66" t="s">
        <v>651</v>
      </c>
      <c r="G195" s="57" t="s">
        <v>182</v>
      </c>
      <c r="H195" s="126" t="s">
        <v>43</v>
      </c>
      <c r="I195" s="55">
        <v>28</v>
      </c>
      <c r="J195" s="127">
        <v>3</v>
      </c>
      <c r="K195" s="126">
        <v>16</v>
      </c>
      <c r="L195" s="126">
        <v>48</v>
      </c>
      <c r="M195" s="51" t="s">
        <v>7</v>
      </c>
      <c r="N195" s="77"/>
      <c r="O195" s="227">
        <v>34320</v>
      </c>
      <c r="P195" s="227">
        <v>4.25</v>
      </c>
      <c r="Q195" s="231">
        <v>43862</v>
      </c>
      <c r="R195" s="235">
        <v>43992</v>
      </c>
    </row>
    <row r="196" spans="1:18" ht="15.75" x14ac:dyDescent="0.25">
      <c r="A196" s="56"/>
      <c r="B196" s="56">
        <v>329</v>
      </c>
      <c r="C196" s="14">
        <v>6530817</v>
      </c>
      <c r="D196" s="56" t="s">
        <v>672</v>
      </c>
      <c r="E196" s="58" t="s">
        <v>759</v>
      </c>
      <c r="F196" s="66" t="s">
        <v>651</v>
      </c>
      <c r="G196" s="16" t="s">
        <v>153</v>
      </c>
      <c r="H196" s="17" t="s">
        <v>87</v>
      </c>
      <c r="I196" s="17"/>
      <c r="J196" s="18">
        <v>2.5</v>
      </c>
      <c r="K196" s="17">
        <v>16</v>
      </c>
      <c r="L196" s="22">
        <v>40</v>
      </c>
      <c r="M196" s="19" t="s">
        <v>7</v>
      </c>
      <c r="N196" s="23" t="s">
        <v>98</v>
      </c>
      <c r="O196" s="227">
        <v>34320</v>
      </c>
      <c r="P196" s="227">
        <v>4.25</v>
      </c>
      <c r="Q196" s="231">
        <v>43862</v>
      </c>
      <c r="R196" s="235">
        <v>43992</v>
      </c>
    </row>
    <row r="197" spans="1:18" ht="15.75" x14ac:dyDescent="0.25">
      <c r="A197" s="56"/>
      <c r="B197" s="56">
        <v>329</v>
      </c>
      <c r="C197" s="14">
        <v>6530817</v>
      </c>
      <c r="D197" s="56" t="s">
        <v>672</v>
      </c>
      <c r="E197" s="58" t="s">
        <v>759</v>
      </c>
      <c r="F197" s="66" t="s">
        <v>651</v>
      </c>
      <c r="G197" s="57" t="s">
        <v>130</v>
      </c>
      <c r="H197" s="126" t="s">
        <v>78</v>
      </c>
      <c r="I197" s="55">
        <v>25</v>
      </c>
      <c r="J197" s="127">
        <v>3</v>
      </c>
      <c r="K197" s="126">
        <v>16</v>
      </c>
      <c r="L197" s="126">
        <v>48</v>
      </c>
      <c r="M197" s="51" t="s">
        <v>7</v>
      </c>
      <c r="N197" s="77"/>
      <c r="O197" s="227">
        <v>34320</v>
      </c>
      <c r="P197" s="227">
        <v>4.25</v>
      </c>
      <c r="Q197" s="231">
        <v>43862</v>
      </c>
      <c r="R197" s="235">
        <v>43992</v>
      </c>
    </row>
    <row r="198" spans="1:18" ht="15.75" x14ac:dyDescent="0.25">
      <c r="A198" s="56"/>
      <c r="B198" s="56">
        <v>329</v>
      </c>
      <c r="C198" s="14">
        <v>6530817</v>
      </c>
      <c r="D198" s="56" t="s">
        <v>672</v>
      </c>
      <c r="E198" s="58" t="s">
        <v>759</v>
      </c>
      <c r="F198" s="66" t="s">
        <v>651</v>
      </c>
      <c r="G198" s="16" t="s">
        <v>179</v>
      </c>
      <c r="H198" s="17" t="s">
        <v>91</v>
      </c>
      <c r="I198" s="17"/>
      <c r="J198" s="18">
        <v>3</v>
      </c>
      <c r="K198" s="17">
        <v>14</v>
      </c>
      <c r="L198" s="22">
        <v>42</v>
      </c>
      <c r="M198" s="19" t="s">
        <v>7</v>
      </c>
      <c r="N198" s="23" t="s">
        <v>98</v>
      </c>
      <c r="O198" s="227">
        <v>34320</v>
      </c>
      <c r="P198" s="227">
        <v>4.25</v>
      </c>
      <c r="Q198" s="231">
        <v>43862</v>
      </c>
      <c r="R198" s="235">
        <v>43992</v>
      </c>
    </row>
    <row r="199" spans="1:18" ht="15.75" x14ac:dyDescent="0.25">
      <c r="A199" s="56"/>
      <c r="B199" s="56">
        <v>329</v>
      </c>
      <c r="C199" s="14">
        <v>6530817</v>
      </c>
      <c r="D199" s="56" t="s">
        <v>672</v>
      </c>
      <c r="E199" s="58" t="s">
        <v>759</v>
      </c>
      <c r="F199" s="66" t="s">
        <v>651</v>
      </c>
      <c r="G199" s="16" t="s">
        <v>169</v>
      </c>
      <c r="H199" s="17" t="s">
        <v>97</v>
      </c>
      <c r="I199" s="17"/>
      <c r="J199" s="18">
        <v>3</v>
      </c>
      <c r="K199" s="17">
        <v>16</v>
      </c>
      <c r="L199" s="22">
        <v>48</v>
      </c>
      <c r="M199" s="19" t="s">
        <v>7</v>
      </c>
      <c r="N199" s="23" t="s">
        <v>98</v>
      </c>
      <c r="O199" s="227">
        <v>34320</v>
      </c>
      <c r="P199" s="227">
        <v>4.25</v>
      </c>
      <c r="Q199" s="231">
        <v>43862</v>
      </c>
      <c r="R199" s="235">
        <v>43992</v>
      </c>
    </row>
    <row r="200" spans="1:18" ht="31.5" x14ac:dyDescent="0.25">
      <c r="A200" s="149"/>
      <c r="B200" s="56">
        <v>329</v>
      </c>
      <c r="C200" s="14">
        <v>6530817</v>
      </c>
      <c r="D200" s="56" t="s">
        <v>672</v>
      </c>
      <c r="E200" s="71" t="s">
        <v>760</v>
      </c>
      <c r="F200" s="66" t="s">
        <v>651</v>
      </c>
      <c r="G200" s="57"/>
      <c r="H200" s="126"/>
      <c r="I200" s="55"/>
      <c r="J200" s="127"/>
      <c r="K200" s="126"/>
      <c r="L200" s="126">
        <f>SUM(L195:L199)</f>
        <v>226</v>
      </c>
      <c r="M200" s="51"/>
      <c r="N200" s="151"/>
      <c r="O200" s="151"/>
      <c r="P200" s="151"/>
    </row>
    <row r="201" spans="1:18" ht="30" x14ac:dyDescent="0.25">
      <c r="B201" s="272">
        <v>330</v>
      </c>
      <c r="C201" s="271">
        <v>29113768</v>
      </c>
      <c r="D201" s="271" t="s">
        <v>672</v>
      </c>
      <c r="E201" s="66" t="s">
        <v>785</v>
      </c>
      <c r="F201" s="66" t="s">
        <v>651</v>
      </c>
      <c r="G201" s="57" t="s">
        <v>771</v>
      </c>
      <c r="H201" s="126" t="s">
        <v>116</v>
      </c>
      <c r="I201" s="55"/>
      <c r="J201" s="127">
        <v>4.5</v>
      </c>
      <c r="K201" s="126">
        <v>16</v>
      </c>
      <c r="L201" s="126">
        <v>72</v>
      </c>
      <c r="M201" s="51" t="s">
        <v>7</v>
      </c>
      <c r="N201" s="77"/>
      <c r="O201" s="146">
        <v>34320</v>
      </c>
      <c r="P201" s="146">
        <v>4.25</v>
      </c>
      <c r="Q201" s="230">
        <v>43899</v>
      </c>
      <c r="R201" s="230">
        <v>44020</v>
      </c>
    </row>
    <row r="202" spans="1:18" ht="30" x14ac:dyDescent="0.25">
      <c r="B202" s="272">
        <v>330</v>
      </c>
      <c r="C202" s="271">
        <v>29113768</v>
      </c>
      <c r="D202" s="271" t="s">
        <v>672</v>
      </c>
      <c r="E202" s="66" t="s">
        <v>785</v>
      </c>
      <c r="F202" s="66" t="s">
        <v>651</v>
      </c>
      <c r="G202" s="57" t="s">
        <v>772</v>
      </c>
      <c r="H202" s="126" t="s">
        <v>116</v>
      </c>
      <c r="I202" s="55"/>
      <c r="J202" s="127">
        <v>3</v>
      </c>
      <c r="K202" s="126">
        <v>8</v>
      </c>
      <c r="L202" s="126">
        <v>24</v>
      </c>
      <c r="M202" s="51" t="s">
        <v>7</v>
      </c>
      <c r="N202" s="77"/>
      <c r="O202" s="146">
        <v>34320</v>
      </c>
      <c r="P202" s="146">
        <v>4.25</v>
      </c>
      <c r="Q202" s="230">
        <v>43899</v>
      </c>
      <c r="R202" s="230">
        <v>44020</v>
      </c>
    </row>
    <row r="203" spans="1:18" ht="30" x14ac:dyDescent="0.25">
      <c r="B203" s="272">
        <v>330</v>
      </c>
      <c r="C203" s="271">
        <v>29113768</v>
      </c>
      <c r="D203" s="271" t="s">
        <v>672</v>
      </c>
      <c r="E203" s="66" t="s">
        <v>785</v>
      </c>
      <c r="F203" s="66" t="s">
        <v>651</v>
      </c>
      <c r="G203" s="57" t="s">
        <v>773</v>
      </c>
      <c r="H203" s="126" t="s">
        <v>774</v>
      </c>
      <c r="I203" s="55"/>
      <c r="J203" s="127">
        <v>4.5</v>
      </c>
      <c r="K203" s="126">
        <v>16</v>
      </c>
      <c r="L203" s="126">
        <v>72</v>
      </c>
      <c r="M203" s="51" t="s">
        <v>7</v>
      </c>
      <c r="N203" s="77"/>
      <c r="O203" s="146">
        <v>34320</v>
      </c>
      <c r="P203" s="146">
        <v>4.25</v>
      </c>
      <c r="Q203" s="230">
        <v>43899</v>
      </c>
      <c r="R203" s="230">
        <v>44020</v>
      </c>
    </row>
    <row r="204" spans="1:18" ht="30" x14ac:dyDescent="0.25">
      <c r="B204" s="272">
        <v>330</v>
      </c>
      <c r="C204" s="271">
        <v>29113768</v>
      </c>
      <c r="D204" s="271" t="s">
        <v>672</v>
      </c>
      <c r="E204" s="66" t="s">
        <v>785</v>
      </c>
      <c r="F204" s="66" t="s">
        <v>651</v>
      </c>
      <c r="G204" s="57" t="s">
        <v>773</v>
      </c>
      <c r="H204" s="126" t="s">
        <v>88</v>
      </c>
      <c r="I204" s="55"/>
      <c r="J204" s="127">
        <v>4.5</v>
      </c>
      <c r="K204" s="126">
        <v>16</v>
      </c>
      <c r="L204" s="126">
        <v>72</v>
      </c>
      <c r="M204" s="51" t="s">
        <v>7</v>
      </c>
      <c r="N204" s="77"/>
      <c r="O204" s="146">
        <v>34320</v>
      </c>
      <c r="P204" s="146">
        <v>4.25</v>
      </c>
      <c r="Q204" s="230">
        <v>43899</v>
      </c>
      <c r="R204" s="230">
        <v>44020</v>
      </c>
    </row>
    <row r="205" spans="1:18" ht="30" x14ac:dyDescent="0.25">
      <c r="B205" s="272">
        <v>330</v>
      </c>
      <c r="C205" s="271">
        <v>29113768</v>
      </c>
      <c r="D205" s="271" t="s">
        <v>672</v>
      </c>
      <c r="E205" s="66" t="s">
        <v>785</v>
      </c>
      <c r="F205" s="66" t="s">
        <v>651</v>
      </c>
      <c r="G205" s="57" t="s">
        <v>775</v>
      </c>
      <c r="H205" s="126" t="s">
        <v>76</v>
      </c>
      <c r="I205" s="55"/>
      <c r="J205" s="127">
        <v>3</v>
      </c>
      <c r="K205" s="126">
        <v>16</v>
      </c>
      <c r="L205" s="126">
        <v>48</v>
      </c>
      <c r="M205" s="51" t="s">
        <v>7</v>
      </c>
      <c r="N205" s="77"/>
      <c r="O205" s="146">
        <v>34320</v>
      </c>
      <c r="P205" s="146">
        <v>4.25</v>
      </c>
      <c r="Q205" s="230">
        <v>43899</v>
      </c>
      <c r="R205" s="230">
        <v>44020</v>
      </c>
    </row>
    <row r="206" spans="1:18" ht="31.5" x14ac:dyDescent="0.25">
      <c r="B206" s="272">
        <v>330</v>
      </c>
      <c r="C206" s="271">
        <v>29113768</v>
      </c>
      <c r="D206" s="271" t="s">
        <v>672</v>
      </c>
      <c r="E206" s="79" t="s">
        <v>786</v>
      </c>
      <c r="F206" s="66" t="s">
        <v>651</v>
      </c>
      <c r="G206" s="57"/>
      <c r="H206" s="126"/>
      <c r="I206" s="55"/>
      <c r="J206" s="127"/>
      <c r="K206" s="126"/>
      <c r="L206" s="126">
        <f>SUM(L201:L205)</f>
        <v>288</v>
      </c>
      <c r="M206" s="51"/>
      <c r="N206" s="77"/>
      <c r="Q206" s="230"/>
      <c r="R206" s="230"/>
    </row>
    <row r="207" spans="1:18" ht="30" x14ac:dyDescent="0.25">
      <c r="B207" s="272">
        <v>331</v>
      </c>
      <c r="C207" s="271">
        <v>76141382</v>
      </c>
      <c r="D207" s="271" t="s">
        <v>788</v>
      </c>
      <c r="E207" s="66" t="s">
        <v>787</v>
      </c>
      <c r="F207" s="66" t="s">
        <v>651</v>
      </c>
      <c r="G207" s="57" t="s">
        <v>776</v>
      </c>
      <c r="H207" s="126" t="s">
        <v>777</v>
      </c>
      <c r="I207" s="55"/>
      <c r="J207" s="127">
        <v>4.5</v>
      </c>
      <c r="K207" s="126">
        <v>16</v>
      </c>
      <c r="L207" s="126">
        <v>72</v>
      </c>
      <c r="M207" s="51" t="s">
        <v>7</v>
      </c>
      <c r="N207" s="77"/>
      <c r="O207" s="146">
        <v>34320</v>
      </c>
      <c r="P207" s="146">
        <v>4.25</v>
      </c>
      <c r="Q207" s="230">
        <v>43899</v>
      </c>
      <c r="R207" s="230">
        <v>44020</v>
      </c>
    </row>
    <row r="208" spans="1:18" ht="30" x14ac:dyDescent="0.25">
      <c r="B208" s="272">
        <v>331</v>
      </c>
      <c r="C208" s="271">
        <v>76141382</v>
      </c>
      <c r="D208" s="271" t="s">
        <v>788</v>
      </c>
      <c r="E208" s="66" t="s">
        <v>787</v>
      </c>
      <c r="F208" s="66" t="s">
        <v>651</v>
      </c>
      <c r="G208" s="57" t="s">
        <v>771</v>
      </c>
      <c r="H208" s="126" t="s">
        <v>110</v>
      </c>
      <c r="I208" s="55"/>
      <c r="J208" s="127">
        <v>4.5</v>
      </c>
      <c r="K208" s="126">
        <v>16</v>
      </c>
      <c r="L208" s="126">
        <v>72</v>
      </c>
      <c r="M208" s="51" t="s">
        <v>7</v>
      </c>
      <c r="N208" s="77"/>
      <c r="O208" s="146">
        <v>34320</v>
      </c>
      <c r="P208" s="146">
        <v>4.25</v>
      </c>
      <c r="Q208" s="230">
        <v>43899</v>
      </c>
      <c r="R208" s="230">
        <v>44020</v>
      </c>
    </row>
    <row r="209" spans="2:18" ht="30" x14ac:dyDescent="0.25">
      <c r="B209" s="272">
        <v>331</v>
      </c>
      <c r="C209" s="271">
        <v>76141382</v>
      </c>
      <c r="D209" s="271" t="s">
        <v>788</v>
      </c>
      <c r="E209" s="66" t="s">
        <v>787</v>
      </c>
      <c r="F209" s="66" t="s">
        <v>651</v>
      </c>
      <c r="G209" s="57" t="s">
        <v>772</v>
      </c>
      <c r="H209" s="126" t="s">
        <v>110</v>
      </c>
      <c r="I209" s="55"/>
      <c r="J209" s="127">
        <v>3</v>
      </c>
      <c r="K209" s="126">
        <v>8</v>
      </c>
      <c r="L209" s="126">
        <v>24</v>
      </c>
      <c r="M209" s="51" t="s">
        <v>7</v>
      </c>
      <c r="N209" s="77"/>
      <c r="O209" s="146">
        <v>34320</v>
      </c>
      <c r="P209" s="146">
        <v>4.25</v>
      </c>
      <c r="Q209" s="230">
        <v>43899</v>
      </c>
      <c r="R209" s="230">
        <v>44020</v>
      </c>
    </row>
    <row r="210" spans="2:18" ht="31.5" x14ac:dyDescent="0.25">
      <c r="B210" s="272">
        <v>331</v>
      </c>
      <c r="C210" s="271">
        <v>76141382</v>
      </c>
      <c r="D210" s="271" t="s">
        <v>788</v>
      </c>
      <c r="E210" s="79" t="s">
        <v>789</v>
      </c>
      <c r="F210" s="66" t="s">
        <v>651</v>
      </c>
      <c r="G210" s="57"/>
      <c r="H210" s="126"/>
      <c r="I210" s="55"/>
      <c r="J210" s="127"/>
      <c r="K210" s="126"/>
      <c r="L210" s="126">
        <f>SUM(L207:L209)</f>
        <v>168</v>
      </c>
      <c r="M210" s="51"/>
      <c r="N210" s="77"/>
      <c r="Q210" s="230"/>
      <c r="R210" s="230"/>
    </row>
    <row r="211" spans="2:18" ht="15.75" x14ac:dyDescent="0.25">
      <c r="B211" s="272">
        <v>332</v>
      </c>
      <c r="C211" s="271">
        <v>94503995</v>
      </c>
      <c r="D211" s="271" t="s">
        <v>672</v>
      </c>
      <c r="E211" s="66" t="s">
        <v>790</v>
      </c>
      <c r="F211" s="66" t="s">
        <v>651</v>
      </c>
      <c r="G211" s="57" t="s">
        <v>771</v>
      </c>
      <c r="H211" s="126" t="s">
        <v>122</v>
      </c>
      <c r="I211" s="55"/>
      <c r="J211" s="127">
        <v>4.5</v>
      </c>
      <c r="K211" s="126">
        <v>16</v>
      </c>
      <c r="L211" s="126">
        <v>72</v>
      </c>
      <c r="M211" s="51" t="s">
        <v>7</v>
      </c>
      <c r="N211" s="77"/>
      <c r="O211" s="146">
        <v>34320</v>
      </c>
      <c r="P211" s="146">
        <v>4.25</v>
      </c>
      <c r="Q211" s="230">
        <v>43899</v>
      </c>
      <c r="R211" s="230">
        <v>44020</v>
      </c>
    </row>
    <row r="212" spans="2:18" ht="15.75" x14ac:dyDescent="0.25">
      <c r="B212" s="272">
        <v>332</v>
      </c>
      <c r="C212" s="271">
        <v>94503995</v>
      </c>
      <c r="D212" s="271" t="s">
        <v>672</v>
      </c>
      <c r="E212" s="66" t="s">
        <v>790</v>
      </c>
      <c r="F212" s="66" t="s">
        <v>651</v>
      </c>
      <c r="G212" s="57" t="s">
        <v>772</v>
      </c>
      <c r="H212" s="126" t="s">
        <v>122</v>
      </c>
      <c r="I212" s="55"/>
      <c r="J212" s="127">
        <v>3</v>
      </c>
      <c r="K212" s="126">
        <v>8</v>
      </c>
      <c r="L212" s="126">
        <v>24</v>
      </c>
      <c r="M212" s="51" t="s">
        <v>7</v>
      </c>
      <c r="N212" s="77"/>
      <c r="O212" s="146">
        <v>34320</v>
      </c>
      <c r="P212" s="146">
        <v>4.25</v>
      </c>
      <c r="Q212" s="230">
        <v>43899</v>
      </c>
      <c r="R212" s="230">
        <v>44020</v>
      </c>
    </row>
    <row r="213" spans="2:18" ht="15.75" x14ac:dyDescent="0.25">
      <c r="B213" s="272">
        <v>332</v>
      </c>
      <c r="C213" s="271">
        <v>94503995</v>
      </c>
      <c r="D213" s="271" t="s">
        <v>672</v>
      </c>
      <c r="E213" s="66" t="s">
        <v>790</v>
      </c>
      <c r="F213" s="66" t="s">
        <v>651</v>
      </c>
      <c r="G213" s="124" t="s">
        <v>773</v>
      </c>
      <c r="H213" s="125" t="s">
        <v>96</v>
      </c>
      <c r="I213" s="140"/>
      <c r="J213" s="127">
        <v>4.5</v>
      </c>
      <c r="K213" s="126">
        <v>16</v>
      </c>
      <c r="L213" s="125">
        <v>72</v>
      </c>
      <c r="M213" s="51" t="s">
        <v>7</v>
      </c>
      <c r="N213" s="120"/>
      <c r="O213" s="146">
        <v>34320</v>
      </c>
      <c r="P213" s="146">
        <v>4.25</v>
      </c>
      <c r="Q213" s="230">
        <v>43899</v>
      </c>
      <c r="R213" s="230">
        <v>44020</v>
      </c>
    </row>
    <row r="214" spans="2:18" ht="15.75" x14ac:dyDescent="0.25">
      <c r="B214" s="272">
        <v>332</v>
      </c>
      <c r="C214" s="271">
        <v>94503995</v>
      </c>
      <c r="D214" s="271" t="s">
        <v>672</v>
      </c>
      <c r="E214" s="66" t="s">
        <v>790</v>
      </c>
      <c r="F214" s="66" t="s">
        <v>651</v>
      </c>
      <c r="G214" s="125" t="s">
        <v>775</v>
      </c>
      <c r="H214" s="125" t="s">
        <v>778</v>
      </c>
      <c r="I214" s="140"/>
      <c r="J214" s="127">
        <v>3</v>
      </c>
      <c r="K214" s="126">
        <v>16</v>
      </c>
      <c r="L214" s="125">
        <v>48</v>
      </c>
      <c r="M214" s="51" t="s">
        <v>7</v>
      </c>
      <c r="N214" s="120"/>
      <c r="O214" s="146">
        <v>34320</v>
      </c>
      <c r="P214" s="146">
        <v>4.25</v>
      </c>
      <c r="Q214" s="230">
        <v>43899</v>
      </c>
      <c r="R214" s="230">
        <v>44020</v>
      </c>
    </row>
    <row r="215" spans="2:18" ht="15.75" x14ac:dyDescent="0.25">
      <c r="B215" s="272">
        <v>332</v>
      </c>
      <c r="C215" s="271">
        <v>94503995</v>
      </c>
      <c r="D215" s="271" t="s">
        <v>672</v>
      </c>
      <c r="E215" s="66" t="s">
        <v>790</v>
      </c>
      <c r="F215" s="66" t="s">
        <v>651</v>
      </c>
      <c r="G215" s="57" t="s">
        <v>771</v>
      </c>
      <c r="H215" s="126" t="s">
        <v>779</v>
      </c>
      <c r="I215" s="55"/>
      <c r="J215" s="127">
        <v>3</v>
      </c>
      <c r="K215" s="126">
        <v>16</v>
      </c>
      <c r="L215" s="126">
        <v>48</v>
      </c>
      <c r="M215" s="51" t="s">
        <v>7</v>
      </c>
      <c r="N215" s="120"/>
      <c r="O215" s="146">
        <v>34320</v>
      </c>
      <c r="P215" s="146">
        <v>4.25</v>
      </c>
      <c r="Q215" s="230">
        <v>43899</v>
      </c>
      <c r="R215" s="230">
        <v>44020</v>
      </c>
    </row>
    <row r="216" spans="2:18" ht="32.25" thickBot="1" x14ac:dyDescent="0.3">
      <c r="B216" s="272">
        <v>332</v>
      </c>
      <c r="C216" s="271">
        <v>94503995</v>
      </c>
      <c r="D216" s="271" t="s">
        <v>672</v>
      </c>
      <c r="E216" s="79" t="s">
        <v>791</v>
      </c>
      <c r="F216" s="66" t="s">
        <v>651</v>
      </c>
      <c r="G216" s="57"/>
      <c r="H216" s="126"/>
      <c r="I216" s="55"/>
      <c r="J216" s="127"/>
      <c r="K216" s="126"/>
      <c r="L216" s="126">
        <f>SUM(L211:L215)</f>
        <v>264</v>
      </c>
      <c r="M216" s="51"/>
      <c r="N216" s="120"/>
      <c r="Q216" s="230"/>
      <c r="R216" s="230"/>
    </row>
    <row r="217" spans="2:18" ht="16.5" thickBot="1" x14ac:dyDescent="0.3">
      <c r="B217" s="272">
        <v>333</v>
      </c>
      <c r="C217" s="258">
        <v>1144074730</v>
      </c>
      <c r="D217" s="271" t="s">
        <v>672</v>
      </c>
      <c r="E217" s="58" t="s">
        <v>792</v>
      </c>
      <c r="F217" s="66" t="s">
        <v>651</v>
      </c>
      <c r="G217" s="57" t="s">
        <v>771</v>
      </c>
      <c r="H217" s="126" t="s">
        <v>118</v>
      </c>
      <c r="I217" s="55"/>
      <c r="J217" s="127">
        <v>4.5</v>
      </c>
      <c r="K217" s="126">
        <v>16</v>
      </c>
      <c r="L217" s="126">
        <v>72</v>
      </c>
      <c r="M217" s="51" t="s">
        <v>7</v>
      </c>
      <c r="N217" s="77"/>
      <c r="O217" s="146">
        <v>34320</v>
      </c>
      <c r="P217" s="146">
        <v>4.25</v>
      </c>
      <c r="Q217" s="230">
        <v>43899</v>
      </c>
      <c r="R217" s="230">
        <v>44020</v>
      </c>
    </row>
    <row r="218" spans="2:18" ht="16.5" thickBot="1" x14ac:dyDescent="0.3">
      <c r="B218" s="272">
        <v>333</v>
      </c>
      <c r="C218" s="258">
        <v>1144074730</v>
      </c>
      <c r="D218" s="271" t="s">
        <v>672</v>
      </c>
      <c r="E218" s="58" t="s">
        <v>792</v>
      </c>
      <c r="F218" s="66" t="s">
        <v>651</v>
      </c>
      <c r="G218" s="57" t="s">
        <v>772</v>
      </c>
      <c r="H218" s="126" t="s">
        <v>118</v>
      </c>
      <c r="I218" s="55"/>
      <c r="J218" s="127">
        <v>3</v>
      </c>
      <c r="K218" s="126">
        <v>8</v>
      </c>
      <c r="L218" s="126">
        <v>24</v>
      </c>
      <c r="M218" s="51" t="s">
        <v>7</v>
      </c>
      <c r="N218" s="77"/>
      <c r="O218" s="146">
        <v>34320</v>
      </c>
      <c r="P218" s="146">
        <v>4.25</v>
      </c>
      <c r="Q218" s="230">
        <v>43899</v>
      </c>
      <c r="R218" s="230">
        <v>44020</v>
      </c>
    </row>
    <row r="219" spans="2:18" ht="16.5" thickBot="1" x14ac:dyDescent="0.3">
      <c r="B219" s="272">
        <v>333</v>
      </c>
      <c r="C219" s="258">
        <v>1144074730</v>
      </c>
      <c r="D219" s="271" t="s">
        <v>672</v>
      </c>
      <c r="E219" s="58" t="s">
        <v>792</v>
      </c>
      <c r="F219" s="66" t="s">
        <v>651</v>
      </c>
      <c r="G219" s="57" t="s">
        <v>780</v>
      </c>
      <c r="H219" s="126" t="s">
        <v>47</v>
      </c>
      <c r="I219" s="55"/>
      <c r="J219" s="127">
        <v>3</v>
      </c>
      <c r="K219" s="126">
        <v>16</v>
      </c>
      <c r="L219" s="126">
        <v>48</v>
      </c>
      <c r="M219" s="51" t="s">
        <v>7</v>
      </c>
      <c r="N219" s="77"/>
      <c r="O219" s="146">
        <v>34320</v>
      </c>
      <c r="P219" s="146">
        <v>4.25</v>
      </c>
      <c r="Q219" s="230">
        <v>43899</v>
      </c>
      <c r="R219" s="230">
        <v>44020</v>
      </c>
    </row>
    <row r="220" spans="2:18" ht="32.25" thickBot="1" x14ac:dyDescent="0.3">
      <c r="B220" s="272">
        <v>333</v>
      </c>
      <c r="C220" s="258">
        <v>1144074730</v>
      </c>
      <c r="D220" s="271" t="s">
        <v>672</v>
      </c>
      <c r="E220" s="71" t="s">
        <v>793</v>
      </c>
      <c r="F220" s="66" t="s">
        <v>651</v>
      </c>
      <c r="G220" s="57"/>
      <c r="H220" s="126"/>
      <c r="I220" s="55"/>
      <c r="J220" s="127"/>
      <c r="K220" s="126"/>
      <c r="L220" s="129">
        <f>SUM(L217:L219)</f>
        <v>144</v>
      </c>
      <c r="M220" s="51"/>
      <c r="N220" s="77"/>
      <c r="Q220" s="230"/>
      <c r="R220" s="230"/>
    </row>
    <row r="221" spans="2:18" ht="16.5" thickBot="1" x14ac:dyDescent="0.3">
      <c r="B221" s="273">
        <v>334</v>
      </c>
      <c r="C221" s="258">
        <v>16627058</v>
      </c>
      <c r="D221" s="56" t="s">
        <v>672</v>
      </c>
      <c r="E221" s="58" t="s">
        <v>794</v>
      </c>
      <c r="F221" s="66" t="s">
        <v>651</v>
      </c>
      <c r="G221" s="57" t="s">
        <v>781</v>
      </c>
      <c r="H221" s="126" t="s">
        <v>782</v>
      </c>
      <c r="I221" s="55"/>
      <c r="J221" s="127">
        <v>4.5</v>
      </c>
      <c r="K221" s="126">
        <v>16</v>
      </c>
      <c r="L221" s="126">
        <v>72</v>
      </c>
      <c r="M221" s="51" t="s">
        <v>7</v>
      </c>
      <c r="N221" s="77"/>
      <c r="O221" s="146">
        <v>34320</v>
      </c>
      <c r="P221" s="146">
        <v>4.25</v>
      </c>
      <c r="Q221" s="230">
        <v>43899</v>
      </c>
      <c r="R221" s="230">
        <v>44020</v>
      </c>
    </row>
    <row r="222" spans="2:18" ht="16.5" thickBot="1" x14ac:dyDescent="0.3">
      <c r="B222" s="273">
        <v>334</v>
      </c>
      <c r="C222" s="258">
        <v>16627058</v>
      </c>
      <c r="D222" s="56" t="s">
        <v>672</v>
      </c>
      <c r="E222" s="58" t="s">
        <v>794</v>
      </c>
      <c r="F222" s="66" t="s">
        <v>651</v>
      </c>
      <c r="G222" s="57" t="s">
        <v>783</v>
      </c>
      <c r="H222" s="126" t="s">
        <v>782</v>
      </c>
      <c r="I222" s="55"/>
      <c r="J222" s="127">
        <v>3</v>
      </c>
      <c r="K222" s="126">
        <v>8</v>
      </c>
      <c r="L222" s="126">
        <v>24</v>
      </c>
      <c r="M222" s="51" t="s">
        <v>7</v>
      </c>
      <c r="N222" s="77"/>
      <c r="O222" s="146">
        <v>34320</v>
      </c>
      <c r="P222" s="146">
        <v>4.25</v>
      </c>
      <c r="Q222" s="230">
        <v>43899</v>
      </c>
      <c r="R222" s="230">
        <v>44020</v>
      </c>
    </row>
    <row r="223" spans="2:18" ht="16.5" thickBot="1" x14ac:dyDescent="0.3">
      <c r="B223" s="273">
        <v>334</v>
      </c>
      <c r="C223" s="258">
        <v>16627058</v>
      </c>
      <c r="D223" s="56" t="s">
        <v>672</v>
      </c>
      <c r="E223" s="58" t="s">
        <v>794</v>
      </c>
      <c r="F223" s="66" t="s">
        <v>651</v>
      </c>
      <c r="G223" s="57" t="s">
        <v>771</v>
      </c>
      <c r="H223" s="126" t="s">
        <v>111</v>
      </c>
      <c r="I223" s="55"/>
      <c r="J223" s="127">
        <v>4.5</v>
      </c>
      <c r="K223" s="126">
        <v>16</v>
      </c>
      <c r="L223" s="126">
        <v>72</v>
      </c>
      <c r="M223" s="51" t="s">
        <v>7</v>
      </c>
      <c r="N223" s="77"/>
      <c r="O223" s="146">
        <v>34320</v>
      </c>
      <c r="P223" s="146">
        <v>4.25</v>
      </c>
      <c r="Q223" s="230">
        <v>43899</v>
      </c>
      <c r="R223" s="230">
        <v>44020</v>
      </c>
    </row>
    <row r="224" spans="2:18" ht="16.5" thickBot="1" x14ac:dyDescent="0.3">
      <c r="B224" s="273">
        <v>334</v>
      </c>
      <c r="C224" s="258">
        <v>16627058</v>
      </c>
      <c r="D224" s="56" t="s">
        <v>672</v>
      </c>
      <c r="E224" s="58" t="s">
        <v>794</v>
      </c>
      <c r="F224" s="66" t="s">
        <v>651</v>
      </c>
      <c r="G224" s="67" t="s">
        <v>772</v>
      </c>
      <c r="H224" s="70" t="s">
        <v>111</v>
      </c>
      <c r="I224" s="69"/>
      <c r="J224" s="127">
        <v>3</v>
      </c>
      <c r="K224" s="126">
        <v>8</v>
      </c>
      <c r="L224" s="126">
        <v>24</v>
      </c>
      <c r="M224" s="51" t="s">
        <v>7</v>
      </c>
      <c r="N224" s="77"/>
      <c r="O224" s="146">
        <v>34320</v>
      </c>
      <c r="P224" s="146">
        <v>4.25</v>
      </c>
      <c r="Q224" s="230">
        <v>43899</v>
      </c>
      <c r="R224" s="230">
        <v>44020</v>
      </c>
    </row>
    <row r="225" spans="2:18" ht="16.5" thickBot="1" x14ac:dyDescent="0.3">
      <c r="B225" s="273">
        <v>334</v>
      </c>
      <c r="C225" s="258">
        <v>16627058</v>
      </c>
      <c r="D225" s="56" t="s">
        <v>672</v>
      </c>
      <c r="E225" s="58" t="s">
        <v>794</v>
      </c>
      <c r="F225" s="66" t="s">
        <v>651</v>
      </c>
      <c r="G225" s="57" t="s">
        <v>773</v>
      </c>
      <c r="H225" s="126" t="s">
        <v>784</v>
      </c>
      <c r="I225" s="55"/>
      <c r="J225" s="127">
        <v>4.5</v>
      </c>
      <c r="K225" s="126">
        <v>16</v>
      </c>
      <c r="L225" s="126">
        <v>72</v>
      </c>
      <c r="M225" s="51" t="s">
        <v>7</v>
      </c>
      <c r="N225" s="77"/>
      <c r="O225" s="146">
        <v>34320</v>
      </c>
      <c r="P225" s="146">
        <v>4.25</v>
      </c>
      <c r="Q225" s="230">
        <v>43899</v>
      </c>
      <c r="R225" s="230">
        <v>44020</v>
      </c>
    </row>
    <row r="226" spans="2:18" ht="32.25" thickBot="1" x14ac:dyDescent="0.3">
      <c r="B226" s="273">
        <v>334</v>
      </c>
      <c r="C226" s="258">
        <v>16627058</v>
      </c>
      <c r="D226" s="56" t="s">
        <v>672</v>
      </c>
      <c r="E226" s="71" t="s">
        <v>795</v>
      </c>
      <c r="F226" s="66" t="s">
        <v>651</v>
      </c>
      <c r="G226" s="24"/>
      <c r="H226" s="24"/>
      <c r="I226" s="24"/>
      <c r="J226" s="24"/>
      <c r="K226" s="24"/>
      <c r="L226" s="248">
        <f>SUM(L221:L225)</f>
        <v>264</v>
      </c>
      <c r="M226" s="24"/>
      <c r="N226" s="274"/>
    </row>
  </sheetData>
  <autoFilter ref="A8:S226"/>
  <mergeCells count="1">
    <mergeCell ref="E2:M2"/>
  </mergeCells>
  <dataValidations count="4">
    <dataValidation type="list" allowBlank="1" showInputMessage="1" showErrorMessage="1" sqref="M200 M197 M194:M195 M192 M179:M190 M165:M176 M146:M163 M139:M144 M135:M137 M128:M132 M120:M124 M117:M118 M115 M112 M106:M110 M95:M102 M89:M93 M85:M87 M73:M83 M65:M71 M63 M49:M61 M41:M47 M37:M38 M29:M35 M14:M27 M9:M12">
      <formula1>$S$9:$S$10</formula1>
    </dataValidation>
    <dataValidation type="list" allowBlank="1" showInputMessage="1" showErrorMessage="1" sqref="M201:M225">
      <formula1>$N$9:$N$10</formula1>
    </dataValidation>
    <dataValidation type="list" allowBlank="1" showInputMessage="1" showErrorMessage="1" sqref="M13 M28 M36 M39:M40">
      <formula1>$M$8:$M$9</formula1>
    </dataValidation>
    <dataValidation type="list" allowBlank="1" showInputMessage="1" showErrorMessage="1" sqref="M48 M62 M64 M72 M84 M88 M94 M103:M105 M111 M113:M114 M116 M119 M125:M127 M133:M134 M138 M145 M164 M177:M178 M191 M193 M196 M198:M199">
      <formula1>$N$8:$N$9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8"/>
  <sheetViews>
    <sheetView topLeftCell="J266" workbookViewId="0">
      <selection activeCell="Q266" sqref="Q1:Q1048576"/>
    </sheetView>
  </sheetViews>
  <sheetFormatPr baseColWidth="10" defaultRowHeight="15" x14ac:dyDescent="0.25"/>
  <cols>
    <col min="1" max="1" width="3" customWidth="1"/>
    <col min="2" max="2" width="6.28515625" customWidth="1"/>
    <col min="3" max="3" width="13.28515625" style="269" customWidth="1"/>
    <col min="4" max="4" width="9.85546875" style="269" customWidth="1"/>
    <col min="5" max="5" width="37.140625" style="269" customWidth="1"/>
    <col min="6" max="6" width="9.85546875" style="269" customWidth="1"/>
    <col min="7" max="7" width="35" style="269" customWidth="1"/>
    <col min="8" max="8" width="11.7109375" style="269" customWidth="1"/>
    <col min="9" max="9" width="4.140625" style="269" customWidth="1"/>
    <col min="10" max="10" width="11" style="269" customWidth="1"/>
    <col min="11" max="11" width="11.42578125" style="269" customWidth="1"/>
    <col min="12" max="12" width="8.5703125" style="269" customWidth="1"/>
    <col min="13" max="13" width="11" style="269" customWidth="1"/>
    <col min="14" max="14" width="9.42578125" customWidth="1"/>
    <col min="15" max="15" width="12.5703125" customWidth="1"/>
    <col min="16" max="16" width="14.42578125" customWidth="1"/>
    <col min="17" max="17" width="9.7109375" customWidth="1"/>
    <col min="18" max="19" width="15.5703125" customWidth="1"/>
    <col min="21" max="21" width="21.7109375" customWidth="1"/>
  </cols>
  <sheetData>
    <row r="1" spans="1:21" s="1" customFormat="1" ht="12.75" x14ac:dyDescent="0.2">
      <c r="E1" s="2"/>
      <c r="F1" s="2"/>
      <c r="H1" s="3"/>
      <c r="I1" s="3"/>
      <c r="J1" s="4"/>
      <c r="K1" s="5"/>
      <c r="L1" s="3"/>
      <c r="M1" s="3"/>
    </row>
    <row r="2" spans="1:21" s="6" customFormat="1" ht="23.25" x14ac:dyDescent="0.2">
      <c r="E2" s="398" t="s">
        <v>16</v>
      </c>
      <c r="F2" s="398"/>
      <c r="G2" s="398"/>
      <c r="H2" s="398"/>
      <c r="I2" s="398"/>
      <c r="J2" s="398"/>
      <c r="K2" s="398"/>
      <c r="L2" s="398"/>
      <c r="M2" s="398"/>
      <c r="N2" s="49" t="s">
        <v>32</v>
      </c>
    </row>
    <row r="3" spans="1:21" s="6" customFormat="1" ht="12.75" x14ac:dyDescent="0.2">
      <c r="E3" s="2"/>
      <c r="F3" s="2"/>
      <c r="G3" s="291"/>
      <c r="H3" s="291"/>
      <c r="I3" s="291"/>
      <c r="K3" s="291"/>
      <c r="L3" s="291"/>
      <c r="M3" s="291"/>
      <c r="N3" s="50" t="s">
        <v>31</v>
      </c>
    </row>
    <row r="4" spans="1:21" s="6" customFormat="1" ht="14.25" x14ac:dyDescent="0.25">
      <c r="E4" s="280" t="s">
        <v>199</v>
      </c>
      <c r="F4" s="280"/>
      <c r="H4" s="291"/>
      <c r="I4" s="291"/>
      <c r="K4" s="291"/>
      <c r="L4" s="291"/>
      <c r="M4" s="291"/>
    </row>
    <row r="5" spans="1:21" s="6" customFormat="1" ht="12.75" x14ac:dyDescent="0.2">
      <c r="E5" s="2"/>
      <c r="F5" s="2"/>
    </row>
    <row r="6" spans="1:21" s="63" customFormat="1" ht="15.75" x14ac:dyDescent="0.25">
      <c r="A6" s="59" t="s">
        <v>200</v>
      </c>
      <c r="B6" s="59"/>
      <c r="C6" s="268"/>
      <c r="D6" s="268"/>
      <c r="E6" s="281"/>
      <c r="F6" s="281"/>
      <c r="G6" s="268"/>
      <c r="H6" s="292" t="s">
        <v>201</v>
      </c>
      <c r="I6" s="268"/>
      <c r="J6" s="293" t="s">
        <v>202</v>
      </c>
      <c r="K6" s="268"/>
      <c r="L6" s="268"/>
      <c r="M6" s="268"/>
    </row>
    <row r="7" spans="1:21" s="1" customFormat="1" x14ac:dyDescent="0.2">
      <c r="A7" s="9"/>
      <c r="B7" s="9"/>
      <c r="C7" s="268"/>
      <c r="D7" s="268"/>
      <c r="E7" s="281"/>
      <c r="F7" s="281"/>
      <c r="G7" s="268"/>
      <c r="H7" s="268"/>
      <c r="I7" s="268"/>
      <c r="J7" s="268"/>
      <c r="K7" s="268"/>
      <c r="L7" s="268"/>
      <c r="M7" s="268"/>
    </row>
    <row r="8" spans="1:21" s="1" customFormat="1" ht="76.5" x14ac:dyDescent="0.2">
      <c r="A8" s="11" t="s">
        <v>0</v>
      </c>
      <c r="B8" s="256" t="s">
        <v>670</v>
      </c>
      <c r="C8" s="257" t="s">
        <v>668</v>
      </c>
      <c r="D8" s="257" t="s">
        <v>669</v>
      </c>
      <c r="E8" s="11" t="s">
        <v>33</v>
      </c>
      <c r="F8" s="290" t="s">
        <v>647</v>
      </c>
      <c r="G8" s="11" t="s">
        <v>1</v>
      </c>
      <c r="H8" s="11" t="s">
        <v>2</v>
      </c>
      <c r="I8" s="11" t="s">
        <v>23</v>
      </c>
      <c r="J8" s="12" t="s">
        <v>3</v>
      </c>
      <c r="K8" s="11" t="s">
        <v>4</v>
      </c>
      <c r="L8" s="11" t="s">
        <v>5</v>
      </c>
      <c r="M8" s="13" t="s">
        <v>34</v>
      </c>
      <c r="N8" s="13" t="s">
        <v>8</v>
      </c>
      <c r="O8" s="13" t="s">
        <v>85</v>
      </c>
      <c r="P8" s="229" t="s">
        <v>648</v>
      </c>
      <c r="Q8" s="233" t="s">
        <v>650</v>
      </c>
      <c r="R8" s="233" t="s">
        <v>653</v>
      </c>
      <c r="S8" s="229" t="s">
        <v>649</v>
      </c>
      <c r="U8" s="85" t="s">
        <v>9</v>
      </c>
    </row>
    <row r="9" spans="1:21" s="20" customFormat="1" x14ac:dyDescent="0.2">
      <c r="A9" s="141"/>
      <c r="B9" s="141">
        <v>335</v>
      </c>
      <c r="C9" s="87">
        <v>94417259</v>
      </c>
      <c r="D9" s="87" t="s">
        <v>672</v>
      </c>
      <c r="E9" s="87" t="s">
        <v>203</v>
      </c>
      <c r="F9" s="87" t="s">
        <v>651</v>
      </c>
      <c r="G9" s="96" t="s">
        <v>204</v>
      </c>
      <c r="H9" s="86">
        <v>2155</v>
      </c>
      <c r="I9" s="101">
        <v>35</v>
      </c>
      <c r="J9" s="86">
        <v>3</v>
      </c>
      <c r="K9" s="86">
        <v>8</v>
      </c>
      <c r="L9" s="101">
        <f t="shared" ref="L9" si="0">J9*K9</f>
        <v>24</v>
      </c>
      <c r="M9" s="121" t="s">
        <v>7</v>
      </c>
      <c r="N9" s="74"/>
      <c r="O9" s="55" t="s">
        <v>86</v>
      </c>
      <c r="P9" s="150">
        <v>34320</v>
      </c>
      <c r="Q9" s="150">
        <v>4.25</v>
      </c>
      <c r="R9" s="245">
        <v>43862</v>
      </c>
      <c r="S9" s="245">
        <v>43992</v>
      </c>
      <c r="U9" s="52" t="s">
        <v>10</v>
      </c>
    </row>
    <row r="10" spans="1:21" ht="20.25" customHeight="1" x14ac:dyDescent="0.25">
      <c r="A10" s="153">
        <v>1</v>
      </c>
      <c r="B10" s="141">
        <v>335</v>
      </c>
      <c r="C10" s="87">
        <v>94417259</v>
      </c>
      <c r="D10" s="87" t="s">
        <v>672</v>
      </c>
      <c r="E10" s="282" t="s">
        <v>206</v>
      </c>
      <c r="F10" s="87" t="s">
        <v>651</v>
      </c>
      <c r="G10" s="294"/>
      <c r="H10" s="295"/>
      <c r="I10" s="295"/>
      <c r="J10" s="296"/>
      <c r="K10" s="295"/>
      <c r="L10" s="297">
        <f>SUM(L9:L9)</f>
        <v>24</v>
      </c>
      <c r="M10" s="298"/>
      <c r="N10" s="154"/>
      <c r="O10" s="155"/>
      <c r="P10" s="237"/>
      <c r="Q10" s="237"/>
      <c r="R10" s="237"/>
      <c r="S10" s="237"/>
      <c r="U10" s="52" t="s">
        <v>13</v>
      </c>
    </row>
    <row r="11" spans="1:21" ht="15.75" x14ac:dyDescent="0.25">
      <c r="A11" s="72"/>
      <c r="B11" s="72">
        <v>336</v>
      </c>
      <c r="C11" s="265" t="s">
        <v>838</v>
      </c>
      <c r="D11" s="278" t="s">
        <v>675</v>
      </c>
      <c r="E11" s="15" t="s">
        <v>207</v>
      </c>
      <c r="F11" s="87" t="s">
        <v>651</v>
      </c>
      <c r="G11" s="299" t="s">
        <v>208</v>
      </c>
      <c r="H11" s="105" t="s">
        <v>845</v>
      </c>
      <c r="I11" s="105">
        <v>14</v>
      </c>
      <c r="J11" s="300">
        <v>3</v>
      </c>
      <c r="K11" s="105">
        <v>16</v>
      </c>
      <c r="L11" s="101">
        <f>J11*K11</f>
        <v>48</v>
      </c>
      <c r="M11" s="121" t="s">
        <v>7</v>
      </c>
      <c r="N11" s="74"/>
      <c r="O11" s="81" t="s">
        <v>86</v>
      </c>
      <c r="P11" s="150">
        <v>34320</v>
      </c>
      <c r="Q11" s="150">
        <v>4.25</v>
      </c>
      <c r="R11" s="245">
        <v>43862</v>
      </c>
      <c r="S11" s="245">
        <v>43992</v>
      </c>
      <c r="U11" s="52" t="s">
        <v>7</v>
      </c>
    </row>
    <row r="12" spans="1:21" ht="15.75" x14ac:dyDescent="0.25">
      <c r="A12" s="72"/>
      <c r="B12" s="72">
        <v>336</v>
      </c>
      <c r="C12" s="265" t="s">
        <v>838</v>
      </c>
      <c r="D12" s="278" t="s">
        <v>675</v>
      </c>
      <c r="E12" s="15" t="s">
        <v>207</v>
      </c>
      <c r="F12" s="87" t="s">
        <v>651</v>
      </c>
      <c r="G12" s="299" t="s">
        <v>209</v>
      </c>
      <c r="H12" s="101">
        <v>5380</v>
      </c>
      <c r="I12" s="105">
        <v>15</v>
      </c>
      <c r="J12" s="300">
        <v>4</v>
      </c>
      <c r="K12" s="105">
        <v>16</v>
      </c>
      <c r="L12" s="101">
        <f>J12*K12</f>
        <v>64</v>
      </c>
      <c r="M12" s="121" t="s">
        <v>7</v>
      </c>
      <c r="N12" s="74"/>
      <c r="O12" s="81" t="s">
        <v>86</v>
      </c>
      <c r="P12" s="150">
        <v>34320</v>
      </c>
      <c r="Q12" s="150">
        <v>4.25</v>
      </c>
      <c r="R12" s="245">
        <v>43862</v>
      </c>
      <c r="S12" s="245">
        <v>43992</v>
      </c>
      <c r="U12" s="156" t="s">
        <v>14</v>
      </c>
    </row>
    <row r="13" spans="1:21" ht="15.75" x14ac:dyDescent="0.25">
      <c r="A13" s="72"/>
      <c r="B13" s="72">
        <v>336</v>
      </c>
      <c r="C13" s="265" t="s">
        <v>838</v>
      </c>
      <c r="D13" s="278" t="s">
        <v>675</v>
      </c>
      <c r="E13" s="15" t="s">
        <v>207</v>
      </c>
      <c r="F13" s="87" t="s">
        <v>651</v>
      </c>
      <c r="G13" s="193" t="s">
        <v>447</v>
      </c>
      <c r="H13" s="194">
        <v>5380</v>
      </c>
      <c r="I13" s="105"/>
      <c r="J13" s="195">
        <v>4</v>
      </c>
      <c r="K13" s="196">
        <v>16</v>
      </c>
      <c r="L13" s="198">
        <v>64</v>
      </c>
      <c r="M13" s="199" t="s">
        <v>7</v>
      </c>
      <c r="N13" s="197" t="s">
        <v>36</v>
      </c>
      <c r="O13" s="197" t="s">
        <v>622</v>
      </c>
      <c r="P13" s="150">
        <v>34320</v>
      </c>
      <c r="Q13" s="150">
        <v>4.25</v>
      </c>
      <c r="R13" s="245">
        <v>43862</v>
      </c>
      <c r="S13" s="245">
        <v>43992</v>
      </c>
      <c r="U13" s="156"/>
    </row>
    <row r="14" spans="1:21" ht="15.75" x14ac:dyDescent="0.25">
      <c r="A14" s="72"/>
      <c r="B14" s="72">
        <v>336</v>
      </c>
      <c r="C14" s="265" t="s">
        <v>838</v>
      </c>
      <c r="D14" s="278" t="s">
        <v>675</v>
      </c>
      <c r="E14" s="15" t="s">
        <v>207</v>
      </c>
      <c r="F14" s="87" t="s">
        <v>651</v>
      </c>
      <c r="G14" s="193" t="s">
        <v>621</v>
      </c>
      <c r="H14" s="194">
        <v>7385</v>
      </c>
      <c r="I14" s="105"/>
      <c r="J14" s="195">
        <v>4</v>
      </c>
      <c r="K14" s="196">
        <v>16</v>
      </c>
      <c r="L14" s="198">
        <v>64</v>
      </c>
      <c r="M14" s="199" t="s">
        <v>7</v>
      </c>
      <c r="N14" s="197" t="s">
        <v>36</v>
      </c>
      <c r="O14" s="197" t="s">
        <v>622</v>
      </c>
      <c r="P14" s="150">
        <v>34320</v>
      </c>
      <c r="Q14" s="150">
        <v>4.25</v>
      </c>
      <c r="R14" s="245">
        <v>43862</v>
      </c>
      <c r="S14" s="245">
        <v>43992</v>
      </c>
      <c r="U14" s="156"/>
    </row>
    <row r="15" spans="1:21" ht="15.75" x14ac:dyDescent="0.25">
      <c r="A15" s="153">
        <v>2</v>
      </c>
      <c r="B15" s="72">
        <v>336</v>
      </c>
      <c r="C15" s="265" t="s">
        <v>838</v>
      </c>
      <c r="D15" s="278" t="s">
        <v>675</v>
      </c>
      <c r="E15" s="282" t="s">
        <v>210</v>
      </c>
      <c r="F15" s="87" t="s">
        <v>651</v>
      </c>
      <c r="G15" s="294"/>
      <c r="H15" s="295"/>
      <c r="I15" s="295"/>
      <c r="J15" s="296"/>
      <c r="K15" s="295"/>
      <c r="L15" s="297">
        <f>SUM(L11:L14)</f>
        <v>240</v>
      </c>
      <c r="M15" s="298"/>
      <c r="N15" s="154"/>
      <c r="O15" s="155"/>
      <c r="P15" s="237"/>
      <c r="Q15" s="237"/>
      <c r="R15" s="237"/>
      <c r="S15" s="237"/>
      <c r="U15" s="54" t="s">
        <v>211</v>
      </c>
    </row>
    <row r="16" spans="1:21" ht="15.75" x14ac:dyDescent="0.25">
      <c r="A16" s="72"/>
      <c r="B16" s="72">
        <v>337</v>
      </c>
      <c r="C16" s="87">
        <v>38860916</v>
      </c>
      <c r="D16" s="87" t="s">
        <v>839</v>
      </c>
      <c r="E16" s="96" t="s">
        <v>212</v>
      </c>
      <c r="F16" s="87" t="s">
        <v>651</v>
      </c>
      <c r="G16" s="301" t="s">
        <v>213</v>
      </c>
      <c r="H16" s="17" t="s">
        <v>845</v>
      </c>
      <c r="I16" s="17">
        <v>12</v>
      </c>
      <c r="J16" s="18">
        <v>3</v>
      </c>
      <c r="K16" s="105">
        <v>16</v>
      </c>
      <c r="L16" s="101">
        <f>J16*K16</f>
        <v>48</v>
      </c>
      <c r="M16" s="121" t="s">
        <v>7</v>
      </c>
      <c r="N16" s="74"/>
      <c r="O16" s="81" t="s">
        <v>86</v>
      </c>
      <c r="P16" s="150">
        <v>34320</v>
      </c>
      <c r="Q16" s="150">
        <v>4.25</v>
      </c>
      <c r="R16" s="245">
        <v>43862</v>
      </c>
      <c r="S16" s="245">
        <v>43992</v>
      </c>
      <c r="U16" s="53"/>
    </row>
    <row r="17" spans="1:21" ht="15.75" x14ac:dyDescent="0.25">
      <c r="A17" s="72"/>
      <c r="B17" s="72">
        <v>337</v>
      </c>
      <c r="C17" s="87">
        <v>38860916</v>
      </c>
      <c r="D17" s="87" t="s">
        <v>839</v>
      </c>
      <c r="E17" s="96" t="s">
        <v>212</v>
      </c>
      <c r="F17" s="87" t="s">
        <v>651</v>
      </c>
      <c r="G17" s="95" t="s">
        <v>214</v>
      </c>
      <c r="H17" s="17">
        <v>2380</v>
      </c>
      <c r="I17" s="17">
        <v>25</v>
      </c>
      <c r="J17" s="18">
        <v>3</v>
      </c>
      <c r="K17" s="105">
        <v>16</v>
      </c>
      <c r="L17" s="101">
        <f t="shared" ref="L17:L18" si="1">J17*K17</f>
        <v>48</v>
      </c>
      <c r="M17" s="121" t="s">
        <v>7</v>
      </c>
      <c r="N17" s="74"/>
      <c r="O17" s="81" t="s">
        <v>86</v>
      </c>
      <c r="P17" s="150">
        <v>34320</v>
      </c>
      <c r="Q17" s="150">
        <v>4.25</v>
      </c>
      <c r="R17" s="245">
        <v>43862</v>
      </c>
      <c r="S17" s="245">
        <v>43992</v>
      </c>
      <c r="U17" s="53"/>
    </row>
    <row r="18" spans="1:21" ht="15.75" x14ac:dyDescent="0.25">
      <c r="A18" s="72"/>
      <c r="B18" s="72">
        <v>337</v>
      </c>
      <c r="C18" s="87">
        <v>38860916</v>
      </c>
      <c r="D18" s="87" t="s">
        <v>839</v>
      </c>
      <c r="E18" s="96" t="s">
        <v>212</v>
      </c>
      <c r="F18" s="87" t="s">
        <v>651</v>
      </c>
      <c r="G18" s="95" t="s">
        <v>215</v>
      </c>
      <c r="H18" s="101" t="s">
        <v>216</v>
      </c>
      <c r="I18" s="101">
        <v>15</v>
      </c>
      <c r="J18" s="102">
        <v>3</v>
      </c>
      <c r="K18" s="101">
        <v>16</v>
      </c>
      <c r="L18" s="101">
        <f t="shared" si="1"/>
        <v>48</v>
      </c>
      <c r="M18" s="121" t="s">
        <v>7</v>
      </c>
      <c r="N18" s="74"/>
      <c r="O18" s="81" t="s">
        <v>86</v>
      </c>
      <c r="P18" s="150">
        <v>34320</v>
      </c>
      <c r="Q18" s="150">
        <v>4.25</v>
      </c>
      <c r="R18" s="245">
        <v>43862</v>
      </c>
      <c r="S18" s="245">
        <v>43992</v>
      </c>
      <c r="U18" s="53"/>
    </row>
    <row r="19" spans="1:21" ht="15.75" x14ac:dyDescent="0.25">
      <c r="A19" s="153">
        <v>3</v>
      </c>
      <c r="B19" s="72">
        <v>337</v>
      </c>
      <c r="C19" s="87">
        <v>38860916</v>
      </c>
      <c r="D19" s="87" t="s">
        <v>839</v>
      </c>
      <c r="E19" s="282" t="s">
        <v>217</v>
      </c>
      <c r="F19" s="87" t="s">
        <v>651</v>
      </c>
      <c r="G19" s="294"/>
      <c r="H19" s="295"/>
      <c r="I19" s="295"/>
      <c r="J19" s="296"/>
      <c r="K19" s="295"/>
      <c r="L19" s="297">
        <f>SUM(L16:L18)</f>
        <v>144</v>
      </c>
      <c r="M19" s="298"/>
      <c r="N19" s="154"/>
      <c r="O19" s="155"/>
      <c r="P19" s="237"/>
      <c r="Q19" s="237"/>
      <c r="R19" s="237"/>
      <c r="S19" s="237"/>
      <c r="U19" s="53"/>
    </row>
    <row r="20" spans="1:21" ht="15.75" x14ac:dyDescent="0.25">
      <c r="A20" s="72"/>
      <c r="B20" s="72">
        <v>338</v>
      </c>
      <c r="C20" s="87">
        <v>94495243</v>
      </c>
      <c r="D20" s="87" t="s">
        <v>671</v>
      </c>
      <c r="E20" s="96" t="s">
        <v>218</v>
      </c>
      <c r="F20" s="87" t="s">
        <v>651</v>
      </c>
      <c r="G20" s="119" t="s">
        <v>80</v>
      </c>
      <c r="H20" s="101">
        <v>201</v>
      </c>
      <c r="I20" s="101">
        <v>30</v>
      </c>
      <c r="J20" s="86">
        <v>3</v>
      </c>
      <c r="K20" s="86">
        <v>8</v>
      </c>
      <c r="L20" s="101">
        <f>J20*K20</f>
        <v>24</v>
      </c>
      <c r="M20" s="121" t="s">
        <v>7</v>
      </c>
      <c r="N20" s="74"/>
      <c r="O20" s="81" t="s">
        <v>86</v>
      </c>
      <c r="P20" s="150">
        <v>34320</v>
      </c>
      <c r="Q20" s="150">
        <v>4.25</v>
      </c>
      <c r="R20" s="245">
        <v>43862</v>
      </c>
      <c r="S20" s="245">
        <v>43992</v>
      </c>
      <c r="U20" s="53"/>
    </row>
    <row r="21" spans="1:21" ht="15.75" x14ac:dyDescent="0.25">
      <c r="A21" s="72"/>
      <c r="B21" s="72">
        <v>338</v>
      </c>
      <c r="C21" s="87">
        <v>94495243</v>
      </c>
      <c r="D21" s="87" t="s">
        <v>671</v>
      </c>
      <c r="E21" s="96" t="s">
        <v>218</v>
      </c>
      <c r="F21" s="87" t="s">
        <v>651</v>
      </c>
      <c r="G21" s="119" t="s">
        <v>219</v>
      </c>
      <c r="H21" s="101" t="s">
        <v>205</v>
      </c>
      <c r="I21" s="101">
        <v>30</v>
      </c>
      <c r="J21" s="86">
        <v>3</v>
      </c>
      <c r="K21" s="86">
        <v>8</v>
      </c>
      <c r="L21" s="101">
        <f t="shared" ref="L21:L23" si="2">J21*K21</f>
        <v>24</v>
      </c>
      <c r="M21" s="121" t="s">
        <v>7</v>
      </c>
      <c r="N21" s="74"/>
      <c r="O21" s="81" t="s">
        <v>86</v>
      </c>
      <c r="P21" s="150">
        <v>34320</v>
      </c>
      <c r="Q21" s="150">
        <v>4.25</v>
      </c>
      <c r="R21" s="245">
        <v>43862</v>
      </c>
      <c r="S21" s="245">
        <v>43992</v>
      </c>
      <c r="U21" s="53"/>
    </row>
    <row r="22" spans="1:21" ht="15.75" x14ac:dyDescent="0.25">
      <c r="A22" s="72"/>
      <c r="B22" s="72">
        <v>338</v>
      </c>
      <c r="C22" s="87">
        <v>94495243</v>
      </c>
      <c r="D22" s="87" t="s">
        <v>671</v>
      </c>
      <c r="E22" s="96" t="s">
        <v>218</v>
      </c>
      <c r="F22" s="87" t="s">
        <v>651</v>
      </c>
      <c r="G22" s="302" t="s">
        <v>80</v>
      </c>
      <c r="H22" s="89">
        <v>2156</v>
      </c>
      <c r="I22" s="101"/>
      <c r="J22" s="86">
        <v>3</v>
      </c>
      <c r="K22" s="86">
        <v>8</v>
      </c>
      <c r="L22" s="101">
        <f t="shared" si="2"/>
        <v>24</v>
      </c>
      <c r="M22" s="121" t="s">
        <v>7</v>
      </c>
      <c r="N22" s="74"/>
      <c r="O22" s="81" t="s">
        <v>86</v>
      </c>
      <c r="P22" s="150">
        <v>34320</v>
      </c>
      <c r="Q22" s="150">
        <v>4.25</v>
      </c>
      <c r="R22" s="245">
        <v>43862</v>
      </c>
      <c r="S22" s="245">
        <v>43992</v>
      </c>
      <c r="U22" s="53"/>
    </row>
    <row r="23" spans="1:21" ht="15.75" x14ac:dyDescent="0.25">
      <c r="A23" s="72"/>
      <c r="B23" s="72">
        <v>338</v>
      </c>
      <c r="C23" s="87">
        <v>94495243</v>
      </c>
      <c r="D23" s="87" t="s">
        <v>671</v>
      </c>
      <c r="E23" s="96" t="s">
        <v>218</v>
      </c>
      <c r="F23" s="87" t="s">
        <v>651</v>
      </c>
      <c r="G23" s="302" t="s">
        <v>79</v>
      </c>
      <c r="H23" s="89" t="s">
        <v>160</v>
      </c>
      <c r="I23" s="101">
        <v>30</v>
      </c>
      <c r="J23" s="86">
        <v>3</v>
      </c>
      <c r="K23" s="86">
        <v>8</v>
      </c>
      <c r="L23" s="101">
        <f t="shared" si="2"/>
        <v>24</v>
      </c>
      <c r="M23" s="121" t="s">
        <v>7</v>
      </c>
      <c r="N23" s="74"/>
      <c r="O23" s="81" t="s">
        <v>86</v>
      </c>
      <c r="P23" s="150">
        <v>34320</v>
      </c>
      <c r="Q23" s="150">
        <v>4.25</v>
      </c>
      <c r="R23" s="245">
        <v>43862</v>
      </c>
      <c r="S23" s="245">
        <v>43992</v>
      </c>
      <c r="U23" s="53"/>
    </row>
    <row r="24" spans="1:21" ht="40.5" customHeight="1" x14ac:dyDescent="0.25">
      <c r="A24" s="72"/>
      <c r="B24" s="72">
        <v>338</v>
      </c>
      <c r="C24" s="87">
        <v>94495243</v>
      </c>
      <c r="D24" s="87" t="s">
        <v>671</v>
      </c>
      <c r="E24" s="96" t="s">
        <v>218</v>
      </c>
      <c r="F24" s="87" t="s">
        <v>651</v>
      </c>
      <c r="G24" s="192" t="s">
        <v>219</v>
      </c>
      <c r="H24" s="194">
        <v>247</v>
      </c>
      <c r="I24" s="101"/>
      <c r="J24" s="200">
        <v>3</v>
      </c>
      <c r="K24" s="201">
        <v>8</v>
      </c>
      <c r="L24" s="204">
        <v>24</v>
      </c>
      <c r="M24" s="199" t="s">
        <v>7</v>
      </c>
      <c r="N24" s="197" t="s">
        <v>36</v>
      </c>
      <c r="O24" s="202" t="s">
        <v>623</v>
      </c>
      <c r="P24" s="150">
        <v>34320</v>
      </c>
      <c r="Q24" s="150">
        <v>4.25</v>
      </c>
      <c r="R24" s="245">
        <v>43862</v>
      </c>
      <c r="S24" s="245">
        <v>43992</v>
      </c>
      <c r="U24" s="53"/>
    </row>
    <row r="25" spans="1:21" ht="15.75" customHeight="1" x14ac:dyDescent="0.25">
      <c r="A25" s="153">
        <v>4</v>
      </c>
      <c r="B25" s="72">
        <v>338</v>
      </c>
      <c r="C25" s="87">
        <v>94495243</v>
      </c>
      <c r="D25" s="87" t="s">
        <v>671</v>
      </c>
      <c r="E25" s="282" t="s">
        <v>220</v>
      </c>
      <c r="F25" s="87" t="s">
        <v>651</v>
      </c>
      <c r="G25" s="294"/>
      <c r="H25" s="295"/>
      <c r="I25" s="295"/>
      <c r="J25" s="296"/>
      <c r="K25" s="295"/>
      <c r="L25" s="297">
        <f>SUM(L20:L24)</f>
        <v>120</v>
      </c>
      <c r="M25" s="298"/>
      <c r="N25" s="154"/>
      <c r="O25" s="155"/>
      <c r="P25" s="237"/>
      <c r="Q25" s="237"/>
      <c r="R25" s="237"/>
      <c r="S25" s="237"/>
      <c r="U25" s="53"/>
    </row>
    <row r="26" spans="1:21" ht="15.75" customHeight="1" x14ac:dyDescent="0.25">
      <c r="A26" s="72"/>
      <c r="B26" s="72">
        <v>339</v>
      </c>
      <c r="C26" s="87">
        <v>66931397</v>
      </c>
      <c r="D26" s="87" t="s">
        <v>843</v>
      </c>
      <c r="E26" s="283" t="s">
        <v>810</v>
      </c>
      <c r="F26" s="87" t="s">
        <v>651</v>
      </c>
      <c r="G26" s="203" t="s">
        <v>423</v>
      </c>
      <c r="H26" s="194" t="s">
        <v>178</v>
      </c>
      <c r="I26" s="101"/>
      <c r="J26" s="195">
        <v>3</v>
      </c>
      <c r="K26" s="196">
        <v>16</v>
      </c>
      <c r="L26" s="198">
        <v>48</v>
      </c>
      <c r="M26" s="199" t="s">
        <v>7</v>
      </c>
      <c r="N26" s="197" t="s">
        <v>36</v>
      </c>
      <c r="O26" s="157"/>
      <c r="P26" s="150">
        <v>34320</v>
      </c>
      <c r="Q26" s="150">
        <v>4.25</v>
      </c>
      <c r="R26" s="245">
        <v>43862</v>
      </c>
      <c r="S26" s="245">
        <v>43992</v>
      </c>
      <c r="U26" s="53"/>
    </row>
    <row r="27" spans="1:21" ht="15.75" customHeight="1" x14ac:dyDescent="0.25">
      <c r="A27" s="153">
        <v>5</v>
      </c>
      <c r="B27" s="153">
        <v>339</v>
      </c>
      <c r="C27" s="87">
        <v>66931397</v>
      </c>
      <c r="D27" s="87" t="s">
        <v>843</v>
      </c>
      <c r="E27" s="282" t="s">
        <v>811</v>
      </c>
      <c r="F27" s="87" t="s">
        <v>651</v>
      </c>
      <c r="G27" s="294"/>
      <c r="H27" s="295"/>
      <c r="I27" s="295"/>
      <c r="J27" s="296"/>
      <c r="K27" s="295"/>
      <c r="L27" s="297">
        <f>SUM(L26:L26)</f>
        <v>48</v>
      </c>
      <c r="M27" s="298"/>
      <c r="N27" s="154"/>
      <c r="O27" s="155"/>
      <c r="P27" s="237"/>
      <c r="Q27" s="237"/>
      <c r="R27" s="237"/>
      <c r="S27" s="237"/>
      <c r="U27" s="53"/>
    </row>
    <row r="28" spans="1:21" ht="15.75" x14ac:dyDescent="0.25">
      <c r="A28" s="72"/>
      <c r="B28" s="72">
        <v>340</v>
      </c>
      <c r="C28" s="87">
        <v>94526113</v>
      </c>
      <c r="D28" s="87" t="s">
        <v>840</v>
      </c>
      <c r="E28" s="192" t="s">
        <v>221</v>
      </c>
      <c r="F28" s="87" t="s">
        <v>651</v>
      </c>
      <c r="G28" s="302" t="s">
        <v>222</v>
      </c>
      <c r="H28" s="101" t="s">
        <v>223</v>
      </c>
      <c r="I28" s="101">
        <v>40</v>
      </c>
      <c r="J28" s="101">
        <v>4.5</v>
      </c>
      <c r="K28" s="101">
        <v>16</v>
      </c>
      <c r="L28" s="89">
        <f t="shared" ref="L28:L30" si="3">J28*K28</f>
        <v>72</v>
      </c>
      <c r="M28" s="121" t="s">
        <v>7</v>
      </c>
      <c r="N28" s="74"/>
      <c r="O28" s="81" t="s">
        <v>86</v>
      </c>
      <c r="P28" s="150">
        <v>34320</v>
      </c>
      <c r="Q28" s="150">
        <v>4.25</v>
      </c>
      <c r="R28" s="245">
        <v>43862</v>
      </c>
      <c r="S28" s="245">
        <v>43992</v>
      </c>
      <c r="U28" s="53"/>
    </row>
    <row r="29" spans="1:21" ht="18" customHeight="1" x14ac:dyDescent="0.25">
      <c r="A29" s="72"/>
      <c r="B29" s="72">
        <v>340</v>
      </c>
      <c r="C29" s="87">
        <v>94526113</v>
      </c>
      <c r="D29" s="87" t="s">
        <v>840</v>
      </c>
      <c r="E29" s="192" t="s">
        <v>221</v>
      </c>
      <c r="F29" s="87" t="s">
        <v>651</v>
      </c>
      <c r="G29" s="302" t="s">
        <v>224</v>
      </c>
      <c r="H29" s="101" t="s">
        <v>225</v>
      </c>
      <c r="I29" s="101">
        <v>30</v>
      </c>
      <c r="J29" s="101">
        <v>3</v>
      </c>
      <c r="K29" s="101">
        <v>16</v>
      </c>
      <c r="L29" s="89">
        <f t="shared" si="3"/>
        <v>48</v>
      </c>
      <c r="M29" s="121" t="s">
        <v>7</v>
      </c>
      <c r="N29" s="77"/>
      <c r="O29" s="81" t="s">
        <v>86</v>
      </c>
      <c r="P29" s="150">
        <v>34320</v>
      </c>
      <c r="Q29" s="150">
        <v>4.25</v>
      </c>
      <c r="R29" s="245">
        <v>43862</v>
      </c>
      <c r="S29" s="245">
        <v>43992</v>
      </c>
      <c r="U29" s="53"/>
    </row>
    <row r="30" spans="1:21" ht="15.75" x14ac:dyDescent="0.25">
      <c r="A30" s="72"/>
      <c r="B30" s="72">
        <v>340</v>
      </c>
      <c r="C30" s="87">
        <v>94526113</v>
      </c>
      <c r="D30" s="87" t="s">
        <v>840</v>
      </c>
      <c r="E30" s="96" t="s">
        <v>221</v>
      </c>
      <c r="F30" s="87" t="s">
        <v>651</v>
      </c>
      <c r="G30" s="302" t="s">
        <v>226</v>
      </c>
      <c r="H30" s="101" t="s">
        <v>114</v>
      </c>
      <c r="I30" s="101">
        <v>30</v>
      </c>
      <c r="J30" s="101">
        <v>3</v>
      </c>
      <c r="K30" s="101">
        <v>8</v>
      </c>
      <c r="L30" s="89">
        <f t="shared" si="3"/>
        <v>24</v>
      </c>
      <c r="M30" s="121" t="s">
        <v>7</v>
      </c>
      <c r="N30" s="74"/>
      <c r="O30" s="81" t="s">
        <v>86</v>
      </c>
      <c r="P30" s="150">
        <v>34320</v>
      </c>
      <c r="Q30" s="150">
        <v>4.25</v>
      </c>
      <c r="R30" s="245">
        <v>43862</v>
      </c>
      <c r="S30" s="245">
        <v>43992</v>
      </c>
      <c r="U30" s="53"/>
    </row>
    <row r="31" spans="1:21" ht="15.75" x14ac:dyDescent="0.25">
      <c r="A31" s="153">
        <v>6</v>
      </c>
      <c r="B31" s="72">
        <v>340</v>
      </c>
      <c r="C31" s="87">
        <v>94526113</v>
      </c>
      <c r="D31" s="87" t="s">
        <v>840</v>
      </c>
      <c r="E31" s="282" t="s">
        <v>227</v>
      </c>
      <c r="F31" s="87" t="s">
        <v>651</v>
      </c>
      <c r="G31" s="294"/>
      <c r="H31" s="295"/>
      <c r="I31" s="295"/>
      <c r="J31" s="296"/>
      <c r="K31" s="295"/>
      <c r="L31" s="297">
        <f>SUM(L28:L30)</f>
        <v>144</v>
      </c>
      <c r="M31" s="298"/>
      <c r="N31" s="154"/>
      <c r="O31" s="155"/>
      <c r="P31" s="237"/>
      <c r="Q31" s="237"/>
      <c r="R31" s="237"/>
      <c r="S31" s="237"/>
      <c r="U31" s="53"/>
    </row>
    <row r="32" spans="1:21" ht="15.75" x14ac:dyDescent="0.25">
      <c r="A32" s="72"/>
      <c r="B32" s="72">
        <v>341</v>
      </c>
      <c r="C32" s="87">
        <v>66823931</v>
      </c>
      <c r="D32" s="87" t="s">
        <v>672</v>
      </c>
      <c r="E32" s="96" t="s">
        <v>228</v>
      </c>
      <c r="F32" s="87" t="s">
        <v>651</v>
      </c>
      <c r="G32" s="95" t="s">
        <v>229</v>
      </c>
      <c r="H32" s="101">
        <v>2380</v>
      </c>
      <c r="I32" s="17">
        <v>12</v>
      </c>
      <c r="J32" s="18">
        <v>4</v>
      </c>
      <c r="K32" s="105">
        <v>16</v>
      </c>
      <c r="L32" s="101">
        <f t="shared" ref="L32" si="4">J32*K32</f>
        <v>64</v>
      </c>
      <c r="M32" s="121" t="s">
        <v>7</v>
      </c>
      <c r="N32" s="74"/>
      <c r="O32" s="81" t="s">
        <v>86</v>
      </c>
      <c r="P32" s="150">
        <v>34320</v>
      </c>
      <c r="Q32" s="150">
        <v>4.25</v>
      </c>
      <c r="R32" s="245">
        <v>43862</v>
      </c>
      <c r="S32" s="245">
        <v>43992</v>
      </c>
      <c r="U32" s="53"/>
    </row>
    <row r="33" spans="1:21" ht="15.75" customHeight="1" x14ac:dyDescent="0.25">
      <c r="A33" s="153">
        <v>7</v>
      </c>
      <c r="B33" s="72">
        <v>341</v>
      </c>
      <c r="C33" s="87">
        <v>66823931</v>
      </c>
      <c r="D33" s="87" t="s">
        <v>672</v>
      </c>
      <c r="E33" s="282" t="s">
        <v>230</v>
      </c>
      <c r="F33" s="87" t="s">
        <v>651</v>
      </c>
      <c r="G33" s="294"/>
      <c r="H33" s="295"/>
      <c r="I33" s="295"/>
      <c r="J33" s="296"/>
      <c r="K33" s="295"/>
      <c r="L33" s="297">
        <f>SUM(L32:L32)</f>
        <v>64</v>
      </c>
      <c r="M33" s="298"/>
      <c r="N33" s="154"/>
      <c r="O33" s="155"/>
      <c r="P33" s="237"/>
      <c r="Q33" s="237"/>
      <c r="R33" s="237"/>
      <c r="S33" s="237"/>
      <c r="U33" s="53"/>
    </row>
    <row r="34" spans="1:21" ht="15" customHeight="1" x14ac:dyDescent="0.25">
      <c r="A34" s="72"/>
      <c r="B34" s="72">
        <v>342</v>
      </c>
      <c r="C34" s="87">
        <v>29177655</v>
      </c>
      <c r="D34" s="87" t="s">
        <v>672</v>
      </c>
      <c r="E34" s="283" t="s">
        <v>231</v>
      </c>
      <c r="F34" s="87" t="s">
        <v>651</v>
      </c>
      <c r="G34" s="303" t="s">
        <v>232</v>
      </c>
      <c r="H34" s="17">
        <v>7320</v>
      </c>
      <c r="I34" s="17">
        <v>20</v>
      </c>
      <c r="J34" s="17">
        <v>3</v>
      </c>
      <c r="K34" s="17">
        <v>16</v>
      </c>
      <c r="L34" s="101">
        <f>J34*K34</f>
        <v>48</v>
      </c>
      <c r="M34" s="121" t="s">
        <v>7</v>
      </c>
      <c r="N34" s="74"/>
      <c r="O34" s="81" t="s">
        <v>86</v>
      </c>
      <c r="P34" s="150">
        <v>34320</v>
      </c>
      <c r="Q34" s="150">
        <v>4.25</v>
      </c>
      <c r="R34" s="245">
        <v>43862</v>
      </c>
      <c r="S34" s="245">
        <v>43992</v>
      </c>
      <c r="U34" s="53"/>
    </row>
    <row r="35" spans="1:21" ht="17.25" customHeight="1" x14ac:dyDescent="0.25">
      <c r="A35" s="72"/>
      <c r="B35" s="72">
        <v>342</v>
      </c>
      <c r="C35" s="87">
        <v>29177655</v>
      </c>
      <c r="D35" s="87" t="s">
        <v>672</v>
      </c>
      <c r="E35" s="283" t="s">
        <v>231</v>
      </c>
      <c r="F35" s="87" t="s">
        <v>651</v>
      </c>
      <c r="G35" s="303" t="s">
        <v>232</v>
      </c>
      <c r="H35" s="17" t="s">
        <v>233</v>
      </c>
      <c r="I35" s="17">
        <v>17</v>
      </c>
      <c r="J35" s="17">
        <v>3</v>
      </c>
      <c r="K35" s="17">
        <v>16</v>
      </c>
      <c r="L35" s="101">
        <f t="shared" ref="L35" si="5">J35*K35</f>
        <v>48</v>
      </c>
      <c r="M35" s="121" t="s">
        <v>7</v>
      </c>
      <c r="N35" s="74"/>
      <c r="O35" s="81" t="s">
        <v>86</v>
      </c>
      <c r="P35" s="150">
        <v>34320</v>
      </c>
      <c r="Q35" s="150">
        <v>4.25</v>
      </c>
      <c r="R35" s="245">
        <v>43862</v>
      </c>
      <c r="S35" s="245">
        <v>43992</v>
      </c>
      <c r="U35" s="53"/>
    </row>
    <row r="36" spans="1:21" s="158" customFormat="1" ht="15.75" x14ac:dyDescent="0.25">
      <c r="A36" s="153">
        <v>8</v>
      </c>
      <c r="B36" s="72">
        <v>342</v>
      </c>
      <c r="C36" s="87">
        <v>29177655</v>
      </c>
      <c r="D36" s="87" t="s">
        <v>672</v>
      </c>
      <c r="E36" s="282" t="s">
        <v>234</v>
      </c>
      <c r="F36" s="87" t="s">
        <v>651</v>
      </c>
      <c r="G36" s="294"/>
      <c r="H36" s="295"/>
      <c r="I36" s="295"/>
      <c r="J36" s="296"/>
      <c r="K36" s="295"/>
      <c r="L36" s="297">
        <f>SUM(L34:L35)</f>
        <v>96</v>
      </c>
      <c r="M36" s="298"/>
      <c r="N36" s="154"/>
      <c r="O36" s="155"/>
      <c r="P36" s="237"/>
      <c r="Q36" s="237"/>
      <c r="R36" s="237"/>
      <c r="S36" s="237"/>
      <c r="U36" s="159"/>
    </row>
    <row r="37" spans="1:21" ht="15.75" x14ac:dyDescent="0.25">
      <c r="A37" s="72"/>
      <c r="B37" s="72">
        <v>343</v>
      </c>
      <c r="C37" s="87">
        <v>16842640</v>
      </c>
      <c r="D37" s="87" t="s">
        <v>683</v>
      </c>
      <c r="E37" s="87" t="s">
        <v>235</v>
      </c>
      <c r="F37" s="87" t="s">
        <v>651</v>
      </c>
      <c r="G37" s="25" t="s">
        <v>204</v>
      </c>
      <c r="H37" s="101">
        <v>2156</v>
      </c>
      <c r="I37" s="101">
        <v>30</v>
      </c>
      <c r="J37" s="101">
        <v>3</v>
      </c>
      <c r="K37" s="101">
        <v>8</v>
      </c>
      <c r="L37" s="101">
        <f>J37*K37</f>
        <v>24</v>
      </c>
      <c r="M37" s="121" t="s">
        <v>7</v>
      </c>
      <c r="N37" s="74"/>
      <c r="O37" s="81" t="s">
        <v>86</v>
      </c>
      <c r="P37" s="150">
        <v>34320</v>
      </c>
      <c r="Q37" s="150">
        <v>4.25</v>
      </c>
      <c r="R37" s="245">
        <v>43862</v>
      </c>
      <c r="S37" s="245">
        <v>43992</v>
      </c>
      <c r="U37" s="53"/>
    </row>
    <row r="38" spans="1:21" ht="15.75" x14ac:dyDescent="0.25">
      <c r="A38" s="72"/>
      <c r="B38" s="72">
        <v>343</v>
      </c>
      <c r="C38" s="87">
        <v>16842640</v>
      </c>
      <c r="D38" s="87" t="s">
        <v>683</v>
      </c>
      <c r="E38" s="87" t="s">
        <v>235</v>
      </c>
      <c r="F38" s="87" t="s">
        <v>651</v>
      </c>
      <c r="G38" s="25" t="s">
        <v>236</v>
      </c>
      <c r="H38" s="101" t="s">
        <v>237</v>
      </c>
      <c r="I38" s="101"/>
      <c r="J38" s="101">
        <v>2</v>
      </c>
      <c r="K38" s="101">
        <v>16</v>
      </c>
      <c r="L38" s="101">
        <f t="shared" ref="L38:L39" si="6">J38*K38</f>
        <v>32</v>
      </c>
      <c r="M38" s="121" t="s">
        <v>10</v>
      </c>
      <c r="N38" s="74"/>
      <c r="O38" s="81"/>
      <c r="P38" s="171">
        <v>23100</v>
      </c>
      <c r="Q38" s="150">
        <v>4.25</v>
      </c>
      <c r="R38" s="245">
        <v>43862</v>
      </c>
      <c r="S38" s="245">
        <v>43992</v>
      </c>
      <c r="U38" s="53"/>
    </row>
    <row r="39" spans="1:21" ht="15.75" x14ac:dyDescent="0.25">
      <c r="A39" s="72"/>
      <c r="B39" s="72">
        <v>343</v>
      </c>
      <c r="C39" s="87">
        <v>16842640</v>
      </c>
      <c r="D39" s="87" t="s">
        <v>683</v>
      </c>
      <c r="E39" s="87" t="s">
        <v>235</v>
      </c>
      <c r="F39" s="87" t="s">
        <v>651</v>
      </c>
      <c r="G39" s="25" t="s">
        <v>238</v>
      </c>
      <c r="H39" s="101">
        <v>3351</v>
      </c>
      <c r="I39" s="101">
        <v>14</v>
      </c>
      <c r="J39" s="101">
        <v>3</v>
      </c>
      <c r="K39" s="101">
        <v>8</v>
      </c>
      <c r="L39" s="101">
        <f t="shared" si="6"/>
        <v>24</v>
      </c>
      <c r="M39" s="121" t="s">
        <v>7</v>
      </c>
      <c r="N39" s="74"/>
      <c r="O39" s="81" t="s">
        <v>86</v>
      </c>
      <c r="P39" s="150">
        <v>34320</v>
      </c>
      <c r="Q39" s="150">
        <v>4.25</v>
      </c>
      <c r="R39" s="245">
        <v>43862</v>
      </c>
      <c r="S39" s="245">
        <v>43992</v>
      </c>
      <c r="U39" s="53"/>
    </row>
    <row r="40" spans="1:21" ht="15.75" x14ac:dyDescent="0.25">
      <c r="A40" s="153">
        <v>9</v>
      </c>
      <c r="B40" s="72">
        <v>343</v>
      </c>
      <c r="C40" s="87">
        <v>16842640</v>
      </c>
      <c r="D40" s="87" t="s">
        <v>683</v>
      </c>
      <c r="E40" s="282" t="s">
        <v>239</v>
      </c>
      <c r="F40" s="87" t="s">
        <v>651</v>
      </c>
      <c r="G40" s="294"/>
      <c r="H40" s="295"/>
      <c r="I40" s="295"/>
      <c r="J40" s="296"/>
      <c r="K40" s="295"/>
      <c r="L40" s="297">
        <f>SUM(L37:L39)</f>
        <v>80</v>
      </c>
      <c r="M40" s="298"/>
      <c r="N40" s="154"/>
      <c r="O40" s="155"/>
      <c r="P40" s="237"/>
      <c r="Q40" s="237"/>
      <c r="R40" s="237"/>
      <c r="S40" s="237"/>
      <c r="U40" s="53"/>
    </row>
    <row r="41" spans="1:21" ht="15.75" x14ac:dyDescent="0.25">
      <c r="A41" s="72"/>
      <c r="B41" s="72">
        <v>344</v>
      </c>
      <c r="C41" s="87">
        <v>31840255</v>
      </c>
      <c r="D41" s="87" t="s">
        <v>672</v>
      </c>
      <c r="E41" s="96" t="s">
        <v>812</v>
      </c>
      <c r="F41" s="87" t="s">
        <v>651</v>
      </c>
      <c r="G41" s="87" t="s">
        <v>240</v>
      </c>
      <c r="H41" s="89" t="s">
        <v>198</v>
      </c>
      <c r="I41" s="101"/>
      <c r="J41" s="101">
        <v>3</v>
      </c>
      <c r="K41" s="101">
        <v>8</v>
      </c>
      <c r="L41" s="101">
        <f t="shared" ref="L41:L43" si="7">J41*K41</f>
        <v>24</v>
      </c>
      <c r="M41" s="121" t="s">
        <v>7</v>
      </c>
      <c r="N41" s="74"/>
      <c r="O41" s="81" t="s">
        <v>86</v>
      </c>
      <c r="P41" s="150">
        <v>34320</v>
      </c>
      <c r="Q41" s="150">
        <v>4.25</v>
      </c>
      <c r="R41" s="245">
        <v>43862</v>
      </c>
      <c r="S41" s="245">
        <v>43992</v>
      </c>
      <c r="U41" s="53"/>
    </row>
    <row r="42" spans="1:21" ht="25.5" x14ac:dyDescent="0.25">
      <c r="A42" s="72"/>
      <c r="B42" s="72">
        <v>344</v>
      </c>
      <c r="C42" s="87">
        <v>31840255</v>
      </c>
      <c r="D42" s="87" t="s">
        <v>672</v>
      </c>
      <c r="E42" s="96" t="s">
        <v>812</v>
      </c>
      <c r="F42" s="87" t="s">
        <v>651</v>
      </c>
      <c r="G42" s="16" t="s">
        <v>241</v>
      </c>
      <c r="H42" s="304" t="s">
        <v>101</v>
      </c>
      <c r="I42" s="17"/>
      <c r="J42" s="17">
        <v>2</v>
      </c>
      <c r="K42" s="17">
        <v>4</v>
      </c>
      <c r="L42" s="101">
        <f t="shared" si="7"/>
        <v>8</v>
      </c>
      <c r="M42" s="121" t="s">
        <v>7</v>
      </c>
      <c r="N42" s="74"/>
      <c r="O42" s="81" t="s">
        <v>86</v>
      </c>
      <c r="P42" s="150">
        <v>34320</v>
      </c>
      <c r="Q42" s="150">
        <v>4.25</v>
      </c>
      <c r="R42" s="245">
        <v>43862</v>
      </c>
      <c r="S42" s="245">
        <v>43992</v>
      </c>
      <c r="U42" s="53"/>
    </row>
    <row r="43" spans="1:21" ht="15.75" x14ac:dyDescent="0.25">
      <c r="A43" s="72"/>
      <c r="B43" s="72">
        <v>344</v>
      </c>
      <c r="C43" s="87">
        <v>31840255</v>
      </c>
      <c r="D43" s="87" t="s">
        <v>672</v>
      </c>
      <c r="E43" s="96" t="s">
        <v>812</v>
      </c>
      <c r="F43" s="87" t="s">
        <v>651</v>
      </c>
      <c r="G43" s="16" t="s">
        <v>242</v>
      </c>
      <c r="H43" s="305" t="s">
        <v>190</v>
      </c>
      <c r="I43" s="17">
        <v>30</v>
      </c>
      <c r="J43" s="17">
        <v>3</v>
      </c>
      <c r="K43" s="17">
        <v>16</v>
      </c>
      <c r="L43" s="101">
        <f t="shared" si="7"/>
        <v>48</v>
      </c>
      <c r="M43" s="121" t="s">
        <v>7</v>
      </c>
      <c r="N43" s="74"/>
      <c r="O43" s="81" t="s">
        <v>86</v>
      </c>
      <c r="P43" s="150">
        <v>34320</v>
      </c>
      <c r="Q43" s="150">
        <v>4.25</v>
      </c>
      <c r="R43" s="245">
        <v>43862</v>
      </c>
      <c r="S43" s="245">
        <v>43992</v>
      </c>
      <c r="U43" s="53"/>
    </row>
    <row r="44" spans="1:21" ht="16.5" customHeight="1" x14ac:dyDescent="0.25">
      <c r="A44" s="160">
        <v>10</v>
      </c>
      <c r="B44" s="72">
        <v>344</v>
      </c>
      <c r="C44" s="87">
        <v>31840255</v>
      </c>
      <c r="D44" s="87" t="s">
        <v>672</v>
      </c>
      <c r="E44" s="284" t="s">
        <v>813</v>
      </c>
      <c r="F44" s="87" t="s">
        <v>651</v>
      </c>
      <c r="G44" s="306"/>
      <c r="H44" s="307"/>
      <c r="I44" s="307"/>
      <c r="J44" s="308"/>
      <c r="K44" s="307"/>
      <c r="L44" s="309">
        <f>SUM(L41:L43)</f>
        <v>80</v>
      </c>
      <c r="M44" s="310"/>
      <c r="N44" s="161"/>
      <c r="O44" s="162"/>
      <c r="P44" s="240"/>
      <c r="Q44" s="240"/>
      <c r="R44" s="240"/>
      <c r="S44" s="240"/>
      <c r="U44" s="53"/>
    </row>
    <row r="45" spans="1:21" ht="15.75" x14ac:dyDescent="0.25">
      <c r="A45" s="72"/>
      <c r="B45" s="72">
        <v>345</v>
      </c>
      <c r="C45" s="87">
        <v>6134700</v>
      </c>
      <c r="D45" s="87" t="s">
        <v>672</v>
      </c>
      <c r="E45" s="96" t="s">
        <v>814</v>
      </c>
      <c r="F45" s="87" t="s">
        <v>651</v>
      </c>
      <c r="G45" s="25" t="s">
        <v>81</v>
      </c>
      <c r="H45" s="101" t="s">
        <v>243</v>
      </c>
      <c r="I45" s="101"/>
      <c r="J45" s="101">
        <v>3</v>
      </c>
      <c r="K45" s="101">
        <v>16</v>
      </c>
      <c r="L45" s="101">
        <f>J45*K45</f>
        <v>48</v>
      </c>
      <c r="M45" s="121" t="s">
        <v>7</v>
      </c>
      <c r="N45" s="74"/>
      <c r="O45" s="81" t="s">
        <v>244</v>
      </c>
      <c r="P45" s="150">
        <v>34320</v>
      </c>
      <c r="Q45" s="150">
        <v>4.25</v>
      </c>
      <c r="R45" s="245">
        <v>43862</v>
      </c>
      <c r="S45" s="245">
        <v>43992</v>
      </c>
      <c r="U45" s="53"/>
    </row>
    <row r="46" spans="1:21" ht="15.75" x14ac:dyDescent="0.25">
      <c r="A46" s="72"/>
      <c r="B46" s="72">
        <v>345</v>
      </c>
      <c r="C46" s="87">
        <v>6134700</v>
      </c>
      <c r="D46" s="87" t="s">
        <v>672</v>
      </c>
      <c r="E46" s="96" t="s">
        <v>814</v>
      </c>
      <c r="F46" s="87" t="s">
        <v>651</v>
      </c>
      <c r="G46" s="87" t="s">
        <v>81</v>
      </c>
      <c r="H46" s="89" t="s">
        <v>95</v>
      </c>
      <c r="I46" s="89">
        <v>30</v>
      </c>
      <c r="J46" s="89">
        <v>3</v>
      </c>
      <c r="K46" s="89">
        <v>16</v>
      </c>
      <c r="L46" s="101">
        <f t="shared" ref="L46" si="8">J46*K46</f>
        <v>48</v>
      </c>
      <c r="M46" s="121" t="s">
        <v>7</v>
      </c>
      <c r="N46" s="74"/>
      <c r="O46" s="81" t="s">
        <v>86</v>
      </c>
      <c r="P46" s="150">
        <v>34320</v>
      </c>
      <c r="Q46" s="150">
        <v>4.25</v>
      </c>
      <c r="R46" s="245">
        <v>43862</v>
      </c>
      <c r="S46" s="245">
        <v>43992</v>
      </c>
      <c r="U46" s="53"/>
    </row>
    <row r="47" spans="1:21" ht="15.75" x14ac:dyDescent="0.25">
      <c r="A47" s="72"/>
      <c r="B47" s="72">
        <v>345</v>
      </c>
      <c r="C47" s="87">
        <v>6134700</v>
      </c>
      <c r="D47" s="87" t="s">
        <v>672</v>
      </c>
      <c r="E47" s="96" t="s">
        <v>814</v>
      </c>
      <c r="F47" s="87" t="s">
        <v>651</v>
      </c>
      <c r="G47" s="96" t="s">
        <v>245</v>
      </c>
      <c r="H47" s="89">
        <v>295</v>
      </c>
      <c r="I47" s="89">
        <v>35</v>
      </c>
      <c r="J47" s="311">
        <f t="shared" ref="J47:J48" si="9">L47/K47</f>
        <v>3</v>
      </c>
      <c r="K47" s="89">
        <v>16</v>
      </c>
      <c r="L47" s="101">
        <v>48</v>
      </c>
      <c r="M47" s="121" t="s">
        <v>7</v>
      </c>
      <c r="N47" s="74"/>
      <c r="O47" s="81" t="s">
        <v>86</v>
      </c>
      <c r="P47" s="150">
        <v>34320</v>
      </c>
      <c r="Q47" s="150">
        <v>4.25</v>
      </c>
      <c r="R47" s="245">
        <v>43862</v>
      </c>
      <c r="S47" s="245">
        <v>43992</v>
      </c>
      <c r="U47" s="53"/>
    </row>
    <row r="48" spans="1:21" ht="15.75" x14ac:dyDescent="0.25">
      <c r="A48" s="72"/>
      <c r="B48" s="72">
        <v>345</v>
      </c>
      <c r="C48" s="87">
        <v>6134700</v>
      </c>
      <c r="D48" s="87" t="s">
        <v>672</v>
      </c>
      <c r="E48" s="96" t="s">
        <v>814</v>
      </c>
      <c r="F48" s="87" t="s">
        <v>651</v>
      </c>
      <c r="G48" s="96" t="s">
        <v>245</v>
      </c>
      <c r="H48" s="89" t="s">
        <v>65</v>
      </c>
      <c r="I48" s="89">
        <v>20</v>
      </c>
      <c r="J48" s="311">
        <f t="shared" si="9"/>
        <v>3</v>
      </c>
      <c r="K48" s="89">
        <v>16</v>
      </c>
      <c r="L48" s="101">
        <v>48</v>
      </c>
      <c r="M48" s="121" t="s">
        <v>7</v>
      </c>
      <c r="N48" s="74"/>
      <c r="O48" s="81" t="s">
        <v>86</v>
      </c>
      <c r="P48" s="150">
        <v>34320</v>
      </c>
      <c r="Q48" s="150">
        <v>4.25</v>
      </c>
      <c r="R48" s="245">
        <v>43862</v>
      </c>
      <c r="S48" s="245">
        <v>43992</v>
      </c>
      <c r="U48" s="53"/>
    </row>
    <row r="49" spans="1:21" ht="15.75" x14ac:dyDescent="0.25">
      <c r="A49" s="153">
        <v>11</v>
      </c>
      <c r="B49" s="72">
        <v>345</v>
      </c>
      <c r="C49" s="87">
        <v>6134700</v>
      </c>
      <c r="D49" s="87" t="s">
        <v>672</v>
      </c>
      <c r="E49" s="282" t="s">
        <v>815</v>
      </c>
      <c r="F49" s="87" t="s">
        <v>651</v>
      </c>
      <c r="G49" s="294"/>
      <c r="H49" s="295"/>
      <c r="I49" s="295"/>
      <c r="J49" s="296"/>
      <c r="K49" s="295"/>
      <c r="L49" s="297">
        <f>SUM(L45:L48)</f>
        <v>192</v>
      </c>
      <c r="M49" s="298"/>
      <c r="N49" s="154"/>
      <c r="O49" s="155"/>
      <c r="P49" s="237"/>
      <c r="Q49" s="237"/>
      <c r="R49" s="237"/>
      <c r="S49" s="237"/>
      <c r="U49" s="53"/>
    </row>
    <row r="50" spans="1:21" ht="15.75" x14ac:dyDescent="0.25">
      <c r="A50" s="72"/>
      <c r="B50" s="72">
        <v>346</v>
      </c>
      <c r="C50" s="87">
        <v>38554822</v>
      </c>
      <c r="D50" s="87" t="s">
        <v>672</v>
      </c>
      <c r="E50" s="285" t="s">
        <v>246</v>
      </c>
      <c r="F50" s="87" t="s">
        <v>651</v>
      </c>
      <c r="G50" s="312" t="s">
        <v>247</v>
      </c>
      <c r="H50" s="313">
        <v>4380</v>
      </c>
      <c r="I50" s="313">
        <v>15</v>
      </c>
      <c r="J50" s="313">
        <v>3</v>
      </c>
      <c r="K50" s="313">
        <v>16</v>
      </c>
      <c r="L50" s="101">
        <v>48</v>
      </c>
      <c r="M50" s="121" t="s">
        <v>7</v>
      </c>
      <c r="N50" s="74"/>
      <c r="O50" s="81" t="s">
        <v>86</v>
      </c>
      <c r="P50" s="150">
        <v>34320</v>
      </c>
      <c r="Q50" s="150">
        <v>4.25</v>
      </c>
      <c r="R50" s="245">
        <v>43862</v>
      </c>
      <c r="S50" s="245">
        <v>43992</v>
      </c>
      <c r="U50" s="53"/>
    </row>
    <row r="51" spans="1:21" ht="15.75" x14ac:dyDescent="0.25">
      <c r="A51" s="72"/>
      <c r="B51" s="72">
        <v>346</v>
      </c>
      <c r="C51" s="87">
        <v>38554822</v>
      </c>
      <c r="D51" s="87" t="s">
        <v>672</v>
      </c>
      <c r="E51" s="285" t="s">
        <v>246</v>
      </c>
      <c r="F51" s="87" t="s">
        <v>651</v>
      </c>
      <c r="G51" s="299" t="s">
        <v>248</v>
      </c>
      <c r="H51" s="101">
        <v>7380</v>
      </c>
      <c r="I51" s="17">
        <v>10</v>
      </c>
      <c r="J51" s="18">
        <v>4</v>
      </c>
      <c r="K51" s="105">
        <v>8</v>
      </c>
      <c r="L51" s="224">
        <f>J51*K51+16</f>
        <v>48</v>
      </c>
      <c r="M51" s="121" t="s">
        <v>7</v>
      </c>
      <c r="N51" s="74"/>
      <c r="O51" s="81" t="s">
        <v>86</v>
      </c>
      <c r="P51" s="150">
        <v>34320</v>
      </c>
      <c r="Q51" s="150">
        <v>4.25</v>
      </c>
      <c r="R51" s="245">
        <v>43862</v>
      </c>
      <c r="S51" s="245">
        <v>43992</v>
      </c>
      <c r="U51" s="53"/>
    </row>
    <row r="52" spans="1:21" ht="15.75" x14ac:dyDescent="0.25">
      <c r="A52" s="72"/>
      <c r="B52" s="72">
        <v>346</v>
      </c>
      <c r="C52" s="87">
        <v>38554822</v>
      </c>
      <c r="D52" s="87" t="s">
        <v>672</v>
      </c>
      <c r="E52" s="285" t="s">
        <v>246</v>
      </c>
      <c r="F52" s="87" t="s">
        <v>651</v>
      </c>
      <c r="G52" s="314" t="s">
        <v>249</v>
      </c>
      <c r="H52" s="313" t="s">
        <v>846</v>
      </c>
      <c r="I52" s="313">
        <v>15</v>
      </c>
      <c r="J52" s="313">
        <v>3</v>
      </c>
      <c r="K52" s="313">
        <v>16</v>
      </c>
      <c r="L52" s="101">
        <v>48</v>
      </c>
      <c r="M52" s="121" t="s">
        <v>7</v>
      </c>
      <c r="N52" s="74"/>
      <c r="O52" s="81" t="s">
        <v>86</v>
      </c>
      <c r="P52" s="150">
        <v>34320</v>
      </c>
      <c r="Q52" s="150">
        <v>4.25</v>
      </c>
      <c r="R52" s="245">
        <v>43862</v>
      </c>
      <c r="S52" s="245">
        <v>43992</v>
      </c>
      <c r="U52" s="53"/>
    </row>
    <row r="53" spans="1:21" ht="15.75" x14ac:dyDescent="0.25">
      <c r="A53" s="153">
        <v>12</v>
      </c>
      <c r="B53" s="72">
        <v>346</v>
      </c>
      <c r="C53" s="87">
        <v>38554822</v>
      </c>
      <c r="D53" s="87" t="s">
        <v>672</v>
      </c>
      <c r="E53" s="282" t="s">
        <v>465</v>
      </c>
      <c r="F53" s="87" t="s">
        <v>651</v>
      </c>
      <c r="G53" s="294"/>
      <c r="H53" s="295"/>
      <c r="I53" s="295"/>
      <c r="J53" s="296"/>
      <c r="K53" s="295"/>
      <c r="L53" s="297">
        <f>SUM(L50:L52)</f>
        <v>144</v>
      </c>
      <c r="M53" s="298"/>
      <c r="N53" s="154"/>
      <c r="O53" s="155"/>
      <c r="P53" s="237"/>
      <c r="Q53" s="237"/>
      <c r="R53" s="237"/>
      <c r="S53" s="237"/>
      <c r="U53" s="53"/>
    </row>
    <row r="54" spans="1:21" ht="15.75" x14ac:dyDescent="0.25">
      <c r="A54" s="72"/>
      <c r="B54" s="72">
        <v>347</v>
      </c>
      <c r="C54" s="87">
        <v>31584881</v>
      </c>
      <c r="D54" s="87" t="s">
        <v>672</v>
      </c>
      <c r="E54" s="207" t="s">
        <v>250</v>
      </c>
      <c r="F54" s="87" t="s">
        <v>651</v>
      </c>
      <c r="G54" s="205" t="s">
        <v>251</v>
      </c>
      <c r="H54" s="206" t="s">
        <v>252</v>
      </c>
      <c r="I54" s="196">
        <v>20</v>
      </c>
      <c r="J54" s="196">
        <v>4</v>
      </c>
      <c r="K54" s="196">
        <v>16</v>
      </c>
      <c r="L54" s="194">
        <f>J54*K54</f>
        <v>64</v>
      </c>
      <c r="M54" s="121" t="s">
        <v>7</v>
      </c>
      <c r="N54" s="74"/>
      <c r="O54" s="81" t="s">
        <v>86</v>
      </c>
      <c r="P54" s="150">
        <v>34320</v>
      </c>
      <c r="Q54" s="150">
        <v>5.25</v>
      </c>
      <c r="R54" s="245">
        <v>43862</v>
      </c>
      <c r="S54" s="245">
        <v>44020</v>
      </c>
      <c r="U54" s="53"/>
    </row>
    <row r="55" spans="1:21" ht="17.25" customHeight="1" x14ac:dyDescent="0.25">
      <c r="A55" s="72"/>
      <c r="B55" s="72">
        <v>347</v>
      </c>
      <c r="C55" s="87">
        <v>31584881</v>
      </c>
      <c r="D55" s="87" t="s">
        <v>672</v>
      </c>
      <c r="E55" s="207" t="s">
        <v>250</v>
      </c>
      <c r="F55" s="87" t="s">
        <v>651</v>
      </c>
      <c r="G55" s="205" t="s">
        <v>253</v>
      </c>
      <c r="H55" s="206" t="s">
        <v>254</v>
      </c>
      <c r="I55" s="196">
        <v>29</v>
      </c>
      <c r="J55" s="196">
        <v>4</v>
      </c>
      <c r="K55" s="196">
        <v>16</v>
      </c>
      <c r="L55" s="194">
        <f t="shared" ref="L55:L60" si="10">J55*K55</f>
        <v>64</v>
      </c>
      <c r="M55" s="121" t="s">
        <v>7</v>
      </c>
      <c r="N55" s="131"/>
      <c r="O55" s="81" t="s">
        <v>86</v>
      </c>
      <c r="P55" s="150">
        <v>34320</v>
      </c>
      <c r="Q55" s="150">
        <v>5.25</v>
      </c>
      <c r="R55" s="245">
        <v>43862</v>
      </c>
      <c r="S55" s="245">
        <v>44020</v>
      </c>
      <c r="U55" s="53"/>
    </row>
    <row r="56" spans="1:21" ht="15.75" x14ac:dyDescent="0.25">
      <c r="A56" s="72"/>
      <c r="B56" s="72">
        <v>347</v>
      </c>
      <c r="C56" s="87">
        <v>31584881</v>
      </c>
      <c r="D56" s="87" t="s">
        <v>672</v>
      </c>
      <c r="E56" s="207" t="s">
        <v>250</v>
      </c>
      <c r="F56" s="87" t="s">
        <v>651</v>
      </c>
      <c r="G56" s="205" t="s">
        <v>255</v>
      </c>
      <c r="H56" s="206">
        <v>6320</v>
      </c>
      <c r="I56" s="196">
        <v>20</v>
      </c>
      <c r="J56" s="196">
        <v>5</v>
      </c>
      <c r="K56" s="196">
        <v>16</v>
      </c>
      <c r="L56" s="194">
        <f t="shared" si="10"/>
        <v>80</v>
      </c>
      <c r="M56" s="121" t="s">
        <v>7</v>
      </c>
      <c r="N56" s="74"/>
      <c r="O56" s="81" t="s">
        <v>86</v>
      </c>
      <c r="P56" s="150">
        <v>34320</v>
      </c>
      <c r="Q56" s="150">
        <v>5.25</v>
      </c>
      <c r="R56" s="245">
        <v>43862</v>
      </c>
      <c r="S56" s="245">
        <v>44020</v>
      </c>
      <c r="U56" s="53"/>
    </row>
    <row r="57" spans="1:21" ht="25.5" x14ac:dyDescent="0.25">
      <c r="A57" s="72"/>
      <c r="B57" s="72">
        <v>347</v>
      </c>
      <c r="C57" s="87">
        <v>31584881</v>
      </c>
      <c r="D57" s="87" t="s">
        <v>672</v>
      </c>
      <c r="E57" s="207" t="s">
        <v>250</v>
      </c>
      <c r="F57" s="87" t="s">
        <v>651</v>
      </c>
      <c r="G57" s="205" t="s">
        <v>256</v>
      </c>
      <c r="H57" s="206" t="s">
        <v>257</v>
      </c>
      <c r="I57" s="196">
        <v>23</v>
      </c>
      <c r="J57" s="196">
        <v>3</v>
      </c>
      <c r="K57" s="196">
        <v>1</v>
      </c>
      <c r="L57" s="194">
        <f t="shared" si="10"/>
        <v>3</v>
      </c>
      <c r="M57" s="121" t="s">
        <v>7</v>
      </c>
      <c r="N57" s="74"/>
      <c r="O57" s="81" t="s">
        <v>86</v>
      </c>
      <c r="P57" s="150">
        <v>34320</v>
      </c>
      <c r="Q57" s="150">
        <v>5.25</v>
      </c>
      <c r="R57" s="245">
        <v>43862</v>
      </c>
      <c r="S57" s="245">
        <v>44020</v>
      </c>
      <c r="U57" s="53"/>
    </row>
    <row r="58" spans="1:21" ht="15.75" x14ac:dyDescent="0.25">
      <c r="A58" s="72"/>
      <c r="B58" s="72">
        <v>347</v>
      </c>
      <c r="C58" s="87">
        <v>31584881</v>
      </c>
      <c r="D58" s="87" t="s">
        <v>672</v>
      </c>
      <c r="E58" s="207" t="s">
        <v>250</v>
      </c>
      <c r="F58" s="87" t="s">
        <v>651</v>
      </c>
      <c r="G58" s="203" t="s">
        <v>258</v>
      </c>
      <c r="H58" s="196" t="s">
        <v>259</v>
      </c>
      <c r="I58" s="196">
        <v>13</v>
      </c>
      <c r="J58" s="196">
        <v>3</v>
      </c>
      <c r="K58" s="196">
        <v>16</v>
      </c>
      <c r="L58" s="194">
        <f t="shared" si="10"/>
        <v>48</v>
      </c>
      <c r="M58" s="121" t="s">
        <v>7</v>
      </c>
      <c r="N58" s="74"/>
      <c r="O58" s="81" t="s">
        <v>86</v>
      </c>
      <c r="P58" s="150">
        <v>34320</v>
      </c>
      <c r="Q58" s="150">
        <v>5.25</v>
      </c>
      <c r="R58" s="245">
        <v>43862</v>
      </c>
      <c r="S58" s="245">
        <v>44020</v>
      </c>
      <c r="U58" s="53"/>
    </row>
    <row r="59" spans="1:21" ht="15.75" x14ac:dyDescent="0.25">
      <c r="A59" s="72"/>
      <c r="B59" s="72">
        <v>347</v>
      </c>
      <c r="C59" s="87">
        <v>31584881</v>
      </c>
      <c r="D59" s="87" t="s">
        <v>672</v>
      </c>
      <c r="E59" s="207" t="s">
        <v>250</v>
      </c>
      <c r="F59" s="87" t="s">
        <v>651</v>
      </c>
      <c r="G59" s="197" t="s">
        <v>260</v>
      </c>
      <c r="H59" s="206" t="s">
        <v>257</v>
      </c>
      <c r="I59" s="196">
        <v>23</v>
      </c>
      <c r="J59" s="196">
        <v>3</v>
      </c>
      <c r="K59" s="196">
        <v>1</v>
      </c>
      <c r="L59" s="194">
        <f t="shared" si="10"/>
        <v>3</v>
      </c>
      <c r="M59" s="121" t="s">
        <v>7</v>
      </c>
      <c r="N59" s="74"/>
      <c r="O59" s="81" t="s">
        <v>86</v>
      </c>
      <c r="P59" s="150">
        <v>34320</v>
      </c>
      <c r="Q59" s="150">
        <v>5.25</v>
      </c>
      <c r="R59" s="245">
        <v>43862</v>
      </c>
      <c r="S59" s="245">
        <v>44020</v>
      </c>
      <c r="U59" s="53"/>
    </row>
    <row r="60" spans="1:21" ht="25.5" x14ac:dyDescent="0.25">
      <c r="A60" s="72"/>
      <c r="B60" s="72">
        <v>347</v>
      </c>
      <c r="C60" s="87">
        <v>31584881</v>
      </c>
      <c r="D60" s="87" t="s">
        <v>672</v>
      </c>
      <c r="E60" s="207" t="s">
        <v>250</v>
      </c>
      <c r="F60" s="87" t="s">
        <v>651</v>
      </c>
      <c r="G60" s="205" t="s">
        <v>261</v>
      </c>
      <c r="H60" s="196" t="s">
        <v>262</v>
      </c>
      <c r="I60" s="196">
        <v>18</v>
      </c>
      <c r="J60" s="196">
        <v>3</v>
      </c>
      <c r="K60" s="196">
        <v>16</v>
      </c>
      <c r="L60" s="194">
        <f t="shared" si="10"/>
        <v>48</v>
      </c>
      <c r="M60" s="121" t="s">
        <v>7</v>
      </c>
      <c r="N60" s="74"/>
      <c r="O60" s="81" t="s">
        <v>86</v>
      </c>
      <c r="P60" s="150">
        <v>34320</v>
      </c>
      <c r="Q60" s="150">
        <v>5.25</v>
      </c>
      <c r="R60" s="245">
        <v>43862</v>
      </c>
      <c r="S60" s="245">
        <v>44020</v>
      </c>
      <c r="U60" s="53"/>
    </row>
    <row r="61" spans="1:21" ht="51" x14ac:dyDescent="0.25">
      <c r="A61" s="72"/>
      <c r="B61" s="72">
        <v>347</v>
      </c>
      <c r="C61" s="87">
        <v>31584881</v>
      </c>
      <c r="D61" s="87" t="s">
        <v>672</v>
      </c>
      <c r="E61" s="207" t="s">
        <v>250</v>
      </c>
      <c r="F61" s="87" t="s">
        <v>651</v>
      </c>
      <c r="G61" s="205" t="s">
        <v>256</v>
      </c>
      <c r="H61" s="206" t="s">
        <v>257</v>
      </c>
      <c r="I61" s="196"/>
      <c r="J61" s="196">
        <v>3</v>
      </c>
      <c r="K61" s="196">
        <v>1</v>
      </c>
      <c r="L61" s="198">
        <v>6</v>
      </c>
      <c r="M61" s="199" t="s">
        <v>7</v>
      </c>
      <c r="N61" s="197" t="s">
        <v>36</v>
      </c>
      <c r="O61" s="207" t="s">
        <v>624</v>
      </c>
      <c r="P61" s="150">
        <v>34320</v>
      </c>
      <c r="Q61" s="150">
        <v>5.25</v>
      </c>
      <c r="R61" s="245">
        <v>43862</v>
      </c>
      <c r="S61" s="245">
        <v>44020</v>
      </c>
      <c r="U61" s="53"/>
    </row>
    <row r="62" spans="1:21" ht="51" x14ac:dyDescent="0.25">
      <c r="A62" s="72"/>
      <c r="B62" s="72">
        <v>347</v>
      </c>
      <c r="C62" s="87">
        <v>31584881</v>
      </c>
      <c r="D62" s="87" t="s">
        <v>672</v>
      </c>
      <c r="E62" s="207" t="s">
        <v>250</v>
      </c>
      <c r="F62" s="87" t="s">
        <v>651</v>
      </c>
      <c r="G62" s="202" t="s">
        <v>260</v>
      </c>
      <c r="H62" s="206" t="s">
        <v>257</v>
      </c>
      <c r="I62" s="196"/>
      <c r="J62" s="196">
        <v>3</v>
      </c>
      <c r="K62" s="196">
        <v>1</v>
      </c>
      <c r="L62" s="198">
        <v>6</v>
      </c>
      <c r="M62" s="199" t="s">
        <v>7</v>
      </c>
      <c r="N62" s="197" t="s">
        <v>36</v>
      </c>
      <c r="O62" s="207" t="s">
        <v>624</v>
      </c>
      <c r="P62" s="150">
        <v>34320</v>
      </c>
      <c r="Q62" s="150">
        <v>5.25</v>
      </c>
      <c r="R62" s="245">
        <v>43862</v>
      </c>
      <c r="S62" s="245">
        <v>44020</v>
      </c>
      <c r="U62" s="53"/>
    </row>
    <row r="63" spans="1:21" s="158" customFormat="1" ht="15.75" x14ac:dyDescent="0.25">
      <c r="A63" s="153">
        <v>13</v>
      </c>
      <c r="B63" s="72">
        <v>347</v>
      </c>
      <c r="C63" s="87">
        <v>31584881</v>
      </c>
      <c r="D63" s="87" t="s">
        <v>672</v>
      </c>
      <c r="E63" s="282" t="s">
        <v>263</v>
      </c>
      <c r="F63" s="87" t="s">
        <v>651</v>
      </c>
      <c r="G63" s="294"/>
      <c r="H63" s="295"/>
      <c r="I63" s="295"/>
      <c r="J63" s="296"/>
      <c r="K63" s="295"/>
      <c r="L63" s="297">
        <f>SUM(L54:L62)</f>
        <v>322</v>
      </c>
      <c r="M63" s="298"/>
      <c r="N63" s="154"/>
      <c r="O63" s="155"/>
      <c r="P63" s="237"/>
      <c r="Q63" s="237"/>
      <c r="R63" s="237"/>
      <c r="S63" s="237"/>
      <c r="U63" s="159"/>
    </row>
    <row r="64" spans="1:21" ht="15.75" x14ac:dyDescent="0.25">
      <c r="A64" s="72"/>
      <c r="B64" s="72">
        <v>348</v>
      </c>
      <c r="C64" s="87">
        <v>15426980</v>
      </c>
      <c r="D64" s="87" t="s">
        <v>671</v>
      </c>
      <c r="E64" s="96" t="s">
        <v>264</v>
      </c>
      <c r="F64" s="96" t="s">
        <v>652</v>
      </c>
      <c r="G64" s="87" t="s">
        <v>80</v>
      </c>
      <c r="H64" s="89" t="s">
        <v>113</v>
      </c>
      <c r="I64" s="101">
        <v>14</v>
      </c>
      <c r="J64" s="89">
        <v>3</v>
      </c>
      <c r="K64" s="89">
        <v>8</v>
      </c>
      <c r="L64" s="101">
        <f t="shared" ref="L64:L67" si="11">J64*K64</f>
        <v>24</v>
      </c>
      <c r="M64" s="121" t="s">
        <v>7</v>
      </c>
      <c r="N64" s="74"/>
      <c r="O64" s="81" t="s">
        <v>86</v>
      </c>
      <c r="P64" s="171">
        <v>38480</v>
      </c>
      <c r="Q64" s="150">
        <v>4.25</v>
      </c>
      <c r="R64" s="245">
        <v>43862</v>
      </c>
      <c r="S64" s="245">
        <v>43992</v>
      </c>
      <c r="U64" s="53"/>
    </row>
    <row r="65" spans="1:21" ht="15.75" x14ac:dyDescent="0.25">
      <c r="A65" s="72"/>
      <c r="B65" s="72">
        <v>348</v>
      </c>
      <c r="C65" s="87">
        <v>15426980</v>
      </c>
      <c r="D65" s="87" t="s">
        <v>671</v>
      </c>
      <c r="E65" s="96" t="s">
        <v>264</v>
      </c>
      <c r="F65" s="96" t="s">
        <v>652</v>
      </c>
      <c r="G65" s="87" t="s">
        <v>204</v>
      </c>
      <c r="H65" s="89">
        <v>249</v>
      </c>
      <c r="I65" s="101">
        <v>30</v>
      </c>
      <c r="J65" s="89">
        <v>3</v>
      </c>
      <c r="K65" s="89">
        <v>8</v>
      </c>
      <c r="L65" s="101">
        <f t="shared" si="11"/>
        <v>24</v>
      </c>
      <c r="M65" s="121" t="s">
        <v>7</v>
      </c>
      <c r="N65" s="74"/>
      <c r="O65" s="81" t="s">
        <v>86</v>
      </c>
      <c r="P65" s="171">
        <v>38480</v>
      </c>
      <c r="Q65" s="150">
        <v>4.25</v>
      </c>
      <c r="R65" s="245">
        <v>43862</v>
      </c>
      <c r="S65" s="245">
        <v>43992</v>
      </c>
      <c r="U65" s="53"/>
    </row>
    <row r="66" spans="1:21" ht="15.75" x14ac:dyDescent="0.25">
      <c r="A66" s="72"/>
      <c r="B66" s="72">
        <v>348</v>
      </c>
      <c r="C66" s="87">
        <v>15426980</v>
      </c>
      <c r="D66" s="87" t="s">
        <v>671</v>
      </c>
      <c r="E66" s="96" t="s">
        <v>264</v>
      </c>
      <c r="F66" s="96" t="s">
        <v>652</v>
      </c>
      <c r="G66" s="87" t="s">
        <v>265</v>
      </c>
      <c r="H66" s="89">
        <v>607</v>
      </c>
      <c r="I66" s="101">
        <v>20</v>
      </c>
      <c r="J66" s="89">
        <v>3</v>
      </c>
      <c r="K66" s="89">
        <v>8</v>
      </c>
      <c r="L66" s="101">
        <f t="shared" si="11"/>
        <v>24</v>
      </c>
      <c r="M66" s="121" t="s">
        <v>7</v>
      </c>
      <c r="N66" s="74"/>
      <c r="O66" s="81" t="s">
        <v>86</v>
      </c>
      <c r="P66" s="171">
        <v>38480</v>
      </c>
      <c r="Q66" s="150">
        <v>4.25</v>
      </c>
      <c r="R66" s="245">
        <v>43862</v>
      </c>
      <c r="S66" s="245">
        <v>43992</v>
      </c>
      <c r="U66" s="53"/>
    </row>
    <row r="67" spans="1:21" ht="15.75" x14ac:dyDescent="0.25">
      <c r="A67" s="72"/>
      <c r="B67" s="72">
        <v>348</v>
      </c>
      <c r="C67" s="87">
        <v>15426980</v>
      </c>
      <c r="D67" s="87" t="s">
        <v>671</v>
      </c>
      <c r="E67" s="96" t="s">
        <v>264</v>
      </c>
      <c r="F67" s="96" t="s">
        <v>652</v>
      </c>
      <c r="G67" s="87" t="s">
        <v>238</v>
      </c>
      <c r="H67" s="89">
        <v>607</v>
      </c>
      <c r="I67" s="101">
        <v>20</v>
      </c>
      <c r="J67" s="89">
        <v>3</v>
      </c>
      <c r="K67" s="89">
        <v>8</v>
      </c>
      <c r="L67" s="101">
        <f t="shared" si="11"/>
        <v>24</v>
      </c>
      <c r="M67" s="121" t="s">
        <v>7</v>
      </c>
      <c r="N67" s="74"/>
      <c r="O67" s="81" t="s">
        <v>86</v>
      </c>
      <c r="P67" s="171">
        <v>38480</v>
      </c>
      <c r="Q67" s="150">
        <v>4.25</v>
      </c>
      <c r="R67" s="245">
        <v>43862</v>
      </c>
      <c r="S67" s="245">
        <v>43992</v>
      </c>
      <c r="U67" s="53"/>
    </row>
    <row r="68" spans="1:21" ht="51" x14ac:dyDescent="0.25">
      <c r="A68" s="72"/>
      <c r="B68" s="72">
        <v>348</v>
      </c>
      <c r="C68" s="87">
        <v>15426980</v>
      </c>
      <c r="D68" s="87" t="s">
        <v>671</v>
      </c>
      <c r="E68" s="96" t="s">
        <v>264</v>
      </c>
      <c r="F68" s="96" t="s">
        <v>652</v>
      </c>
      <c r="G68" s="203" t="s">
        <v>318</v>
      </c>
      <c r="H68" s="194" t="s">
        <v>319</v>
      </c>
      <c r="I68" s="101"/>
      <c r="J68" s="200">
        <v>3</v>
      </c>
      <c r="K68" s="200">
        <v>8</v>
      </c>
      <c r="L68" s="210">
        <v>24</v>
      </c>
      <c r="M68" s="199" t="s">
        <v>7</v>
      </c>
      <c r="N68" s="208" t="s">
        <v>36</v>
      </c>
      <c r="O68" s="209" t="s">
        <v>625</v>
      </c>
      <c r="P68" s="171">
        <v>38480</v>
      </c>
      <c r="Q68" s="150">
        <v>4.25</v>
      </c>
      <c r="R68" s="245">
        <v>43862</v>
      </c>
      <c r="S68" s="245">
        <v>43992</v>
      </c>
      <c r="U68" s="53"/>
    </row>
    <row r="69" spans="1:21" ht="25.5" x14ac:dyDescent="0.25">
      <c r="A69" s="72"/>
      <c r="B69" s="72">
        <v>348</v>
      </c>
      <c r="C69" s="87">
        <v>15426980</v>
      </c>
      <c r="D69" s="87" t="s">
        <v>671</v>
      </c>
      <c r="E69" s="96" t="s">
        <v>264</v>
      </c>
      <c r="F69" s="96" t="s">
        <v>652</v>
      </c>
      <c r="G69" s="203" t="s">
        <v>331</v>
      </c>
      <c r="H69" s="194" t="s">
        <v>332</v>
      </c>
      <c r="I69" s="101"/>
      <c r="J69" s="200">
        <v>3</v>
      </c>
      <c r="K69" s="200">
        <v>8</v>
      </c>
      <c r="L69" s="210">
        <v>24</v>
      </c>
      <c r="M69" s="199" t="s">
        <v>7</v>
      </c>
      <c r="N69" s="208" t="s">
        <v>36</v>
      </c>
      <c r="O69" s="209" t="s">
        <v>626</v>
      </c>
      <c r="P69" s="171">
        <v>38480</v>
      </c>
      <c r="Q69" s="150">
        <v>4.25</v>
      </c>
      <c r="R69" s="245">
        <v>43862</v>
      </c>
      <c r="S69" s="245">
        <v>43992</v>
      </c>
      <c r="U69" s="53"/>
    </row>
    <row r="70" spans="1:21" ht="15.75" x14ac:dyDescent="0.25">
      <c r="A70" s="153">
        <v>14</v>
      </c>
      <c r="B70" s="72">
        <v>348</v>
      </c>
      <c r="C70" s="87">
        <v>15426980</v>
      </c>
      <c r="D70" s="87" t="s">
        <v>671</v>
      </c>
      <c r="E70" s="282" t="s">
        <v>266</v>
      </c>
      <c r="F70" s="96" t="s">
        <v>652</v>
      </c>
      <c r="G70" s="294"/>
      <c r="H70" s="295"/>
      <c r="I70" s="295"/>
      <c r="J70" s="296"/>
      <c r="K70" s="295"/>
      <c r="L70" s="297">
        <f>SUM(L64:L69)</f>
        <v>144</v>
      </c>
      <c r="M70" s="298"/>
      <c r="N70" s="154"/>
      <c r="O70" s="155"/>
      <c r="P70" s="237"/>
      <c r="Q70" s="237"/>
      <c r="R70" s="237"/>
      <c r="S70" s="237"/>
      <c r="U70" s="53"/>
    </row>
    <row r="71" spans="1:21" ht="15.75" x14ac:dyDescent="0.25">
      <c r="A71" s="164"/>
      <c r="B71" s="164">
        <v>349</v>
      </c>
      <c r="C71" s="87">
        <v>66988489</v>
      </c>
      <c r="D71" s="87" t="s">
        <v>672</v>
      </c>
      <c r="E71" s="207" t="s">
        <v>267</v>
      </c>
      <c r="F71" s="87" t="s">
        <v>651</v>
      </c>
      <c r="G71" s="205" t="s">
        <v>106</v>
      </c>
      <c r="H71" s="206">
        <v>3320</v>
      </c>
      <c r="I71" s="196">
        <v>25</v>
      </c>
      <c r="J71" s="196">
        <v>3</v>
      </c>
      <c r="K71" s="196">
        <v>16</v>
      </c>
      <c r="L71" s="194">
        <f>J71*K71</f>
        <v>48</v>
      </c>
      <c r="M71" s="214" t="s">
        <v>7</v>
      </c>
      <c r="N71" s="74"/>
      <c r="O71" s="81" t="s">
        <v>86</v>
      </c>
      <c r="P71" s="150">
        <v>34320</v>
      </c>
      <c r="Q71" s="150">
        <v>4.25</v>
      </c>
      <c r="R71" s="245">
        <v>43862</v>
      </c>
      <c r="S71" s="245">
        <v>43992</v>
      </c>
      <c r="U71" s="53"/>
    </row>
    <row r="72" spans="1:21" ht="20.25" customHeight="1" x14ac:dyDescent="0.25">
      <c r="A72" s="164"/>
      <c r="B72" s="164">
        <v>349</v>
      </c>
      <c r="C72" s="87">
        <v>66988489</v>
      </c>
      <c r="D72" s="87" t="s">
        <v>672</v>
      </c>
      <c r="E72" s="207" t="s">
        <v>267</v>
      </c>
      <c r="F72" s="87" t="s">
        <v>651</v>
      </c>
      <c r="G72" s="205" t="s">
        <v>268</v>
      </c>
      <c r="H72" s="206" t="s">
        <v>233</v>
      </c>
      <c r="I72" s="196">
        <v>18</v>
      </c>
      <c r="J72" s="196">
        <v>4</v>
      </c>
      <c r="K72" s="196">
        <v>16</v>
      </c>
      <c r="L72" s="194">
        <f t="shared" ref="L72:L75" si="12">J72*K72</f>
        <v>64</v>
      </c>
      <c r="M72" s="214" t="s">
        <v>7</v>
      </c>
      <c r="N72" s="131"/>
      <c r="O72" s="81" t="s">
        <v>86</v>
      </c>
      <c r="P72" s="150">
        <v>34320</v>
      </c>
      <c r="Q72" s="150">
        <v>4.25</v>
      </c>
      <c r="R72" s="245">
        <v>43862</v>
      </c>
      <c r="S72" s="245">
        <v>43992</v>
      </c>
      <c r="U72" s="53"/>
    </row>
    <row r="73" spans="1:21" ht="15.75" x14ac:dyDescent="0.25">
      <c r="A73" s="72"/>
      <c r="B73" s="164">
        <v>349</v>
      </c>
      <c r="C73" s="87">
        <v>66988489</v>
      </c>
      <c r="D73" s="87" t="s">
        <v>672</v>
      </c>
      <c r="E73" s="15" t="s">
        <v>267</v>
      </c>
      <c r="F73" s="87" t="s">
        <v>651</v>
      </c>
      <c r="G73" s="16" t="s">
        <v>269</v>
      </c>
      <c r="H73" s="304">
        <v>7320</v>
      </c>
      <c r="I73" s="17">
        <v>20</v>
      </c>
      <c r="J73" s="17">
        <v>5</v>
      </c>
      <c r="K73" s="17">
        <v>16</v>
      </c>
      <c r="L73" s="194">
        <f t="shared" si="12"/>
        <v>80</v>
      </c>
      <c r="M73" s="121" t="s">
        <v>7</v>
      </c>
      <c r="N73" s="74"/>
      <c r="O73" s="81" t="s">
        <v>86</v>
      </c>
      <c r="P73" s="150">
        <v>34320</v>
      </c>
      <c r="Q73" s="150">
        <v>4.25</v>
      </c>
      <c r="R73" s="245">
        <v>43862</v>
      </c>
      <c r="S73" s="245">
        <v>43992</v>
      </c>
      <c r="U73" s="53"/>
    </row>
    <row r="74" spans="1:21" ht="15.75" x14ac:dyDescent="0.25">
      <c r="A74" s="72"/>
      <c r="B74" s="164">
        <v>349</v>
      </c>
      <c r="C74" s="87">
        <v>66988489</v>
      </c>
      <c r="D74" s="87" t="s">
        <v>672</v>
      </c>
      <c r="E74" s="15" t="s">
        <v>267</v>
      </c>
      <c r="F74" s="87" t="s">
        <v>651</v>
      </c>
      <c r="G74" s="16" t="s">
        <v>270</v>
      </c>
      <c r="H74" s="304" t="s">
        <v>257</v>
      </c>
      <c r="I74" s="17">
        <v>23</v>
      </c>
      <c r="J74" s="17">
        <v>3</v>
      </c>
      <c r="K74" s="17">
        <v>1</v>
      </c>
      <c r="L74" s="194">
        <f>J74*K74+3</f>
        <v>6</v>
      </c>
      <c r="M74" s="121" t="s">
        <v>7</v>
      </c>
      <c r="N74" s="74"/>
      <c r="O74" s="81" t="s">
        <v>86</v>
      </c>
      <c r="P74" s="150">
        <v>34320</v>
      </c>
      <c r="Q74" s="150">
        <v>4.25</v>
      </c>
      <c r="R74" s="245">
        <v>43862</v>
      </c>
      <c r="S74" s="245">
        <v>43992</v>
      </c>
      <c r="U74" s="53"/>
    </row>
    <row r="75" spans="1:21" ht="15.75" x14ac:dyDescent="0.25">
      <c r="A75" s="72"/>
      <c r="B75" s="164">
        <v>349</v>
      </c>
      <c r="C75" s="87">
        <v>66988489</v>
      </c>
      <c r="D75" s="87" t="s">
        <v>672</v>
      </c>
      <c r="E75" s="15" t="s">
        <v>267</v>
      </c>
      <c r="F75" s="87" t="s">
        <v>651</v>
      </c>
      <c r="G75" s="16" t="s">
        <v>106</v>
      </c>
      <c r="H75" s="304" t="s">
        <v>271</v>
      </c>
      <c r="I75" s="17">
        <v>29</v>
      </c>
      <c r="J75" s="17">
        <v>3</v>
      </c>
      <c r="K75" s="17">
        <v>16</v>
      </c>
      <c r="L75" s="194">
        <f t="shared" si="12"/>
        <v>48</v>
      </c>
      <c r="M75" s="121" t="s">
        <v>7</v>
      </c>
      <c r="N75" s="74"/>
      <c r="O75" s="81" t="s">
        <v>86</v>
      </c>
      <c r="P75" s="150">
        <v>34320</v>
      </c>
      <c r="Q75" s="150">
        <v>4.25</v>
      </c>
      <c r="R75" s="245">
        <v>43862</v>
      </c>
      <c r="S75" s="245">
        <v>43992</v>
      </c>
      <c r="U75" s="53"/>
    </row>
    <row r="76" spans="1:21" s="158" customFormat="1" ht="15" customHeight="1" x14ac:dyDescent="0.25">
      <c r="A76" s="153">
        <v>15</v>
      </c>
      <c r="B76" s="164">
        <v>349</v>
      </c>
      <c r="C76" s="87">
        <v>66988489</v>
      </c>
      <c r="D76" s="87" t="s">
        <v>672</v>
      </c>
      <c r="E76" s="282" t="s">
        <v>272</v>
      </c>
      <c r="F76" s="87" t="s">
        <v>651</v>
      </c>
      <c r="G76" s="294"/>
      <c r="H76" s="295"/>
      <c r="I76" s="295"/>
      <c r="J76" s="296"/>
      <c r="K76" s="295"/>
      <c r="L76" s="297">
        <f>SUM(L71:L75)</f>
        <v>246</v>
      </c>
      <c r="M76" s="298"/>
      <c r="N76" s="154"/>
      <c r="O76" s="155"/>
      <c r="P76" s="237"/>
      <c r="Q76" s="237"/>
      <c r="R76" s="237"/>
      <c r="S76" s="237"/>
      <c r="T76" s="158">
        <f>L76*34320/4.25</f>
        <v>1986522.3529411764</v>
      </c>
      <c r="U76" s="159"/>
    </row>
    <row r="77" spans="1:21" ht="15.75" x14ac:dyDescent="0.25">
      <c r="A77" s="72"/>
      <c r="B77" s="72">
        <v>350</v>
      </c>
      <c r="C77" s="87">
        <v>66809254</v>
      </c>
      <c r="D77" s="87" t="s">
        <v>672</v>
      </c>
      <c r="E77" s="96" t="s">
        <v>273</v>
      </c>
      <c r="F77" s="87" t="s">
        <v>651</v>
      </c>
      <c r="G77" s="95" t="s">
        <v>204</v>
      </c>
      <c r="H77" s="101" t="s">
        <v>113</v>
      </c>
      <c r="I77" s="101">
        <v>30</v>
      </c>
      <c r="J77" s="102">
        <v>3</v>
      </c>
      <c r="K77" s="101">
        <v>16</v>
      </c>
      <c r="L77" s="101">
        <v>48</v>
      </c>
      <c r="M77" s="121" t="s">
        <v>7</v>
      </c>
      <c r="N77" s="74"/>
      <c r="O77" s="81" t="s">
        <v>86</v>
      </c>
      <c r="P77" s="150">
        <v>34320</v>
      </c>
      <c r="Q77" s="150">
        <v>4.25</v>
      </c>
      <c r="R77" s="245">
        <v>43862</v>
      </c>
      <c r="S77" s="245">
        <v>43992</v>
      </c>
      <c r="U77" s="53"/>
    </row>
    <row r="78" spans="1:21" ht="15.75" x14ac:dyDescent="0.25">
      <c r="A78" s="72"/>
      <c r="B78" s="72">
        <v>350</v>
      </c>
      <c r="C78" s="87">
        <v>66809254</v>
      </c>
      <c r="D78" s="87" t="s">
        <v>672</v>
      </c>
      <c r="E78" s="96" t="s">
        <v>273</v>
      </c>
      <c r="F78" s="87" t="s">
        <v>651</v>
      </c>
      <c r="G78" s="95" t="s">
        <v>240</v>
      </c>
      <c r="H78" s="101">
        <v>2321</v>
      </c>
      <c r="I78" s="101"/>
      <c r="J78" s="102">
        <v>3</v>
      </c>
      <c r="K78" s="101">
        <v>16</v>
      </c>
      <c r="L78" s="101">
        <v>48</v>
      </c>
      <c r="M78" s="121" t="s">
        <v>7</v>
      </c>
      <c r="N78" s="74"/>
      <c r="O78" s="81" t="s">
        <v>86</v>
      </c>
      <c r="P78" s="150">
        <v>34320</v>
      </c>
      <c r="Q78" s="150">
        <v>4.25</v>
      </c>
      <c r="R78" s="245">
        <v>43862</v>
      </c>
      <c r="S78" s="245">
        <v>43992</v>
      </c>
      <c r="U78" s="53"/>
    </row>
    <row r="79" spans="1:21" ht="15.75" x14ac:dyDescent="0.25">
      <c r="A79" s="72"/>
      <c r="B79" s="72">
        <v>350</v>
      </c>
      <c r="C79" s="87">
        <v>66809254</v>
      </c>
      <c r="D79" s="87" t="s">
        <v>672</v>
      </c>
      <c r="E79" s="96" t="s">
        <v>273</v>
      </c>
      <c r="F79" s="87" t="s">
        <v>651</v>
      </c>
      <c r="G79" s="96" t="s">
        <v>245</v>
      </c>
      <c r="H79" s="89">
        <v>220</v>
      </c>
      <c r="I79" s="89">
        <v>16</v>
      </c>
      <c r="J79" s="311">
        <f t="shared" ref="J79:J80" si="13">L79/K79</f>
        <v>3</v>
      </c>
      <c r="K79" s="89">
        <v>16</v>
      </c>
      <c r="L79" s="101">
        <v>48</v>
      </c>
      <c r="M79" s="121" t="s">
        <v>7</v>
      </c>
      <c r="N79" s="74"/>
      <c r="O79" s="81" t="s">
        <v>86</v>
      </c>
      <c r="P79" s="150">
        <v>34320</v>
      </c>
      <c r="Q79" s="150">
        <v>4.25</v>
      </c>
      <c r="R79" s="245">
        <v>43862</v>
      </c>
      <c r="S79" s="245">
        <v>43992</v>
      </c>
      <c r="U79" s="53"/>
    </row>
    <row r="80" spans="1:21" ht="15.75" x14ac:dyDescent="0.25">
      <c r="A80" s="72"/>
      <c r="B80" s="72">
        <v>350</v>
      </c>
      <c r="C80" s="87">
        <v>66809254</v>
      </c>
      <c r="D80" s="87" t="s">
        <v>672</v>
      </c>
      <c r="E80" s="96" t="s">
        <v>273</v>
      </c>
      <c r="F80" s="87" t="s">
        <v>651</v>
      </c>
      <c r="G80" s="96" t="s">
        <v>245</v>
      </c>
      <c r="H80" s="89" t="s">
        <v>64</v>
      </c>
      <c r="I80" s="89">
        <v>23</v>
      </c>
      <c r="J80" s="311">
        <f t="shared" si="13"/>
        <v>3</v>
      </c>
      <c r="K80" s="89">
        <v>16</v>
      </c>
      <c r="L80" s="101">
        <v>48</v>
      </c>
      <c r="M80" s="121" t="s">
        <v>7</v>
      </c>
      <c r="N80" s="74"/>
      <c r="O80" s="81" t="s">
        <v>86</v>
      </c>
      <c r="P80" s="150">
        <v>34320</v>
      </c>
      <c r="Q80" s="150">
        <v>4.25</v>
      </c>
      <c r="R80" s="245">
        <v>43862</v>
      </c>
      <c r="S80" s="245">
        <v>43992</v>
      </c>
      <c r="U80" s="53"/>
    </row>
    <row r="81" spans="1:21" ht="19.5" customHeight="1" x14ac:dyDescent="0.25">
      <c r="A81" s="160">
        <v>17</v>
      </c>
      <c r="B81" s="72">
        <v>350</v>
      </c>
      <c r="C81" s="87">
        <v>66809254</v>
      </c>
      <c r="D81" s="87" t="s">
        <v>672</v>
      </c>
      <c r="E81" s="284" t="s">
        <v>274</v>
      </c>
      <c r="F81" s="87" t="s">
        <v>651</v>
      </c>
      <c r="G81" s="306"/>
      <c r="H81" s="307"/>
      <c r="I81" s="307"/>
      <c r="J81" s="308"/>
      <c r="K81" s="307"/>
      <c r="L81" s="309">
        <f>SUM(L77:L80)</f>
        <v>192</v>
      </c>
      <c r="M81" s="310"/>
      <c r="N81" s="161"/>
      <c r="O81" s="155"/>
      <c r="P81" s="237"/>
      <c r="Q81" s="237"/>
      <c r="R81" s="237"/>
      <c r="S81" s="237"/>
      <c r="U81" s="53"/>
    </row>
    <row r="82" spans="1:21" ht="17.25" customHeight="1" x14ac:dyDescent="0.25">
      <c r="A82" s="164"/>
      <c r="B82" s="164">
        <v>351</v>
      </c>
      <c r="C82" s="87">
        <v>1113629639</v>
      </c>
      <c r="D82" s="87" t="s">
        <v>673</v>
      </c>
      <c r="E82" s="192" t="s">
        <v>816</v>
      </c>
      <c r="F82" s="87" t="s">
        <v>651</v>
      </c>
      <c r="G82" s="216" t="s">
        <v>275</v>
      </c>
      <c r="H82" s="194">
        <v>2351</v>
      </c>
      <c r="I82" s="194">
        <v>15</v>
      </c>
      <c r="J82" s="217">
        <v>3</v>
      </c>
      <c r="K82" s="194">
        <v>16</v>
      </c>
      <c r="L82" s="194">
        <f t="shared" ref="L82:L83" si="14">J82*K82</f>
        <v>48</v>
      </c>
      <c r="M82" s="214" t="s">
        <v>7</v>
      </c>
      <c r="N82" s="163"/>
      <c r="O82" s="81" t="s">
        <v>86</v>
      </c>
      <c r="P82" s="150">
        <v>34320</v>
      </c>
      <c r="Q82" s="150">
        <v>4.25</v>
      </c>
      <c r="R82" s="245">
        <v>43862</v>
      </c>
      <c r="S82" s="245">
        <v>43992</v>
      </c>
      <c r="U82" s="53"/>
    </row>
    <row r="83" spans="1:21" ht="19.5" customHeight="1" x14ac:dyDescent="0.25">
      <c r="A83" s="164"/>
      <c r="B83" s="164">
        <v>351</v>
      </c>
      <c r="C83" s="87">
        <v>1113629639</v>
      </c>
      <c r="D83" s="87" t="s">
        <v>673</v>
      </c>
      <c r="E83" s="192" t="s">
        <v>816</v>
      </c>
      <c r="F83" s="87" t="s">
        <v>651</v>
      </c>
      <c r="G83" s="216" t="s">
        <v>276</v>
      </c>
      <c r="H83" s="194">
        <v>3351</v>
      </c>
      <c r="I83" s="194">
        <v>14</v>
      </c>
      <c r="J83" s="217">
        <v>3</v>
      </c>
      <c r="K83" s="194">
        <v>16</v>
      </c>
      <c r="L83" s="194">
        <f t="shared" si="14"/>
        <v>48</v>
      </c>
      <c r="M83" s="214" t="s">
        <v>7</v>
      </c>
      <c r="N83" s="163"/>
      <c r="O83" s="81" t="s">
        <v>86</v>
      </c>
      <c r="P83" s="150">
        <v>34320</v>
      </c>
      <c r="Q83" s="150">
        <v>4.25</v>
      </c>
      <c r="R83" s="245">
        <v>43862</v>
      </c>
      <c r="S83" s="245">
        <v>43992</v>
      </c>
      <c r="U83" s="53"/>
    </row>
    <row r="84" spans="1:21" ht="30" customHeight="1" x14ac:dyDescent="0.25">
      <c r="A84" s="160">
        <v>18</v>
      </c>
      <c r="B84" s="164">
        <v>351</v>
      </c>
      <c r="C84" s="87">
        <v>1113629639</v>
      </c>
      <c r="D84" s="87" t="s">
        <v>673</v>
      </c>
      <c r="E84" s="284" t="s">
        <v>817</v>
      </c>
      <c r="F84" s="87" t="s">
        <v>651</v>
      </c>
      <c r="G84" s="306"/>
      <c r="H84" s="307"/>
      <c r="I84" s="307"/>
      <c r="J84" s="308"/>
      <c r="K84" s="307"/>
      <c r="L84" s="309">
        <f>SUM(L82:L83)</f>
        <v>96</v>
      </c>
      <c r="M84" s="310"/>
      <c r="N84" s="161"/>
      <c r="O84" s="155"/>
      <c r="P84" s="237"/>
      <c r="Q84" s="237"/>
      <c r="R84" s="237"/>
      <c r="S84" s="237"/>
      <c r="U84" s="53"/>
    </row>
    <row r="85" spans="1:21" ht="15.75" x14ac:dyDescent="0.25">
      <c r="A85" s="72"/>
      <c r="B85" s="72">
        <v>352</v>
      </c>
      <c r="C85" s="87">
        <v>31891385</v>
      </c>
      <c r="D85" s="87" t="s">
        <v>672</v>
      </c>
      <c r="E85" s="96" t="s">
        <v>277</v>
      </c>
      <c r="F85" s="87" t="s">
        <v>651</v>
      </c>
      <c r="G85" s="87" t="s">
        <v>240</v>
      </c>
      <c r="H85" s="89" t="s">
        <v>119</v>
      </c>
      <c r="I85" s="101">
        <v>30</v>
      </c>
      <c r="J85" s="89">
        <v>3</v>
      </c>
      <c r="K85" s="89">
        <v>16</v>
      </c>
      <c r="L85" s="101">
        <f t="shared" ref="L85:L86" si="15">J85*K85</f>
        <v>48</v>
      </c>
      <c r="M85" s="121" t="s">
        <v>7</v>
      </c>
      <c r="N85" s="74"/>
      <c r="O85" s="81" t="s">
        <v>86</v>
      </c>
      <c r="P85" s="150">
        <v>34320</v>
      </c>
      <c r="Q85" s="150">
        <v>4.25</v>
      </c>
      <c r="R85" s="245">
        <v>43862</v>
      </c>
      <c r="S85" s="245">
        <v>43992</v>
      </c>
      <c r="U85" s="53"/>
    </row>
    <row r="86" spans="1:21" ht="15.75" x14ac:dyDescent="0.25">
      <c r="A86" s="72"/>
      <c r="B86" s="72">
        <v>352</v>
      </c>
      <c r="C86" s="87">
        <v>31891385</v>
      </c>
      <c r="D86" s="87" t="s">
        <v>672</v>
      </c>
      <c r="E86" s="96" t="s">
        <v>277</v>
      </c>
      <c r="F86" s="87" t="s">
        <v>651</v>
      </c>
      <c r="G86" s="315" t="s">
        <v>63</v>
      </c>
      <c r="H86" s="90">
        <v>395</v>
      </c>
      <c r="I86" s="89">
        <v>23</v>
      </c>
      <c r="J86" s="311">
        <v>3</v>
      </c>
      <c r="K86" s="89">
        <v>16</v>
      </c>
      <c r="L86" s="101">
        <f t="shared" si="15"/>
        <v>48</v>
      </c>
      <c r="M86" s="121" t="s">
        <v>7</v>
      </c>
      <c r="N86" s="74"/>
      <c r="O86" s="81" t="s">
        <v>86</v>
      </c>
      <c r="P86" s="150">
        <v>34320</v>
      </c>
      <c r="Q86" s="150">
        <v>4.25</v>
      </c>
      <c r="R86" s="245">
        <v>43862</v>
      </c>
      <c r="S86" s="245">
        <v>43992</v>
      </c>
      <c r="U86" s="53"/>
    </row>
    <row r="87" spans="1:21" ht="15.75" x14ac:dyDescent="0.25">
      <c r="A87" s="153">
        <v>19</v>
      </c>
      <c r="B87" s="72">
        <v>352</v>
      </c>
      <c r="C87" s="87">
        <v>31891385</v>
      </c>
      <c r="D87" s="87" t="s">
        <v>672</v>
      </c>
      <c r="E87" s="282" t="s">
        <v>278</v>
      </c>
      <c r="F87" s="87" t="s">
        <v>651</v>
      </c>
      <c r="G87" s="294"/>
      <c r="H87" s="295"/>
      <c r="I87" s="295"/>
      <c r="J87" s="296"/>
      <c r="K87" s="295"/>
      <c r="L87" s="297">
        <f>SUM(L85:L86)</f>
        <v>96</v>
      </c>
      <c r="M87" s="298"/>
      <c r="N87" s="154"/>
      <c r="O87" s="155"/>
      <c r="P87" s="237"/>
      <c r="Q87" s="237"/>
      <c r="R87" s="237"/>
      <c r="S87" s="237"/>
      <c r="U87" s="53"/>
    </row>
    <row r="88" spans="1:21" ht="15.75" x14ac:dyDescent="0.25">
      <c r="A88" s="72"/>
      <c r="B88" s="72">
        <v>353</v>
      </c>
      <c r="C88" s="87">
        <v>6105986</v>
      </c>
      <c r="D88" s="87" t="s">
        <v>672</v>
      </c>
      <c r="E88" s="96" t="s">
        <v>279</v>
      </c>
      <c r="F88" s="87" t="s">
        <v>651</v>
      </c>
      <c r="G88" s="95" t="s">
        <v>213</v>
      </c>
      <c r="H88" s="305">
        <v>8320</v>
      </c>
      <c r="I88" s="101">
        <v>20</v>
      </c>
      <c r="J88" s="101">
        <v>3</v>
      </c>
      <c r="K88" s="101">
        <v>16</v>
      </c>
      <c r="L88" s="101">
        <f>J88*K88</f>
        <v>48</v>
      </c>
      <c r="M88" s="121" t="s">
        <v>7</v>
      </c>
      <c r="N88" s="74"/>
      <c r="O88" s="81" t="s">
        <v>86</v>
      </c>
      <c r="P88" s="150">
        <v>34320</v>
      </c>
      <c r="Q88" s="150">
        <v>4.25</v>
      </c>
      <c r="R88" s="245">
        <v>43862</v>
      </c>
      <c r="S88" s="245">
        <v>43992</v>
      </c>
      <c r="U88" s="53"/>
    </row>
    <row r="89" spans="1:21" ht="15.75" x14ac:dyDescent="0.25">
      <c r="A89" s="72"/>
      <c r="B89" s="72">
        <v>353</v>
      </c>
      <c r="C89" s="87">
        <v>6105986</v>
      </c>
      <c r="D89" s="87" t="s">
        <v>672</v>
      </c>
      <c r="E89" s="96" t="s">
        <v>279</v>
      </c>
      <c r="F89" s="87" t="s">
        <v>651</v>
      </c>
      <c r="G89" s="95" t="s">
        <v>213</v>
      </c>
      <c r="H89" s="305" t="s">
        <v>262</v>
      </c>
      <c r="I89" s="101">
        <v>18</v>
      </c>
      <c r="J89" s="101">
        <v>3</v>
      </c>
      <c r="K89" s="101">
        <v>16</v>
      </c>
      <c r="L89" s="101">
        <f t="shared" ref="L89:L91" si="16">J89*K89</f>
        <v>48</v>
      </c>
      <c r="M89" s="121" t="s">
        <v>7</v>
      </c>
      <c r="N89" s="74"/>
      <c r="O89" s="81" t="s">
        <v>86</v>
      </c>
      <c r="P89" s="150">
        <v>34320</v>
      </c>
      <c r="Q89" s="150">
        <v>4.25</v>
      </c>
      <c r="R89" s="245">
        <v>43862</v>
      </c>
      <c r="S89" s="245">
        <v>43992</v>
      </c>
      <c r="U89" s="53"/>
    </row>
    <row r="90" spans="1:21" ht="16.5" customHeight="1" x14ac:dyDescent="0.25">
      <c r="A90" s="141"/>
      <c r="B90" s="72">
        <v>353</v>
      </c>
      <c r="C90" s="87">
        <v>6105986</v>
      </c>
      <c r="D90" s="87" t="s">
        <v>672</v>
      </c>
      <c r="E90" s="15" t="s">
        <v>279</v>
      </c>
      <c r="F90" s="87" t="s">
        <v>651</v>
      </c>
      <c r="G90" s="16" t="s">
        <v>280</v>
      </c>
      <c r="H90" s="304" t="s">
        <v>178</v>
      </c>
      <c r="I90" s="17">
        <v>35</v>
      </c>
      <c r="J90" s="17">
        <v>4</v>
      </c>
      <c r="K90" s="17">
        <v>16</v>
      </c>
      <c r="L90" s="101">
        <f t="shared" si="16"/>
        <v>64</v>
      </c>
      <c r="M90" s="121" t="s">
        <v>7</v>
      </c>
      <c r="N90" s="147"/>
      <c r="O90" s="81" t="s">
        <v>86</v>
      </c>
      <c r="P90" s="150">
        <v>34320</v>
      </c>
      <c r="Q90" s="150">
        <v>4.25</v>
      </c>
      <c r="R90" s="245">
        <v>43862</v>
      </c>
      <c r="S90" s="245">
        <v>43992</v>
      </c>
      <c r="U90" s="53"/>
    </row>
    <row r="91" spans="1:21" ht="15" customHeight="1" x14ac:dyDescent="0.25">
      <c r="A91" s="141"/>
      <c r="B91" s="72">
        <v>353</v>
      </c>
      <c r="C91" s="87">
        <v>6105986</v>
      </c>
      <c r="D91" s="87" t="s">
        <v>672</v>
      </c>
      <c r="E91" s="207" t="s">
        <v>279</v>
      </c>
      <c r="F91" s="87" t="s">
        <v>651</v>
      </c>
      <c r="G91" s="197" t="s">
        <v>258</v>
      </c>
      <c r="H91" s="196">
        <v>5320</v>
      </c>
      <c r="I91" s="196">
        <v>15</v>
      </c>
      <c r="J91" s="196">
        <v>3</v>
      </c>
      <c r="K91" s="196">
        <v>16</v>
      </c>
      <c r="L91" s="194">
        <f t="shared" si="16"/>
        <v>48</v>
      </c>
      <c r="M91" s="121" t="s">
        <v>7</v>
      </c>
      <c r="N91" s="147"/>
      <c r="O91" s="81" t="s">
        <v>86</v>
      </c>
      <c r="P91" s="150">
        <v>34320</v>
      </c>
      <c r="Q91" s="150">
        <v>4.25</v>
      </c>
      <c r="R91" s="245">
        <v>43862</v>
      </c>
      <c r="S91" s="245">
        <v>43992</v>
      </c>
      <c r="U91" s="53"/>
    </row>
    <row r="92" spans="1:21" s="158" customFormat="1" ht="15.75" x14ac:dyDescent="0.25">
      <c r="A92" s="153">
        <v>20</v>
      </c>
      <c r="B92" s="72">
        <v>353</v>
      </c>
      <c r="C92" s="87">
        <v>6105986</v>
      </c>
      <c r="D92" s="87" t="s">
        <v>672</v>
      </c>
      <c r="E92" s="282" t="s">
        <v>281</v>
      </c>
      <c r="F92" s="87" t="s">
        <v>651</v>
      </c>
      <c r="G92" s="294"/>
      <c r="H92" s="295"/>
      <c r="I92" s="295"/>
      <c r="J92" s="296"/>
      <c r="K92" s="295"/>
      <c r="L92" s="297">
        <f>SUM(L88:L91)</f>
        <v>208</v>
      </c>
      <c r="M92" s="298"/>
      <c r="N92" s="154"/>
      <c r="O92" s="155"/>
      <c r="P92" s="237"/>
      <c r="Q92" s="237"/>
      <c r="R92" s="237"/>
      <c r="S92" s="237"/>
      <c r="U92" s="159"/>
    </row>
    <row r="93" spans="1:21" ht="15" customHeight="1" x14ac:dyDescent="0.25">
      <c r="A93" s="72"/>
      <c r="B93" s="72">
        <v>354</v>
      </c>
      <c r="C93" s="87">
        <v>16941567</v>
      </c>
      <c r="D93" s="87" t="s">
        <v>672</v>
      </c>
      <c r="E93" s="15" t="s">
        <v>282</v>
      </c>
      <c r="F93" s="87" t="s">
        <v>651</v>
      </c>
      <c r="G93" s="16" t="s">
        <v>283</v>
      </c>
      <c r="H93" s="304">
        <v>8320</v>
      </c>
      <c r="I93" s="17">
        <v>20</v>
      </c>
      <c r="J93" s="17">
        <v>4</v>
      </c>
      <c r="K93" s="17">
        <v>16</v>
      </c>
      <c r="L93" s="101">
        <f>J93*K93</f>
        <v>64</v>
      </c>
      <c r="M93" s="121" t="s">
        <v>7</v>
      </c>
      <c r="N93" s="74"/>
      <c r="O93" s="81" t="s">
        <v>86</v>
      </c>
      <c r="P93" s="150">
        <v>34320</v>
      </c>
      <c r="Q93" s="150">
        <v>4.25</v>
      </c>
      <c r="R93" s="245">
        <v>43862</v>
      </c>
      <c r="S93" s="245">
        <v>43992</v>
      </c>
      <c r="U93" s="53"/>
    </row>
    <row r="94" spans="1:21" ht="15" customHeight="1" x14ac:dyDescent="0.25">
      <c r="A94" s="72"/>
      <c r="B94" s="72">
        <v>354</v>
      </c>
      <c r="C94" s="87">
        <v>16941567</v>
      </c>
      <c r="D94" s="87" t="s">
        <v>672</v>
      </c>
      <c r="E94" s="15" t="s">
        <v>282</v>
      </c>
      <c r="F94" s="87" t="s">
        <v>651</v>
      </c>
      <c r="G94" s="16" t="s">
        <v>284</v>
      </c>
      <c r="H94" s="304">
        <v>3320</v>
      </c>
      <c r="I94" s="17">
        <v>21</v>
      </c>
      <c r="J94" s="17">
        <v>3</v>
      </c>
      <c r="K94" s="17">
        <v>16</v>
      </c>
      <c r="L94" s="101">
        <f t="shared" ref="L94:L96" si="17">J94*K94</f>
        <v>48</v>
      </c>
      <c r="M94" s="121" t="s">
        <v>7</v>
      </c>
      <c r="N94" s="74"/>
      <c r="O94" s="81" t="s">
        <v>86</v>
      </c>
      <c r="P94" s="150">
        <v>34320</v>
      </c>
      <c r="Q94" s="150">
        <v>4.25</v>
      </c>
      <c r="R94" s="245">
        <v>43862</v>
      </c>
      <c r="S94" s="245">
        <v>43992</v>
      </c>
      <c r="U94" s="53"/>
    </row>
    <row r="95" spans="1:21" ht="15" customHeight="1" x14ac:dyDescent="0.25">
      <c r="A95" s="72"/>
      <c r="B95" s="72">
        <v>354</v>
      </c>
      <c r="C95" s="87">
        <v>16941567</v>
      </c>
      <c r="D95" s="87" t="s">
        <v>672</v>
      </c>
      <c r="E95" s="15" t="s">
        <v>282</v>
      </c>
      <c r="F95" s="87" t="s">
        <v>651</v>
      </c>
      <c r="G95" s="16" t="s">
        <v>284</v>
      </c>
      <c r="H95" s="304" t="s">
        <v>271</v>
      </c>
      <c r="I95" s="17">
        <v>25</v>
      </c>
      <c r="J95" s="17">
        <v>3</v>
      </c>
      <c r="K95" s="17">
        <v>16</v>
      </c>
      <c r="L95" s="101">
        <f t="shared" si="17"/>
        <v>48</v>
      </c>
      <c r="M95" s="121" t="s">
        <v>7</v>
      </c>
      <c r="N95" s="74"/>
      <c r="O95" s="81" t="s">
        <v>86</v>
      </c>
      <c r="P95" s="150">
        <v>34320</v>
      </c>
      <c r="Q95" s="150">
        <v>4.25</v>
      </c>
      <c r="R95" s="245">
        <v>43862</v>
      </c>
      <c r="S95" s="245">
        <v>43992</v>
      </c>
      <c r="U95" s="53"/>
    </row>
    <row r="96" spans="1:21" ht="15" customHeight="1" x14ac:dyDescent="0.25">
      <c r="A96" s="72"/>
      <c r="B96" s="72">
        <v>354</v>
      </c>
      <c r="C96" s="87">
        <v>16941567</v>
      </c>
      <c r="D96" s="87" t="s">
        <v>672</v>
      </c>
      <c r="E96" s="15" t="s">
        <v>282</v>
      </c>
      <c r="F96" s="87" t="s">
        <v>651</v>
      </c>
      <c r="G96" s="16" t="s">
        <v>283</v>
      </c>
      <c r="H96" s="304" t="s">
        <v>262</v>
      </c>
      <c r="I96" s="17">
        <v>18</v>
      </c>
      <c r="J96" s="17">
        <v>4</v>
      </c>
      <c r="K96" s="17">
        <v>16</v>
      </c>
      <c r="L96" s="101">
        <f t="shared" si="17"/>
        <v>64</v>
      </c>
      <c r="M96" s="121" t="s">
        <v>7</v>
      </c>
      <c r="N96" s="74"/>
      <c r="O96" s="81" t="s">
        <v>86</v>
      </c>
      <c r="P96" s="150">
        <v>34320</v>
      </c>
      <c r="Q96" s="150">
        <v>4.25</v>
      </c>
      <c r="R96" s="245">
        <v>43862</v>
      </c>
      <c r="S96" s="245">
        <v>43992</v>
      </c>
      <c r="U96" s="53"/>
    </row>
    <row r="97" spans="1:21" ht="15" customHeight="1" x14ac:dyDescent="0.25">
      <c r="A97" s="153">
        <v>21</v>
      </c>
      <c r="B97" s="72">
        <v>354</v>
      </c>
      <c r="C97" s="87">
        <v>16941567</v>
      </c>
      <c r="D97" s="87" t="s">
        <v>672</v>
      </c>
      <c r="E97" s="282" t="s">
        <v>285</v>
      </c>
      <c r="F97" s="87" t="s">
        <v>651</v>
      </c>
      <c r="G97" s="294"/>
      <c r="H97" s="295"/>
      <c r="I97" s="295"/>
      <c r="J97" s="296"/>
      <c r="K97" s="295"/>
      <c r="L97" s="297">
        <f>SUM(L93:L96)</f>
        <v>224</v>
      </c>
      <c r="M97" s="298"/>
      <c r="N97" s="154"/>
      <c r="O97" s="155"/>
      <c r="P97" s="237"/>
      <c r="Q97" s="237"/>
      <c r="R97" s="237"/>
      <c r="S97" s="237"/>
      <c r="U97" s="53"/>
    </row>
    <row r="98" spans="1:21" ht="15" customHeight="1" x14ac:dyDescent="0.25">
      <c r="A98" s="72"/>
      <c r="B98" s="72">
        <v>355</v>
      </c>
      <c r="C98" s="87">
        <v>14898907</v>
      </c>
      <c r="D98" s="87" t="s">
        <v>679</v>
      </c>
      <c r="E98" s="96" t="s">
        <v>286</v>
      </c>
      <c r="F98" s="87" t="s">
        <v>651</v>
      </c>
      <c r="G98" s="95" t="s">
        <v>287</v>
      </c>
      <c r="H98" s="101">
        <v>3351</v>
      </c>
      <c r="I98" s="101">
        <v>14</v>
      </c>
      <c r="J98" s="102">
        <v>6</v>
      </c>
      <c r="K98" s="101">
        <v>16</v>
      </c>
      <c r="L98" s="101">
        <f>J98*K98</f>
        <v>96</v>
      </c>
      <c r="M98" s="121" t="s">
        <v>7</v>
      </c>
      <c r="N98" s="68"/>
      <c r="O98" s="157" t="s">
        <v>86</v>
      </c>
      <c r="P98" s="150">
        <v>34320</v>
      </c>
      <c r="Q98" s="150">
        <v>4.25</v>
      </c>
      <c r="R98" s="245">
        <v>43862</v>
      </c>
      <c r="S98" s="245">
        <v>43992</v>
      </c>
      <c r="U98" s="53"/>
    </row>
    <row r="99" spans="1:21" ht="15" customHeight="1" x14ac:dyDescent="0.25">
      <c r="A99" s="153">
        <v>22</v>
      </c>
      <c r="B99" s="72">
        <v>355</v>
      </c>
      <c r="C99" s="87">
        <v>14898907</v>
      </c>
      <c r="D99" s="87" t="s">
        <v>679</v>
      </c>
      <c r="E99" s="282" t="s">
        <v>288</v>
      </c>
      <c r="F99" s="87" t="s">
        <v>651</v>
      </c>
      <c r="G99" s="294"/>
      <c r="H99" s="295"/>
      <c r="I99" s="295"/>
      <c r="J99" s="296"/>
      <c r="K99" s="295"/>
      <c r="L99" s="297">
        <v>96</v>
      </c>
      <c r="M99" s="298"/>
      <c r="N99" s="154"/>
      <c r="O99" s="155"/>
      <c r="P99" s="237"/>
      <c r="Q99" s="237"/>
      <c r="R99" s="237"/>
      <c r="S99" s="237"/>
      <c r="U99" s="53"/>
    </row>
    <row r="100" spans="1:21" ht="15.75" x14ac:dyDescent="0.25">
      <c r="A100" s="72"/>
      <c r="B100" s="72">
        <v>356</v>
      </c>
      <c r="C100" s="87">
        <v>10293103</v>
      </c>
      <c r="D100" s="87" t="s">
        <v>681</v>
      </c>
      <c r="E100" s="96" t="s">
        <v>818</v>
      </c>
      <c r="F100" s="87" t="s">
        <v>651</v>
      </c>
      <c r="G100" s="312" t="s">
        <v>289</v>
      </c>
      <c r="H100" s="17">
        <v>4380</v>
      </c>
      <c r="I100" s="17">
        <v>15</v>
      </c>
      <c r="J100" s="18">
        <v>4</v>
      </c>
      <c r="K100" s="101">
        <v>16</v>
      </c>
      <c r="L100" s="101">
        <f>J100*K100</f>
        <v>64</v>
      </c>
      <c r="M100" s="121" t="s">
        <v>7</v>
      </c>
      <c r="N100" s="74"/>
      <c r="O100" s="166" t="s">
        <v>86</v>
      </c>
      <c r="P100" s="150">
        <v>34320</v>
      </c>
      <c r="Q100" s="150">
        <v>4.25</v>
      </c>
      <c r="R100" s="245">
        <v>43862</v>
      </c>
      <c r="S100" s="245">
        <v>43992</v>
      </c>
      <c r="U100" s="53"/>
    </row>
    <row r="101" spans="1:21" ht="15.75" x14ac:dyDescent="0.25">
      <c r="A101" s="72"/>
      <c r="B101" s="72">
        <v>356</v>
      </c>
      <c r="C101" s="87">
        <v>10293103</v>
      </c>
      <c r="D101" s="87" t="s">
        <v>681</v>
      </c>
      <c r="E101" s="96" t="s">
        <v>818</v>
      </c>
      <c r="F101" s="87" t="s">
        <v>651</v>
      </c>
      <c r="G101" s="312" t="s">
        <v>289</v>
      </c>
      <c r="H101" s="17">
        <v>8385</v>
      </c>
      <c r="I101" s="17">
        <v>15</v>
      </c>
      <c r="J101" s="18">
        <v>4</v>
      </c>
      <c r="K101" s="101">
        <v>16</v>
      </c>
      <c r="L101" s="101">
        <f t="shared" ref="L101:L103" si="18">J101*K101</f>
        <v>64</v>
      </c>
      <c r="M101" s="121" t="s">
        <v>7</v>
      </c>
      <c r="N101" s="74"/>
      <c r="O101" s="166" t="s">
        <v>86</v>
      </c>
      <c r="P101" s="150">
        <v>34320</v>
      </c>
      <c r="Q101" s="150">
        <v>4.25</v>
      </c>
      <c r="R101" s="245">
        <v>43862</v>
      </c>
      <c r="S101" s="245">
        <v>43992</v>
      </c>
      <c r="U101" s="53"/>
    </row>
    <row r="102" spans="1:21" ht="15.75" x14ac:dyDescent="0.25">
      <c r="A102" s="72"/>
      <c r="B102" s="72">
        <v>356</v>
      </c>
      <c r="C102" s="87">
        <v>10293103</v>
      </c>
      <c r="D102" s="87" t="s">
        <v>681</v>
      </c>
      <c r="E102" s="96" t="s">
        <v>818</v>
      </c>
      <c r="F102" s="87" t="s">
        <v>651</v>
      </c>
      <c r="G102" s="312" t="s">
        <v>290</v>
      </c>
      <c r="H102" s="17">
        <v>8350</v>
      </c>
      <c r="I102" s="17">
        <v>1</v>
      </c>
      <c r="J102" s="18">
        <v>3</v>
      </c>
      <c r="K102" s="101">
        <v>8</v>
      </c>
      <c r="L102" s="224">
        <f>J102*K102+8</f>
        <v>32</v>
      </c>
      <c r="M102" s="225" t="s">
        <v>7</v>
      </c>
      <c r="N102" s="74"/>
      <c r="O102" s="166" t="s">
        <v>86</v>
      </c>
      <c r="P102" s="150">
        <v>34320</v>
      </c>
      <c r="Q102" s="150">
        <v>4.25</v>
      </c>
      <c r="R102" s="245">
        <v>43862</v>
      </c>
      <c r="S102" s="245">
        <v>43992</v>
      </c>
      <c r="U102" s="53"/>
    </row>
    <row r="103" spans="1:21" ht="15.75" x14ac:dyDescent="0.25">
      <c r="A103" s="72"/>
      <c r="B103" s="72">
        <v>356</v>
      </c>
      <c r="C103" s="87">
        <v>10293103</v>
      </c>
      <c r="D103" s="87" t="s">
        <v>681</v>
      </c>
      <c r="E103" s="96" t="s">
        <v>818</v>
      </c>
      <c r="F103" s="87" t="s">
        <v>651</v>
      </c>
      <c r="G103" s="95" t="s">
        <v>291</v>
      </c>
      <c r="H103" s="101">
        <v>8350</v>
      </c>
      <c r="I103" s="101">
        <v>1</v>
      </c>
      <c r="J103" s="102">
        <v>3</v>
      </c>
      <c r="K103" s="101">
        <v>8</v>
      </c>
      <c r="L103" s="101">
        <f t="shared" si="18"/>
        <v>24</v>
      </c>
      <c r="M103" s="121" t="s">
        <v>7</v>
      </c>
      <c r="N103" s="74"/>
      <c r="O103" s="166" t="s">
        <v>86</v>
      </c>
      <c r="P103" s="150">
        <v>34320</v>
      </c>
      <c r="Q103" s="150">
        <v>4.25</v>
      </c>
      <c r="R103" s="245">
        <v>43862</v>
      </c>
      <c r="S103" s="245">
        <v>43992</v>
      </c>
      <c r="U103" s="53"/>
    </row>
    <row r="104" spans="1:21" ht="15.75" x14ac:dyDescent="0.25">
      <c r="A104" s="153">
        <v>23</v>
      </c>
      <c r="B104" s="72">
        <v>356</v>
      </c>
      <c r="C104" s="87">
        <v>10293103</v>
      </c>
      <c r="D104" s="87" t="s">
        <v>681</v>
      </c>
      <c r="E104" s="282" t="s">
        <v>819</v>
      </c>
      <c r="F104" s="87" t="s">
        <v>651</v>
      </c>
      <c r="G104" s="294"/>
      <c r="H104" s="295"/>
      <c r="I104" s="295"/>
      <c r="J104" s="296"/>
      <c r="K104" s="295"/>
      <c r="L104" s="297">
        <f>SUM(L100:L103)</f>
        <v>184</v>
      </c>
      <c r="M104" s="298"/>
      <c r="N104" s="154"/>
      <c r="O104" s="155"/>
      <c r="P104" s="237"/>
      <c r="Q104" s="237"/>
      <c r="R104" s="237"/>
      <c r="S104" s="237"/>
      <c r="U104" s="53"/>
    </row>
    <row r="105" spans="1:21" ht="15.75" x14ac:dyDescent="0.25">
      <c r="A105" s="72"/>
      <c r="B105" s="72">
        <v>357</v>
      </c>
      <c r="C105" s="87">
        <v>94531722</v>
      </c>
      <c r="D105" s="87" t="s">
        <v>672</v>
      </c>
      <c r="E105" s="15" t="s">
        <v>292</v>
      </c>
      <c r="F105" s="87" t="s">
        <v>651</v>
      </c>
      <c r="G105" s="16" t="s">
        <v>293</v>
      </c>
      <c r="H105" s="304" t="s">
        <v>259</v>
      </c>
      <c r="I105" s="17">
        <v>23</v>
      </c>
      <c r="J105" s="17">
        <v>4</v>
      </c>
      <c r="K105" s="17">
        <v>16</v>
      </c>
      <c r="L105" s="101">
        <f>J105*K105</f>
        <v>64</v>
      </c>
      <c r="M105" s="121" t="s">
        <v>7</v>
      </c>
      <c r="N105" s="74"/>
      <c r="O105" s="81" t="s">
        <v>86</v>
      </c>
      <c r="P105" s="150">
        <v>34320</v>
      </c>
      <c r="Q105" s="150">
        <v>4.25</v>
      </c>
      <c r="R105" s="245">
        <v>43862</v>
      </c>
      <c r="S105" s="245">
        <v>43992</v>
      </c>
      <c r="U105" s="53"/>
    </row>
    <row r="106" spans="1:21" ht="15.75" x14ac:dyDescent="0.25">
      <c r="A106" s="72"/>
      <c r="B106" s="72">
        <v>357</v>
      </c>
      <c r="C106" s="87">
        <v>94531722</v>
      </c>
      <c r="D106" s="87" t="s">
        <v>672</v>
      </c>
      <c r="E106" s="15" t="s">
        <v>292</v>
      </c>
      <c r="F106" s="87" t="s">
        <v>651</v>
      </c>
      <c r="G106" s="16" t="s">
        <v>294</v>
      </c>
      <c r="H106" s="304" t="s">
        <v>295</v>
      </c>
      <c r="I106" s="17">
        <v>25</v>
      </c>
      <c r="J106" s="17">
        <v>4</v>
      </c>
      <c r="K106" s="17">
        <v>16</v>
      </c>
      <c r="L106" s="101">
        <f t="shared" ref="L106:L109" si="19">J106*K106</f>
        <v>64</v>
      </c>
      <c r="M106" s="121" t="s">
        <v>7</v>
      </c>
      <c r="N106" s="74"/>
      <c r="O106" s="81" t="s">
        <v>86</v>
      </c>
      <c r="P106" s="150">
        <v>34320</v>
      </c>
      <c r="Q106" s="150">
        <v>4.25</v>
      </c>
      <c r="R106" s="245">
        <v>43862</v>
      </c>
      <c r="S106" s="245">
        <v>43992</v>
      </c>
      <c r="U106" s="53"/>
    </row>
    <row r="107" spans="1:21" ht="15.75" x14ac:dyDescent="0.25">
      <c r="A107" s="72"/>
      <c r="B107" s="72">
        <v>357</v>
      </c>
      <c r="C107" s="87">
        <v>94531722</v>
      </c>
      <c r="D107" s="87" t="s">
        <v>672</v>
      </c>
      <c r="E107" s="15" t="s">
        <v>292</v>
      </c>
      <c r="F107" s="87" t="s">
        <v>651</v>
      </c>
      <c r="G107" s="16" t="s">
        <v>296</v>
      </c>
      <c r="H107" s="304">
        <v>2321</v>
      </c>
      <c r="I107" s="17">
        <v>32</v>
      </c>
      <c r="J107" s="17">
        <v>3</v>
      </c>
      <c r="K107" s="17">
        <v>16</v>
      </c>
      <c r="L107" s="101">
        <f t="shared" si="19"/>
        <v>48</v>
      </c>
      <c r="M107" s="121" t="s">
        <v>7</v>
      </c>
      <c r="N107" s="74"/>
      <c r="O107" s="81" t="s">
        <v>86</v>
      </c>
      <c r="P107" s="150">
        <v>34320</v>
      </c>
      <c r="Q107" s="150">
        <v>4.25</v>
      </c>
      <c r="R107" s="245">
        <v>43862</v>
      </c>
      <c r="S107" s="245">
        <v>43992</v>
      </c>
      <c r="U107" s="53"/>
    </row>
    <row r="108" spans="1:21" ht="15.75" x14ac:dyDescent="0.25">
      <c r="A108" s="72"/>
      <c r="B108" s="72">
        <v>357</v>
      </c>
      <c r="C108" s="87">
        <v>94531722</v>
      </c>
      <c r="D108" s="87" t="s">
        <v>672</v>
      </c>
      <c r="E108" s="15" t="s">
        <v>292</v>
      </c>
      <c r="F108" s="87" t="s">
        <v>651</v>
      </c>
      <c r="G108" s="16" t="s">
        <v>296</v>
      </c>
      <c r="H108" s="304" t="s">
        <v>178</v>
      </c>
      <c r="I108" s="17">
        <v>30</v>
      </c>
      <c r="J108" s="17">
        <v>3</v>
      </c>
      <c r="K108" s="17">
        <v>16</v>
      </c>
      <c r="L108" s="101">
        <f t="shared" si="19"/>
        <v>48</v>
      </c>
      <c r="M108" s="121" t="s">
        <v>7</v>
      </c>
      <c r="N108" s="74"/>
      <c r="O108" s="81" t="s">
        <v>86</v>
      </c>
      <c r="P108" s="150">
        <v>34320</v>
      </c>
      <c r="Q108" s="150">
        <v>4.25</v>
      </c>
      <c r="R108" s="245">
        <v>43862</v>
      </c>
      <c r="S108" s="245">
        <v>43992</v>
      </c>
      <c r="U108" s="53"/>
    </row>
    <row r="109" spans="1:21" ht="22.5" customHeight="1" x14ac:dyDescent="0.25">
      <c r="A109" s="72"/>
      <c r="B109" s="72">
        <v>357</v>
      </c>
      <c r="C109" s="87">
        <v>94531722</v>
      </c>
      <c r="D109" s="87" t="s">
        <v>672</v>
      </c>
      <c r="E109" s="15" t="s">
        <v>292</v>
      </c>
      <c r="F109" s="87" t="s">
        <v>651</v>
      </c>
      <c r="G109" s="16" t="s">
        <v>297</v>
      </c>
      <c r="H109" s="304">
        <v>3320</v>
      </c>
      <c r="I109" s="304">
        <v>45</v>
      </c>
      <c r="J109" s="17">
        <v>4</v>
      </c>
      <c r="K109" s="17">
        <v>16</v>
      </c>
      <c r="L109" s="101">
        <f t="shared" si="19"/>
        <v>64</v>
      </c>
      <c r="M109" s="121" t="s">
        <v>7</v>
      </c>
      <c r="N109" s="131"/>
      <c r="O109" s="167" t="s">
        <v>86</v>
      </c>
      <c r="P109" s="150">
        <v>34320</v>
      </c>
      <c r="Q109" s="150">
        <v>4.25</v>
      </c>
      <c r="R109" s="245">
        <v>43862</v>
      </c>
      <c r="S109" s="245">
        <v>43992</v>
      </c>
      <c r="T109" s="168"/>
      <c r="U109" s="53"/>
    </row>
    <row r="110" spans="1:21" ht="31.5" customHeight="1" x14ac:dyDescent="0.25">
      <c r="A110" s="72"/>
      <c r="B110" s="72">
        <v>357</v>
      </c>
      <c r="C110" s="87">
        <v>94531722</v>
      </c>
      <c r="D110" s="87" t="s">
        <v>672</v>
      </c>
      <c r="E110" s="15" t="s">
        <v>292</v>
      </c>
      <c r="F110" s="87" t="s">
        <v>651</v>
      </c>
      <c r="G110" s="205" t="s">
        <v>627</v>
      </c>
      <c r="H110" s="196" t="s">
        <v>628</v>
      </c>
      <c r="I110" s="304"/>
      <c r="J110" s="196">
        <v>3</v>
      </c>
      <c r="K110" s="196">
        <v>3</v>
      </c>
      <c r="L110" s="198">
        <v>9</v>
      </c>
      <c r="M110" s="199" t="s">
        <v>7</v>
      </c>
      <c r="N110" s="197" t="s">
        <v>36</v>
      </c>
      <c r="O110" s="207" t="s">
        <v>629</v>
      </c>
      <c r="P110" s="150">
        <v>34320</v>
      </c>
      <c r="Q110" s="150">
        <v>4.25</v>
      </c>
      <c r="R110" s="245">
        <v>43862</v>
      </c>
      <c r="S110" s="245">
        <v>43992</v>
      </c>
      <c r="T110" s="168"/>
      <c r="U110" s="53"/>
    </row>
    <row r="111" spans="1:21" ht="31.5" customHeight="1" x14ac:dyDescent="0.25">
      <c r="A111" s="72"/>
      <c r="B111" s="72">
        <v>357</v>
      </c>
      <c r="C111" s="87">
        <v>94531722</v>
      </c>
      <c r="D111" s="87" t="s">
        <v>672</v>
      </c>
      <c r="E111" s="15" t="s">
        <v>292</v>
      </c>
      <c r="F111" s="87" t="s">
        <v>651</v>
      </c>
      <c r="G111" s="205" t="s">
        <v>627</v>
      </c>
      <c r="H111" s="196" t="s">
        <v>630</v>
      </c>
      <c r="I111" s="304"/>
      <c r="J111" s="196">
        <v>3</v>
      </c>
      <c r="K111" s="196">
        <v>3</v>
      </c>
      <c r="L111" s="198">
        <v>9</v>
      </c>
      <c r="M111" s="199" t="s">
        <v>7</v>
      </c>
      <c r="N111" s="197" t="s">
        <v>36</v>
      </c>
      <c r="O111" s="207" t="s">
        <v>629</v>
      </c>
      <c r="P111" s="150">
        <v>34320</v>
      </c>
      <c r="Q111" s="150">
        <v>4.25</v>
      </c>
      <c r="R111" s="245">
        <v>43862</v>
      </c>
      <c r="S111" s="245">
        <v>43992</v>
      </c>
      <c r="T111" s="168"/>
      <c r="U111" s="53"/>
    </row>
    <row r="112" spans="1:21" s="158" customFormat="1" ht="33" customHeight="1" x14ac:dyDescent="0.25">
      <c r="A112" s="153">
        <v>24</v>
      </c>
      <c r="B112" s="72">
        <v>357</v>
      </c>
      <c r="C112" s="87">
        <v>94531722</v>
      </c>
      <c r="D112" s="87" t="s">
        <v>672</v>
      </c>
      <c r="E112" s="282" t="s">
        <v>298</v>
      </c>
      <c r="F112" s="87" t="s">
        <v>651</v>
      </c>
      <c r="G112" s="294"/>
      <c r="H112" s="295"/>
      <c r="I112" s="295"/>
      <c r="J112" s="296"/>
      <c r="K112" s="295"/>
      <c r="L112" s="316">
        <f>SUM(L105:L111)</f>
        <v>306</v>
      </c>
      <c r="M112" s="298"/>
      <c r="N112" s="154"/>
      <c r="O112" s="155"/>
      <c r="P112" s="237"/>
      <c r="Q112" s="237"/>
      <c r="R112" s="237"/>
      <c r="S112" s="237"/>
      <c r="U112" s="159"/>
    </row>
    <row r="113" spans="1:21" ht="15.75" x14ac:dyDescent="0.25">
      <c r="A113" s="72"/>
      <c r="B113" s="72">
        <v>358</v>
      </c>
      <c r="C113" s="87">
        <v>67012830</v>
      </c>
      <c r="D113" s="87" t="s">
        <v>841</v>
      </c>
      <c r="E113" s="15" t="s">
        <v>299</v>
      </c>
      <c r="F113" s="87" t="s">
        <v>651</v>
      </c>
      <c r="G113" s="16" t="s">
        <v>300</v>
      </c>
      <c r="H113" s="304">
        <v>7320</v>
      </c>
      <c r="I113" s="17">
        <v>20</v>
      </c>
      <c r="J113" s="17">
        <v>6</v>
      </c>
      <c r="K113" s="17">
        <v>16</v>
      </c>
      <c r="L113" s="101">
        <f>J113*K113</f>
        <v>96</v>
      </c>
      <c r="M113" s="121" t="s">
        <v>7</v>
      </c>
      <c r="N113" s="74"/>
      <c r="O113" s="81" t="s">
        <v>86</v>
      </c>
      <c r="P113" s="150">
        <v>34320</v>
      </c>
      <c r="Q113" s="150">
        <v>4.25</v>
      </c>
      <c r="R113" s="245">
        <v>43862</v>
      </c>
      <c r="S113" s="245">
        <v>43992</v>
      </c>
      <c r="U113" s="53"/>
    </row>
    <row r="114" spans="1:21" ht="15.75" x14ac:dyDescent="0.25">
      <c r="A114" s="72"/>
      <c r="B114" s="72">
        <v>358</v>
      </c>
      <c r="C114" s="87">
        <v>67012830</v>
      </c>
      <c r="D114" s="87" t="s">
        <v>841</v>
      </c>
      <c r="E114" s="15" t="s">
        <v>299</v>
      </c>
      <c r="F114" s="87" t="s">
        <v>651</v>
      </c>
      <c r="G114" s="16" t="s">
        <v>301</v>
      </c>
      <c r="H114" s="304" t="s">
        <v>254</v>
      </c>
      <c r="I114" s="17">
        <v>29</v>
      </c>
      <c r="J114" s="17">
        <v>6</v>
      </c>
      <c r="K114" s="17">
        <v>16</v>
      </c>
      <c r="L114" s="101">
        <f t="shared" ref="L114:L116" si="20">J114*K114</f>
        <v>96</v>
      </c>
      <c r="M114" s="121" t="s">
        <v>7</v>
      </c>
      <c r="N114" s="74"/>
      <c r="O114" s="81" t="s">
        <v>86</v>
      </c>
      <c r="P114" s="150">
        <v>34320</v>
      </c>
      <c r="Q114" s="150">
        <v>4.25</v>
      </c>
      <c r="R114" s="245">
        <v>43862</v>
      </c>
      <c r="S114" s="245">
        <v>43992</v>
      </c>
      <c r="U114" s="53"/>
    </row>
    <row r="115" spans="1:21" s="169" customFormat="1" ht="34.5" customHeight="1" x14ac:dyDescent="0.2">
      <c r="A115" s="164"/>
      <c r="B115" s="72">
        <v>358</v>
      </c>
      <c r="C115" s="87">
        <v>67012830</v>
      </c>
      <c r="D115" s="87" t="s">
        <v>841</v>
      </c>
      <c r="E115" s="15" t="s">
        <v>299</v>
      </c>
      <c r="F115" s="87" t="s">
        <v>651</v>
      </c>
      <c r="G115" s="16" t="s">
        <v>302</v>
      </c>
      <c r="H115" s="304" t="s">
        <v>257</v>
      </c>
      <c r="I115" s="93">
        <v>30</v>
      </c>
      <c r="J115" s="93">
        <v>3</v>
      </c>
      <c r="K115" s="93">
        <v>1</v>
      </c>
      <c r="L115" s="89">
        <f t="shared" si="20"/>
        <v>3</v>
      </c>
      <c r="M115" s="214" t="s">
        <v>7</v>
      </c>
      <c r="N115" s="163"/>
      <c r="O115" s="80" t="s">
        <v>86</v>
      </c>
      <c r="P115" s="150">
        <v>34320</v>
      </c>
      <c r="Q115" s="150">
        <v>4.25</v>
      </c>
      <c r="R115" s="245">
        <v>43862</v>
      </c>
      <c r="S115" s="245">
        <v>43992</v>
      </c>
      <c r="U115" s="165"/>
    </row>
    <row r="116" spans="1:21" s="169" customFormat="1" ht="18.75" customHeight="1" x14ac:dyDescent="0.2">
      <c r="A116" s="164"/>
      <c r="B116" s="72">
        <v>358</v>
      </c>
      <c r="C116" s="87">
        <v>67012830</v>
      </c>
      <c r="D116" s="87" t="s">
        <v>841</v>
      </c>
      <c r="E116" s="207" t="s">
        <v>299</v>
      </c>
      <c r="F116" s="87" t="s">
        <v>651</v>
      </c>
      <c r="G116" s="205" t="s">
        <v>303</v>
      </c>
      <c r="H116" s="206" t="s">
        <v>257</v>
      </c>
      <c r="I116" s="196">
        <v>30</v>
      </c>
      <c r="J116" s="196">
        <v>3</v>
      </c>
      <c r="K116" s="196">
        <v>1</v>
      </c>
      <c r="L116" s="194">
        <f t="shared" si="20"/>
        <v>3</v>
      </c>
      <c r="M116" s="214" t="s">
        <v>7</v>
      </c>
      <c r="N116" s="163"/>
      <c r="O116" s="80" t="s">
        <v>86</v>
      </c>
      <c r="P116" s="150">
        <v>34320</v>
      </c>
      <c r="Q116" s="150">
        <v>4.25</v>
      </c>
      <c r="R116" s="245">
        <v>43862</v>
      </c>
      <c r="S116" s="245">
        <v>43992</v>
      </c>
      <c r="U116" s="165"/>
    </row>
    <row r="117" spans="1:21" s="169" customFormat="1" ht="36.75" customHeight="1" x14ac:dyDescent="0.2">
      <c r="A117" s="164"/>
      <c r="B117" s="72">
        <v>358</v>
      </c>
      <c r="C117" s="87">
        <v>67012830</v>
      </c>
      <c r="D117" s="87" t="s">
        <v>841</v>
      </c>
      <c r="E117" s="207" t="s">
        <v>299</v>
      </c>
      <c r="F117" s="87" t="s">
        <v>651</v>
      </c>
      <c r="G117" s="205" t="s">
        <v>302</v>
      </c>
      <c r="H117" s="206" t="s">
        <v>257</v>
      </c>
      <c r="I117" s="196"/>
      <c r="J117" s="196">
        <v>3</v>
      </c>
      <c r="K117" s="196">
        <v>1</v>
      </c>
      <c r="L117" s="212">
        <v>6</v>
      </c>
      <c r="M117" s="213" t="s">
        <v>7</v>
      </c>
      <c r="N117" s="197" t="s">
        <v>36</v>
      </c>
      <c r="O117" s="207" t="s">
        <v>624</v>
      </c>
      <c r="P117" s="150">
        <v>34320</v>
      </c>
      <c r="Q117" s="150">
        <v>4.25</v>
      </c>
      <c r="R117" s="245">
        <v>43862</v>
      </c>
      <c r="S117" s="245">
        <v>43992</v>
      </c>
      <c r="U117" s="165"/>
    </row>
    <row r="118" spans="1:21" s="158" customFormat="1" ht="15.75" x14ac:dyDescent="0.25">
      <c r="A118" s="153">
        <v>25</v>
      </c>
      <c r="B118" s="72">
        <v>358</v>
      </c>
      <c r="C118" s="87">
        <v>67012830</v>
      </c>
      <c r="D118" s="87" t="s">
        <v>841</v>
      </c>
      <c r="E118" s="282" t="s">
        <v>304</v>
      </c>
      <c r="F118" s="87" t="s">
        <v>651</v>
      </c>
      <c r="G118" s="294"/>
      <c r="H118" s="295"/>
      <c r="I118" s="295"/>
      <c r="J118" s="296"/>
      <c r="K118" s="295"/>
      <c r="L118" s="297">
        <f>SUM(L113:L117)</f>
        <v>204</v>
      </c>
      <c r="M118" s="298"/>
      <c r="N118" s="154"/>
      <c r="O118" s="155"/>
      <c r="P118" s="237"/>
      <c r="Q118" s="237"/>
      <c r="R118" s="237"/>
      <c r="S118" s="237"/>
      <c r="U118" s="159"/>
    </row>
    <row r="119" spans="1:21" s="158" customFormat="1" ht="15.75" x14ac:dyDescent="0.25">
      <c r="A119" s="72"/>
      <c r="B119" s="72">
        <v>359</v>
      </c>
      <c r="C119" s="87">
        <v>80214343</v>
      </c>
      <c r="D119" s="87" t="s">
        <v>675</v>
      </c>
      <c r="E119" s="96" t="s">
        <v>305</v>
      </c>
      <c r="F119" s="87" t="s">
        <v>651</v>
      </c>
      <c r="G119" s="88" t="s">
        <v>240</v>
      </c>
      <c r="H119" s="101">
        <v>2322</v>
      </c>
      <c r="I119" s="101">
        <v>30</v>
      </c>
      <c r="J119" s="101">
        <v>3</v>
      </c>
      <c r="K119" s="101">
        <v>16</v>
      </c>
      <c r="L119" s="101">
        <f t="shared" ref="L119:L120" si="21">J119*K119</f>
        <v>48</v>
      </c>
      <c r="M119" s="121" t="s">
        <v>7</v>
      </c>
      <c r="N119" s="68"/>
      <c r="O119" s="157" t="s">
        <v>86</v>
      </c>
      <c r="P119" s="150">
        <v>34320</v>
      </c>
      <c r="Q119" s="150">
        <v>4.25</v>
      </c>
      <c r="R119" s="245">
        <v>43862</v>
      </c>
      <c r="S119" s="245">
        <v>43992</v>
      </c>
      <c r="U119" s="159"/>
    </row>
    <row r="120" spans="1:21" s="158" customFormat="1" ht="15.75" x14ac:dyDescent="0.25">
      <c r="A120" s="72"/>
      <c r="B120" s="72">
        <v>359</v>
      </c>
      <c r="C120" s="87">
        <v>80214343</v>
      </c>
      <c r="D120" s="87" t="s">
        <v>675</v>
      </c>
      <c r="E120" s="96" t="s">
        <v>305</v>
      </c>
      <c r="F120" s="87" t="s">
        <v>651</v>
      </c>
      <c r="G120" s="88" t="s">
        <v>240</v>
      </c>
      <c r="H120" s="101">
        <v>2380</v>
      </c>
      <c r="I120" s="101">
        <v>25</v>
      </c>
      <c r="J120" s="101">
        <v>3</v>
      </c>
      <c r="K120" s="101">
        <v>16</v>
      </c>
      <c r="L120" s="101">
        <f t="shared" si="21"/>
        <v>48</v>
      </c>
      <c r="M120" s="121" t="s">
        <v>7</v>
      </c>
      <c r="N120" s="68"/>
      <c r="O120" s="157" t="s">
        <v>86</v>
      </c>
      <c r="P120" s="150">
        <v>34320</v>
      </c>
      <c r="Q120" s="150">
        <v>4.25</v>
      </c>
      <c r="R120" s="245">
        <v>43862</v>
      </c>
      <c r="S120" s="245">
        <v>43992</v>
      </c>
      <c r="U120" s="159"/>
    </row>
    <row r="121" spans="1:21" s="158" customFormat="1" ht="15.75" x14ac:dyDescent="0.25">
      <c r="A121" s="153">
        <v>26</v>
      </c>
      <c r="B121" s="72">
        <v>359</v>
      </c>
      <c r="C121" s="87">
        <v>80214343</v>
      </c>
      <c r="D121" s="87" t="s">
        <v>675</v>
      </c>
      <c r="E121" s="282" t="s">
        <v>306</v>
      </c>
      <c r="F121" s="87" t="s">
        <v>651</v>
      </c>
      <c r="G121" s="294"/>
      <c r="H121" s="295"/>
      <c r="I121" s="295"/>
      <c r="J121" s="296"/>
      <c r="K121" s="295"/>
      <c r="L121" s="297">
        <f>SUM(L119:L120)</f>
        <v>96</v>
      </c>
      <c r="M121" s="298"/>
      <c r="N121" s="154"/>
      <c r="O121" s="155"/>
      <c r="P121" s="237"/>
      <c r="Q121" s="237"/>
      <c r="R121" s="237"/>
      <c r="S121" s="237"/>
      <c r="U121" s="159"/>
    </row>
    <row r="122" spans="1:21" ht="17.25" customHeight="1" x14ac:dyDescent="0.25">
      <c r="A122" s="72"/>
      <c r="B122" s="72">
        <v>360</v>
      </c>
      <c r="C122" s="87">
        <v>38614937</v>
      </c>
      <c r="D122" s="87" t="s">
        <v>671</v>
      </c>
      <c r="E122" s="15" t="s">
        <v>820</v>
      </c>
      <c r="F122" s="87" t="s">
        <v>651</v>
      </c>
      <c r="G122" s="16" t="s">
        <v>307</v>
      </c>
      <c r="H122" s="304" t="s">
        <v>178</v>
      </c>
      <c r="I122" s="17">
        <v>37</v>
      </c>
      <c r="J122" s="17">
        <v>3</v>
      </c>
      <c r="K122" s="17">
        <v>16</v>
      </c>
      <c r="L122" s="101">
        <f t="shared" ref="L122" si="22">J122*K122</f>
        <v>48</v>
      </c>
      <c r="M122" s="121" t="s">
        <v>7</v>
      </c>
      <c r="N122" s="74"/>
      <c r="O122" s="81" t="s">
        <v>86</v>
      </c>
      <c r="P122" s="150">
        <v>34320</v>
      </c>
      <c r="Q122" s="150">
        <v>4.25</v>
      </c>
      <c r="R122" s="245">
        <v>43862</v>
      </c>
      <c r="S122" s="245">
        <v>43992</v>
      </c>
      <c r="U122" s="53"/>
    </row>
    <row r="123" spans="1:21" s="158" customFormat="1" ht="17.25" customHeight="1" x14ac:dyDescent="0.25">
      <c r="A123" s="153">
        <v>27</v>
      </c>
      <c r="B123" s="72">
        <v>360</v>
      </c>
      <c r="C123" s="87">
        <v>38614937</v>
      </c>
      <c r="D123" s="87" t="s">
        <v>671</v>
      </c>
      <c r="E123" s="282" t="s">
        <v>821</v>
      </c>
      <c r="F123" s="87" t="s">
        <v>651</v>
      </c>
      <c r="G123" s="294"/>
      <c r="H123" s="295"/>
      <c r="I123" s="295"/>
      <c r="J123" s="296"/>
      <c r="K123" s="295"/>
      <c r="L123" s="297">
        <f>SUM(L122:L122)</f>
        <v>48</v>
      </c>
      <c r="M123" s="298"/>
      <c r="N123" s="154"/>
      <c r="O123" s="155"/>
      <c r="P123" s="237"/>
      <c r="Q123" s="237"/>
      <c r="R123" s="237"/>
      <c r="S123" s="237"/>
      <c r="U123" s="159"/>
    </row>
    <row r="124" spans="1:21" ht="13.5" customHeight="1" x14ac:dyDescent="0.25">
      <c r="A124" s="72"/>
      <c r="B124" s="72">
        <v>361</v>
      </c>
      <c r="C124" s="87">
        <v>1130639425</v>
      </c>
      <c r="D124" s="87" t="s">
        <v>672</v>
      </c>
      <c r="E124" s="96" t="s">
        <v>308</v>
      </c>
      <c r="F124" s="87" t="s">
        <v>651</v>
      </c>
      <c r="G124" s="95" t="s">
        <v>309</v>
      </c>
      <c r="H124" s="101"/>
      <c r="I124" s="101" t="s">
        <v>237</v>
      </c>
      <c r="J124" s="102">
        <v>3</v>
      </c>
      <c r="K124" s="101">
        <v>16</v>
      </c>
      <c r="L124" s="101">
        <f>J124*K124</f>
        <v>48</v>
      </c>
      <c r="M124" s="121" t="s">
        <v>10</v>
      </c>
      <c r="N124" s="74"/>
      <c r="O124" s="81" t="s">
        <v>86</v>
      </c>
      <c r="P124" s="171">
        <v>23100</v>
      </c>
      <c r="Q124" s="150">
        <v>4.25</v>
      </c>
      <c r="R124" s="245">
        <v>43862</v>
      </c>
      <c r="S124" s="245">
        <v>43992</v>
      </c>
      <c r="U124" s="53"/>
    </row>
    <row r="125" spans="1:21" ht="15" customHeight="1" x14ac:dyDescent="0.25">
      <c r="A125" s="72"/>
      <c r="B125" s="72">
        <v>361</v>
      </c>
      <c r="C125" s="87">
        <v>1130639425</v>
      </c>
      <c r="D125" s="87" t="s">
        <v>672</v>
      </c>
      <c r="E125" s="96" t="s">
        <v>308</v>
      </c>
      <c r="F125" s="87" t="s">
        <v>651</v>
      </c>
      <c r="G125" s="95" t="s">
        <v>310</v>
      </c>
      <c r="H125" s="101" t="s">
        <v>97</v>
      </c>
      <c r="I125" s="101">
        <v>14</v>
      </c>
      <c r="J125" s="102">
        <v>1.5</v>
      </c>
      <c r="K125" s="101">
        <v>16</v>
      </c>
      <c r="L125" s="101">
        <f t="shared" ref="L125:L126" si="23">J125*K125</f>
        <v>24</v>
      </c>
      <c r="M125" s="214" t="s">
        <v>7</v>
      </c>
      <c r="N125" s="77"/>
      <c r="O125" s="81" t="s">
        <v>86</v>
      </c>
      <c r="P125" s="150">
        <v>34320</v>
      </c>
      <c r="Q125" s="150">
        <v>4.25</v>
      </c>
      <c r="R125" s="245">
        <v>43862</v>
      </c>
      <c r="S125" s="245">
        <v>43992</v>
      </c>
      <c r="U125" s="53"/>
    </row>
    <row r="126" spans="1:21" ht="13.5" customHeight="1" x14ac:dyDescent="0.25">
      <c r="A126" s="72"/>
      <c r="B126" s="72">
        <v>361</v>
      </c>
      <c r="C126" s="87">
        <v>1130639425</v>
      </c>
      <c r="D126" s="87" t="s">
        <v>672</v>
      </c>
      <c r="E126" s="96" t="s">
        <v>308</v>
      </c>
      <c r="F126" s="87" t="s">
        <v>651</v>
      </c>
      <c r="G126" s="317" t="s">
        <v>311</v>
      </c>
      <c r="H126" s="224" t="s">
        <v>312</v>
      </c>
      <c r="I126" s="224" t="s">
        <v>237</v>
      </c>
      <c r="J126" s="318">
        <v>5</v>
      </c>
      <c r="K126" s="224">
        <v>16</v>
      </c>
      <c r="L126" s="224">
        <f t="shared" si="23"/>
        <v>80</v>
      </c>
      <c r="M126" s="121" t="s">
        <v>12</v>
      </c>
      <c r="N126" s="74"/>
      <c r="O126" s="81"/>
      <c r="P126" s="171">
        <v>17160</v>
      </c>
      <c r="Q126" s="150">
        <v>4.25</v>
      </c>
      <c r="R126" s="245">
        <v>43862</v>
      </c>
      <c r="S126" s="245">
        <v>43992</v>
      </c>
      <c r="U126" s="53"/>
    </row>
    <row r="127" spans="1:21" ht="13.5" customHeight="1" x14ac:dyDescent="0.25">
      <c r="A127" s="153">
        <v>28</v>
      </c>
      <c r="B127" s="72">
        <v>361</v>
      </c>
      <c r="C127" s="87">
        <v>1130639425</v>
      </c>
      <c r="D127" s="87" t="s">
        <v>672</v>
      </c>
      <c r="E127" s="282" t="s">
        <v>313</v>
      </c>
      <c r="F127" s="87" t="s">
        <v>651</v>
      </c>
      <c r="G127" s="294"/>
      <c r="H127" s="295"/>
      <c r="I127" s="295"/>
      <c r="J127" s="296"/>
      <c r="K127" s="295"/>
      <c r="L127" s="297">
        <f>SUM(L124:L126)</f>
        <v>152</v>
      </c>
      <c r="M127" s="298"/>
      <c r="N127" s="154"/>
      <c r="O127" s="155"/>
      <c r="P127" s="237"/>
      <c r="Q127" s="237"/>
      <c r="R127" s="237"/>
      <c r="S127" s="237"/>
      <c r="U127" s="53"/>
    </row>
    <row r="128" spans="1:21" ht="15.75" x14ac:dyDescent="0.25">
      <c r="A128" s="72"/>
      <c r="B128" s="72">
        <v>362</v>
      </c>
      <c r="C128" s="87">
        <v>31291249</v>
      </c>
      <c r="D128" s="87" t="s">
        <v>672</v>
      </c>
      <c r="E128" s="15" t="s">
        <v>314</v>
      </c>
      <c r="F128" s="87" t="s">
        <v>651</v>
      </c>
      <c r="G128" s="16" t="s">
        <v>242</v>
      </c>
      <c r="H128" s="304" t="s">
        <v>195</v>
      </c>
      <c r="I128" s="17">
        <v>30</v>
      </c>
      <c r="J128" s="17">
        <v>3</v>
      </c>
      <c r="K128" s="17">
        <v>16</v>
      </c>
      <c r="L128" s="101">
        <f t="shared" ref="L128:L130" si="24">J128*K128</f>
        <v>48</v>
      </c>
      <c r="M128" s="121" t="s">
        <v>7</v>
      </c>
      <c r="N128" s="74"/>
      <c r="O128" s="81" t="s">
        <v>86</v>
      </c>
      <c r="P128" s="150">
        <v>34320</v>
      </c>
      <c r="Q128" s="150">
        <v>4.25</v>
      </c>
      <c r="R128" s="245">
        <v>43862</v>
      </c>
      <c r="S128" s="245">
        <v>43992</v>
      </c>
      <c r="U128" s="53"/>
    </row>
    <row r="129" spans="1:21" ht="15.75" x14ac:dyDescent="0.25">
      <c r="A129" s="72"/>
      <c r="B129" s="72">
        <v>362</v>
      </c>
      <c r="C129" s="87">
        <v>31291249</v>
      </c>
      <c r="D129" s="87" t="s">
        <v>672</v>
      </c>
      <c r="E129" s="15" t="s">
        <v>314</v>
      </c>
      <c r="F129" s="87" t="s">
        <v>651</v>
      </c>
      <c r="G129" s="16" t="s">
        <v>315</v>
      </c>
      <c r="H129" s="304" t="s">
        <v>216</v>
      </c>
      <c r="I129" s="17">
        <v>14</v>
      </c>
      <c r="J129" s="17">
        <v>3</v>
      </c>
      <c r="K129" s="17">
        <v>16</v>
      </c>
      <c r="L129" s="101">
        <f t="shared" si="24"/>
        <v>48</v>
      </c>
      <c r="M129" s="121" t="s">
        <v>7</v>
      </c>
      <c r="N129" s="74"/>
      <c r="O129" s="81" t="s">
        <v>86</v>
      </c>
      <c r="P129" s="150">
        <v>34320</v>
      </c>
      <c r="Q129" s="150">
        <v>4.25</v>
      </c>
      <c r="R129" s="245">
        <v>43862</v>
      </c>
      <c r="S129" s="245">
        <v>43992</v>
      </c>
      <c r="U129" s="53"/>
    </row>
    <row r="130" spans="1:21" ht="15.75" x14ac:dyDescent="0.25">
      <c r="A130" s="72"/>
      <c r="B130" s="72">
        <v>362</v>
      </c>
      <c r="C130" s="87">
        <v>31291249</v>
      </c>
      <c r="D130" s="87" t="s">
        <v>672</v>
      </c>
      <c r="E130" s="15" t="s">
        <v>314</v>
      </c>
      <c r="F130" s="87" t="s">
        <v>651</v>
      </c>
      <c r="G130" s="95" t="s">
        <v>316</v>
      </c>
      <c r="H130" s="101"/>
      <c r="I130" s="101"/>
      <c r="J130" s="102">
        <v>4</v>
      </c>
      <c r="K130" s="101">
        <v>16</v>
      </c>
      <c r="L130" s="101">
        <f t="shared" si="24"/>
        <v>64</v>
      </c>
      <c r="M130" s="121" t="s">
        <v>10</v>
      </c>
      <c r="N130" s="74"/>
      <c r="O130" s="81" t="s">
        <v>86</v>
      </c>
      <c r="P130" s="171">
        <v>23100</v>
      </c>
      <c r="Q130" s="150">
        <v>4.25</v>
      </c>
      <c r="R130" s="245">
        <v>43862</v>
      </c>
      <c r="S130" s="245">
        <v>43992</v>
      </c>
      <c r="U130" s="53"/>
    </row>
    <row r="131" spans="1:21" ht="15.75" x14ac:dyDescent="0.25">
      <c r="A131" s="153">
        <v>29</v>
      </c>
      <c r="B131" s="72">
        <v>362</v>
      </c>
      <c r="C131" s="87">
        <v>31291249</v>
      </c>
      <c r="D131" s="87" t="s">
        <v>672</v>
      </c>
      <c r="E131" s="282" t="s">
        <v>317</v>
      </c>
      <c r="F131" s="87" t="s">
        <v>651</v>
      </c>
      <c r="G131" s="294"/>
      <c r="H131" s="295"/>
      <c r="I131" s="295"/>
      <c r="J131" s="296"/>
      <c r="K131" s="295"/>
      <c r="L131" s="297">
        <f>SUM(L128:L130)</f>
        <v>160</v>
      </c>
      <c r="M131" s="298"/>
      <c r="N131" s="154"/>
      <c r="O131" s="155"/>
      <c r="P131" s="237"/>
      <c r="Q131" s="237"/>
      <c r="R131" s="237"/>
      <c r="S131" s="237"/>
      <c r="U131" s="53"/>
    </row>
    <row r="132" spans="1:21" ht="25.5" x14ac:dyDescent="0.25">
      <c r="A132" s="72"/>
      <c r="B132" s="72">
        <v>363</v>
      </c>
      <c r="C132" s="87">
        <v>16933099</v>
      </c>
      <c r="D132" s="87" t="s">
        <v>672</v>
      </c>
      <c r="E132" s="96" t="s">
        <v>822</v>
      </c>
      <c r="F132" s="87" t="s">
        <v>651</v>
      </c>
      <c r="G132" s="203" t="s">
        <v>631</v>
      </c>
      <c r="H132" s="194">
        <v>1201</v>
      </c>
      <c r="I132" s="101"/>
      <c r="J132" s="194">
        <v>3</v>
      </c>
      <c r="K132" s="194">
        <v>8</v>
      </c>
      <c r="L132" s="198">
        <v>24</v>
      </c>
      <c r="M132" s="199" t="s">
        <v>7</v>
      </c>
      <c r="N132" s="208" t="s">
        <v>36</v>
      </c>
      <c r="O132" s="209" t="s">
        <v>632</v>
      </c>
      <c r="P132" s="150">
        <v>34320</v>
      </c>
      <c r="Q132" s="150">
        <v>4.25</v>
      </c>
      <c r="R132" s="245">
        <v>43862</v>
      </c>
      <c r="S132" s="245">
        <v>43992</v>
      </c>
      <c r="U132" s="53"/>
    </row>
    <row r="133" spans="1:21" ht="25.5" x14ac:dyDescent="0.25">
      <c r="A133" s="72"/>
      <c r="B133" s="72">
        <v>363</v>
      </c>
      <c r="C133" s="87">
        <v>16933099</v>
      </c>
      <c r="D133" s="87" t="s">
        <v>672</v>
      </c>
      <c r="E133" s="96" t="s">
        <v>822</v>
      </c>
      <c r="F133" s="87" t="s">
        <v>651</v>
      </c>
      <c r="G133" s="203" t="s">
        <v>80</v>
      </c>
      <c r="H133" s="194">
        <v>217</v>
      </c>
      <c r="I133" s="101"/>
      <c r="J133" s="194">
        <v>3</v>
      </c>
      <c r="K133" s="194">
        <v>8</v>
      </c>
      <c r="L133" s="198">
        <v>24</v>
      </c>
      <c r="M133" s="199" t="s">
        <v>7</v>
      </c>
      <c r="N133" s="208" t="s">
        <v>36</v>
      </c>
      <c r="O133" s="209" t="s">
        <v>633</v>
      </c>
      <c r="P133" s="150">
        <v>34320</v>
      </c>
      <c r="Q133" s="150">
        <v>4.25</v>
      </c>
      <c r="R133" s="245">
        <v>43862</v>
      </c>
      <c r="S133" s="245">
        <v>43992</v>
      </c>
      <c r="U133" s="53"/>
    </row>
    <row r="134" spans="1:21" ht="15.75" x14ac:dyDescent="0.25">
      <c r="A134" s="72"/>
      <c r="B134" s="72">
        <v>363</v>
      </c>
      <c r="C134" s="87">
        <v>16933099</v>
      </c>
      <c r="D134" s="87" t="s">
        <v>672</v>
      </c>
      <c r="E134" s="96" t="s">
        <v>822</v>
      </c>
      <c r="F134" s="87" t="s">
        <v>651</v>
      </c>
      <c r="G134" s="87" t="s">
        <v>320</v>
      </c>
      <c r="H134" s="89">
        <v>7170</v>
      </c>
      <c r="I134" s="101">
        <v>20</v>
      </c>
      <c r="J134" s="89">
        <v>3</v>
      </c>
      <c r="K134" s="89">
        <v>16</v>
      </c>
      <c r="L134" s="101">
        <f t="shared" ref="L134:L136" si="25">J134*K134</f>
        <v>48</v>
      </c>
      <c r="M134" s="121" t="s">
        <v>7</v>
      </c>
      <c r="N134" s="74"/>
      <c r="O134" s="81" t="s">
        <v>86</v>
      </c>
      <c r="P134" s="150">
        <v>34320</v>
      </c>
      <c r="Q134" s="150">
        <v>4.25</v>
      </c>
      <c r="R134" s="245">
        <v>43862</v>
      </c>
      <c r="S134" s="245">
        <v>43992</v>
      </c>
      <c r="U134" s="53"/>
    </row>
    <row r="135" spans="1:21" ht="15.75" x14ac:dyDescent="0.25">
      <c r="A135" s="72"/>
      <c r="B135" s="72">
        <v>363</v>
      </c>
      <c r="C135" s="87">
        <v>16933099</v>
      </c>
      <c r="D135" s="87" t="s">
        <v>672</v>
      </c>
      <c r="E135" s="96" t="s">
        <v>822</v>
      </c>
      <c r="F135" s="87" t="s">
        <v>651</v>
      </c>
      <c r="G135" s="87" t="s">
        <v>80</v>
      </c>
      <c r="H135" s="89" t="s">
        <v>107</v>
      </c>
      <c r="I135" s="101">
        <v>20</v>
      </c>
      <c r="J135" s="89">
        <v>3</v>
      </c>
      <c r="K135" s="89">
        <v>16</v>
      </c>
      <c r="L135" s="101">
        <f t="shared" si="25"/>
        <v>48</v>
      </c>
      <c r="M135" s="121" t="s">
        <v>7</v>
      </c>
      <c r="N135" s="74"/>
      <c r="O135" s="81" t="s">
        <v>86</v>
      </c>
      <c r="P135" s="150">
        <v>34320</v>
      </c>
      <c r="Q135" s="150">
        <v>4.25</v>
      </c>
      <c r="R135" s="245">
        <v>43862</v>
      </c>
      <c r="S135" s="245">
        <v>43992</v>
      </c>
      <c r="U135" s="53"/>
    </row>
    <row r="136" spans="1:21" ht="15.75" x14ac:dyDescent="0.25">
      <c r="A136" s="72"/>
      <c r="B136" s="72">
        <v>363</v>
      </c>
      <c r="C136" s="87">
        <v>16933099</v>
      </c>
      <c r="D136" s="87" t="s">
        <v>672</v>
      </c>
      <c r="E136" s="96" t="s">
        <v>822</v>
      </c>
      <c r="F136" s="87" t="s">
        <v>651</v>
      </c>
      <c r="G136" s="87" t="s">
        <v>318</v>
      </c>
      <c r="H136" s="89">
        <v>1101</v>
      </c>
      <c r="I136" s="101">
        <v>30</v>
      </c>
      <c r="J136" s="89">
        <v>3</v>
      </c>
      <c r="K136" s="89">
        <v>16</v>
      </c>
      <c r="L136" s="101">
        <f t="shared" si="25"/>
        <v>48</v>
      </c>
      <c r="M136" s="121" t="s">
        <v>7</v>
      </c>
      <c r="N136" s="74"/>
      <c r="O136" s="81" t="s">
        <v>86</v>
      </c>
      <c r="P136" s="150">
        <v>34320</v>
      </c>
      <c r="Q136" s="150">
        <v>4.25</v>
      </c>
      <c r="R136" s="245">
        <v>43862</v>
      </c>
      <c r="S136" s="245">
        <v>43992</v>
      </c>
      <c r="U136" s="53"/>
    </row>
    <row r="137" spans="1:21" ht="25.5" x14ac:dyDescent="0.25">
      <c r="A137" s="72"/>
      <c r="B137" s="72">
        <v>363</v>
      </c>
      <c r="C137" s="87">
        <v>16933099</v>
      </c>
      <c r="D137" s="87" t="s">
        <v>672</v>
      </c>
      <c r="E137" s="96" t="s">
        <v>822</v>
      </c>
      <c r="F137" s="87" t="s">
        <v>651</v>
      </c>
      <c r="G137" s="203" t="s">
        <v>631</v>
      </c>
      <c r="H137" s="194">
        <v>1201</v>
      </c>
      <c r="I137" s="101"/>
      <c r="J137" s="194">
        <v>3</v>
      </c>
      <c r="K137" s="194">
        <v>8</v>
      </c>
      <c r="L137" s="198">
        <v>24</v>
      </c>
      <c r="M137" s="199" t="s">
        <v>7</v>
      </c>
      <c r="N137" s="208" t="s">
        <v>36</v>
      </c>
      <c r="O137" s="209" t="s">
        <v>633</v>
      </c>
      <c r="P137" s="150">
        <v>34320</v>
      </c>
      <c r="Q137" s="150">
        <v>4.25</v>
      </c>
      <c r="R137" s="245">
        <v>43862</v>
      </c>
      <c r="S137" s="245">
        <v>43992</v>
      </c>
      <c r="U137" s="53"/>
    </row>
    <row r="138" spans="1:21" ht="15" customHeight="1" x14ac:dyDescent="0.25">
      <c r="A138" s="153">
        <v>30</v>
      </c>
      <c r="B138" s="72">
        <v>363</v>
      </c>
      <c r="C138" s="87">
        <v>16933099</v>
      </c>
      <c r="D138" s="87" t="s">
        <v>672</v>
      </c>
      <c r="E138" s="282" t="s">
        <v>321</v>
      </c>
      <c r="F138" s="87" t="s">
        <v>651</v>
      </c>
      <c r="G138" s="294"/>
      <c r="H138" s="295"/>
      <c r="I138" s="295"/>
      <c r="J138" s="296"/>
      <c r="K138" s="295"/>
      <c r="L138" s="297">
        <f>SUM(L132:L137)</f>
        <v>216</v>
      </c>
      <c r="M138" s="298"/>
      <c r="N138" s="154"/>
      <c r="O138" s="155"/>
      <c r="P138" s="237"/>
      <c r="Q138" s="237"/>
      <c r="R138" s="237"/>
      <c r="S138" s="237"/>
      <c r="U138" s="53"/>
    </row>
    <row r="139" spans="1:21" ht="15.75" x14ac:dyDescent="0.25">
      <c r="A139" s="72"/>
      <c r="B139" s="72">
        <v>364</v>
      </c>
      <c r="C139" s="87">
        <v>10721306</v>
      </c>
      <c r="D139" s="87" t="s">
        <v>839</v>
      </c>
      <c r="E139" s="96" t="s">
        <v>322</v>
      </c>
      <c r="F139" s="87" t="s">
        <v>651</v>
      </c>
      <c r="G139" s="96" t="s">
        <v>323</v>
      </c>
      <c r="H139" s="17">
        <v>4380</v>
      </c>
      <c r="I139" s="17">
        <v>14</v>
      </c>
      <c r="J139" s="18">
        <v>4</v>
      </c>
      <c r="K139" s="105">
        <v>16</v>
      </c>
      <c r="L139" s="101">
        <f>J139*K139</f>
        <v>64</v>
      </c>
      <c r="M139" s="121" t="s">
        <v>7</v>
      </c>
      <c r="N139" s="74"/>
      <c r="O139" s="81" t="s">
        <v>86</v>
      </c>
      <c r="P139" s="150">
        <v>34320</v>
      </c>
      <c r="Q139" s="150">
        <v>4.25</v>
      </c>
      <c r="R139" s="245">
        <v>43862</v>
      </c>
      <c r="S139" s="245">
        <v>43992</v>
      </c>
      <c r="U139" s="53"/>
    </row>
    <row r="140" spans="1:21" ht="15.75" x14ac:dyDescent="0.25">
      <c r="A140" s="72"/>
      <c r="B140" s="72">
        <v>364</v>
      </c>
      <c r="C140" s="87">
        <v>10721306</v>
      </c>
      <c r="D140" s="87" t="s">
        <v>839</v>
      </c>
      <c r="E140" s="96" t="s">
        <v>322</v>
      </c>
      <c r="F140" s="87" t="s">
        <v>651</v>
      </c>
      <c r="G140" s="95" t="s">
        <v>324</v>
      </c>
      <c r="H140" s="105">
        <v>3380</v>
      </c>
      <c r="I140" s="105">
        <v>28</v>
      </c>
      <c r="J140" s="300">
        <v>3</v>
      </c>
      <c r="K140" s="105">
        <v>16</v>
      </c>
      <c r="L140" s="101">
        <f t="shared" ref="L140:L142" si="26">J140*K140</f>
        <v>48</v>
      </c>
      <c r="M140" s="121" t="s">
        <v>7</v>
      </c>
      <c r="N140" s="74"/>
      <c r="O140" s="81" t="s">
        <v>86</v>
      </c>
      <c r="P140" s="150">
        <v>34320</v>
      </c>
      <c r="Q140" s="150">
        <v>4.25</v>
      </c>
      <c r="R140" s="245">
        <v>43862</v>
      </c>
      <c r="S140" s="245">
        <v>43992</v>
      </c>
      <c r="U140" s="53"/>
    </row>
    <row r="141" spans="1:21" ht="19.5" customHeight="1" x14ac:dyDescent="0.25">
      <c r="A141" s="72"/>
      <c r="B141" s="72">
        <v>364</v>
      </c>
      <c r="C141" s="87">
        <v>10721306</v>
      </c>
      <c r="D141" s="87" t="s">
        <v>839</v>
      </c>
      <c r="E141" s="96" t="s">
        <v>322</v>
      </c>
      <c r="F141" s="87" t="s">
        <v>651</v>
      </c>
      <c r="G141" s="299" t="s">
        <v>325</v>
      </c>
      <c r="H141" s="17">
        <v>2351</v>
      </c>
      <c r="I141" s="17">
        <v>15</v>
      </c>
      <c r="J141" s="18">
        <v>3</v>
      </c>
      <c r="K141" s="105">
        <v>16</v>
      </c>
      <c r="L141" s="101">
        <f t="shared" si="26"/>
        <v>48</v>
      </c>
      <c r="M141" s="121" t="s">
        <v>7</v>
      </c>
      <c r="N141" s="77"/>
      <c r="O141" s="81" t="s">
        <v>326</v>
      </c>
      <c r="P141" s="150">
        <v>34320</v>
      </c>
      <c r="Q141" s="150">
        <v>4.25</v>
      </c>
      <c r="R141" s="245">
        <v>43862</v>
      </c>
      <c r="S141" s="245">
        <v>43992</v>
      </c>
      <c r="U141" s="53"/>
    </row>
    <row r="142" spans="1:21" ht="19.5" customHeight="1" x14ac:dyDescent="0.25">
      <c r="A142" s="72"/>
      <c r="B142" s="72">
        <v>364</v>
      </c>
      <c r="C142" s="87">
        <v>10721306</v>
      </c>
      <c r="D142" s="87" t="s">
        <v>839</v>
      </c>
      <c r="E142" s="96" t="s">
        <v>322</v>
      </c>
      <c r="F142" s="87" t="s">
        <v>651</v>
      </c>
      <c r="G142" s="299" t="s">
        <v>325</v>
      </c>
      <c r="H142" s="17" t="s">
        <v>216</v>
      </c>
      <c r="I142" s="17">
        <v>15</v>
      </c>
      <c r="J142" s="18">
        <v>3</v>
      </c>
      <c r="K142" s="105">
        <v>16</v>
      </c>
      <c r="L142" s="101">
        <f t="shared" si="26"/>
        <v>48</v>
      </c>
      <c r="M142" s="121" t="s">
        <v>7</v>
      </c>
      <c r="N142" s="77"/>
      <c r="O142" s="81" t="s">
        <v>326</v>
      </c>
      <c r="P142" s="150">
        <v>34320</v>
      </c>
      <c r="Q142" s="150">
        <v>4.25</v>
      </c>
      <c r="R142" s="245">
        <v>43862</v>
      </c>
      <c r="S142" s="245">
        <v>43992</v>
      </c>
      <c r="U142" s="53"/>
    </row>
    <row r="143" spans="1:21" ht="19.5" customHeight="1" x14ac:dyDescent="0.25">
      <c r="A143" s="72"/>
      <c r="B143" s="72">
        <v>364</v>
      </c>
      <c r="C143" s="87">
        <v>10721306</v>
      </c>
      <c r="D143" s="87" t="s">
        <v>839</v>
      </c>
      <c r="E143" s="96" t="s">
        <v>322</v>
      </c>
      <c r="F143" s="87" t="s">
        <v>651</v>
      </c>
      <c r="G143" s="215" t="s">
        <v>464</v>
      </c>
      <c r="H143" s="196">
        <v>7380</v>
      </c>
      <c r="I143" s="17"/>
      <c r="J143" s="195">
        <v>6</v>
      </c>
      <c r="K143" s="196">
        <v>16</v>
      </c>
      <c r="L143" s="196">
        <v>96</v>
      </c>
      <c r="M143" s="211" t="s">
        <v>10</v>
      </c>
      <c r="N143" s="197" t="s">
        <v>36</v>
      </c>
      <c r="O143" s="202" t="s">
        <v>634</v>
      </c>
      <c r="P143" s="238">
        <v>23100</v>
      </c>
      <c r="Q143" s="150">
        <v>4.25</v>
      </c>
      <c r="R143" s="245">
        <v>43862</v>
      </c>
      <c r="S143" s="245">
        <v>43992</v>
      </c>
      <c r="U143" s="53"/>
    </row>
    <row r="144" spans="1:21" ht="15.75" x14ac:dyDescent="0.25">
      <c r="A144" s="153">
        <v>31</v>
      </c>
      <c r="B144" s="72">
        <v>364</v>
      </c>
      <c r="C144" s="87">
        <v>10721306</v>
      </c>
      <c r="D144" s="87" t="s">
        <v>839</v>
      </c>
      <c r="E144" s="282" t="s">
        <v>327</v>
      </c>
      <c r="F144" s="87" t="s">
        <v>651</v>
      </c>
      <c r="G144" s="294"/>
      <c r="H144" s="295"/>
      <c r="I144" s="295"/>
      <c r="J144" s="296"/>
      <c r="K144" s="295"/>
      <c r="L144" s="297">
        <f>SUM(L139:L143)</f>
        <v>304</v>
      </c>
      <c r="M144" s="298"/>
      <c r="N144" s="154"/>
      <c r="O144" s="155"/>
      <c r="P144" s="237"/>
      <c r="Q144" s="237"/>
      <c r="R144" s="237"/>
      <c r="S144" s="237"/>
      <c r="U144" s="53"/>
    </row>
    <row r="145" spans="1:21" ht="15.75" x14ac:dyDescent="0.25">
      <c r="A145" s="72"/>
      <c r="B145" s="72">
        <v>365</v>
      </c>
      <c r="C145" s="87">
        <v>38603454</v>
      </c>
      <c r="D145" s="87" t="s">
        <v>841</v>
      </c>
      <c r="E145" s="96" t="s">
        <v>823</v>
      </c>
      <c r="F145" s="87" t="s">
        <v>651</v>
      </c>
      <c r="G145" s="16" t="s">
        <v>280</v>
      </c>
      <c r="H145" s="304" t="s">
        <v>195</v>
      </c>
      <c r="I145" s="17">
        <v>21</v>
      </c>
      <c r="J145" s="17">
        <v>4</v>
      </c>
      <c r="K145" s="17">
        <v>16</v>
      </c>
      <c r="L145" s="101">
        <f>J145*K145</f>
        <v>64</v>
      </c>
      <c r="M145" s="121" t="s">
        <v>7</v>
      </c>
      <c r="N145" s="74"/>
      <c r="O145" s="81" t="s">
        <v>86</v>
      </c>
      <c r="P145" s="150">
        <v>34320</v>
      </c>
      <c r="Q145" s="150">
        <v>4.25</v>
      </c>
      <c r="R145" s="245">
        <v>43862</v>
      </c>
      <c r="S145" s="245">
        <v>43992</v>
      </c>
      <c r="U145" s="53"/>
    </row>
    <row r="146" spans="1:21" ht="15.75" x14ac:dyDescent="0.25">
      <c r="A146" s="72"/>
      <c r="B146" s="72">
        <v>365</v>
      </c>
      <c r="C146" s="87">
        <v>38603454</v>
      </c>
      <c r="D146" s="87" t="s">
        <v>841</v>
      </c>
      <c r="E146" s="96" t="s">
        <v>823</v>
      </c>
      <c r="F146" s="87" t="s">
        <v>651</v>
      </c>
      <c r="G146" s="16" t="s">
        <v>328</v>
      </c>
      <c r="H146" s="304" t="s">
        <v>121</v>
      </c>
      <c r="I146" s="17">
        <v>28</v>
      </c>
      <c r="J146" s="17">
        <v>4</v>
      </c>
      <c r="K146" s="17">
        <v>16</v>
      </c>
      <c r="L146" s="101">
        <f t="shared" ref="L146:L148" si="27">J146*K146</f>
        <v>64</v>
      </c>
      <c r="M146" s="121" t="s">
        <v>7</v>
      </c>
      <c r="N146" s="74"/>
      <c r="O146" s="81" t="s">
        <v>86</v>
      </c>
      <c r="P146" s="150">
        <v>34320</v>
      </c>
      <c r="Q146" s="150">
        <v>4.25</v>
      </c>
      <c r="R146" s="245">
        <v>43862</v>
      </c>
      <c r="S146" s="245">
        <v>43992</v>
      </c>
      <c r="U146" s="53"/>
    </row>
    <row r="147" spans="1:21" ht="15.75" x14ac:dyDescent="0.25">
      <c r="A147" s="72"/>
      <c r="B147" s="72">
        <v>365</v>
      </c>
      <c r="C147" s="87">
        <v>38603454</v>
      </c>
      <c r="D147" s="87" t="s">
        <v>841</v>
      </c>
      <c r="E147" s="96" t="s">
        <v>823</v>
      </c>
      <c r="F147" s="87" t="s">
        <v>651</v>
      </c>
      <c r="G147" s="16" t="s">
        <v>280</v>
      </c>
      <c r="H147" s="304" t="s">
        <v>190</v>
      </c>
      <c r="I147" s="17">
        <v>37</v>
      </c>
      <c r="J147" s="17">
        <v>4</v>
      </c>
      <c r="K147" s="17">
        <v>16</v>
      </c>
      <c r="L147" s="101">
        <f t="shared" si="27"/>
        <v>64</v>
      </c>
      <c r="M147" s="121" t="s">
        <v>7</v>
      </c>
      <c r="N147" s="74"/>
      <c r="O147" s="81" t="s">
        <v>86</v>
      </c>
      <c r="P147" s="150">
        <v>34320</v>
      </c>
      <c r="Q147" s="150">
        <v>4.25</v>
      </c>
      <c r="R147" s="245">
        <v>43862</v>
      </c>
      <c r="S147" s="245">
        <v>43992</v>
      </c>
      <c r="U147" s="53"/>
    </row>
    <row r="148" spans="1:21" ht="15.75" x14ac:dyDescent="0.25">
      <c r="A148" s="72"/>
      <c r="B148" s="72">
        <v>365</v>
      </c>
      <c r="C148" s="87">
        <v>38603454</v>
      </c>
      <c r="D148" s="87" t="s">
        <v>841</v>
      </c>
      <c r="E148" s="96" t="s">
        <v>823</v>
      </c>
      <c r="F148" s="87" t="s">
        <v>651</v>
      </c>
      <c r="G148" s="16" t="s">
        <v>280</v>
      </c>
      <c r="H148" s="101">
        <v>2321</v>
      </c>
      <c r="I148" s="101">
        <v>37</v>
      </c>
      <c r="J148" s="102">
        <v>4</v>
      </c>
      <c r="K148" s="101">
        <v>16</v>
      </c>
      <c r="L148" s="101">
        <f t="shared" si="27"/>
        <v>64</v>
      </c>
      <c r="M148" s="121" t="s">
        <v>7</v>
      </c>
      <c r="N148" s="74"/>
      <c r="O148" s="81" t="s">
        <v>86</v>
      </c>
      <c r="P148" s="150">
        <v>34320</v>
      </c>
      <c r="Q148" s="150">
        <v>4.25</v>
      </c>
      <c r="R148" s="245">
        <v>43862</v>
      </c>
      <c r="S148" s="245">
        <v>43992</v>
      </c>
      <c r="U148" s="53"/>
    </row>
    <row r="149" spans="1:21" s="158" customFormat="1" ht="15.75" customHeight="1" x14ac:dyDescent="0.25">
      <c r="A149" s="153">
        <v>32</v>
      </c>
      <c r="B149" s="72">
        <v>365</v>
      </c>
      <c r="C149" s="87">
        <v>38603454</v>
      </c>
      <c r="D149" s="87" t="s">
        <v>841</v>
      </c>
      <c r="E149" s="282" t="s">
        <v>329</v>
      </c>
      <c r="F149" s="87" t="s">
        <v>651</v>
      </c>
      <c r="G149" s="294"/>
      <c r="H149" s="295"/>
      <c r="I149" s="295"/>
      <c r="J149" s="296"/>
      <c r="K149" s="295"/>
      <c r="L149" s="297">
        <f>SUM(L145:L148)</f>
        <v>256</v>
      </c>
      <c r="M149" s="298"/>
      <c r="N149" s="154"/>
      <c r="O149" s="155"/>
      <c r="P149" s="237"/>
      <c r="Q149" s="237"/>
      <c r="R149" s="237"/>
      <c r="S149" s="237"/>
      <c r="U149" s="159"/>
    </row>
    <row r="150" spans="1:21" ht="15" customHeight="1" x14ac:dyDescent="0.25">
      <c r="A150" s="72"/>
      <c r="B150" s="72">
        <v>366</v>
      </c>
      <c r="C150" s="87">
        <v>14873715</v>
      </c>
      <c r="D150" s="87" t="s">
        <v>679</v>
      </c>
      <c r="E150" s="96" t="s">
        <v>330</v>
      </c>
      <c r="F150" s="87" t="s">
        <v>651</v>
      </c>
      <c r="G150" s="25" t="s">
        <v>320</v>
      </c>
      <c r="H150" s="101" t="s">
        <v>108</v>
      </c>
      <c r="I150" s="101">
        <v>35</v>
      </c>
      <c r="J150" s="101">
        <v>3</v>
      </c>
      <c r="K150" s="101">
        <v>16</v>
      </c>
      <c r="L150" s="101">
        <f t="shared" ref="L150:L152" si="28">J150*K150</f>
        <v>48</v>
      </c>
      <c r="M150" s="121" t="s">
        <v>7</v>
      </c>
      <c r="N150" s="74"/>
      <c r="O150" s="81" t="s">
        <v>86</v>
      </c>
      <c r="P150" s="150">
        <v>34320</v>
      </c>
      <c r="Q150" s="150">
        <v>4.25</v>
      </c>
      <c r="R150" s="245">
        <v>43862</v>
      </c>
      <c r="S150" s="245">
        <v>43992</v>
      </c>
      <c r="U150" s="53"/>
    </row>
    <row r="151" spans="1:21" ht="15" customHeight="1" x14ac:dyDescent="0.25">
      <c r="A151" s="72"/>
      <c r="B151" s="72">
        <v>366</v>
      </c>
      <c r="C151" s="87">
        <v>14873715</v>
      </c>
      <c r="D151" s="87" t="s">
        <v>679</v>
      </c>
      <c r="E151" s="96" t="s">
        <v>330</v>
      </c>
      <c r="F151" s="87" t="s">
        <v>651</v>
      </c>
      <c r="G151" s="25" t="s">
        <v>333</v>
      </c>
      <c r="H151" s="101">
        <v>2351</v>
      </c>
      <c r="I151" s="101">
        <v>15</v>
      </c>
      <c r="J151" s="101">
        <v>3</v>
      </c>
      <c r="K151" s="101">
        <v>16</v>
      </c>
      <c r="L151" s="101">
        <f t="shared" si="28"/>
        <v>48</v>
      </c>
      <c r="M151" s="121" t="s">
        <v>7</v>
      </c>
      <c r="N151" s="74"/>
      <c r="O151" s="81"/>
      <c r="P151" s="150">
        <v>34320</v>
      </c>
      <c r="Q151" s="150">
        <v>4.25</v>
      </c>
      <c r="R151" s="245">
        <v>43862</v>
      </c>
      <c r="S151" s="245">
        <v>43992</v>
      </c>
      <c r="U151" s="53"/>
    </row>
    <row r="152" spans="1:21" ht="15" customHeight="1" x14ac:dyDescent="0.25">
      <c r="A152" s="72"/>
      <c r="B152" s="72">
        <v>366</v>
      </c>
      <c r="C152" s="87">
        <v>14873715</v>
      </c>
      <c r="D152" s="87" t="s">
        <v>679</v>
      </c>
      <c r="E152" s="96" t="s">
        <v>330</v>
      </c>
      <c r="F152" s="87" t="s">
        <v>651</v>
      </c>
      <c r="G152" s="25" t="s">
        <v>333</v>
      </c>
      <c r="H152" s="101" t="s">
        <v>216</v>
      </c>
      <c r="I152" s="101">
        <v>14</v>
      </c>
      <c r="J152" s="101">
        <v>3</v>
      </c>
      <c r="K152" s="101">
        <v>16</v>
      </c>
      <c r="L152" s="101">
        <f t="shared" si="28"/>
        <v>48</v>
      </c>
      <c r="M152" s="121" t="s">
        <v>7</v>
      </c>
      <c r="N152" s="74"/>
      <c r="O152" s="81"/>
      <c r="P152" s="150">
        <v>34320</v>
      </c>
      <c r="Q152" s="150">
        <v>4.25</v>
      </c>
      <c r="R152" s="245">
        <v>43862</v>
      </c>
      <c r="S152" s="245">
        <v>43992</v>
      </c>
      <c r="U152" s="53"/>
    </row>
    <row r="153" spans="1:21" ht="15" customHeight="1" x14ac:dyDescent="0.25">
      <c r="A153" s="153">
        <v>33</v>
      </c>
      <c r="B153" s="72">
        <v>366</v>
      </c>
      <c r="C153" s="87">
        <v>14873715</v>
      </c>
      <c r="D153" s="87" t="s">
        <v>679</v>
      </c>
      <c r="E153" s="282" t="s">
        <v>334</v>
      </c>
      <c r="F153" s="87" t="s">
        <v>651</v>
      </c>
      <c r="G153" s="294"/>
      <c r="H153" s="295"/>
      <c r="I153" s="295"/>
      <c r="J153" s="296"/>
      <c r="K153" s="295"/>
      <c r="L153" s="297">
        <f>SUM(L150:L152)</f>
        <v>144</v>
      </c>
      <c r="M153" s="298"/>
      <c r="N153" s="154"/>
      <c r="O153" s="155"/>
      <c r="P153" s="237"/>
      <c r="Q153" s="237"/>
      <c r="R153" s="237"/>
      <c r="S153" s="237"/>
      <c r="U153" s="53"/>
    </row>
    <row r="154" spans="1:21" ht="15" customHeight="1" x14ac:dyDescent="0.25">
      <c r="A154" s="72"/>
      <c r="B154" s="72">
        <v>367</v>
      </c>
      <c r="C154" s="279">
        <v>1130632595</v>
      </c>
      <c r="D154" s="87" t="s">
        <v>841</v>
      </c>
      <c r="E154" s="15" t="s">
        <v>824</v>
      </c>
      <c r="F154" s="87" t="s">
        <v>651</v>
      </c>
      <c r="G154" s="16" t="s">
        <v>335</v>
      </c>
      <c r="H154" s="304" t="s">
        <v>101</v>
      </c>
      <c r="I154" s="17"/>
      <c r="J154" s="17">
        <v>2</v>
      </c>
      <c r="K154" s="17">
        <v>4</v>
      </c>
      <c r="L154" s="319">
        <f t="shared" ref="L154" si="29">J154*K154</f>
        <v>8</v>
      </c>
      <c r="M154" s="121" t="s">
        <v>10</v>
      </c>
      <c r="N154" s="68"/>
      <c r="O154" s="157"/>
      <c r="P154" s="150">
        <v>23100</v>
      </c>
      <c r="Q154" s="150">
        <v>4.25</v>
      </c>
      <c r="R154" s="245">
        <v>43897</v>
      </c>
      <c r="S154" s="245">
        <v>44020</v>
      </c>
      <c r="U154" s="53"/>
    </row>
    <row r="155" spans="1:21" ht="15" customHeight="1" x14ac:dyDescent="0.25">
      <c r="A155" s="153">
        <v>34</v>
      </c>
      <c r="B155" s="72">
        <v>367</v>
      </c>
      <c r="C155" s="279">
        <v>1130632595</v>
      </c>
      <c r="D155" s="87" t="s">
        <v>841</v>
      </c>
      <c r="E155" s="286" t="s">
        <v>336</v>
      </c>
      <c r="F155" s="87" t="s">
        <v>651</v>
      </c>
      <c r="G155" s="294"/>
      <c r="H155" s="295"/>
      <c r="I155" s="295"/>
      <c r="J155" s="296"/>
      <c r="K155" s="295"/>
      <c r="L155" s="297">
        <f>SUM(L154:L154)</f>
        <v>8</v>
      </c>
      <c r="M155" s="298"/>
      <c r="N155" s="154"/>
      <c r="O155" s="155"/>
      <c r="P155" s="237"/>
      <c r="Q155" s="237"/>
      <c r="R155" s="237"/>
      <c r="S155" s="237"/>
      <c r="U155" s="53"/>
    </row>
    <row r="156" spans="1:21" ht="15" customHeight="1" x14ac:dyDescent="0.25">
      <c r="A156" s="72"/>
      <c r="B156" s="72">
        <v>368</v>
      </c>
      <c r="C156" s="87">
        <v>94538611</v>
      </c>
      <c r="D156" s="87" t="s">
        <v>672</v>
      </c>
      <c r="E156" s="15" t="s">
        <v>337</v>
      </c>
      <c r="F156" s="87" t="s">
        <v>651</v>
      </c>
      <c r="G156" s="16" t="s">
        <v>338</v>
      </c>
      <c r="H156" s="304" t="s">
        <v>195</v>
      </c>
      <c r="I156" s="17">
        <v>21</v>
      </c>
      <c r="J156" s="17">
        <v>3</v>
      </c>
      <c r="K156" s="17">
        <v>16</v>
      </c>
      <c r="L156" s="101">
        <f>J156*K156</f>
        <v>48</v>
      </c>
      <c r="M156" s="121" t="s">
        <v>7</v>
      </c>
      <c r="N156" s="74"/>
      <c r="O156" s="81" t="s">
        <v>86</v>
      </c>
      <c r="P156" s="150">
        <v>34320</v>
      </c>
      <c r="Q156" s="150">
        <v>4.25</v>
      </c>
      <c r="R156" s="245">
        <v>43862</v>
      </c>
      <c r="S156" s="245">
        <v>43992</v>
      </c>
      <c r="U156" s="53"/>
    </row>
    <row r="157" spans="1:21" ht="15" customHeight="1" x14ac:dyDescent="0.25">
      <c r="A157" s="72"/>
      <c r="B157" s="72">
        <v>368</v>
      </c>
      <c r="C157" s="87">
        <v>94538611</v>
      </c>
      <c r="D157" s="87" t="s">
        <v>672</v>
      </c>
      <c r="E157" s="15" t="s">
        <v>337</v>
      </c>
      <c r="F157" s="87" t="s">
        <v>651</v>
      </c>
      <c r="G157" s="16" t="s">
        <v>339</v>
      </c>
      <c r="H157" s="304" t="s">
        <v>271</v>
      </c>
      <c r="I157" s="17">
        <v>25</v>
      </c>
      <c r="J157" s="17">
        <v>4</v>
      </c>
      <c r="K157" s="17">
        <v>16</v>
      </c>
      <c r="L157" s="101">
        <f t="shared" ref="L157:L160" si="30">J157*K157</f>
        <v>64</v>
      </c>
      <c r="M157" s="121" t="s">
        <v>7</v>
      </c>
      <c r="N157" s="74"/>
      <c r="O157" s="81" t="s">
        <v>86</v>
      </c>
      <c r="P157" s="150">
        <v>34320</v>
      </c>
      <c r="Q157" s="150">
        <v>4.25</v>
      </c>
      <c r="R157" s="245">
        <v>43862</v>
      </c>
      <c r="S157" s="245">
        <v>43992</v>
      </c>
      <c r="U157" s="53"/>
    </row>
    <row r="158" spans="1:21" ht="15" customHeight="1" x14ac:dyDescent="0.25">
      <c r="A158" s="72"/>
      <c r="B158" s="72">
        <v>368</v>
      </c>
      <c r="C158" s="87">
        <v>94538611</v>
      </c>
      <c r="D158" s="87" t="s">
        <v>672</v>
      </c>
      <c r="E158" s="15" t="s">
        <v>337</v>
      </c>
      <c r="F158" s="87" t="s">
        <v>651</v>
      </c>
      <c r="G158" s="95" t="s">
        <v>340</v>
      </c>
      <c r="H158" s="304" t="s">
        <v>198</v>
      </c>
      <c r="I158" s="17">
        <v>24</v>
      </c>
      <c r="J158" s="17">
        <v>3</v>
      </c>
      <c r="K158" s="17">
        <v>16</v>
      </c>
      <c r="L158" s="101">
        <f t="shared" si="30"/>
        <v>48</v>
      </c>
      <c r="M158" s="121" t="s">
        <v>7</v>
      </c>
      <c r="N158" s="74"/>
      <c r="O158" s="81" t="s">
        <v>86</v>
      </c>
      <c r="P158" s="150">
        <v>34320</v>
      </c>
      <c r="Q158" s="150">
        <v>4.25</v>
      </c>
      <c r="R158" s="245">
        <v>43862</v>
      </c>
      <c r="S158" s="245">
        <v>43992</v>
      </c>
      <c r="U158" s="53"/>
    </row>
    <row r="159" spans="1:21" ht="15" customHeight="1" x14ac:dyDescent="0.25">
      <c r="A159" s="72"/>
      <c r="B159" s="72">
        <v>368</v>
      </c>
      <c r="C159" s="87">
        <v>94538611</v>
      </c>
      <c r="D159" s="87" t="s">
        <v>672</v>
      </c>
      <c r="E159" s="15" t="s">
        <v>337</v>
      </c>
      <c r="F159" s="87" t="s">
        <v>651</v>
      </c>
      <c r="G159" s="16" t="s">
        <v>341</v>
      </c>
      <c r="H159" s="304"/>
      <c r="I159" s="17"/>
      <c r="J159" s="17">
        <v>4</v>
      </c>
      <c r="K159" s="17">
        <v>16</v>
      </c>
      <c r="L159" s="101">
        <f t="shared" si="30"/>
        <v>64</v>
      </c>
      <c r="M159" s="121" t="s">
        <v>10</v>
      </c>
      <c r="N159" s="74"/>
      <c r="O159" s="81"/>
      <c r="P159" s="171">
        <v>23100</v>
      </c>
      <c r="Q159" s="150">
        <v>4.25</v>
      </c>
      <c r="R159" s="245">
        <v>43862</v>
      </c>
      <c r="S159" s="245">
        <v>43992</v>
      </c>
      <c r="U159" s="53"/>
    </row>
    <row r="160" spans="1:21" ht="15" customHeight="1" x14ac:dyDescent="0.25">
      <c r="A160" s="72"/>
      <c r="B160" s="72">
        <v>368</v>
      </c>
      <c r="C160" s="87">
        <v>94538611</v>
      </c>
      <c r="D160" s="87" t="s">
        <v>672</v>
      </c>
      <c r="E160" s="15" t="s">
        <v>337</v>
      </c>
      <c r="F160" s="87" t="s">
        <v>651</v>
      </c>
      <c r="G160" s="320" t="s">
        <v>342</v>
      </c>
      <c r="H160" s="321" t="s">
        <v>343</v>
      </c>
      <c r="I160" s="224" t="s">
        <v>237</v>
      </c>
      <c r="J160" s="224">
        <v>5</v>
      </c>
      <c r="K160" s="224">
        <v>16</v>
      </c>
      <c r="L160" s="224">
        <f t="shared" si="30"/>
        <v>80</v>
      </c>
      <c r="M160" s="225" t="s">
        <v>12</v>
      </c>
      <c r="N160" s="74"/>
      <c r="O160" s="81"/>
      <c r="P160" s="171">
        <v>17160</v>
      </c>
      <c r="Q160" s="150">
        <v>4.25</v>
      </c>
      <c r="R160" s="245">
        <v>43862</v>
      </c>
      <c r="S160" s="245">
        <v>43992</v>
      </c>
      <c r="U160" s="53"/>
    </row>
    <row r="161" spans="1:21" s="158" customFormat="1" ht="15" customHeight="1" x14ac:dyDescent="0.25">
      <c r="A161" s="153">
        <v>35</v>
      </c>
      <c r="B161" s="72">
        <v>368</v>
      </c>
      <c r="C161" s="87">
        <v>94538611</v>
      </c>
      <c r="D161" s="87" t="s">
        <v>672</v>
      </c>
      <c r="E161" s="282" t="s">
        <v>344</v>
      </c>
      <c r="F161" s="87" t="s">
        <v>651</v>
      </c>
      <c r="G161" s="294"/>
      <c r="H161" s="295"/>
      <c r="I161" s="295"/>
      <c r="J161" s="296"/>
      <c r="K161" s="295"/>
      <c r="L161" s="297">
        <f>SUM(L156:L160)</f>
        <v>304</v>
      </c>
      <c r="M161" s="298"/>
      <c r="N161" s="154"/>
      <c r="O161" s="155"/>
      <c r="P161" s="237"/>
      <c r="Q161" s="237"/>
      <c r="R161" s="237"/>
      <c r="S161" s="237"/>
      <c r="U161" s="159"/>
    </row>
    <row r="162" spans="1:21" s="73" customFormat="1" ht="15" customHeight="1" x14ac:dyDescent="0.25">
      <c r="A162" s="72"/>
      <c r="B162" s="72">
        <v>369</v>
      </c>
      <c r="C162" s="87">
        <v>94463714</v>
      </c>
      <c r="D162" s="87" t="s">
        <v>844</v>
      </c>
      <c r="E162" s="192" t="s">
        <v>635</v>
      </c>
      <c r="F162" s="87" t="s">
        <v>651</v>
      </c>
      <c r="G162" s="216" t="s">
        <v>636</v>
      </c>
      <c r="H162" s="194" t="s">
        <v>109</v>
      </c>
      <c r="I162" s="101"/>
      <c r="J162" s="217">
        <v>3</v>
      </c>
      <c r="K162" s="194">
        <v>8</v>
      </c>
      <c r="L162" s="194">
        <v>24</v>
      </c>
      <c r="M162" s="211" t="s">
        <v>7</v>
      </c>
      <c r="N162" s="208" t="s">
        <v>36</v>
      </c>
      <c r="O162" s="209" t="s">
        <v>633</v>
      </c>
      <c r="P162" s="241">
        <v>34320</v>
      </c>
      <c r="Q162" s="241">
        <v>4.25</v>
      </c>
      <c r="R162" s="243">
        <v>43868</v>
      </c>
      <c r="S162" s="243">
        <v>43992</v>
      </c>
      <c r="U162" s="53"/>
    </row>
    <row r="163" spans="1:21" s="73" customFormat="1" ht="15" customHeight="1" x14ac:dyDescent="0.25">
      <c r="A163" s="72"/>
      <c r="B163" s="72">
        <v>369</v>
      </c>
      <c r="C163" s="87">
        <v>94463714</v>
      </c>
      <c r="D163" s="87" t="s">
        <v>844</v>
      </c>
      <c r="E163" s="192" t="s">
        <v>635</v>
      </c>
      <c r="F163" s="87" t="s">
        <v>651</v>
      </c>
      <c r="G163" s="216" t="s">
        <v>636</v>
      </c>
      <c r="H163" s="194">
        <v>742</v>
      </c>
      <c r="I163" s="101"/>
      <c r="J163" s="217">
        <v>3</v>
      </c>
      <c r="K163" s="194">
        <v>8</v>
      </c>
      <c r="L163" s="194">
        <v>24</v>
      </c>
      <c r="M163" s="211" t="s">
        <v>7</v>
      </c>
      <c r="N163" s="208" t="s">
        <v>36</v>
      </c>
      <c r="O163" s="209" t="s">
        <v>633</v>
      </c>
      <c r="P163" s="241">
        <v>34320</v>
      </c>
      <c r="Q163" s="241">
        <v>4.25</v>
      </c>
      <c r="R163" s="243">
        <v>43868</v>
      </c>
      <c r="S163" s="243">
        <v>43992</v>
      </c>
      <c r="U163" s="53"/>
    </row>
    <row r="164" spans="1:21" s="73" customFormat="1" ht="15" customHeight="1" x14ac:dyDescent="0.25">
      <c r="A164" s="72"/>
      <c r="B164" s="72">
        <v>369</v>
      </c>
      <c r="C164" s="87">
        <v>94463714</v>
      </c>
      <c r="D164" s="87" t="s">
        <v>844</v>
      </c>
      <c r="E164" s="192" t="s">
        <v>635</v>
      </c>
      <c r="F164" s="87" t="s">
        <v>651</v>
      </c>
      <c r="G164" s="216" t="s">
        <v>397</v>
      </c>
      <c r="H164" s="194">
        <v>10155</v>
      </c>
      <c r="I164" s="101"/>
      <c r="J164" s="217">
        <v>3</v>
      </c>
      <c r="K164" s="194">
        <v>8</v>
      </c>
      <c r="L164" s="194">
        <v>24</v>
      </c>
      <c r="M164" s="211" t="s">
        <v>7</v>
      </c>
      <c r="N164" s="208" t="s">
        <v>36</v>
      </c>
      <c r="O164" s="209" t="s">
        <v>633</v>
      </c>
      <c r="P164" s="241">
        <v>34320</v>
      </c>
      <c r="Q164" s="241">
        <v>4.25</v>
      </c>
      <c r="R164" s="243">
        <v>43868</v>
      </c>
      <c r="S164" s="243">
        <v>43992</v>
      </c>
      <c r="U164" s="53"/>
    </row>
    <row r="165" spans="1:21" s="73" customFormat="1" ht="15" customHeight="1" x14ac:dyDescent="0.25">
      <c r="A165" s="72"/>
      <c r="B165" s="72">
        <v>369</v>
      </c>
      <c r="C165" s="87">
        <v>94463714</v>
      </c>
      <c r="D165" s="87" t="s">
        <v>844</v>
      </c>
      <c r="E165" s="282" t="s">
        <v>637</v>
      </c>
      <c r="F165" s="87" t="s">
        <v>651</v>
      </c>
      <c r="G165" s="95"/>
      <c r="H165" s="101"/>
      <c r="I165" s="101"/>
      <c r="J165" s="102"/>
      <c r="K165" s="101"/>
      <c r="L165" s="104">
        <f>SUM(L162:L164)</f>
        <v>72</v>
      </c>
      <c r="M165" s="121"/>
      <c r="N165" s="68"/>
      <c r="O165" s="157"/>
      <c r="P165" s="239"/>
      <c r="Q165" s="243"/>
      <c r="R165" s="243"/>
      <c r="S165" s="239"/>
      <c r="U165" s="53"/>
    </row>
    <row r="166" spans="1:21" ht="14.25" customHeight="1" x14ac:dyDescent="0.25">
      <c r="A166" s="72"/>
      <c r="B166" s="72">
        <v>370</v>
      </c>
      <c r="C166" s="87">
        <v>1144137586</v>
      </c>
      <c r="D166" s="87" t="s">
        <v>672</v>
      </c>
      <c r="E166" s="96" t="s">
        <v>825</v>
      </c>
      <c r="F166" s="87" t="s">
        <v>651</v>
      </c>
      <c r="G166" s="16" t="s">
        <v>345</v>
      </c>
      <c r="H166" s="304" t="s">
        <v>346</v>
      </c>
      <c r="I166" s="17">
        <v>30</v>
      </c>
      <c r="J166" s="17">
        <v>3</v>
      </c>
      <c r="K166" s="17">
        <v>1</v>
      </c>
      <c r="L166" s="101">
        <f>J166*K166+3</f>
        <v>6</v>
      </c>
      <c r="M166" s="121" t="s">
        <v>7</v>
      </c>
      <c r="N166" s="74"/>
      <c r="O166" s="81" t="s">
        <v>86</v>
      </c>
      <c r="P166" s="150">
        <v>34320</v>
      </c>
      <c r="Q166" s="150">
        <v>4.25</v>
      </c>
      <c r="R166" s="245">
        <v>43862</v>
      </c>
      <c r="S166" s="245">
        <v>43992</v>
      </c>
      <c r="U166" s="53"/>
    </row>
    <row r="167" spans="1:21" ht="14.25" customHeight="1" x14ac:dyDescent="0.25">
      <c r="A167" s="72"/>
      <c r="B167" s="72">
        <v>370</v>
      </c>
      <c r="C167" s="87">
        <v>1144137586</v>
      </c>
      <c r="D167" s="87" t="s">
        <v>672</v>
      </c>
      <c r="E167" s="96" t="s">
        <v>825</v>
      </c>
      <c r="F167" s="87" t="s">
        <v>651</v>
      </c>
      <c r="G167" s="16" t="s">
        <v>347</v>
      </c>
      <c r="H167" s="304">
        <v>8320</v>
      </c>
      <c r="I167" s="17">
        <v>20</v>
      </c>
      <c r="J167" s="17">
        <v>6</v>
      </c>
      <c r="K167" s="17">
        <v>16</v>
      </c>
      <c r="L167" s="101">
        <f t="shared" ref="L167:L168" si="31">J167*K167</f>
        <v>96</v>
      </c>
      <c r="M167" s="121" t="s">
        <v>7</v>
      </c>
      <c r="N167" s="74"/>
      <c r="O167" s="81" t="s">
        <v>86</v>
      </c>
      <c r="P167" s="150">
        <v>34320</v>
      </c>
      <c r="Q167" s="150">
        <v>4.25</v>
      </c>
      <c r="R167" s="245">
        <v>43862</v>
      </c>
      <c r="S167" s="245">
        <v>43992</v>
      </c>
      <c r="U167" s="53"/>
    </row>
    <row r="168" spans="1:21" ht="14.25" customHeight="1" x14ac:dyDescent="0.25">
      <c r="A168" s="72"/>
      <c r="B168" s="72">
        <v>370</v>
      </c>
      <c r="C168" s="87">
        <v>1144137586</v>
      </c>
      <c r="D168" s="87" t="s">
        <v>672</v>
      </c>
      <c r="E168" s="96" t="s">
        <v>825</v>
      </c>
      <c r="F168" s="87" t="s">
        <v>651</v>
      </c>
      <c r="G168" s="16" t="s">
        <v>348</v>
      </c>
      <c r="H168" s="304">
        <v>7320</v>
      </c>
      <c r="I168" s="17">
        <v>20</v>
      </c>
      <c r="J168" s="17">
        <v>6</v>
      </c>
      <c r="K168" s="17">
        <v>16</v>
      </c>
      <c r="L168" s="101">
        <f t="shared" si="31"/>
        <v>96</v>
      </c>
      <c r="M168" s="121" t="s">
        <v>7</v>
      </c>
      <c r="N168" s="74"/>
      <c r="O168" s="81" t="s">
        <v>86</v>
      </c>
      <c r="P168" s="150">
        <v>34320</v>
      </c>
      <c r="Q168" s="150">
        <v>4.25</v>
      </c>
      <c r="R168" s="245">
        <v>43862</v>
      </c>
      <c r="S168" s="245">
        <v>43992</v>
      </c>
      <c r="U168" s="53"/>
    </row>
    <row r="169" spans="1:21" s="158" customFormat="1" ht="14.25" customHeight="1" x14ac:dyDescent="0.25">
      <c r="A169" s="153">
        <v>36</v>
      </c>
      <c r="B169" s="72">
        <v>370</v>
      </c>
      <c r="C169" s="87">
        <v>1144137586</v>
      </c>
      <c r="D169" s="87" t="s">
        <v>672</v>
      </c>
      <c r="E169" s="282" t="s">
        <v>349</v>
      </c>
      <c r="F169" s="87" t="s">
        <v>651</v>
      </c>
      <c r="G169" s="294"/>
      <c r="H169" s="295"/>
      <c r="I169" s="295"/>
      <c r="J169" s="296"/>
      <c r="K169" s="295"/>
      <c r="L169" s="297">
        <f>SUM(L166:L168)</f>
        <v>198</v>
      </c>
      <c r="M169" s="298"/>
      <c r="N169" s="154"/>
      <c r="O169" s="155"/>
      <c r="P169" s="237"/>
      <c r="Q169" s="237"/>
      <c r="R169" s="237"/>
      <c r="S169" s="237"/>
      <c r="U169" s="159"/>
    </row>
    <row r="170" spans="1:21" ht="15.75" x14ac:dyDescent="0.25">
      <c r="A170" s="72"/>
      <c r="B170" s="72">
        <v>371</v>
      </c>
      <c r="C170" s="87">
        <v>14795433</v>
      </c>
      <c r="D170" s="87" t="s">
        <v>676</v>
      </c>
      <c r="E170" s="96" t="s">
        <v>826</v>
      </c>
      <c r="F170" s="87" t="s">
        <v>651</v>
      </c>
      <c r="G170" s="95" t="s">
        <v>350</v>
      </c>
      <c r="H170" s="17">
        <v>3380</v>
      </c>
      <c r="I170" s="17">
        <v>15</v>
      </c>
      <c r="J170" s="18">
        <v>4</v>
      </c>
      <c r="K170" s="105">
        <v>16</v>
      </c>
      <c r="L170" s="101">
        <v>64</v>
      </c>
      <c r="M170" s="121" t="s">
        <v>7</v>
      </c>
      <c r="N170" s="74"/>
      <c r="O170" s="81" t="s">
        <v>86</v>
      </c>
      <c r="P170" s="150">
        <v>34320</v>
      </c>
      <c r="Q170" s="150">
        <v>4.25</v>
      </c>
      <c r="R170" s="242">
        <v>43865</v>
      </c>
      <c r="S170" s="242">
        <v>43992</v>
      </c>
      <c r="U170" s="53"/>
    </row>
    <row r="171" spans="1:21" ht="15.75" x14ac:dyDescent="0.25">
      <c r="A171" s="72"/>
      <c r="B171" s="72">
        <v>371</v>
      </c>
      <c r="C171" s="87">
        <v>14795433</v>
      </c>
      <c r="D171" s="87" t="s">
        <v>676</v>
      </c>
      <c r="E171" s="96" t="s">
        <v>826</v>
      </c>
      <c r="F171" s="87" t="s">
        <v>651</v>
      </c>
      <c r="G171" s="301" t="s">
        <v>351</v>
      </c>
      <c r="H171" s="17">
        <v>5380</v>
      </c>
      <c r="I171" s="17">
        <v>12</v>
      </c>
      <c r="J171" s="18">
        <v>3</v>
      </c>
      <c r="K171" s="105">
        <v>16</v>
      </c>
      <c r="L171" s="101">
        <v>48</v>
      </c>
      <c r="M171" s="121" t="s">
        <v>7</v>
      </c>
      <c r="N171" s="74"/>
      <c r="O171" s="81" t="s">
        <v>86</v>
      </c>
      <c r="P171" s="150">
        <v>34320</v>
      </c>
      <c r="Q171" s="150">
        <v>4.25</v>
      </c>
      <c r="R171" s="242">
        <v>43865</v>
      </c>
      <c r="S171" s="242">
        <v>43992</v>
      </c>
      <c r="U171" s="53"/>
    </row>
    <row r="172" spans="1:21" ht="15.75" x14ac:dyDescent="0.25">
      <c r="A172" s="153">
        <v>37</v>
      </c>
      <c r="B172" s="72">
        <v>371</v>
      </c>
      <c r="C172" s="87">
        <v>14795433</v>
      </c>
      <c r="D172" s="87" t="s">
        <v>676</v>
      </c>
      <c r="E172" s="282" t="s">
        <v>827</v>
      </c>
      <c r="F172" s="87" t="s">
        <v>651</v>
      </c>
      <c r="G172" s="294"/>
      <c r="H172" s="295"/>
      <c r="I172" s="295"/>
      <c r="J172" s="296"/>
      <c r="K172" s="295"/>
      <c r="L172" s="297">
        <f>SUM(L170:L171)</f>
        <v>112</v>
      </c>
      <c r="M172" s="298"/>
      <c r="N172" s="154"/>
      <c r="O172" s="155"/>
      <c r="P172" s="237"/>
      <c r="Q172" s="237"/>
      <c r="R172" s="237"/>
      <c r="S172" s="237"/>
      <c r="U172" s="53"/>
    </row>
    <row r="173" spans="1:21" ht="15.75" x14ac:dyDescent="0.25">
      <c r="A173" s="72"/>
      <c r="B173" s="72">
        <v>372</v>
      </c>
      <c r="C173" s="87">
        <v>67029564</v>
      </c>
      <c r="D173" s="87" t="s">
        <v>672</v>
      </c>
      <c r="E173" s="96" t="s">
        <v>352</v>
      </c>
      <c r="F173" s="87" t="s">
        <v>651</v>
      </c>
      <c r="G173" s="92" t="s">
        <v>353</v>
      </c>
      <c r="H173" s="17">
        <v>8385</v>
      </c>
      <c r="I173" s="17">
        <v>12</v>
      </c>
      <c r="J173" s="18">
        <v>3</v>
      </c>
      <c r="K173" s="105">
        <v>16</v>
      </c>
      <c r="L173" s="101">
        <f t="shared" ref="L173:L176" si="32">J173*K173</f>
        <v>48</v>
      </c>
      <c r="M173" s="121" t="s">
        <v>7</v>
      </c>
      <c r="N173" s="74"/>
      <c r="O173" s="81" t="s">
        <v>86</v>
      </c>
      <c r="P173" s="150">
        <v>34320</v>
      </c>
      <c r="Q173" s="150">
        <v>4.25</v>
      </c>
      <c r="R173" s="245">
        <v>43862</v>
      </c>
      <c r="S173" s="245">
        <v>43992</v>
      </c>
      <c r="U173" s="53"/>
    </row>
    <row r="174" spans="1:21" ht="15.75" x14ac:dyDescent="0.25">
      <c r="A174" s="72"/>
      <c r="B174" s="72">
        <v>372</v>
      </c>
      <c r="C174" s="87">
        <v>67029564</v>
      </c>
      <c r="D174" s="87" t="s">
        <v>672</v>
      </c>
      <c r="E174" s="96" t="s">
        <v>352</v>
      </c>
      <c r="F174" s="87" t="s">
        <v>651</v>
      </c>
      <c r="G174" s="301" t="s">
        <v>354</v>
      </c>
      <c r="H174" s="271">
        <v>8380</v>
      </c>
      <c r="I174" s="271">
        <v>12</v>
      </c>
      <c r="J174" s="18">
        <v>4</v>
      </c>
      <c r="K174" s="105">
        <v>16</v>
      </c>
      <c r="L174" s="101">
        <f t="shared" si="32"/>
        <v>64</v>
      </c>
      <c r="M174" s="121" t="s">
        <v>7</v>
      </c>
      <c r="N174" s="74"/>
      <c r="O174" s="81" t="s">
        <v>86</v>
      </c>
      <c r="P174" s="150">
        <v>34320</v>
      </c>
      <c r="Q174" s="150">
        <v>4.25</v>
      </c>
      <c r="R174" s="245">
        <v>43862</v>
      </c>
      <c r="S174" s="245">
        <v>43992</v>
      </c>
      <c r="U174" s="53"/>
    </row>
    <row r="175" spans="1:21" ht="15.75" x14ac:dyDescent="0.25">
      <c r="A175" s="72"/>
      <c r="B175" s="72">
        <v>372</v>
      </c>
      <c r="C175" s="87">
        <v>67029564</v>
      </c>
      <c r="D175" s="87" t="s">
        <v>672</v>
      </c>
      <c r="E175" s="96" t="s">
        <v>352</v>
      </c>
      <c r="F175" s="87" t="s">
        <v>651</v>
      </c>
      <c r="G175" s="234" t="s">
        <v>355</v>
      </c>
      <c r="H175" s="271">
        <v>2380</v>
      </c>
      <c r="I175" s="271">
        <v>13</v>
      </c>
      <c r="J175" s="18">
        <v>4</v>
      </c>
      <c r="K175" s="105">
        <v>16</v>
      </c>
      <c r="L175" s="101">
        <f t="shared" si="32"/>
        <v>64</v>
      </c>
      <c r="M175" s="121" t="s">
        <v>7</v>
      </c>
      <c r="N175" s="74"/>
      <c r="O175" s="81" t="s">
        <v>86</v>
      </c>
      <c r="P175" s="150">
        <v>34320</v>
      </c>
      <c r="Q175" s="150">
        <v>4.25</v>
      </c>
      <c r="R175" s="245">
        <v>43862</v>
      </c>
      <c r="S175" s="245">
        <v>43992</v>
      </c>
      <c r="U175" s="53"/>
    </row>
    <row r="176" spans="1:21" ht="15.75" x14ac:dyDescent="0.25">
      <c r="A176" s="72"/>
      <c r="B176" s="72">
        <v>372</v>
      </c>
      <c r="C176" s="87">
        <v>67029564</v>
      </c>
      <c r="D176" s="87" t="s">
        <v>672</v>
      </c>
      <c r="E176" s="96" t="s">
        <v>352</v>
      </c>
      <c r="F176" s="87" t="s">
        <v>651</v>
      </c>
      <c r="G176" s="301" t="s">
        <v>356</v>
      </c>
      <c r="H176" s="271">
        <v>8380</v>
      </c>
      <c r="I176" s="271">
        <v>12</v>
      </c>
      <c r="J176" s="322">
        <v>8</v>
      </c>
      <c r="K176" s="105">
        <v>16</v>
      </c>
      <c r="L176" s="101">
        <f t="shared" si="32"/>
        <v>128</v>
      </c>
      <c r="M176" s="121" t="s">
        <v>7</v>
      </c>
      <c r="N176" s="74"/>
      <c r="O176" s="81" t="s">
        <v>86</v>
      </c>
      <c r="P176" s="150">
        <v>34320</v>
      </c>
      <c r="Q176" s="150">
        <v>4.25</v>
      </c>
      <c r="R176" s="245">
        <v>43862</v>
      </c>
      <c r="S176" s="245">
        <v>43992</v>
      </c>
      <c r="U176" s="53"/>
    </row>
    <row r="177" spans="1:25" ht="26.25" customHeight="1" x14ac:dyDescent="0.25">
      <c r="A177" s="153">
        <v>38</v>
      </c>
      <c r="B177" s="72">
        <v>372</v>
      </c>
      <c r="C177" s="87">
        <v>67029564</v>
      </c>
      <c r="D177" s="87" t="s">
        <v>672</v>
      </c>
      <c r="E177" s="282" t="s">
        <v>357</v>
      </c>
      <c r="F177" s="87" t="s">
        <v>651</v>
      </c>
      <c r="G177" s="294"/>
      <c r="H177" s="295"/>
      <c r="I177" s="295"/>
      <c r="J177" s="296"/>
      <c r="K177" s="295"/>
      <c r="L177" s="297">
        <f>SUM(L173:L176)</f>
        <v>304</v>
      </c>
      <c r="M177" s="298"/>
      <c r="N177" s="154"/>
      <c r="O177" s="155"/>
      <c r="P177" s="237"/>
      <c r="Q177" s="237"/>
      <c r="R177" s="237"/>
      <c r="S177" s="237"/>
      <c r="U177" s="53"/>
    </row>
    <row r="178" spans="1:25" ht="25.5" x14ac:dyDescent="0.25">
      <c r="A178" s="72"/>
      <c r="B178" s="72">
        <v>373</v>
      </c>
      <c r="C178" s="87">
        <v>66918899</v>
      </c>
      <c r="D178" s="87" t="s">
        <v>672</v>
      </c>
      <c r="E178" s="96" t="s">
        <v>358</v>
      </c>
      <c r="F178" s="87" t="s">
        <v>651</v>
      </c>
      <c r="G178" s="16" t="s">
        <v>359</v>
      </c>
      <c r="H178" s="304" t="s">
        <v>346</v>
      </c>
      <c r="I178" s="17">
        <v>30</v>
      </c>
      <c r="J178" s="17">
        <v>3</v>
      </c>
      <c r="K178" s="17">
        <v>1</v>
      </c>
      <c r="L178" s="101">
        <f>J178*K178</f>
        <v>3</v>
      </c>
      <c r="M178" s="121" t="s">
        <v>7</v>
      </c>
      <c r="N178" s="74"/>
      <c r="O178" s="81" t="s">
        <v>86</v>
      </c>
      <c r="P178" s="150">
        <v>34320</v>
      </c>
      <c r="Q178" s="150">
        <v>4.25</v>
      </c>
      <c r="R178" s="245">
        <v>43862</v>
      </c>
      <c r="S178" s="245">
        <v>43992</v>
      </c>
      <c r="U178" s="53"/>
    </row>
    <row r="179" spans="1:25" ht="25.5" x14ac:dyDescent="0.25">
      <c r="A179" s="72"/>
      <c r="B179" s="72">
        <v>373</v>
      </c>
      <c r="C179" s="87">
        <v>66918899</v>
      </c>
      <c r="D179" s="87" t="s">
        <v>672</v>
      </c>
      <c r="E179" s="96" t="s">
        <v>358</v>
      </c>
      <c r="F179" s="87" t="s">
        <v>651</v>
      </c>
      <c r="G179" s="16" t="s">
        <v>360</v>
      </c>
      <c r="H179" s="304" t="s">
        <v>346</v>
      </c>
      <c r="I179" s="17">
        <v>30</v>
      </c>
      <c r="J179" s="17">
        <v>3</v>
      </c>
      <c r="K179" s="17">
        <v>1</v>
      </c>
      <c r="L179" s="101">
        <f t="shared" ref="L179:L185" si="33">J179*K179</f>
        <v>3</v>
      </c>
      <c r="M179" s="121" t="s">
        <v>7</v>
      </c>
      <c r="N179" s="74"/>
      <c r="O179" s="81" t="s">
        <v>86</v>
      </c>
      <c r="P179" s="150">
        <v>34320</v>
      </c>
      <c r="Q179" s="150">
        <v>4.25</v>
      </c>
      <c r="R179" s="245">
        <v>43862</v>
      </c>
      <c r="S179" s="245">
        <v>43992</v>
      </c>
      <c r="U179" s="53"/>
    </row>
    <row r="180" spans="1:25" ht="25.5" x14ac:dyDescent="0.25">
      <c r="A180" s="72"/>
      <c r="B180" s="72">
        <v>373</v>
      </c>
      <c r="C180" s="87">
        <v>66918899</v>
      </c>
      <c r="D180" s="87" t="s">
        <v>672</v>
      </c>
      <c r="E180" s="96" t="s">
        <v>358</v>
      </c>
      <c r="F180" s="87" t="s">
        <v>651</v>
      </c>
      <c r="G180" s="16" t="s">
        <v>361</v>
      </c>
      <c r="H180" s="304" t="s">
        <v>346</v>
      </c>
      <c r="I180" s="17">
        <v>30</v>
      </c>
      <c r="J180" s="17">
        <v>3</v>
      </c>
      <c r="K180" s="17">
        <v>1</v>
      </c>
      <c r="L180" s="101">
        <f t="shared" si="33"/>
        <v>3</v>
      </c>
      <c r="M180" s="121" t="s">
        <v>7</v>
      </c>
      <c r="N180" s="74"/>
      <c r="O180" s="81" t="s">
        <v>86</v>
      </c>
      <c r="P180" s="150">
        <v>34320</v>
      </c>
      <c r="Q180" s="150">
        <v>4.25</v>
      </c>
      <c r="R180" s="245">
        <v>43862</v>
      </c>
      <c r="S180" s="245">
        <v>43992</v>
      </c>
      <c r="U180" s="53"/>
    </row>
    <row r="181" spans="1:25" ht="15.75" x14ac:dyDescent="0.25">
      <c r="A181" s="72"/>
      <c r="B181" s="72">
        <v>373</v>
      </c>
      <c r="C181" s="87">
        <v>66918899</v>
      </c>
      <c r="D181" s="87" t="s">
        <v>672</v>
      </c>
      <c r="E181" s="96" t="s">
        <v>358</v>
      </c>
      <c r="F181" s="87" t="s">
        <v>651</v>
      </c>
      <c r="G181" s="16" t="s">
        <v>362</v>
      </c>
      <c r="H181" s="304" t="s">
        <v>271</v>
      </c>
      <c r="I181" s="17">
        <v>24</v>
      </c>
      <c r="J181" s="17">
        <v>4</v>
      </c>
      <c r="K181" s="17">
        <v>16</v>
      </c>
      <c r="L181" s="101">
        <f t="shared" si="33"/>
        <v>64</v>
      </c>
      <c r="M181" s="121" t="s">
        <v>7</v>
      </c>
      <c r="N181" s="74"/>
      <c r="O181" s="81" t="s">
        <v>86</v>
      </c>
      <c r="P181" s="150">
        <v>34320</v>
      </c>
      <c r="Q181" s="150">
        <v>4.25</v>
      </c>
      <c r="R181" s="245">
        <v>43862</v>
      </c>
      <c r="S181" s="245">
        <v>43992</v>
      </c>
      <c r="U181" s="53"/>
    </row>
    <row r="182" spans="1:25" ht="15.75" x14ac:dyDescent="0.25">
      <c r="A182" s="72"/>
      <c r="B182" s="72">
        <v>373</v>
      </c>
      <c r="C182" s="87">
        <v>66918899</v>
      </c>
      <c r="D182" s="87" t="s">
        <v>672</v>
      </c>
      <c r="E182" s="96" t="s">
        <v>358</v>
      </c>
      <c r="F182" s="87" t="s">
        <v>651</v>
      </c>
      <c r="G182" s="16" t="s">
        <v>362</v>
      </c>
      <c r="H182" s="304">
        <v>3320</v>
      </c>
      <c r="I182" s="17">
        <v>24</v>
      </c>
      <c r="J182" s="17">
        <v>4</v>
      </c>
      <c r="K182" s="17">
        <v>16</v>
      </c>
      <c r="L182" s="101">
        <f t="shared" si="33"/>
        <v>64</v>
      </c>
      <c r="M182" s="121" t="s">
        <v>7</v>
      </c>
      <c r="N182" s="74"/>
      <c r="O182" s="81" t="s">
        <v>86</v>
      </c>
      <c r="P182" s="150">
        <v>34320</v>
      </c>
      <c r="Q182" s="150">
        <v>4.25</v>
      </c>
      <c r="R182" s="245">
        <v>43862</v>
      </c>
      <c r="S182" s="245">
        <v>43992</v>
      </c>
      <c r="U182" s="53"/>
    </row>
    <row r="183" spans="1:25" ht="15.75" x14ac:dyDescent="0.25">
      <c r="A183" s="72"/>
      <c r="B183" s="72">
        <v>373</v>
      </c>
      <c r="C183" s="87">
        <v>66918899</v>
      </c>
      <c r="D183" s="87" t="s">
        <v>672</v>
      </c>
      <c r="E183" s="96" t="s">
        <v>358</v>
      </c>
      <c r="F183" s="87" t="s">
        <v>651</v>
      </c>
      <c r="G183" s="16" t="s">
        <v>363</v>
      </c>
      <c r="H183" s="17" t="s">
        <v>254</v>
      </c>
      <c r="I183" s="17">
        <v>29</v>
      </c>
      <c r="J183" s="17">
        <v>4</v>
      </c>
      <c r="K183" s="17">
        <v>16</v>
      </c>
      <c r="L183" s="101">
        <f t="shared" si="33"/>
        <v>64</v>
      </c>
      <c r="M183" s="121" t="s">
        <v>7</v>
      </c>
      <c r="N183" s="74"/>
      <c r="O183" s="81" t="s">
        <v>86</v>
      </c>
      <c r="P183" s="150">
        <v>34320</v>
      </c>
      <c r="Q183" s="150">
        <v>4.25</v>
      </c>
      <c r="R183" s="245">
        <v>43862</v>
      </c>
      <c r="S183" s="245">
        <v>43992</v>
      </c>
      <c r="U183" s="53"/>
    </row>
    <row r="184" spans="1:25" ht="15.75" x14ac:dyDescent="0.25">
      <c r="A184" s="72"/>
      <c r="B184" s="72">
        <v>373</v>
      </c>
      <c r="C184" s="87">
        <v>66918899</v>
      </c>
      <c r="D184" s="87" t="s">
        <v>672</v>
      </c>
      <c r="E184" s="96" t="s">
        <v>358</v>
      </c>
      <c r="F184" s="87" t="s">
        <v>651</v>
      </c>
      <c r="G184" s="16" t="s">
        <v>364</v>
      </c>
      <c r="H184" s="304" t="s">
        <v>262</v>
      </c>
      <c r="I184" s="17">
        <v>18</v>
      </c>
      <c r="J184" s="17">
        <v>6</v>
      </c>
      <c r="K184" s="17">
        <v>16</v>
      </c>
      <c r="L184" s="101">
        <f t="shared" si="33"/>
        <v>96</v>
      </c>
      <c r="M184" s="121" t="s">
        <v>7</v>
      </c>
      <c r="N184" s="74"/>
      <c r="O184" s="81" t="s">
        <v>86</v>
      </c>
      <c r="P184" s="150">
        <v>34320</v>
      </c>
      <c r="Q184" s="150">
        <v>4.25</v>
      </c>
      <c r="R184" s="245">
        <v>43862</v>
      </c>
      <c r="S184" s="245">
        <v>43992</v>
      </c>
      <c r="U184" s="53"/>
    </row>
    <row r="185" spans="1:25" ht="25.5" x14ac:dyDescent="0.25">
      <c r="A185" s="72"/>
      <c r="B185" s="72">
        <v>373</v>
      </c>
      <c r="C185" s="87">
        <v>66918899</v>
      </c>
      <c r="D185" s="87" t="s">
        <v>672</v>
      </c>
      <c r="E185" s="96" t="s">
        <v>358</v>
      </c>
      <c r="F185" s="87" t="s">
        <v>651</v>
      </c>
      <c r="G185" s="16" t="s">
        <v>365</v>
      </c>
      <c r="H185" s="304" t="s">
        <v>101</v>
      </c>
      <c r="I185" s="17"/>
      <c r="J185" s="17">
        <v>2</v>
      </c>
      <c r="K185" s="17">
        <v>4</v>
      </c>
      <c r="L185" s="101">
        <f t="shared" si="33"/>
        <v>8</v>
      </c>
      <c r="M185" s="121" t="s">
        <v>7</v>
      </c>
      <c r="N185" s="74"/>
      <c r="O185" s="81" t="s">
        <v>86</v>
      </c>
      <c r="P185" s="150">
        <v>34320</v>
      </c>
      <c r="Q185" s="150">
        <v>4.25</v>
      </c>
      <c r="R185" s="245">
        <v>43862</v>
      </c>
      <c r="S185" s="245">
        <v>43992</v>
      </c>
      <c r="U185" s="53"/>
    </row>
    <row r="186" spans="1:25" ht="51" x14ac:dyDescent="0.25">
      <c r="A186" s="72"/>
      <c r="B186" s="72">
        <v>373</v>
      </c>
      <c r="C186" s="87">
        <v>66918899</v>
      </c>
      <c r="D186" s="87" t="s">
        <v>672</v>
      </c>
      <c r="E186" s="96" t="s">
        <v>358</v>
      </c>
      <c r="F186" s="87" t="s">
        <v>651</v>
      </c>
      <c r="G186" s="205" t="s">
        <v>360</v>
      </c>
      <c r="H186" s="206" t="s">
        <v>346</v>
      </c>
      <c r="I186" s="17"/>
      <c r="J186" s="196">
        <v>3</v>
      </c>
      <c r="K186" s="196">
        <v>1</v>
      </c>
      <c r="L186" s="198">
        <v>6</v>
      </c>
      <c r="M186" s="199" t="s">
        <v>7</v>
      </c>
      <c r="N186" s="197" t="s">
        <v>36</v>
      </c>
      <c r="O186" s="207" t="s">
        <v>624</v>
      </c>
      <c r="P186" s="150">
        <v>34320</v>
      </c>
      <c r="Q186" s="150">
        <v>4.25</v>
      </c>
      <c r="R186" s="245">
        <v>43862</v>
      </c>
      <c r="S186" s="245">
        <v>43992</v>
      </c>
      <c r="U186" s="53"/>
    </row>
    <row r="187" spans="1:25" s="158" customFormat="1" ht="15.75" customHeight="1" x14ac:dyDescent="0.25">
      <c r="A187" s="153">
        <v>39</v>
      </c>
      <c r="B187" s="72">
        <v>373</v>
      </c>
      <c r="C187" s="87">
        <v>66918899</v>
      </c>
      <c r="D187" s="87" t="s">
        <v>672</v>
      </c>
      <c r="E187" s="282" t="s">
        <v>366</v>
      </c>
      <c r="F187" s="87" t="s">
        <v>651</v>
      </c>
      <c r="G187" s="294"/>
      <c r="H187" s="295"/>
      <c r="I187" s="295"/>
      <c r="J187" s="296"/>
      <c r="K187" s="295"/>
      <c r="L187" s="297">
        <f>SUM(L178:L186)</f>
        <v>311</v>
      </c>
      <c r="M187" s="298"/>
      <c r="N187" s="154"/>
      <c r="O187" s="155"/>
      <c r="P187" s="237"/>
      <c r="Q187" s="237"/>
      <c r="R187" s="237"/>
      <c r="S187" s="237"/>
      <c r="U187" s="159"/>
    </row>
    <row r="188" spans="1:25" ht="15.75" x14ac:dyDescent="0.25">
      <c r="A188" s="72"/>
      <c r="B188" s="72">
        <v>374</v>
      </c>
      <c r="C188" s="87">
        <v>29111525</v>
      </c>
      <c r="D188" s="87" t="s">
        <v>672</v>
      </c>
      <c r="E188" s="96" t="s">
        <v>367</v>
      </c>
      <c r="F188" s="87" t="s">
        <v>651</v>
      </c>
      <c r="G188" s="95" t="s">
        <v>368</v>
      </c>
      <c r="H188" s="323"/>
      <c r="I188" s="323"/>
      <c r="J188" s="324">
        <v>4</v>
      </c>
      <c r="K188" s="101">
        <v>16</v>
      </c>
      <c r="L188" s="101">
        <f>J188*K188</f>
        <v>64</v>
      </c>
      <c r="M188" s="121" t="s">
        <v>10</v>
      </c>
      <c r="N188" s="74"/>
      <c r="O188" s="81" t="s">
        <v>86</v>
      </c>
      <c r="P188" s="171">
        <v>23100</v>
      </c>
      <c r="Q188" s="150">
        <v>4.25</v>
      </c>
      <c r="R188" s="245">
        <v>43862</v>
      </c>
      <c r="S188" s="245">
        <v>43992</v>
      </c>
      <c r="U188" s="53"/>
    </row>
    <row r="189" spans="1:25" ht="15.75" x14ac:dyDescent="0.25">
      <c r="A189" s="153">
        <v>40</v>
      </c>
      <c r="B189" s="72">
        <v>374</v>
      </c>
      <c r="C189" s="87">
        <v>29111525</v>
      </c>
      <c r="D189" s="87" t="s">
        <v>672</v>
      </c>
      <c r="E189" s="282" t="s">
        <v>369</v>
      </c>
      <c r="F189" s="87" t="s">
        <v>651</v>
      </c>
      <c r="G189" s="294"/>
      <c r="H189" s="295"/>
      <c r="I189" s="295"/>
      <c r="J189" s="296"/>
      <c r="K189" s="295"/>
      <c r="L189" s="297">
        <f>SUM(L188:L188)</f>
        <v>64</v>
      </c>
      <c r="M189" s="298"/>
      <c r="N189" s="154"/>
      <c r="O189" s="155"/>
      <c r="P189" s="237"/>
      <c r="Q189" s="237"/>
      <c r="R189" s="237"/>
      <c r="S189" s="237"/>
      <c r="U189" s="53"/>
    </row>
    <row r="190" spans="1:25" ht="38.25" x14ac:dyDescent="0.25">
      <c r="A190" s="72"/>
      <c r="B190" s="72">
        <v>375</v>
      </c>
      <c r="C190" s="87">
        <v>30727421</v>
      </c>
      <c r="D190" s="87" t="s">
        <v>678</v>
      </c>
      <c r="E190" s="96" t="s">
        <v>828</v>
      </c>
      <c r="F190" s="87" t="s">
        <v>651</v>
      </c>
      <c r="G190" s="218" t="s">
        <v>320</v>
      </c>
      <c r="H190" s="194">
        <v>3172</v>
      </c>
      <c r="I190" s="101"/>
      <c r="J190" s="200">
        <v>3</v>
      </c>
      <c r="K190" s="200">
        <v>16</v>
      </c>
      <c r="L190" s="210">
        <v>24</v>
      </c>
      <c r="M190" s="199" t="s">
        <v>7</v>
      </c>
      <c r="N190" s="208" t="s">
        <v>36</v>
      </c>
      <c r="O190" s="209" t="s">
        <v>638</v>
      </c>
      <c r="P190" s="150">
        <v>34320</v>
      </c>
      <c r="Q190" s="150">
        <v>4.25</v>
      </c>
      <c r="R190" s="245">
        <v>43862</v>
      </c>
      <c r="S190" s="245">
        <v>43992</v>
      </c>
      <c r="T190" s="73"/>
      <c r="U190" s="53"/>
      <c r="V190" s="73"/>
      <c r="W190" s="73"/>
      <c r="X190" s="73"/>
      <c r="Y190" s="73"/>
    </row>
    <row r="191" spans="1:25" ht="15.75" x14ac:dyDescent="0.25">
      <c r="A191" s="72"/>
      <c r="B191" s="72">
        <v>375</v>
      </c>
      <c r="C191" s="87">
        <v>30727421</v>
      </c>
      <c r="D191" s="87" t="s">
        <v>678</v>
      </c>
      <c r="E191" s="96" t="s">
        <v>828</v>
      </c>
      <c r="F191" s="87" t="s">
        <v>651</v>
      </c>
      <c r="G191" s="325" t="s">
        <v>370</v>
      </c>
      <c r="H191" s="89" t="s">
        <v>94</v>
      </c>
      <c r="I191" s="101">
        <v>30</v>
      </c>
      <c r="J191" s="89">
        <v>3</v>
      </c>
      <c r="K191" s="89">
        <v>8</v>
      </c>
      <c r="L191" s="101">
        <f t="shared" ref="L191" si="34">J191*K191</f>
        <v>24</v>
      </c>
      <c r="M191" s="121" t="s">
        <v>7</v>
      </c>
      <c r="N191" s="74"/>
      <c r="O191" s="81" t="s">
        <v>86</v>
      </c>
      <c r="P191" s="150">
        <v>34320</v>
      </c>
      <c r="Q191" s="150">
        <v>4.25</v>
      </c>
      <c r="R191" s="245">
        <v>43862</v>
      </c>
      <c r="S191" s="245">
        <v>43992</v>
      </c>
      <c r="T191" s="73"/>
      <c r="U191" s="53"/>
      <c r="V191" s="73"/>
      <c r="W191" s="73"/>
      <c r="X191" s="73"/>
      <c r="Y191" s="73"/>
    </row>
    <row r="192" spans="1:25" ht="38.25" x14ac:dyDescent="0.25">
      <c r="A192" s="72"/>
      <c r="B192" s="72">
        <v>375</v>
      </c>
      <c r="C192" s="87">
        <v>30727421</v>
      </c>
      <c r="D192" s="87" t="s">
        <v>678</v>
      </c>
      <c r="E192" s="96" t="s">
        <v>828</v>
      </c>
      <c r="F192" s="87" t="s">
        <v>651</v>
      </c>
      <c r="G192" s="218" t="s">
        <v>320</v>
      </c>
      <c r="H192" s="194">
        <v>3172</v>
      </c>
      <c r="I192" s="101"/>
      <c r="J192" s="200">
        <v>3</v>
      </c>
      <c r="K192" s="200">
        <v>16</v>
      </c>
      <c r="L192" s="200">
        <v>48</v>
      </c>
      <c r="M192" s="211" t="s">
        <v>7</v>
      </c>
      <c r="N192" s="208" t="s">
        <v>36</v>
      </c>
      <c r="O192" s="209" t="s">
        <v>638</v>
      </c>
      <c r="P192" s="150">
        <v>34320</v>
      </c>
      <c r="Q192" s="150">
        <v>4.25</v>
      </c>
      <c r="R192" s="245">
        <v>43862</v>
      </c>
      <c r="S192" s="245">
        <v>43992</v>
      </c>
      <c r="T192" s="73"/>
      <c r="U192" s="53"/>
      <c r="V192" s="73"/>
      <c r="W192" s="73"/>
      <c r="X192" s="73"/>
      <c r="Y192" s="73"/>
    </row>
    <row r="193" spans="1:25" ht="15.75" x14ac:dyDescent="0.25">
      <c r="A193" s="72"/>
      <c r="B193" s="72">
        <v>375</v>
      </c>
      <c r="C193" s="87">
        <v>30727421</v>
      </c>
      <c r="D193" s="87" t="s">
        <v>678</v>
      </c>
      <c r="E193" s="96" t="s">
        <v>828</v>
      </c>
      <c r="F193" s="87" t="s">
        <v>651</v>
      </c>
      <c r="G193" s="218" t="s">
        <v>307</v>
      </c>
      <c r="H193" s="194" t="s">
        <v>437</v>
      </c>
      <c r="I193" s="101"/>
      <c r="J193" s="195">
        <v>3</v>
      </c>
      <c r="K193" s="196">
        <v>16</v>
      </c>
      <c r="L193" s="198">
        <v>48</v>
      </c>
      <c r="M193" s="199" t="s">
        <v>7</v>
      </c>
      <c r="N193" s="197" t="s">
        <v>36</v>
      </c>
      <c r="O193" s="197" t="s">
        <v>639</v>
      </c>
      <c r="P193" s="150">
        <v>34320</v>
      </c>
      <c r="Q193" s="150">
        <v>4.25</v>
      </c>
      <c r="R193" s="245">
        <v>43862</v>
      </c>
      <c r="S193" s="245">
        <v>43992</v>
      </c>
      <c r="T193" s="73"/>
      <c r="U193" s="53"/>
      <c r="V193" s="73"/>
      <c r="W193" s="73"/>
      <c r="X193" s="73"/>
      <c r="Y193" s="73"/>
    </row>
    <row r="194" spans="1:25" ht="15.75" x14ac:dyDescent="0.25">
      <c r="A194" s="72"/>
      <c r="B194" s="72">
        <v>375</v>
      </c>
      <c r="C194" s="87">
        <v>30727421</v>
      </c>
      <c r="D194" s="87" t="s">
        <v>678</v>
      </c>
      <c r="E194" s="96" t="s">
        <v>828</v>
      </c>
      <c r="F194" s="87" t="s">
        <v>651</v>
      </c>
      <c r="G194" s="218" t="s">
        <v>80</v>
      </c>
      <c r="H194" s="194">
        <v>249</v>
      </c>
      <c r="I194" s="101"/>
      <c r="J194" s="217">
        <v>3</v>
      </c>
      <c r="K194" s="194">
        <v>8</v>
      </c>
      <c r="L194" s="198">
        <v>24</v>
      </c>
      <c r="M194" s="199" t="s">
        <v>7</v>
      </c>
      <c r="N194" s="197" t="s">
        <v>36</v>
      </c>
      <c r="O194" s="197" t="s">
        <v>640</v>
      </c>
      <c r="P194" s="150">
        <v>34320</v>
      </c>
      <c r="Q194" s="150">
        <v>4.25</v>
      </c>
      <c r="R194" s="245">
        <v>43862</v>
      </c>
      <c r="S194" s="245">
        <v>43992</v>
      </c>
      <c r="T194" s="73"/>
      <c r="U194" s="53"/>
      <c r="V194" s="73"/>
      <c r="W194" s="73"/>
      <c r="X194" s="73"/>
      <c r="Y194" s="73"/>
    </row>
    <row r="195" spans="1:25" ht="15.75" x14ac:dyDescent="0.25">
      <c r="A195" s="153">
        <v>41</v>
      </c>
      <c r="B195" s="72">
        <v>375</v>
      </c>
      <c r="C195" s="87">
        <v>30727421</v>
      </c>
      <c r="D195" s="87" t="s">
        <v>678</v>
      </c>
      <c r="E195" s="282" t="s">
        <v>829</v>
      </c>
      <c r="F195" s="87" t="s">
        <v>651</v>
      </c>
      <c r="G195" s="294"/>
      <c r="H195" s="295"/>
      <c r="I195" s="295"/>
      <c r="J195" s="296"/>
      <c r="K195" s="295"/>
      <c r="L195" s="297">
        <f>SUM(L190:L194)</f>
        <v>168</v>
      </c>
      <c r="M195" s="298"/>
      <c r="N195" s="154"/>
      <c r="O195" s="155"/>
      <c r="P195" s="150"/>
      <c r="Q195" s="150"/>
      <c r="R195" s="245"/>
      <c r="S195" s="245"/>
      <c r="T195" s="73"/>
      <c r="U195" s="53"/>
      <c r="V195" s="73"/>
      <c r="W195" s="73"/>
      <c r="X195" s="73"/>
      <c r="Y195" s="73"/>
    </row>
    <row r="196" spans="1:25" ht="15.75" x14ac:dyDescent="0.25">
      <c r="A196" s="72"/>
      <c r="B196" s="72">
        <v>376</v>
      </c>
      <c r="C196" s="87">
        <v>1130604259</v>
      </c>
      <c r="D196" s="87" t="s">
        <v>672</v>
      </c>
      <c r="E196" s="15" t="s">
        <v>371</v>
      </c>
      <c r="F196" s="87" t="s">
        <v>651</v>
      </c>
      <c r="G196" s="92" t="s">
        <v>372</v>
      </c>
      <c r="H196" s="271">
        <v>5380</v>
      </c>
      <c r="I196" s="271">
        <v>20</v>
      </c>
      <c r="J196" s="322">
        <v>3</v>
      </c>
      <c r="K196" s="105">
        <v>16</v>
      </c>
      <c r="L196" s="101">
        <f>J196*K196</f>
        <v>48</v>
      </c>
      <c r="M196" s="121" t="s">
        <v>7</v>
      </c>
      <c r="N196" s="68"/>
      <c r="O196" s="157"/>
      <c r="P196" s="150">
        <v>34320</v>
      </c>
      <c r="Q196" s="150">
        <v>4.25</v>
      </c>
      <c r="R196" s="245">
        <v>43862</v>
      </c>
      <c r="S196" s="245">
        <v>43992</v>
      </c>
      <c r="T196" s="73"/>
      <c r="U196" s="53"/>
      <c r="V196" s="73"/>
      <c r="W196" s="73"/>
      <c r="X196" s="73"/>
      <c r="Y196" s="73"/>
    </row>
    <row r="197" spans="1:25" ht="15.75" x14ac:dyDescent="0.25">
      <c r="A197" s="72"/>
      <c r="B197" s="72">
        <v>376</v>
      </c>
      <c r="C197" s="87">
        <v>1130604259</v>
      </c>
      <c r="D197" s="87" t="s">
        <v>672</v>
      </c>
      <c r="E197" s="15" t="s">
        <v>371</v>
      </c>
      <c r="F197" s="87" t="s">
        <v>651</v>
      </c>
      <c r="G197" s="301" t="s">
        <v>373</v>
      </c>
      <c r="H197" s="271" t="s">
        <v>374</v>
      </c>
      <c r="I197" s="271">
        <v>15</v>
      </c>
      <c r="J197" s="322">
        <v>4</v>
      </c>
      <c r="K197" s="105">
        <v>16</v>
      </c>
      <c r="L197" s="101">
        <f t="shared" ref="L197:L199" si="35">J197*K197</f>
        <v>64</v>
      </c>
      <c r="M197" s="121" t="s">
        <v>7</v>
      </c>
      <c r="N197" s="68"/>
      <c r="O197" s="157"/>
      <c r="P197" s="150">
        <v>34320</v>
      </c>
      <c r="Q197" s="150">
        <v>4.25</v>
      </c>
      <c r="R197" s="245">
        <v>43862</v>
      </c>
      <c r="S197" s="245">
        <v>43992</v>
      </c>
      <c r="T197" s="73">
        <f>144+24</f>
        <v>168</v>
      </c>
      <c r="U197" s="53"/>
      <c r="V197" s="73"/>
      <c r="W197" s="73"/>
      <c r="X197" s="73"/>
      <c r="Y197" s="73"/>
    </row>
    <row r="198" spans="1:25" ht="15.75" x14ac:dyDescent="0.25">
      <c r="A198" s="72"/>
      <c r="B198" s="72">
        <v>376</v>
      </c>
      <c r="C198" s="87">
        <v>1130604259</v>
      </c>
      <c r="D198" s="87" t="s">
        <v>672</v>
      </c>
      <c r="E198" s="15" t="s">
        <v>371</v>
      </c>
      <c r="F198" s="87" t="s">
        <v>651</v>
      </c>
      <c r="G198" s="16" t="s">
        <v>375</v>
      </c>
      <c r="H198" s="17">
        <v>3380</v>
      </c>
      <c r="I198" s="17">
        <v>15</v>
      </c>
      <c r="J198" s="18">
        <v>3</v>
      </c>
      <c r="K198" s="105">
        <v>16</v>
      </c>
      <c r="L198" s="101">
        <f t="shared" si="35"/>
        <v>48</v>
      </c>
      <c r="M198" s="121" t="s">
        <v>7</v>
      </c>
      <c r="N198" s="68"/>
      <c r="O198" s="157"/>
      <c r="P198" s="150">
        <v>34320</v>
      </c>
      <c r="Q198" s="150">
        <v>4.25</v>
      </c>
      <c r="R198" s="245">
        <v>43862</v>
      </c>
      <c r="S198" s="245">
        <v>43992</v>
      </c>
      <c r="T198" s="73"/>
      <c r="U198" s="53"/>
      <c r="V198" s="73"/>
      <c r="W198" s="73"/>
      <c r="X198" s="73"/>
      <c r="Y198" s="73"/>
    </row>
    <row r="199" spans="1:25" ht="15.75" x14ac:dyDescent="0.25">
      <c r="A199" s="72"/>
      <c r="B199" s="72">
        <v>376</v>
      </c>
      <c r="C199" s="87">
        <v>1130604259</v>
      </c>
      <c r="D199" s="87" t="s">
        <v>672</v>
      </c>
      <c r="E199" s="15" t="s">
        <v>371</v>
      </c>
      <c r="F199" s="87" t="s">
        <v>651</v>
      </c>
      <c r="G199" s="16" t="s">
        <v>376</v>
      </c>
      <c r="H199" s="17">
        <v>4380</v>
      </c>
      <c r="I199" s="17">
        <v>15</v>
      </c>
      <c r="J199" s="18">
        <v>3</v>
      </c>
      <c r="K199" s="105">
        <v>16</v>
      </c>
      <c r="L199" s="101">
        <f t="shared" si="35"/>
        <v>48</v>
      </c>
      <c r="M199" s="121" t="s">
        <v>7</v>
      </c>
      <c r="N199" s="68"/>
      <c r="O199" s="157"/>
      <c r="P199" s="150">
        <v>34320</v>
      </c>
      <c r="Q199" s="150">
        <v>4.25</v>
      </c>
      <c r="R199" s="245">
        <v>43862</v>
      </c>
      <c r="S199" s="245">
        <v>43992</v>
      </c>
      <c r="T199" s="73"/>
      <c r="U199" s="53"/>
      <c r="V199" s="73"/>
      <c r="W199" s="73"/>
      <c r="X199" s="73"/>
      <c r="Y199" s="73"/>
    </row>
    <row r="200" spans="1:25" ht="15.75" x14ac:dyDescent="0.25">
      <c r="A200" s="153">
        <v>42</v>
      </c>
      <c r="B200" s="72">
        <v>376</v>
      </c>
      <c r="C200" s="87">
        <v>1130604259</v>
      </c>
      <c r="D200" s="87" t="s">
        <v>672</v>
      </c>
      <c r="E200" s="282" t="s">
        <v>377</v>
      </c>
      <c r="F200" s="87" t="s">
        <v>651</v>
      </c>
      <c r="G200" s="294"/>
      <c r="H200" s="295"/>
      <c r="I200" s="295"/>
      <c r="J200" s="296"/>
      <c r="K200" s="295"/>
      <c r="L200" s="297">
        <f>SUM(L196:L199)</f>
        <v>208</v>
      </c>
      <c r="M200" s="298"/>
      <c r="N200" s="154"/>
      <c r="O200" s="155"/>
      <c r="P200" s="237"/>
      <c r="Q200" s="237"/>
      <c r="R200" s="237"/>
      <c r="S200" s="237"/>
      <c r="T200" s="73"/>
      <c r="U200" s="53"/>
      <c r="V200" s="73"/>
      <c r="W200" s="73"/>
      <c r="X200" s="73"/>
      <c r="Y200" s="73"/>
    </row>
    <row r="201" spans="1:25" ht="15.75" x14ac:dyDescent="0.25">
      <c r="A201" s="72"/>
      <c r="B201" s="72">
        <v>377</v>
      </c>
      <c r="C201" s="87">
        <v>6104784</v>
      </c>
      <c r="D201" s="87" t="s">
        <v>672</v>
      </c>
      <c r="E201" s="287" t="s">
        <v>378</v>
      </c>
      <c r="F201" s="87" t="s">
        <v>651</v>
      </c>
      <c r="G201" s="95" t="s">
        <v>379</v>
      </c>
      <c r="H201" s="271">
        <v>2380</v>
      </c>
      <c r="I201" s="271">
        <v>19</v>
      </c>
      <c r="J201" s="322">
        <v>3</v>
      </c>
      <c r="K201" s="105">
        <v>16</v>
      </c>
      <c r="L201" s="101">
        <f>J201*K201</f>
        <v>48</v>
      </c>
      <c r="M201" s="121" t="s">
        <v>7</v>
      </c>
      <c r="N201" s="68"/>
      <c r="O201" s="157"/>
      <c r="P201" s="150">
        <v>34320</v>
      </c>
      <c r="Q201" s="150">
        <v>4.25</v>
      </c>
      <c r="R201" s="244">
        <v>43866</v>
      </c>
      <c r="S201" s="244">
        <v>43992</v>
      </c>
      <c r="T201" s="73"/>
      <c r="U201" s="53"/>
      <c r="V201" s="73"/>
      <c r="W201" s="73"/>
      <c r="X201" s="73"/>
      <c r="Y201" s="73"/>
    </row>
    <row r="202" spans="1:25" ht="15.75" x14ac:dyDescent="0.25">
      <c r="A202" s="72"/>
      <c r="B202" s="72">
        <v>377</v>
      </c>
      <c r="C202" s="87">
        <v>6104784</v>
      </c>
      <c r="D202" s="87" t="s">
        <v>672</v>
      </c>
      <c r="E202" s="287" t="s">
        <v>378</v>
      </c>
      <c r="F202" s="87" t="s">
        <v>651</v>
      </c>
      <c r="G202" s="16" t="s">
        <v>380</v>
      </c>
      <c r="H202" s="271">
        <v>3380</v>
      </c>
      <c r="I202" s="271">
        <v>15</v>
      </c>
      <c r="J202" s="322">
        <v>3</v>
      </c>
      <c r="K202" s="105">
        <v>16</v>
      </c>
      <c r="L202" s="101">
        <f>J202*K202</f>
        <v>48</v>
      </c>
      <c r="M202" s="121" t="s">
        <v>7</v>
      </c>
      <c r="N202" s="68"/>
      <c r="O202" s="157"/>
      <c r="P202" s="150">
        <v>34320</v>
      </c>
      <c r="Q202" s="150">
        <v>4.25</v>
      </c>
      <c r="R202" s="244">
        <v>43866</v>
      </c>
      <c r="S202" s="244">
        <v>43992</v>
      </c>
      <c r="T202" s="73"/>
      <c r="U202" s="53"/>
      <c r="V202" s="73"/>
      <c r="W202" s="73"/>
      <c r="X202" s="73"/>
      <c r="Y202" s="73"/>
    </row>
    <row r="203" spans="1:25" ht="25.5" x14ac:dyDescent="0.25">
      <c r="A203" s="153">
        <v>43</v>
      </c>
      <c r="B203" s="72">
        <v>377</v>
      </c>
      <c r="C203" s="87">
        <v>6104784</v>
      </c>
      <c r="D203" s="87" t="s">
        <v>672</v>
      </c>
      <c r="E203" s="282" t="s">
        <v>381</v>
      </c>
      <c r="F203" s="87" t="s">
        <v>651</v>
      </c>
      <c r="G203" s="294"/>
      <c r="H203" s="295"/>
      <c r="I203" s="295"/>
      <c r="J203" s="296"/>
      <c r="K203" s="295"/>
      <c r="L203" s="297">
        <f>SUM(L201:L202)</f>
        <v>96</v>
      </c>
      <c r="M203" s="298"/>
      <c r="N203" s="154"/>
      <c r="O203" s="155"/>
      <c r="P203" s="237"/>
      <c r="Q203" s="237"/>
      <c r="R203" s="237"/>
      <c r="S203" s="237"/>
      <c r="U203" s="53"/>
    </row>
    <row r="204" spans="1:25" ht="15.75" x14ac:dyDescent="0.25">
      <c r="A204" s="72"/>
      <c r="B204" s="72">
        <v>378</v>
      </c>
      <c r="C204" s="87">
        <v>31576457</v>
      </c>
      <c r="D204" s="87" t="s">
        <v>672</v>
      </c>
      <c r="E204" s="96" t="s">
        <v>382</v>
      </c>
      <c r="F204" s="87" t="s">
        <v>651</v>
      </c>
      <c r="G204" s="299" t="s">
        <v>383</v>
      </c>
      <c r="H204" s="271">
        <v>7385</v>
      </c>
      <c r="I204" s="271">
        <v>13</v>
      </c>
      <c r="J204" s="322">
        <v>4</v>
      </c>
      <c r="K204" s="105">
        <v>16</v>
      </c>
      <c r="L204" s="101">
        <v>64</v>
      </c>
      <c r="M204" s="121" t="s">
        <v>7</v>
      </c>
      <c r="N204" s="74"/>
      <c r="O204" s="81" t="s">
        <v>86</v>
      </c>
      <c r="P204" s="150">
        <v>34320</v>
      </c>
      <c r="Q204" s="150">
        <v>4.25</v>
      </c>
      <c r="R204" s="245">
        <v>43862</v>
      </c>
      <c r="S204" s="245">
        <v>43992</v>
      </c>
      <c r="U204" s="53"/>
    </row>
    <row r="205" spans="1:25" ht="15.75" x14ac:dyDescent="0.25">
      <c r="A205" s="72"/>
      <c r="B205" s="72">
        <v>378</v>
      </c>
      <c r="C205" s="87">
        <v>31576457</v>
      </c>
      <c r="D205" s="87" t="s">
        <v>672</v>
      </c>
      <c r="E205" s="96" t="s">
        <v>382</v>
      </c>
      <c r="F205" s="87" t="s">
        <v>651</v>
      </c>
      <c r="G205" s="301" t="s">
        <v>384</v>
      </c>
      <c r="H205" s="271">
        <v>7380</v>
      </c>
      <c r="I205" s="271">
        <v>16</v>
      </c>
      <c r="J205" s="322">
        <v>4</v>
      </c>
      <c r="K205" s="105">
        <v>16</v>
      </c>
      <c r="L205" s="101">
        <v>64</v>
      </c>
      <c r="M205" s="121" t="s">
        <v>7</v>
      </c>
      <c r="N205" s="74"/>
      <c r="O205" s="81" t="s">
        <v>86</v>
      </c>
      <c r="P205" s="150">
        <v>34320</v>
      </c>
      <c r="Q205" s="150">
        <v>4.25</v>
      </c>
      <c r="R205" s="245">
        <v>43862</v>
      </c>
      <c r="S205" s="245">
        <v>43992</v>
      </c>
      <c r="U205" s="53"/>
    </row>
    <row r="206" spans="1:25" ht="15.75" x14ac:dyDescent="0.25">
      <c r="A206" s="153">
        <v>44</v>
      </c>
      <c r="B206" s="72">
        <v>378</v>
      </c>
      <c r="C206" s="87">
        <v>31576457</v>
      </c>
      <c r="D206" s="87" t="s">
        <v>672</v>
      </c>
      <c r="E206" s="282" t="s">
        <v>385</v>
      </c>
      <c r="F206" s="87" t="s">
        <v>651</v>
      </c>
      <c r="G206" s="294"/>
      <c r="H206" s="295"/>
      <c r="I206" s="295"/>
      <c r="J206" s="296"/>
      <c r="K206" s="295"/>
      <c r="L206" s="297">
        <f>SUM(L204:L205)</f>
        <v>128</v>
      </c>
      <c r="M206" s="298"/>
      <c r="N206" s="154"/>
      <c r="O206" s="155"/>
      <c r="P206" s="237"/>
      <c r="Q206" s="237"/>
      <c r="R206" s="237"/>
      <c r="S206" s="237"/>
      <c r="U206" s="53"/>
    </row>
    <row r="207" spans="1:25" ht="15.75" x14ac:dyDescent="0.25">
      <c r="A207" s="72"/>
      <c r="B207" s="72">
        <v>379</v>
      </c>
      <c r="C207" s="87">
        <v>31279067</v>
      </c>
      <c r="D207" s="87" t="s">
        <v>672</v>
      </c>
      <c r="E207" s="96" t="s">
        <v>830</v>
      </c>
      <c r="F207" s="87" t="s">
        <v>651</v>
      </c>
      <c r="G207" s="325" t="s">
        <v>80</v>
      </c>
      <c r="H207" s="89" t="s">
        <v>112</v>
      </c>
      <c r="I207" s="101">
        <v>30</v>
      </c>
      <c r="J207" s="89">
        <v>3</v>
      </c>
      <c r="K207" s="89">
        <v>8</v>
      </c>
      <c r="L207" s="101">
        <f>J207*K207</f>
        <v>24</v>
      </c>
      <c r="M207" s="121" t="s">
        <v>7</v>
      </c>
      <c r="N207" s="74"/>
      <c r="O207" s="81" t="s">
        <v>86</v>
      </c>
      <c r="P207" s="150">
        <v>34320</v>
      </c>
      <c r="Q207" s="150">
        <v>4.25</v>
      </c>
      <c r="R207" s="245">
        <v>43862</v>
      </c>
      <c r="S207" s="245">
        <v>43992</v>
      </c>
      <c r="U207" s="53"/>
    </row>
    <row r="208" spans="1:25" ht="15.75" x14ac:dyDescent="0.25">
      <c r="A208" s="72"/>
      <c r="B208" s="72">
        <v>379</v>
      </c>
      <c r="C208" s="87">
        <v>31279067</v>
      </c>
      <c r="D208" s="87" t="s">
        <v>672</v>
      </c>
      <c r="E208" s="96" t="s">
        <v>830</v>
      </c>
      <c r="F208" s="87" t="s">
        <v>651</v>
      </c>
      <c r="G208" s="25" t="s">
        <v>80</v>
      </c>
      <c r="H208" s="101" t="s">
        <v>386</v>
      </c>
      <c r="I208" s="101">
        <v>40</v>
      </c>
      <c r="J208" s="101">
        <v>3</v>
      </c>
      <c r="K208" s="101">
        <v>8</v>
      </c>
      <c r="L208" s="101">
        <f t="shared" ref="L208:L211" si="36">J208*K208</f>
        <v>24</v>
      </c>
      <c r="M208" s="121" t="s">
        <v>7</v>
      </c>
      <c r="N208" s="74"/>
      <c r="O208" s="81" t="s">
        <v>86</v>
      </c>
      <c r="P208" s="150">
        <v>34320</v>
      </c>
      <c r="Q208" s="150">
        <v>4.25</v>
      </c>
      <c r="R208" s="245">
        <v>43862</v>
      </c>
      <c r="S208" s="245">
        <v>43992</v>
      </c>
      <c r="U208" s="53"/>
    </row>
    <row r="209" spans="1:21" ht="15.75" x14ac:dyDescent="0.25">
      <c r="A209" s="72"/>
      <c r="B209" s="72">
        <v>379</v>
      </c>
      <c r="C209" s="87">
        <v>31279067</v>
      </c>
      <c r="D209" s="87" t="s">
        <v>672</v>
      </c>
      <c r="E209" s="96" t="s">
        <v>830</v>
      </c>
      <c r="F209" s="87" t="s">
        <v>651</v>
      </c>
      <c r="G209" s="25" t="s">
        <v>80</v>
      </c>
      <c r="H209" s="101">
        <v>241</v>
      </c>
      <c r="I209" s="101">
        <v>30</v>
      </c>
      <c r="J209" s="101">
        <v>3</v>
      </c>
      <c r="K209" s="101">
        <v>8</v>
      </c>
      <c r="L209" s="101">
        <f t="shared" si="36"/>
        <v>24</v>
      </c>
      <c r="M209" s="121" t="s">
        <v>7</v>
      </c>
      <c r="N209" s="74"/>
      <c r="O209" s="81" t="s">
        <v>86</v>
      </c>
      <c r="P209" s="150">
        <v>34320</v>
      </c>
      <c r="Q209" s="150">
        <v>4.25</v>
      </c>
      <c r="R209" s="245">
        <v>43862</v>
      </c>
      <c r="S209" s="245">
        <v>43992</v>
      </c>
      <c r="U209" s="53"/>
    </row>
    <row r="210" spans="1:21" ht="38.25" x14ac:dyDescent="0.25">
      <c r="A210" s="72"/>
      <c r="B210" s="72">
        <v>379</v>
      </c>
      <c r="C210" s="87">
        <v>31279067</v>
      </c>
      <c r="D210" s="87" t="s">
        <v>672</v>
      </c>
      <c r="E210" s="96" t="s">
        <v>830</v>
      </c>
      <c r="F210" s="87" t="s">
        <v>651</v>
      </c>
      <c r="G210" s="218" t="s">
        <v>80</v>
      </c>
      <c r="H210" s="194" t="s">
        <v>113</v>
      </c>
      <c r="I210" s="326"/>
      <c r="J210" s="194">
        <v>3</v>
      </c>
      <c r="K210" s="194">
        <v>8</v>
      </c>
      <c r="L210" s="198">
        <v>24</v>
      </c>
      <c r="M210" s="199" t="s">
        <v>7</v>
      </c>
      <c r="N210" s="208" t="s">
        <v>36</v>
      </c>
      <c r="O210" s="209" t="s">
        <v>638</v>
      </c>
      <c r="P210" s="150">
        <v>34320</v>
      </c>
      <c r="Q210" s="150">
        <v>4.25</v>
      </c>
      <c r="R210" s="245">
        <v>43862</v>
      </c>
      <c r="S210" s="245">
        <v>43992</v>
      </c>
      <c r="U210" s="53"/>
    </row>
    <row r="211" spans="1:21" ht="15.75" x14ac:dyDescent="0.25">
      <c r="A211" s="72"/>
      <c r="B211" s="72">
        <v>379</v>
      </c>
      <c r="C211" s="87">
        <v>31279067</v>
      </c>
      <c r="D211" s="87" t="s">
        <v>672</v>
      </c>
      <c r="E211" s="96" t="s">
        <v>830</v>
      </c>
      <c r="F211" s="87" t="s">
        <v>651</v>
      </c>
      <c r="G211" s="25" t="s">
        <v>387</v>
      </c>
      <c r="H211" s="101" t="s">
        <v>189</v>
      </c>
      <c r="I211" s="101">
        <v>30</v>
      </c>
      <c r="J211" s="101">
        <v>3</v>
      </c>
      <c r="K211" s="101">
        <v>16</v>
      </c>
      <c r="L211" s="101">
        <f t="shared" si="36"/>
        <v>48</v>
      </c>
      <c r="M211" s="121" t="s">
        <v>7</v>
      </c>
      <c r="N211" s="74"/>
      <c r="O211" s="81" t="s">
        <v>86</v>
      </c>
      <c r="P211" s="150">
        <v>34320</v>
      </c>
      <c r="Q211" s="150">
        <v>4.25</v>
      </c>
      <c r="R211" s="245">
        <v>43862</v>
      </c>
      <c r="S211" s="245">
        <v>43992</v>
      </c>
      <c r="U211" s="53"/>
    </row>
    <row r="212" spans="1:21" ht="15.75" x14ac:dyDescent="0.25">
      <c r="A212" s="153">
        <v>45</v>
      </c>
      <c r="B212" s="72">
        <v>379</v>
      </c>
      <c r="C212" s="87">
        <v>31279067</v>
      </c>
      <c r="D212" s="87" t="s">
        <v>672</v>
      </c>
      <c r="E212" s="282" t="s">
        <v>831</v>
      </c>
      <c r="F212" s="87" t="s">
        <v>651</v>
      </c>
      <c r="G212" s="294"/>
      <c r="H212" s="295"/>
      <c r="I212" s="295"/>
      <c r="J212" s="296"/>
      <c r="K212" s="295"/>
      <c r="L212" s="297">
        <f>SUM(L207:L211)</f>
        <v>144</v>
      </c>
      <c r="M212" s="298"/>
      <c r="N212" s="154"/>
      <c r="O212" s="155"/>
      <c r="P212" s="237"/>
      <c r="Q212" s="237"/>
      <c r="R212" s="237"/>
      <c r="S212" s="237"/>
      <c r="U212" s="53"/>
    </row>
    <row r="213" spans="1:21" ht="15.75" x14ac:dyDescent="0.25">
      <c r="A213" s="72"/>
      <c r="B213" s="153">
        <v>380</v>
      </c>
      <c r="C213" s="87">
        <v>35319716</v>
      </c>
      <c r="D213" s="87" t="s">
        <v>842</v>
      </c>
      <c r="E213" s="96" t="s">
        <v>832</v>
      </c>
      <c r="F213" s="87" t="s">
        <v>651</v>
      </c>
      <c r="G213" s="25" t="s">
        <v>79</v>
      </c>
      <c r="H213" s="101">
        <v>1111</v>
      </c>
      <c r="I213" s="101">
        <v>40</v>
      </c>
      <c r="J213" s="101">
        <v>3</v>
      </c>
      <c r="K213" s="101">
        <v>8</v>
      </c>
      <c r="L213" s="101">
        <v>24</v>
      </c>
      <c r="M213" s="121" t="s">
        <v>7</v>
      </c>
      <c r="N213" s="74"/>
      <c r="O213" s="81" t="s">
        <v>86</v>
      </c>
      <c r="P213" s="150">
        <v>34320</v>
      </c>
      <c r="Q213" s="150">
        <v>4.25</v>
      </c>
      <c r="R213" s="245">
        <v>43862</v>
      </c>
      <c r="S213" s="245">
        <v>43992</v>
      </c>
      <c r="U213" s="53"/>
    </row>
    <row r="214" spans="1:21" ht="15.75" x14ac:dyDescent="0.25">
      <c r="A214" s="72"/>
      <c r="B214" s="153">
        <v>380</v>
      </c>
      <c r="C214" s="87">
        <v>35319716</v>
      </c>
      <c r="D214" s="87" t="s">
        <v>842</v>
      </c>
      <c r="E214" s="96" t="s">
        <v>832</v>
      </c>
      <c r="F214" s="87" t="s">
        <v>651</v>
      </c>
      <c r="G214" s="25" t="s">
        <v>80</v>
      </c>
      <c r="H214" s="101" t="s">
        <v>115</v>
      </c>
      <c r="I214" s="101">
        <v>30</v>
      </c>
      <c r="J214" s="101">
        <v>3</v>
      </c>
      <c r="K214" s="101">
        <v>8</v>
      </c>
      <c r="L214" s="101">
        <f t="shared" ref="L214:L217" si="37">J214*K214</f>
        <v>24</v>
      </c>
      <c r="M214" s="121" t="s">
        <v>7</v>
      </c>
      <c r="N214" s="74"/>
      <c r="O214" s="81" t="s">
        <v>86</v>
      </c>
      <c r="P214" s="150">
        <v>34320</v>
      </c>
      <c r="Q214" s="150">
        <v>4.25</v>
      </c>
      <c r="R214" s="245">
        <v>43862</v>
      </c>
      <c r="S214" s="245">
        <v>43992</v>
      </c>
      <c r="U214" s="53"/>
    </row>
    <row r="215" spans="1:21" ht="15.75" x14ac:dyDescent="0.25">
      <c r="A215" s="72"/>
      <c r="B215" s="153">
        <v>380</v>
      </c>
      <c r="C215" s="87">
        <v>35319716</v>
      </c>
      <c r="D215" s="87" t="s">
        <v>842</v>
      </c>
      <c r="E215" s="96" t="s">
        <v>832</v>
      </c>
      <c r="F215" s="87" t="s">
        <v>651</v>
      </c>
      <c r="G215" s="25" t="s">
        <v>388</v>
      </c>
      <c r="H215" s="101" t="s">
        <v>389</v>
      </c>
      <c r="I215" s="323">
        <v>30</v>
      </c>
      <c r="J215" s="101">
        <v>3</v>
      </c>
      <c r="K215" s="101">
        <v>8</v>
      </c>
      <c r="L215" s="101">
        <f t="shared" si="37"/>
        <v>24</v>
      </c>
      <c r="M215" s="121" t="s">
        <v>7</v>
      </c>
      <c r="N215" s="74"/>
      <c r="O215" s="81" t="s">
        <v>86</v>
      </c>
      <c r="P215" s="150">
        <v>34320</v>
      </c>
      <c r="Q215" s="150">
        <v>4.25</v>
      </c>
      <c r="R215" s="245">
        <v>43862</v>
      </c>
      <c r="S215" s="245">
        <v>43992</v>
      </c>
      <c r="U215" s="53"/>
    </row>
    <row r="216" spans="1:21" ht="15.75" x14ac:dyDescent="0.25">
      <c r="A216" s="72"/>
      <c r="B216" s="153">
        <v>380</v>
      </c>
      <c r="C216" s="87">
        <v>35319716</v>
      </c>
      <c r="D216" s="87" t="s">
        <v>842</v>
      </c>
      <c r="E216" s="96" t="s">
        <v>832</v>
      </c>
      <c r="F216" s="87" t="s">
        <v>651</v>
      </c>
      <c r="G216" s="16" t="s">
        <v>390</v>
      </c>
      <c r="H216" s="304" t="s">
        <v>101</v>
      </c>
      <c r="I216" s="17"/>
      <c r="J216" s="17">
        <v>2</v>
      </c>
      <c r="K216" s="17">
        <v>4</v>
      </c>
      <c r="L216" s="101">
        <f t="shared" si="37"/>
        <v>8</v>
      </c>
      <c r="M216" s="121" t="s">
        <v>7</v>
      </c>
      <c r="N216" s="74"/>
      <c r="O216" s="81" t="s">
        <v>89</v>
      </c>
      <c r="P216" s="150">
        <v>34320</v>
      </c>
      <c r="Q216" s="150">
        <v>4.25</v>
      </c>
      <c r="R216" s="245">
        <v>43862</v>
      </c>
      <c r="S216" s="245">
        <v>43992</v>
      </c>
      <c r="U216" s="53"/>
    </row>
    <row r="217" spans="1:21" ht="15.75" x14ac:dyDescent="0.25">
      <c r="A217" s="72"/>
      <c r="B217" s="153">
        <v>380</v>
      </c>
      <c r="C217" s="87">
        <v>35319716</v>
      </c>
      <c r="D217" s="87" t="s">
        <v>842</v>
      </c>
      <c r="E217" s="96" t="s">
        <v>832</v>
      </c>
      <c r="F217" s="87" t="s">
        <v>651</v>
      </c>
      <c r="G217" s="320" t="s">
        <v>342</v>
      </c>
      <c r="H217" s="321" t="s">
        <v>343</v>
      </c>
      <c r="I217" s="224" t="s">
        <v>237</v>
      </c>
      <c r="J217" s="224">
        <v>5</v>
      </c>
      <c r="K217" s="224">
        <v>16</v>
      </c>
      <c r="L217" s="224">
        <f t="shared" si="37"/>
        <v>80</v>
      </c>
      <c r="M217" s="121" t="s">
        <v>7</v>
      </c>
      <c r="N217" s="74"/>
      <c r="O217" s="81"/>
      <c r="P217" s="150">
        <v>34320</v>
      </c>
      <c r="Q217" s="150">
        <v>4.25</v>
      </c>
      <c r="R217" s="245">
        <v>43862</v>
      </c>
      <c r="S217" s="245">
        <v>43992</v>
      </c>
      <c r="U217" s="53"/>
    </row>
    <row r="218" spans="1:21" ht="38.25" x14ac:dyDescent="0.25">
      <c r="A218" s="72"/>
      <c r="B218" s="153">
        <v>380</v>
      </c>
      <c r="C218" s="87">
        <v>35319716</v>
      </c>
      <c r="D218" s="87" t="s">
        <v>842</v>
      </c>
      <c r="E218" s="96" t="s">
        <v>832</v>
      </c>
      <c r="F218" s="87" t="s">
        <v>651</v>
      </c>
      <c r="G218" s="218" t="s">
        <v>320</v>
      </c>
      <c r="H218" s="194">
        <v>3172</v>
      </c>
      <c r="I218" s="224"/>
      <c r="J218" s="194">
        <v>3</v>
      </c>
      <c r="K218" s="194">
        <v>16</v>
      </c>
      <c r="L218" s="198">
        <v>48</v>
      </c>
      <c r="M218" s="199" t="s">
        <v>7</v>
      </c>
      <c r="N218" s="197" t="s">
        <v>36</v>
      </c>
      <c r="O218" s="207" t="s">
        <v>638</v>
      </c>
      <c r="P218" s="150">
        <v>34320</v>
      </c>
      <c r="Q218" s="150">
        <v>4.25</v>
      </c>
      <c r="R218" s="245">
        <v>43862</v>
      </c>
      <c r="S218" s="245">
        <v>43992</v>
      </c>
      <c r="U218" s="53"/>
    </row>
    <row r="219" spans="1:21" ht="15.75" x14ac:dyDescent="0.25">
      <c r="A219" s="153">
        <v>46</v>
      </c>
      <c r="B219" s="153">
        <v>380</v>
      </c>
      <c r="C219" s="87">
        <v>35319716</v>
      </c>
      <c r="D219" s="87" t="s">
        <v>842</v>
      </c>
      <c r="E219" s="282" t="s">
        <v>833</v>
      </c>
      <c r="F219" s="87" t="s">
        <v>651</v>
      </c>
      <c r="G219" s="294"/>
      <c r="H219" s="295"/>
      <c r="I219" s="295"/>
      <c r="J219" s="296"/>
      <c r="K219" s="295"/>
      <c r="L219" s="297">
        <f>SUM(L213:L218)</f>
        <v>208</v>
      </c>
      <c r="M219" s="298"/>
      <c r="N219" s="154"/>
      <c r="O219" s="155"/>
      <c r="P219" s="237"/>
      <c r="Q219" s="237"/>
      <c r="R219" s="237"/>
      <c r="S219" s="237"/>
      <c r="U219" s="53"/>
    </row>
    <row r="220" spans="1:21" ht="15.75" x14ac:dyDescent="0.25">
      <c r="A220" s="72"/>
      <c r="B220" s="72">
        <v>381</v>
      </c>
      <c r="C220" s="87">
        <v>31261750</v>
      </c>
      <c r="D220" s="87" t="s">
        <v>672</v>
      </c>
      <c r="E220" s="96" t="s">
        <v>393</v>
      </c>
      <c r="F220" s="87" t="s">
        <v>651</v>
      </c>
      <c r="G220" s="88" t="s">
        <v>391</v>
      </c>
      <c r="H220" s="305" t="s">
        <v>392</v>
      </c>
      <c r="I220" s="101">
        <v>15</v>
      </c>
      <c r="J220" s="101">
        <v>3</v>
      </c>
      <c r="K220" s="101">
        <v>16</v>
      </c>
      <c r="L220" s="101">
        <f>J220*K220</f>
        <v>48</v>
      </c>
      <c r="M220" s="121" t="s">
        <v>7</v>
      </c>
      <c r="N220" s="74"/>
      <c r="O220" s="81" t="s">
        <v>86</v>
      </c>
      <c r="P220" s="150">
        <v>34320</v>
      </c>
      <c r="Q220" s="150">
        <v>4.25</v>
      </c>
      <c r="R220" s="245">
        <v>43862</v>
      </c>
      <c r="S220" s="245">
        <v>43992</v>
      </c>
      <c r="U220" s="53"/>
    </row>
    <row r="221" spans="1:21" ht="15.75" x14ac:dyDescent="0.25">
      <c r="A221" s="72"/>
      <c r="B221" s="72">
        <v>381</v>
      </c>
      <c r="C221" s="87">
        <v>31261750</v>
      </c>
      <c r="D221" s="87" t="s">
        <v>672</v>
      </c>
      <c r="E221" s="96" t="s">
        <v>393</v>
      </c>
      <c r="F221" s="87" t="s">
        <v>651</v>
      </c>
      <c r="G221" s="97" t="s">
        <v>56</v>
      </c>
      <c r="H221" s="327">
        <v>2490</v>
      </c>
      <c r="I221" s="89">
        <v>28</v>
      </c>
      <c r="J221" s="311">
        <f t="shared" ref="J221:J224" si="38">L221/K221</f>
        <v>2.375</v>
      </c>
      <c r="K221" s="89">
        <v>16</v>
      </c>
      <c r="L221" s="101">
        <v>38</v>
      </c>
      <c r="M221" s="121" t="s">
        <v>7</v>
      </c>
      <c r="N221" s="74"/>
      <c r="O221" s="81" t="s">
        <v>86</v>
      </c>
      <c r="P221" s="150">
        <v>34320</v>
      </c>
      <c r="Q221" s="150">
        <v>4.25</v>
      </c>
      <c r="R221" s="245">
        <v>43862</v>
      </c>
      <c r="S221" s="245">
        <v>43992</v>
      </c>
      <c r="U221" s="53"/>
    </row>
    <row r="222" spans="1:21" ht="15.75" x14ac:dyDescent="0.25">
      <c r="A222" s="72"/>
      <c r="B222" s="72">
        <v>381</v>
      </c>
      <c r="C222" s="87">
        <v>31261750</v>
      </c>
      <c r="D222" s="87" t="s">
        <v>672</v>
      </c>
      <c r="E222" s="96" t="s">
        <v>393</v>
      </c>
      <c r="F222" s="87" t="s">
        <v>651</v>
      </c>
      <c r="G222" s="97" t="s">
        <v>56</v>
      </c>
      <c r="H222" s="327" t="s">
        <v>42</v>
      </c>
      <c r="I222" s="89">
        <v>28</v>
      </c>
      <c r="J222" s="311">
        <f t="shared" si="38"/>
        <v>2.375</v>
      </c>
      <c r="K222" s="89">
        <v>16</v>
      </c>
      <c r="L222" s="101">
        <v>38</v>
      </c>
      <c r="M222" s="121" t="s">
        <v>7</v>
      </c>
      <c r="N222" s="74"/>
      <c r="O222" s="81" t="s">
        <v>86</v>
      </c>
      <c r="P222" s="150">
        <v>34320</v>
      </c>
      <c r="Q222" s="150">
        <v>4.25</v>
      </c>
      <c r="R222" s="245">
        <v>43862</v>
      </c>
      <c r="S222" s="245">
        <v>43992</v>
      </c>
      <c r="U222" s="53"/>
    </row>
    <row r="223" spans="1:21" ht="15.75" x14ac:dyDescent="0.25">
      <c r="A223" s="72"/>
      <c r="B223" s="72">
        <v>381</v>
      </c>
      <c r="C223" s="87">
        <v>31261750</v>
      </c>
      <c r="D223" s="87" t="s">
        <v>672</v>
      </c>
      <c r="E223" s="96" t="s">
        <v>393</v>
      </c>
      <c r="F223" s="87" t="s">
        <v>651</v>
      </c>
      <c r="G223" s="97" t="s">
        <v>56</v>
      </c>
      <c r="H223" s="327">
        <v>2491</v>
      </c>
      <c r="I223" s="89">
        <v>40</v>
      </c>
      <c r="J223" s="311">
        <f t="shared" si="38"/>
        <v>2.375</v>
      </c>
      <c r="K223" s="89">
        <v>16</v>
      </c>
      <c r="L223" s="101">
        <v>38</v>
      </c>
      <c r="M223" s="121" t="s">
        <v>7</v>
      </c>
      <c r="N223" s="74"/>
      <c r="O223" s="81" t="s">
        <v>86</v>
      </c>
      <c r="P223" s="150">
        <v>34320</v>
      </c>
      <c r="Q223" s="150">
        <v>4.25</v>
      </c>
      <c r="R223" s="245">
        <v>43862</v>
      </c>
      <c r="S223" s="245">
        <v>43992</v>
      </c>
      <c r="U223" s="53"/>
    </row>
    <row r="224" spans="1:21" ht="15.75" x14ac:dyDescent="0.25">
      <c r="A224" s="72"/>
      <c r="B224" s="72">
        <v>381</v>
      </c>
      <c r="C224" s="87">
        <v>31261750</v>
      </c>
      <c r="D224" s="87" t="s">
        <v>672</v>
      </c>
      <c r="E224" s="96" t="s">
        <v>393</v>
      </c>
      <c r="F224" s="87" t="s">
        <v>651</v>
      </c>
      <c r="G224" s="97" t="s">
        <v>56</v>
      </c>
      <c r="H224" s="327" t="s">
        <v>74</v>
      </c>
      <c r="I224" s="89">
        <v>40</v>
      </c>
      <c r="J224" s="311">
        <f t="shared" si="38"/>
        <v>2.375</v>
      </c>
      <c r="K224" s="89">
        <v>16</v>
      </c>
      <c r="L224" s="101">
        <v>38</v>
      </c>
      <c r="M224" s="121" t="s">
        <v>7</v>
      </c>
      <c r="N224" s="74"/>
      <c r="O224" s="81" t="s">
        <v>86</v>
      </c>
      <c r="P224" s="150">
        <v>34320</v>
      </c>
      <c r="Q224" s="150">
        <v>4.25</v>
      </c>
      <c r="R224" s="245">
        <v>43862</v>
      </c>
      <c r="S224" s="245">
        <v>43992</v>
      </c>
      <c r="U224" s="53"/>
    </row>
    <row r="225" spans="1:21" ht="15.75" x14ac:dyDescent="0.25">
      <c r="A225" s="153">
        <v>47</v>
      </c>
      <c r="B225" s="72">
        <v>381</v>
      </c>
      <c r="C225" s="87">
        <v>31261750</v>
      </c>
      <c r="D225" s="87" t="s">
        <v>672</v>
      </c>
      <c r="E225" s="282" t="s">
        <v>394</v>
      </c>
      <c r="F225" s="87" t="s">
        <v>651</v>
      </c>
      <c r="G225" s="294"/>
      <c r="H225" s="295"/>
      <c r="I225" s="295"/>
      <c r="J225" s="296"/>
      <c r="K225" s="295"/>
      <c r="L225" s="316">
        <f>SUM(L220:L224)</f>
        <v>200</v>
      </c>
      <c r="M225" s="298"/>
      <c r="N225" s="154"/>
      <c r="O225" s="155"/>
      <c r="P225" s="237"/>
      <c r="Q225" s="237"/>
      <c r="R225" s="237"/>
      <c r="S225" s="237"/>
      <c r="U225" s="53"/>
    </row>
    <row r="226" spans="1:21" ht="15.75" x14ac:dyDescent="0.25">
      <c r="A226" s="72"/>
      <c r="B226" s="72">
        <v>382</v>
      </c>
      <c r="C226" s="87">
        <v>1130663797</v>
      </c>
      <c r="D226" s="87" t="s">
        <v>672</v>
      </c>
      <c r="E226" s="96" t="s">
        <v>834</v>
      </c>
      <c r="F226" s="87" t="s">
        <v>651</v>
      </c>
      <c r="G226" s="25" t="s">
        <v>395</v>
      </c>
      <c r="H226" s="101" t="s">
        <v>396</v>
      </c>
      <c r="I226" s="101">
        <v>20</v>
      </c>
      <c r="J226" s="101">
        <v>3</v>
      </c>
      <c r="K226" s="101">
        <v>8</v>
      </c>
      <c r="L226" s="101">
        <v>24</v>
      </c>
      <c r="M226" s="121" t="s">
        <v>7</v>
      </c>
      <c r="N226" s="74"/>
      <c r="O226" s="81" t="s">
        <v>86</v>
      </c>
      <c r="P226" s="150">
        <v>34320</v>
      </c>
      <c r="Q226" s="150">
        <v>4.25</v>
      </c>
      <c r="R226" s="245">
        <v>43862</v>
      </c>
      <c r="S226" s="245">
        <v>43992</v>
      </c>
      <c r="U226" s="53"/>
    </row>
    <row r="227" spans="1:21" ht="15.75" x14ac:dyDescent="0.25">
      <c r="A227" s="72"/>
      <c r="B227" s="72">
        <v>382</v>
      </c>
      <c r="C227" s="87">
        <v>1130663797</v>
      </c>
      <c r="D227" s="87" t="s">
        <v>672</v>
      </c>
      <c r="E227" s="96" t="s">
        <v>834</v>
      </c>
      <c r="F227" s="87" t="s">
        <v>651</v>
      </c>
      <c r="G227" s="25" t="s">
        <v>397</v>
      </c>
      <c r="H227" s="101">
        <v>201</v>
      </c>
      <c r="I227" s="101">
        <v>30</v>
      </c>
      <c r="J227" s="101">
        <v>3</v>
      </c>
      <c r="K227" s="101">
        <v>8</v>
      </c>
      <c r="L227" s="101">
        <v>24</v>
      </c>
      <c r="M227" s="121" t="s">
        <v>7</v>
      </c>
      <c r="N227" s="74"/>
      <c r="O227" s="81" t="s">
        <v>86</v>
      </c>
      <c r="P227" s="150">
        <v>34320</v>
      </c>
      <c r="Q227" s="150">
        <v>4.25</v>
      </c>
      <c r="R227" s="245">
        <v>43862</v>
      </c>
      <c r="S227" s="245">
        <v>43992</v>
      </c>
      <c r="U227" s="53"/>
    </row>
    <row r="228" spans="1:21" ht="15.75" x14ac:dyDescent="0.25">
      <c r="A228" s="153">
        <v>48</v>
      </c>
      <c r="B228" s="72">
        <v>382</v>
      </c>
      <c r="C228" s="87">
        <v>1130663797</v>
      </c>
      <c r="D228" s="87" t="s">
        <v>672</v>
      </c>
      <c r="E228" s="282" t="s">
        <v>835</v>
      </c>
      <c r="F228" s="87" t="s">
        <v>651</v>
      </c>
      <c r="G228" s="294"/>
      <c r="H228" s="295"/>
      <c r="I228" s="295"/>
      <c r="J228" s="296"/>
      <c r="K228" s="295"/>
      <c r="L228" s="297">
        <f>SUM(L226:L227)</f>
        <v>48</v>
      </c>
      <c r="M228" s="298"/>
      <c r="N228" s="154"/>
      <c r="O228" s="155"/>
      <c r="P228" s="237"/>
      <c r="Q228" s="237"/>
      <c r="R228" s="237"/>
      <c r="S228" s="237"/>
      <c r="U228" s="53"/>
    </row>
    <row r="229" spans="1:21" ht="15.75" x14ac:dyDescent="0.25">
      <c r="A229" s="72"/>
      <c r="B229" s="72">
        <v>383</v>
      </c>
      <c r="C229" s="87">
        <v>80271322</v>
      </c>
      <c r="D229" s="87" t="s">
        <v>672</v>
      </c>
      <c r="E229" s="96" t="s">
        <v>398</v>
      </c>
      <c r="F229" s="87" t="s">
        <v>651</v>
      </c>
      <c r="G229" s="328" t="s">
        <v>56</v>
      </c>
      <c r="H229" s="329" t="s">
        <v>41</v>
      </c>
      <c r="I229" s="327">
        <v>40</v>
      </c>
      <c r="J229" s="311">
        <f t="shared" ref="J229" si="39">L229/K229</f>
        <v>2.375</v>
      </c>
      <c r="K229" s="259">
        <v>16</v>
      </c>
      <c r="L229" s="327">
        <v>38</v>
      </c>
      <c r="M229" s="121" t="s">
        <v>7</v>
      </c>
      <c r="N229" s="74"/>
      <c r="O229" s="81" t="s">
        <v>86</v>
      </c>
      <c r="P229" s="150">
        <v>34320</v>
      </c>
      <c r="Q229" s="150">
        <v>4.25</v>
      </c>
      <c r="R229" s="245">
        <v>43862</v>
      </c>
      <c r="S229" s="245">
        <v>43992</v>
      </c>
      <c r="U229" s="53"/>
    </row>
    <row r="230" spans="1:21" ht="15.75" x14ac:dyDescent="0.25">
      <c r="A230" s="153">
        <v>49</v>
      </c>
      <c r="B230" s="72">
        <v>383</v>
      </c>
      <c r="C230" s="87">
        <v>80271322</v>
      </c>
      <c r="D230" s="87" t="s">
        <v>672</v>
      </c>
      <c r="E230" s="282" t="s">
        <v>399</v>
      </c>
      <c r="F230" s="87" t="s">
        <v>651</v>
      </c>
      <c r="G230" s="294"/>
      <c r="H230" s="295"/>
      <c r="I230" s="295"/>
      <c r="J230" s="296"/>
      <c r="K230" s="295"/>
      <c r="L230" s="297">
        <f>SUM(L229:L229)</f>
        <v>38</v>
      </c>
      <c r="M230" s="298"/>
      <c r="N230" s="154"/>
      <c r="O230" s="155"/>
      <c r="P230" s="237"/>
      <c r="Q230" s="237"/>
      <c r="R230" s="237"/>
      <c r="S230" s="237"/>
      <c r="U230" s="53"/>
    </row>
    <row r="231" spans="1:21" s="73" customFormat="1" ht="27" customHeight="1" x14ac:dyDescent="0.25">
      <c r="A231" s="72"/>
      <c r="B231" s="72">
        <v>384</v>
      </c>
      <c r="C231" s="87">
        <v>1107068281</v>
      </c>
      <c r="D231" s="87" t="s">
        <v>672</v>
      </c>
      <c r="E231" s="288" t="s">
        <v>663</v>
      </c>
      <c r="F231" s="87" t="s">
        <v>651</v>
      </c>
      <c r="G231" s="330" t="s">
        <v>664</v>
      </c>
      <c r="H231" s="331">
        <v>3351</v>
      </c>
      <c r="I231" s="101"/>
      <c r="J231" s="196">
        <v>6</v>
      </c>
      <c r="K231" s="196">
        <v>16</v>
      </c>
      <c r="L231" s="196">
        <v>96</v>
      </c>
      <c r="M231" s="211" t="s">
        <v>7</v>
      </c>
      <c r="N231" s="218" t="s">
        <v>665</v>
      </c>
      <c r="O231" s="255" t="s">
        <v>666</v>
      </c>
      <c r="P231" s="239">
        <v>34320</v>
      </c>
      <c r="Q231" s="239">
        <v>4.25</v>
      </c>
      <c r="R231" s="244">
        <v>43865</v>
      </c>
      <c r="S231" s="244">
        <v>43992</v>
      </c>
      <c r="U231" s="53"/>
    </row>
    <row r="232" spans="1:21" s="73" customFormat="1" ht="25.5" x14ac:dyDescent="0.25">
      <c r="A232" s="72"/>
      <c r="B232" s="72">
        <v>384</v>
      </c>
      <c r="C232" s="87">
        <v>1107068281</v>
      </c>
      <c r="D232" s="87" t="s">
        <v>672</v>
      </c>
      <c r="E232" s="282" t="s">
        <v>667</v>
      </c>
      <c r="F232" s="87" t="s">
        <v>651</v>
      </c>
      <c r="G232" s="95"/>
      <c r="H232" s="101"/>
      <c r="I232" s="101"/>
      <c r="J232" s="102"/>
      <c r="K232" s="101"/>
      <c r="L232" s="104">
        <f>SUM(L231)</f>
        <v>96</v>
      </c>
      <c r="M232" s="121"/>
      <c r="N232" s="68"/>
      <c r="O232" s="157"/>
      <c r="P232" s="239"/>
      <c r="Q232" s="239"/>
      <c r="R232" s="239"/>
      <c r="S232" s="239"/>
      <c r="U232" s="53"/>
    </row>
    <row r="233" spans="1:21" ht="15.75" x14ac:dyDescent="0.25">
      <c r="A233" s="72"/>
      <c r="B233" s="72">
        <v>385</v>
      </c>
      <c r="C233" s="87">
        <v>31961855</v>
      </c>
      <c r="D233" s="87" t="s">
        <v>672</v>
      </c>
      <c r="E233" s="91" t="s">
        <v>400</v>
      </c>
      <c r="F233" s="87" t="s">
        <v>651</v>
      </c>
      <c r="G233" s="87" t="s">
        <v>80</v>
      </c>
      <c r="H233" s="89">
        <v>311</v>
      </c>
      <c r="I233" s="101">
        <v>30</v>
      </c>
      <c r="J233" s="89">
        <v>3</v>
      </c>
      <c r="K233" s="89">
        <v>8</v>
      </c>
      <c r="L233" s="101">
        <f>J233*K233</f>
        <v>24</v>
      </c>
      <c r="M233" s="121" t="s">
        <v>7</v>
      </c>
      <c r="N233" s="74"/>
      <c r="O233" s="81" t="s">
        <v>86</v>
      </c>
      <c r="P233" s="150">
        <v>34320</v>
      </c>
      <c r="Q233" s="150">
        <v>4.25</v>
      </c>
      <c r="R233" s="245">
        <v>43862</v>
      </c>
      <c r="S233" s="245">
        <v>43992</v>
      </c>
      <c r="U233" s="53"/>
    </row>
    <row r="234" spans="1:21" ht="15.75" x14ac:dyDescent="0.25">
      <c r="A234" s="72"/>
      <c r="B234" s="72">
        <v>385</v>
      </c>
      <c r="C234" s="87">
        <v>31961855</v>
      </c>
      <c r="D234" s="87" t="s">
        <v>672</v>
      </c>
      <c r="E234" s="96" t="s">
        <v>400</v>
      </c>
      <c r="F234" s="87" t="s">
        <v>651</v>
      </c>
      <c r="G234" s="87" t="s">
        <v>80</v>
      </c>
      <c r="H234" s="89" t="s">
        <v>103</v>
      </c>
      <c r="I234" s="101"/>
      <c r="J234" s="89">
        <v>3</v>
      </c>
      <c r="K234" s="89">
        <v>8</v>
      </c>
      <c r="L234" s="101">
        <f t="shared" ref="L234" si="40">J234*K234</f>
        <v>24</v>
      </c>
      <c r="M234" s="121" t="s">
        <v>7</v>
      </c>
      <c r="N234" s="74"/>
      <c r="O234" s="81" t="s">
        <v>86</v>
      </c>
      <c r="P234" s="150">
        <v>34320</v>
      </c>
      <c r="Q234" s="150">
        <v>4.25</v>
      </c>
      <c r="R234" s="245">
        <v>43862</v>
      </c>
      <c r="S234" s="245">
        <v>43992</v>
      </c>
      <c r="U234" s="53"/>
    </row>
    <row r="235" spans="1:21" ht="51" x14ac:dyDescent="0.25">
      <c r="A235" s="72"/>
      <c r="B235" s="72">
        <v>385</v>
      </c>
      <c r="C235" s="87">
        <v>31961855</v>
      </c>
      <c r="D235" s="87" t="s">
        <v>672</v>
      </c>
      <c r="E235" s="96" t="s">
        <v>400</v>
      </c>
      <c r="F235" s="87" t="s">
        <v>651</v>
      </c>
      <c r="G235" s="203" t="s">
        <v>80</v>
      </c>
      <c r="H235" s="194">
        <v>274</v>
      </c>
      <c r="I235" s="101"/>
      <c r="J235" s="219">
        <v>3</v>
      </c>
      <c r="K235" s="219">
        <v>8</v>
      </c>
      <c r="L235" s="219">
        <v>24</v>
      </c>
      <c r="M235" s="211" t="s">
        <v>7</v>
      </c>
      <c r="N235" s="208" t="s">
        <v>36</v>
      </c>
      <c r="O235" s="209" t="s">
        <v>625</v>
      </c>
      <c r="P235" s="150">
        <v>34320</v>
      </c>
      <c r="Q235" s="150">
        <v>4.25</v>
      </c>
      <c r="R235" s="245">
        <v>43862</v>
      </c>
      <c r="S235" s="245">
        <v>43992</v>
      </c>
      <c r="U235" s="53"/>
    </row>
    <row r="236" spans="1:21" ht="15.75" x14ac:dyDescent="0.25">
      <c r="A236" s="153">
        <v>50</v>
      </c>
      <c r="B236" s="72">
        <v>385</v>
      </c>
      <c r="C236" s="87">
        <v>31961855</v>
      </c>
      <c r="D236" s="87" t="s">
        <v>672</v>
      </c>
      <c r="E236" s="282" t="s">
        <v>401</v>
      </c>
      <c r="F236" s="87" t="s">
        <v>651</v>
      </c>
      <c r="G236" s="294"/>
      <c r="H236" s="295"/>
      <c r="I236" s="295"/>
      <c r="J236" s="296"/>
      <c r="K236" s="295"/>
      <c r="L236" s="297">
        <f>SUM(L233:L235)</f>
        <v>72</v>
      </c>
      <c r="M236" s="298"/>
      <c r="N236" s="154"/>
      <c r="O236" s="155"/>
      <c r="P236" s="237"/>
      <c r="Q236" s="237"/>
      <c r="R236" s="237"/>
      <c r="S236" s="237"/>
      <c r="U236" s="53"/>
    </row>
    <row r="237" spans="1:21" ht="15.75" x14ac:dyDescent="0.25">
      <c r="A237" s="72"/>
      <c r="B237" s="72">
        <v>386</v>
      </c>
      <c r="C237" s="87">
        <v>1113672888</v>
      </c>
      <c r="D237" s="87" t="s">
        <v>673</v>
      </c>
      <c r="E237" s="96" t="s">
        <v>402</v>
      </c>
      <c r="F237" s="87" t="s">
        <v>651</v>
      </c>
      <c r="G237" s="320" t="s">
        <v>403</v>
      </c>
      <c r="H237" s="321" t="s">
        <v>404</v>
      </c>
      <c r="I237" s="304">
        <v>40</v>
      </c>
      <c r="J237" s="17">
        <v>3</v>
      </c>
      <c r="K237" s="17">
        <v>16</v>
      </c>
      <c r="L237" s="101">
        <f t="shared" ref="L237:L238" si="41">J237*K237</f>
        <v>48</v>
      </c>
      <c r="M237" s="121" t="s">
        <v>7</v>
      </c>
      <c r="N237" s="74"/>
      <c r="O237" s="81" t="s">
        <v>86</v>
      </c>
      <c r="P237" s="150">
        <v>34320</v>
      </c>
      <c r="Q237" s="150">
        <v>4.25</v>
      </c>
      <c r="R237" s="245">
        <v>43862</v>
      </c>
      <c r="S237" s="245">
        <v>43992</v>
      </c>
      <c r="U237" s="53"/>
    </row>
    <row r="238" spans="1:21" ht="15.75" x14ac:dyDescent="0.25">
      <c r="A238" s="72"/>
      <c r="B238" s="72">
        <v>386</v>
      </c>
      <c r="C238" s="87">
        <v>1113672888</v>
      </c>
      <c r="D238" s="87" t="s">
        <v>673</v>
      </c>
      <c r="E238" s="96" t="s">
        <v>402</v>
      </c>
      <c r="F238" s="87" t="s">
        <v>651</v>
      </c>
      <c r="G238" s="16" t="s">
        <v>403</v>
      </c>
      <c r="H238" s="304">
        <v>2380</v>
      </c>
      <c r="I238" s="304">
        <v>25</v>
      </c>
      <c r="J238" s="17">
        <v>3</v>
      </c>
      <c r="K238" s="17">
        <v>16</v>
      </c>
      <c r="L238" s="101">
        <f t="shared" si="41"/>
        <v>48</v>
      </c>
      <c r="M238" s="121" t="s">
        <v>7</v>
      </c>
      <c r="N238" s="74"/>
      <c r="O238" s="81"/>
      <c r="P238" s="150">
        <v>34320</v>
      </c>
      <c r="Q238" s="150">
        <v>4.25</v>
      </c>
      <c r="R238" s="245">
        <v>43862</v>
      </c>
      <c r="S238" s="245">
        <v>43992</v>
      </c>
      <c r="U238" s="53"/>
    </row>
    <row r="239" spans="1:21" ht="38.25" x14ac:dyDescent="0.25">
      <c r="A239" s="72"/>
      <c r="B239" s="72">
        <v>386</v>
      </c>
      <c r="C239" s="87">
        <v>1113672888</v>
      </c>
      <c r="D239" s="87" t="s">
        <v>673</v>
      </c>
      <c r="E239" s="96" t="s">
        <v>402</v>
      </c>
      <c r="F239" s="87" t="s">
        <v>651</v>
      </c>
      <c r="G239" s="218" t="s">
        <v>403</v>
      </c>
      <c r="H239" s="206" t="s">
        <v>641</v>
      </c>
      <c r="I239" s="206"/>
      <c r="J239" s="206">
        <v>3</v>
      </c>
      <c r="K239" s="206">
        <v>8</v>
      </c>
      <c r="L239" s="210">
        <v>24</v>
      </c>
      <c r="M239" s="225" t="s">
        <v>7</v>
      </c>
      <c r="N239" s="74"/>
      <c r="O239" s="209" t="s">
        <v>638</v>
      </c>
      <c r="P239" s="150">
        <v>34320</v>
      </c>
      <c r="Q239" s="150">
        <v>4.25</v>
      </c>
      <c r="R239" s="245">
        <v>43862</v>
      </c>
      <c r="S239" s="245">
        <v>43992</v>
      </c>
      <c r="U239" s="53"/>
    </row>
    <row r="240" spans="1:21" ht="15.75" x14ac:dyDescent="0.25">
      <c r="A240" s="153">
        <v>51</v>
      </c>
      <c r="B240" s="72">
        <v>386</v>
      </c>
      <c r="C240" s="87">
        <v>1113672888</v>
      </c>
      <c r="D240" s="87" t="s">
        <v>673</v>
      </c>
      <c r="E240" s="282" t="s">
        <v>405</v>
      </c>
      <c r="F240" s="87" t="s">
        <v>651</v>
      </c>
      <c r="G240" s="294"/>
      <c r="H240" s="295"/>
      <c r="I240" s="295"/>
      <c r="J240" s="296"/>
      <c r="K240" s="295"/>
      <c r="L240" s="297">
        <f>SUM(L237:L239)</f>
        <v>120</v>
      </c>
      <c r="M240" s="298"/>
      <c r="N240" s="154"/>
      <c r="O240" s="155"/>
      <c r="P240" s="237"/>
      <c r="Q240" s="237"/>
      <c r="R240" s="237"/>
      <c r="S240" s="237"/>
      <c r="U240" s="53"/>
    </row>
    <row r="241" spans="1:21" ht="15.75" x14ac:dyDescent="0.25">
      <c r="A241" s="72"/>
      <c r="B241" s="72">
        <v>387</v>
      </c>
      <c r="C241" s="87">
        <v>66903194</v>
      </c>
      <c r="D241" s="87" t="s">
        <v>672</v>
      </c>
      <c r="E241" s="96" t="s">
        <v>406</v>
      </c>
      <c r="F241" s="87" t="s">
        <v>651</v>
      </c>
      <c r="G241" s="95" t="s">
        <v>407</v>
      </c>
      <c r="H241" s="271">
        <v>2380</v>
      </c>
      <c r="I241" s="271">
        <v>25</v>
      </c>
      <c r="J241" s="322">
        <v>3</v>
      </c>
      <c r="K241" s="105">
        <v>16</v>
      </c>
      <c r="L241" s="101">
        <f t="shared" ref="L241:L243" si="42">J241*K241</f>
        <v>48</v>
      </c>
      <c r="M241" s="121" t="s">
        <v>7</v>
      </c>
      <c r="N241" s="74"/>
      <c r="O241" s="81" t="s">
        <v>86</v>
      </c>
      <c r="P241" s="150">
        <v>34320</v>
      </c>
      <c r="Q241" s="150">
        <v>4.25</v>
      </c>
      <c r="R241" s="245">
        <v>43862</v>
      </c>
      <c r="S241" s="245">
        <v>43992</v>
      </c>
      <c r="U241" s="53"/>
    </row>
    <row r="242" spans="1:21" ht="15.75" x14ac:dyDescent="0.25">
      <c r="A242" s="72"/>
      <c r="B242" s="72">
        <v>387</v>
      </c>
      <c r="C242" s="87">
        <v>66903194</v>
      </c>
      <c r="D242" s="87" t="s">
        <v>672</v>
      </c>
      <c r="E242" s="96" t="s">
        <v>406</v>
      </c>
      <c r="F242" s="87" t="s">
        <v>651</v>
      </c>
      <c r="G242" s="92" t="s">
        <v>408</v>
      </c>
      <c r="H242" s="323">
        <v>5380</v>
      </c>
      <c r="I242" s="271">
        <v>12</v>
      </c>
      <c r="J242" s="322">
        <v>4</v>
      </c>
      <c r="K242" s="105">
        <v>16</v>
      </c>
      <c r="L242" s="101">
        <f t="shared" si="42"/>
        <v>64</v>
      </c>
      <c r="M242" s="121" t="s">
        <v>7</v>
      </c>
      <c r="N242" s="74"/>
      <c r="O242" s="81" t="s">
        <v>86</v>
      </c>
      <c r="P242" s="150">
        <v>34320</v>
      </c>
      <c r="Q242" s="150">
        <v>4.25</v>
      </c>
      <c r="R242" s="245">
        <v>43862</v>
      </c>
      <c r="S242" s="245">
        <v>43992</v>
      </c>
      <c r="U242" s="53"/>
    </row>
    <row r="243" spans="1:21" ht="25.5" x14ac:dyDescent="0.25">
      <c r="A243" s="72"/>
      <c r="B243" s="72">
        <v>387</v>
      </c>
      <c r="C243" s="87">
        <v>66903194</v>
      </c>
      <c r="D243" s="87" t="s">
        <v>672</v>
      </c>
      <c r="E243" s="96" t="s">
        <v>406</v>
      </c>
      <c r="F243" s="87" t="s">
        <v>651</v>
      </c>
      <c r="G243" s="16" t="s">
        <v>409</v>
      </c>
      <c r="H243" s="304" t="s">
        <v>101</v>
      </c>
      <c r="I243" s="17"/>
      <c r="J243" s="17">
        <v>2</v>
      </c>
      <c r="K243" s="17">
        <v>4</v>
      </c>
      <c r="L243" s="101">
        <f t="shared" si="42"/>
        <v>8</v>
      </c>
      <c r="M243" s="121" t="s">
        <v>7</v>
      </c>
      <c r="N243" s="74"/>
      <c r="O243" s="81" t="s">
        <v>86</v>
      </c>
      <c r="P243" s="150">
        <v>34320</v>
      </c>
      <c r="Q243" s="150">
        <v>4.25</v>
      </c>
      <c r="R243" s="245">
        <v>43862</v>
      </c>
      <c r="S243" s="245">
        <v>43992</v>
      </c>
      <c r="U243" s="53"/>
    </row>
    <row r="244" spans="1:21" ht="15.75" x14ac:dyDescent="0.25">
      <c r="A244" s="153">
        <v>52</v>
      </c>
      <c r="B244" s="72">
        <v>387</v>
      </c>
      <c r="C244" s="87">
        <v>66903194</v>
      </c>
      <c r="D244" s="87" t="s">
        <v>672</v>
      </c>
      <c r="E244" s="282" t="s">
        <v>410</v>
      </c>
      <c r="F244" s="87" t="s">
        <v>651</v>
      </c>
      <c r="G244" s="294"/>
      <c r="H244" s="295"/>
      <c r="I244" s="295"/>
      <c r="J244" s="296"/>
      <c r="K244" s="295"/>
      <c r="L244" s="297">
        <f>SUM(L241:L243)</f>
        <v>120</v>
      </c>
      <c r="M244" s="298"/>
      <c r="N244" s="154"/>
      <c r="O244" s="155"/>
      <c r="P244" s="237"/>
      <c r="Q244" s="237"/>
      <c r="R244" s="237"/>
      <c r="S244" s="237"/>
      <c r="U244" s="53"/>
    </row>
    <row r="245" spans="1:21" ht="25.5" x14ac:dyDescent="0.25">
      <c r="A245" s="72"/>
      <c r="B245" s="72">
        <v>388</v>
      </c>
      <c r="C245" s="87">
        <v>31941406</v>
      </c>
      <c r="D245" s="87" t="s">
        <v>672</v>
      </c>
      <c r="E245" s="15" t="s">
        <v>411</v>
      </c>
      <c r="F245" s="87" t="s">
        <v>651</v>
      </c>
      <c r="G245" s="16" t="s">
        <v>412</v>
      </c>
      <c r="H245" s="17" t="s">
        <v>257</v>
      </c>
      <c r="I245" s="17">
        <v>23</v>
      </c>
      <c r="J245" s="17">
        <v>3</v>
      </c>
      <c r="K245" s="17">
        <v>1</v>
      </c>
      <c r="L245" s="89">
        <f>J245*K245+3</f>
        <v>6</v>
      </c>
      <c r="M245" s="121" t="s">
        <v>7</v>
      </c>
      <c r="N245" s="74"/>
      <c r="O245" s="81" t="s">
        <v>86</v>
      </c>
      <c r="P245" s="150">
        <v>34320</v>
      </c>
      <c r="Q245" s="150">
        <v>5.25</v>
      </c>
      <c r="R245" s="245">
        <v>43862</v>
      </c>
      <c r="S245" s="245">
        <v>44020</v>
      </c>
      <c r="U245" s="53"/>
    </row>
    <row r="246" spans="1:21" ht="25.5" x14ac:dyDescent="0.25">
      <c r="A246" s="72"/>
      <c r="B246" s="72">
        <v>388</v>
      </c>
      <c r="C246" s="87">
        <v>31941406</v>
      </c>
      <c r="D246" s="87" t="s">
        <v>672</v>
      </c>
      <c r="E246" s="15" t="s">
        <v>411</v>
      </c>
      <c r="F246" s="87" t="s">
        <v>651</v>
      </c>
      <c r="G246" s="16" t="s">
        <v>413</v>
      </c>
      <c r="H246" s="17" t="s">
        <v>257</v>
      </c>
      <c r="I246" s="17">
        <v>23</v>
      </c>
      <c r="J246" s="17">
        <v>3</v>
      </c>
      <c r="K246" s="17">
        <v>1</v>
      </c>
      <c r="L246" s="89">
        <f>J246*K246+3</f>
        <v>6</v>
      </c>
      <c r="M246" s="121" t="s">
        <v>7</v>
      </c>
      <c r="N246" s="74"/>
      <c r="O246" s="81" t="s">
        <v>86</v>
      </c>
      <c r="P246" s="150">
        <v>34320</v>
      </c>
      <c r="Q246" s="150">
        <v>5.25</v>
      </c>
      <c r="R246" s="245">
        <v>43862</v>
      </c>
      <c r="S246" s="245">
        <v>44020</v>
      </c>
      <c r="U246" s="53"/>
    </row>
    <row r="247" spans="1:21" ht="15.75" x14ac:dyDescent="0.25">
      <c r="A247" s="72"/>
      <c r="B247" s="72">
        <v>388</v>
      </c>
      <c r="C247" s="87">
        <v>31941406</v>
      </c>
      <c r="D247" s="87" t="s">
        <v>672</v>
      </c>
      <c r="E247" s="15" t="s">
        <v>411</v>
      </c>
      <c r="F247" s="87" t="s">
        <v>651</v>
      </c>
      <c r="G247" s="16" t="s">
        <v>414</v>
      </c>
      <c r="H247" s="17" t="s">
        <v>257</v>
      </c>
      <c r="I247" s="17">
        <v>23</v>
      </c>
      <c r="J247" s="17">
        <v>3</v>
      </c>
      <c r="K247" s="17">
        <v>1</v>
      </c>
      <c r="L247" s="89">
        <f>J247*K247+3</f>
        <v>6</v>
      </c>
      <c r="M247" s="121" t="s">
        <v>7</v>
      </c>
      <c r="N247" s="74"/>
      <c r="O247" s="81" t="s">
        <v>86</v>
      </c>
      <c r="P247" s="150">
        <v>34320</v>
      </c>
      <c r="Q247" s="150">
        <v>5.25</v>
      </c>
      <c r="R247" s="245">
        <v>43862</v>
      </c>
      <c r="S247" s="245">
        <v>44020</v>
      </c>
      <c r="U247" s="53"/>
    </row>
    <row r="248" spans="1:21" ht="38.25" x14ac:dyDescent="0.25">
      <c r="A248" s="72"/>
      <c r="B248" s="72">
        <v>388</v>
      </c>
      <c r="C248" s="87">
        <v>31941406</v>
      </c>
      <c r="D248" s="87" t="s">
        <v>672</v>
      </c>
      <c r="E248" s="15" t="s">
        <v>411</v>
      </c>
      <c r="F248" s="87" t="s">
        <v>651</v>
      </c>
      <c r="G248" s="16" t="s">
        <v>415</v>
      </c>
      <c r="H248" s="304" t="s">
        <v>416</v>
      </c>
      <c r="I248" s="304">
        <v>16</v>
      </c>
      <c r="J248" s="93">
        <v>3</v>
      </c>
      <c r="K248" s="93">
        <v>16</v>
      </c>
      <c r="L248" s="89">
        <f t="shared" ref="L248:L253" si="43">J248*K248</f>
        <v>48</v>
      </c>
      <c r="M248" s="121" t="s">
        <v>7</v>
      </c>
      <c r="N248" s="74"/>
      <c r="O248" s="81" t="s">
        <v>86</v>
      </c>
      <c r="P248" s="150">
        <v>34320</v>
      </c>
      <c r="Q248" s="150">
        <v>5.25</v>
      </c>
      <c r="R248" s="245">
        <v>43862</v>
      </c>
      <c r="S248" s="245">
        <v>44020</v>
      </c>
      <c r="U248" s="53"/>
    </row>
    <row r="249" spans="1:21" ht="38.25" x14ac:dyDescent="0.25">
      <c r="A249" s="72"/>
      <c r="B249" s="72">
        <v>388</v>
      </c>
      <c r="C249" s="87">
        <v>31941406</v>
      </c>
      <c r="D249" s="87" t="s">
        <v>672</v>
      </c>
      <c r="E249" s="15" t="s">
        <v>411</v>
      </c>
      <c r="F249" s="87" t="s">
        <v>651</v>
      </c>
      <c r="G249" s="16" t="s">
        <v>417</v>
      </c>
      <c r="H249" s="304">
        <v>9320</v>
      </c>
      <c r="I249" s="304">
        <v>23</v>
      </c>
      <c r="J249" s="93">
        <v>3</v>
      </c>
      <c r="K249" s="93">
        <v>16</v>
      </c>
      <c r="L249" s="89">
        <f t="shared" si="43"/>
        <v>48</v>
      </c>
      <c r="M249" s="121" t="s">
        <v>7</v>
      </c>
      <c r="N249" s="74"/>
      <c r="O249" s="81" t="s">
        <v>86</v>
      </c>
      <c r="P249" s="150">
        <v>34320</v>
      </c>
      <c r="Q249" s="150">
        <v>5.25</v>
      </c>
      <c r="R249" s="245">
        <v>43862</v>
      </c>
      <c r="S249" s="245">
        <v>44020</v>
      </c>
      <c r="U249" s="53"/>
    </row>
    <row r="250" spans="1:21" ht="15.75" x14ac:dyDescent="0.25">
      <c r="A250" s="72"/>
      <c r="B250" s="72">
        <v>388</v>
      </c>
      <c r="C250" s="87">
        <v>31941406</v>
      </c>
      <c r="D250" s="87" t="s">
        <v>672</v>
      </c>
      <c r="E250" s="15" t="s">
        <v>411</v>
      </c>
      <c r="F250" s="87" t="s">
        <v>651</v>
      </c>
      <c r="G250" s="16" t="s">
        <v>418</v>
      </c>
      <c r="H250" s="304" t="s">
        <v>237</v>
      </c>
      <c r="I250" s="304"/>
      <c r="J250" s="93">
        <v>1</v>
      </c>
      <c r="K250" s="93">
        <v>16</v>
      </c>
      <c r="L250" s="89">
        <f t="shared" si="43"/>
        <v>16</v>
      </c>
      <c r="M250" s="121" t="s">
        <v>7</v>
      </c>
      <c r="N250" s="74"/>
      <c r="O250" s="81"/>
      <c r="P250" s="150">
        <v>34320</v>
      </c>
      <c r="Q250" s="150">
        <v>5.25</v>
      </c>
      <c r="R250" s="245">
        <v>43862</v>
      </c>
      <c r="S250" s="245">
        <v>44020</v>
      </c>
      <c r="U250" s="53"/>
    </row>
    <row r="251" spans="1:21" ht="15.75" customHeight="1" x14ac:dyDescent="0.25">
      <c r="A251" s="72"/>
      <c r="B251" s="72">
        <v>388</v>
      </c>
      <c r="C251" s="87">
        <v>31941406</v>
      </c>
      <c r="D251" s="87" t="s">
        <v>672</v>
      </c>
      <c r="E251" s="15" t="s">
        <v>411</v>
      </c>
      <c r="F251" s="87" t="s">
        <v>651</v>
      </c>
      <c r="G251" s="16" t="s">
        <v>419</v>
      </c>
      <c r="H251" s="304">
        <v>2321</v>
      </c>
      <c r="I251" s="304">
        <v>35</v>
      </c>
      <c r="J251" s="93">
        <v>3</v>
      </c>
      <c r="K251" s="93">
        <v>16</v>
      </c>
      <c r="L251" s="89">
        <f t="shared" si="43"/>
        <v>48</v>
      </c>
      <c r="M251" s="121" t="s">
        <v>7</v>
      </c>
      <c r="N251" s="77"/>
      <c r="O251" s="167" t="s">
        <v>86</v>
      </c>
      <c r="P251" s="150">
        <v>34320</v>
      </c>
      <c r="Q251" s="150">
        <v>5.25</v>
      </c>
      <c r="R251" s="245">
        <v>43862</v>
      </c>
      <c r="S251" s="245">
        <v>44020</v>
      </c>
      <c r="T251" s="168"/>
      <c r="U251" s="170"/>
    </row>
    <row r="252" spans="1:21" ht="15.75" customHeight="1" x14ac:dyDescent="0.25">
      <c r="A252" s="72"/>
      <c r="B252" s="72">
        <v>388</v>
      </c>
      <c r="C252" s="87">
        <v>31941406</v>
      </c>
      <c r="D252" s="87" t="s">
        <v>672</v>
      </c>
      <c r="E252" s="15" t="s">
        <v>411</v>
      </c>
      <c r="F252" s="87" t="s">
        <v>651</v>
      </c>
      <c r="G252" s="16" t="s">
        <v>420</v>
      </c>
      <c r="H252" s="304" t="s">
        <v>392</v>
      </c>
      <c r="I252" s="304">
        <v>15</v>
      </c>
      <c r="J252" s="93">
        <v>3</v>
      </c>
      <c r="K252" s="93">
        <v>16</v>
      </c>
      <c r="L252" s="89">
        <f t="shared" si="43"/>
        <v>48</v>
      </c>
      <c r="M252" s="121" t="s">
        <v>7</v>
      </c>
      <c r="N252" s="77"/>
      <c r="O252" s="167" t="s">
        <v>86</v>
      </c>
      <c r="P252" s="150">
        <v>34320</v>
      </c>
      <c r="Q252" s="150">
        <v>5.25</v>
      </c>
      <c r="R252" s="245">
        <v>43862</v>
      </c>
      <c r="S252" s="245">
        <v>44020</v>
      </c>
      <c r="T252" s="168"/>
      <c r="U252" s="170"/>
    </row>
    <row r="253" spans="1:21" ht="15.75" customHeight="1" x14ac:dyDescent="0.25">
      <c r="A253" s="72"/>
      <c r="B253" s="72">
        <v>388</v>
      </c>
      <c r="C253" s="87">
        <v>31941406</v>
      </c>
      <c r="D253" s="87" t="s">
        <v>672</v>
      </c>
      <c r="E253" s="15" t="s">
        <v>411</v>
      </c>
      <c r="F253" s="87" t="s">
        <v>651</v>
      </c>
      <c r="G253" s="16" t="s">
        <v>338</v>
      </c>
      <c r="H253" s="304" t="s">
        <v>190</v>
      </c>
      <c r="I253" s="17">
        <v>35</v>
      </c>
      <c r="J253" s="17">
        <v>3</v>
      </c>
      <c r="K253" s="17">
        <v>16</v>
      </c>
      <c r="L253" s="89">
        <f t="shared" si="43"/>
        <v>48</v>
      </c>
      <c r="M253" s="121" t="s">
        <v>7</v>
      </c>
      <c r="N253" s="77"/>
      <c r="O253" s="167" t="s">
        <v>86</v>
      </c>
      <c r="P253" s="150">
        <v>34320</v>
      </c>
      <c r="Q253" s="150">
        <v>5.25</v>
      </c>
      <c r="R253" s="245">
        <v>43862</v>
      </c>
      <c r="S253" s="245">
        <v>44020</v>
      </c>
      <c r="T253" s="168"/>
      <c r="U253" s="170"/>
    </row>
    <row r="254" spans="1:21" ht="15.75" customHeight="1" x14ac:dyDescent="0.25">
      <c r="A254" s="72"/>
      <c r="B254" s="72">
        <v>388</v>
      </c>
      <c r="C254" s="87">
        <v>31941406</v>
      </c>
      <c r="D254" s="87" t="s">
        <v>672</v>
      </c>
      <c r="E254" s="15" t="s">
        <v>411</v>
      </c>
      <c r="F254" s="87" t="s">
        <v>651</v>
      </c>
      <c r="G254" s="205" t="s">
        <v>642</v>
      </c>
      <c r="H254" s="196"/>
      <c r="I254" s="196"/>
      <c r="J254" s="219"/>
      <c r="K254" s="219"/>
      <c r="L254" s="219">
        <v>48</v>
      </c>
      <c r="M254" s="211" t="s">
        <v>7</v>
      </c>
      <c r="N254" s="214" t="s">
        <v>36</v>
      </c>
      <c r="O254" s="209" t="s">
        <v>643</v>
      </c>
      <c r="P254" s="150">
        <v>34320</v>
      </c>
      <c r="Q254" s="150">
        <v>5.25</v>
      </c>
      <c r="R254" s="245">
        <v>43862</v>
      </c>
      <c r="S254" s="245">
        <v>44020</v>
      </c>
      <c r="T254" s="168"/>
      <c r="U254" s="170"/>
    </row>
    <row r="255" spans="1:21" s="158" customFormat="1" ht="15.75" x14ac:dyDescent="0.25">
      <c r="A255" s="153">
        <v>53</v>
      </c>
      <c r="B255" s="72">
        <v>388</v>
      </c>
      <c r="C255" s="87">
        <v>31941406</v>
      </c>
      <c r="D255" s="87" t="s">
        <v>672</v>
      </c>
      <c r="E255" s="282" t="s">
        <v>421</v>
      </c>
      <c r="F255" s="87" t="s">
        <v>651</v>
      </c>
      <c r="G255" s="294"/>
      <c r="H255" s="295"/>
      <c r="I255" s="295"/>
      <c r="J255" s="296"/>
      <c r="K255" s="295"/>
      <c r="L255" s="297">
        <f>SUM(L245:L254)</f>
        <v>322</v>
      </c>
      <c r="M255" s="298"/>
      <c r="N255" s="154"/>
      <c r="O255" s="155"/>
      <c r="P255" s="150"/>
      <c r="Q255" s="150"/>
      <c r="R255" s="245"/>
      <c r="S255" s="245"/>
      <c r="U255" s="159"/>
    </row>
    <row r="256" spans="1:21" ht="16.5" customHeight="1" x14ac:dyDescent="0.25">
      <c r="A256" s="72"/>
      <c r="B256" s="72">
        <v>389</v>
      </c>
      <c r="C256" s="87">
        <v>6384421</v>
      </c>
      <c r="D256" s="87" t="s">
        <v>673</v>
      </c>
      <c r="E256" s="96" t="s">
        <v>422</v>
      </c>
      <c r="F256" s="87" t="s">
        <v>651</v>
      </c>
      <c r="G256" s="325" t="s">
        <v>423</v>
      </c>
      <c r="H256" s="89" t="s">
        <v>50</v>
      </c>
      <c r="I256" s="89">
        <v>20</v>
      </c>
      <c r="J256" s="311">
        <v>2</v>
      </c>
      <c r="K256" s="89">
        <v>16</v>
      </c>
      <c r="L256" s="89">
        <v>38</v>
      </c>
      <c r="M256" s="121" t="s">
        <v>7</v>
      </c>
      <c r="N256" s="74"/>
      <c r="O256" s="81" t="s">
        <v>86</v>
      </c>
      <c r="P256" s="150">
        <v>34320</v>
      </c>
      <c r="Q256" s="150">
        <v>4.25</v>
      </c>
      <c r="R256" s="245">
        <v>43862</v>
      </c>
      <c r="S256" s="245">
        <v>43992</v>
      </c>
      <c r="U256" s="53"/>
    </row>
    <row r="257" spans="1:21" ht="16.5" customHeight="1" x14ac:dyDescent="0.25">
      <c r="A257" s="72"/>
      <c r="B257" s="72">
        <v>389</v>
      </c>
      <c r="C257" s="87">
        <v>6384421</v>
      </c>
      <c r="D257" s="87" t="s">
        <v>673</v>
      </c>
      <c r="E257" s="96" t="s">
        <v>422</v>
      </c>
      <c r="F257" s="87" t="s">
        <v>651</v>
      </c>
      <c r="G257" s="325" t="s">
        <v>423</v>
      </c>
      <c r="H257" s="89" t="s">
        <v>46</v>
      </c>
      <c r="I257" s="89">
        <v>35</v>
      </c>
      <c r="J257" s="311">
        <v>2</v>
      </c>
      <c r="K257" s="89">
        <v>16</v>
      </c>
      <c r="L257" s="89">
        <v>38</v>
      </c>
      <c r="M257" s="121" t="s">
        <v>7</v>
      </c>
      <c r="N257" s="74"/>
      <c r="O257" s="81" t="s">
        <v>86</v>
      </c>
      <c r="P257" s="150">
        <v>34320</v>
      </c>
      <c r="Q257" s="150">
        <v>4.25</v>
      </c>
      <c r="R257" s="245">
        <v>43862</v>
      </c>
      <c r="S257" s="245">
        <v>43992</v>
      </c>
      <c r="U257" s="53"/>
    </row>
    <row r="258" spans="1:21" ht="16.5" customHeight="1" x14ac:dyDescent="0.25">
      <c r="A258" s="72"/>
      <c r="B258" s="72">
        <v>389</v>
      </c>
      <c r="C258" s="87">
        <v>6384421</v>
      </c>
      <c r="D258" s="87" t="s">
        <v>673</v>
      </c>
      <c r="E258" s="96" t="s">
        <v>422</v>
      </c>
      <c r="F258" s="87" t="s">
        <v>651</v>
      </c>
      <c r="G258" s="325" t="s">
        <v>423</v>
      </c>
      <c r="H258" s="89" t="s">
        <v>51</v>
      </c>
      <c r="I258" s="89">
        <v>35</v>
      </c>
      <c r="J258" s="311">
        <v>2</v>
      </c>
      <c r="K258" s="89">
        <v>16</v>
      </c>
      <c r="L258" s="89">
        <v>38</v>
      </c>
      <c r="M258" s="121" t="s">
        <v>7</v>
      </c>
      <c r="N258" s="74"/>
      <c r="O258" s="81" t="s">
        <v>86</v>
      </c>
      <c r="P258" s="150">
        <v>34320</v>
      </c>
      <c r="Q258" s="150">
        <v>4.25</v>
      </c>
      <c r="R258" s="245">
        <v>43862</v>
      </c>
      <c r="S258" s="245">
        <v>43992</v>
      </c>
      <c r="U258" s="53"/>
    </row>
    <row r="259" spans="1:21" ht="16.5" customHeight="1" x14ac:dyDescent="0.25">
      <c r="A259" s="72"/>
      <c r="B259" s="72">
        <v>389</v>
      </c>
      <c r="C259" s="87">
        <v>6384421</v>
      </c>
      <c r="D259" s="87" t="s">
        <v>673</v>
      </c>
      <c r="E259" s="96" t="s">
        <v>422</v>
      </c>
      <c r="F259" s="87" t="s">
        <v>651</v>
      </c>
      <c r="G259" s="325" t="s">
        <v>423</v>
      </c>
      <c r="H259" s="89" t="s">
        <v>48</v>
      </c>
      <c r="I259" s="89">
        <v>35</v>
      </c>
      <c r="J259" s="311">
        <v>2</v>
      </c>
      <c r="K259" s="89">
        <v>16</v>
      </c>
      <c r="L259" s="89">
        <v>38</v>
      </c>
      <c r="M259" s="121" t="s">
        <v>7</v>
      </c>
      <c r="N259" s="74"/>
      <c r="O259" s="81" t="s">
        <v>86</v>
      </c>
      <c r="P259" s="150">
        <v>34320</v>
      </c>
      <c r="Q259" s="150">
        <v>4.25</v>
      </c>
      <c r="R259" s="245">
        <v>43862</v>
      </c>
      <c r="S259" s="245">
        <v>43992</v>
      </c>
      <c r="U259" s="53"/>
    </row>
    <row r="260" spans="1:21" ht="16.5" customHeight="1" x14ac:dyDescent="0.25">
      <c r="A260" s="72"/>
      <c r="B260" s="72">
        <v>389</v>
      </c>
      <c r="C260" s="87">
        <v>6384421</v>
      </c>
      <c r="D260" s="87" t="s">
        <v>673</v>
      </c>
      <c r="E260" s="96" t="s">
        <v>422</v>
      </c>
      <c r="F260" s="87" t="s">
        <v>651</v>
      </c>
      <c r="G260" s="325" t="s">
        <v>424</v>
      </c>
      <c r="H260" s="89" t="s">
        <v>425</v>
      </c>
      <c r="I260" s="89"/>
      <c r="J260" s="311">
        <v>3</v>
      </c>
      <c r="K260" s="89">
        <v>16</v>
      </c>
      <c r="L260" s="89">
        <v>48</v>
      </c>
      <c r="M260" s="121" t="s">
        <v>7</v>
      </c>
      <c r="N260" s="74"/>
      <c r="O260" s="81" t="s">
        <v>86</v>
      </c>
      <c r="P260" s="150">
        <v>34320</v>
      </c>
      <c r="Q260" s="150">
        <v>4.25</v>
      </c>
      <c r="R260" s="245">
        <v>43862</v>
      </c>
      <c r="S260" s="245">
        <v>43992</v>
      </c>
      <c r="U260" s="53"/>
    </row>
    <row r="261" spans="1:21" ht="25.5" x14ac:dyDescent="0.25">
      <c r="A261" s="153">
        <v>54</v>
      </c>
      <c r="B261" s="72">
        <v>389</v>
      </c>
      <c r="C261" s="87">
        <v>6384421</v>
      </c>
      <c r="D261" s="87" t="s">
        <v>673</v>
      </c>
      <c r="E261" s="282" t="s">
        <v>426</v>
      </c>
      <c r="F261" s="87" t="s">
        <v>651</v>
      </c>
      <c r="G261" s="294"/>
      <c r="H261" s="295"/>
      <c r="I261" s="295"/>
      <c r="J261" s="296"/>
      <c r="K261" s="295"/>
      <c r="L261" s="297">
        <f>SUM(L256:L260)</f>
        <v>200</v>
      </c>
      <c r="M261" s="298"/>
      <c r="N261" s="154"/>
      <c r="O261" s="155"/>
      <c r="P261" s="237"/>
      <c r="Q261" s="237"/>
      <c r="R261" s="237"/>
      <c r="S261" s="237"/>
      <c r="U261" s="53"/>
    </row>
    <row r="262" spans="1:21" ht="15.75" x14ac:dyDescent="0.25">
      <c r="A262" s="72"/>
      <c r="B262" s="72">
        <v>390</v>
      </c>
      <c r="C262" s="87">
        <v>14949873</v>
      </c>
      <c r="D262" s="87" t="s">
        <v>841</v>
      </c>
      <c r="E262" s="15" t="s">
        <v>427</v>
      </c>
      <c r="F262" s="87" t="s">
        <v>651</v>
      </c>
      <c r="G262" s="16" t="s">
        <v>428</v>
      </c>
      <c r="H262" s="304" t="s">
        <v>252</v>
      </c>
      <c r="I262" s="304">
        <v>20</v>
      </c>
      <c r="J262" s="17">
        <v>3</v>
      </c>
      <c r="K262" s="17">
        <v>16</v>
      </c>
      <c r="L262" s="101">
        <f>J262*K262</f>
        <v>48</v>
      </c>
      <c r="M262" s="121" t="s">
        <v>7</v>
      </c>
      <c r="N262" s="74"/>
      <c r="O262" s="81" t="s">
        <v>86</v>
      </c>
      <c r="P262" s="150">
        <v>34320</v>
      </c>
      <c r="Q262" s="150">
        <v>4.25</v>
      </c>
      <c r="R262" s="245">
        <v>43862</v>
      </c>
      <c r="S262" s="245">
        <v>43992</v>
      </c>
      <c r="U262" s="53"/>
    </row>
    <row r="263" spans="1:21" ht="15.75" x14ac:dyDescent="0.25">
      <c r="A263" s="72"/>
      <c r="B263" s="72">
        <v>390</v>
      </c>
      <c r="C263" s="87">
        <v>14949873</v>
      </c>
      <c r="D263" s="87" t="s">
        <v>841</v>
      </c>
      <c r="E263" s="15" t="s">
        <v>427</v>
      </c>
      <c r="F263" s="87" t="s">
        <v>651</v>
      </c>
      <c r="G263" s="16" t="s">
        <v>429</v>
      </c>
      <c r="H263" s="304" t="s">
        <v>259</v>
      </c>
      <c r="I263" s="304">
        <v>23</v>
      </c>
      <c r="J263" s="17">
        <v>3</v>
      </c>
      <c r="K263" s="17">
        <v>16</v>
      </c>
      <c r="L263" s="101">
        <f t="shared" ref="L263:L265" si="44">J263*K263</f>
        <v>48</v>
      </c>
      <c r="M263" s="121" t="s">
        <v>7</v>
      </c>
      <c r="N263" s="74"/>
      <c r="O263" s="81" t="s">
        <v>86</v>
      </c>
      <c r="P263" s="150">
        <v>34320</v>
      </c>
      <c r="Q263" s="150">
        <v>4.25</v>
      </c>
      <c r="R263" s="245">
        <v>43862</v>
      </c>
      <c r="S263" s="245">
        <v>43992</v>
      </c>
      <c r="U263" s="53"/>
    </row>
    <row r="264" spans="1:21" ht="15.75" x14ac:dyDescent="0.25">
      <c r="A264" s="72"/>
      <c r="B264" s="72">
        <v>390</v>
      </c>
      <c r="C264" s="87">
        <v>14949873</v>
      </c>
      <c r="D264" s="87" t="s">
        <v>841</v>
      </c>
      <c r="E264" s="15" t="s">
        <v>427</v>
      </c>
      <c r="F264" s="87" t="s">
        <v>651</v>
      </c>
      <c r="G264" s="16" t="s">
        <v>429</v>
      </c>
      <c r="H264" s="304">
        <v>5320</v>
      </c>
      <c r="I264" s="17">
        <v>28</v>
      </c>
      <c r="J264" s="17">
        <v>3</v>
      </c>
      <c r="K264" s="17">
        <v>16</v>
      </c>
      <c r="L264" s="101">
        <f t="shared" si="44"/>
        <v>48</v>
      </c>
      <c r="M264" s="121" t="s">
        <v>7</v>
      </c>
      <c r="N264" s="74"/>
      <c r="O264" s="81" t="s">
        <v>86</v>
      </c>
      <c r="P264" s="150">
        <v>34320</v>
      </c>
      <c r="Q264" s="150">
        <v>4.25</v>
      </c>
      <c r="R264" s="245">
        <v>43862</v>
      </c>
      <c r="S264" s="245">
        <v>43992</v>
      </c>
      <c r="U264" s="53"/>
    </row>
    <row r="265" spans="1:21" ht="15.75" x14ac:dyDescent="0.25">
      <c r="A265" s="72"/>
      <c r="B265" s="72">
        <v>390</v>
      </c>
      <c r="C265" s="87">
        <v>14949873</v>
      </c>
      <c r="D265" s="87" t="s">
        <v>841</v>
      </c>
      <c r="E265" s="15" t="s">
        <v>427</v>
      </c>
      <c r="F265" s="87" t="s">
        <v>651</v>
      </c>
      <c r="G265" s="95" t="s">
        <v>430</v>
      </c>
      <c r="H265" s="101">
        <v>1121</v>
      </c>
      <c r="I265" s="101">
        <v>12</v>
      </c>
      <c r="J265" s="102">
        <v>1.5</v>
      </c>
      <c r="K265" s="101">
        <v>16</v>
      </c>
      <c r="L265" s="101">
        <f t="shared" si="44"/>
        <v>24</v>
      </c>
      <c r="M265" s="121" t="s">
        <v>7</v>
      </c>
      <c r="N265" s="74"/>
      <c r="O265" s="81" t="s">
        <v>86</v>
      </c>
      <c r="P265" s="150">
        <v>34320</v>
      </c>
      <c r="Q265" s="150">
        <v>4.25</v>
      </c>
      <c r="R265" s="245">
        <v>43862</v>
      </c>
      <c r="S265" s="245">
        <v>43992</v>
      </c>
      <c r="U265" s="53"/>
    </row>
    <row r="266" spans="1:21" s="158" customFormat="1" ht="15.75" x14ac:dyDescent="0.25">
      <c r="A266" s="153">
        <v>55</v>
      </c>
      <c r="B266" s="72">
        <v>390</v>
      </c>
      <c r="C266" s="87">
        <v>14949873</v>
      </c>
      <c r="D266" s="87" t="s">
        <v>841</v>
      </c>
      <c r="E266" s="282" t="s">
        <v>431</v>
      </c>
      <c r="F266" s="87" t="s">
        <v>651</v>
      </c>
      <c r="G266" s="294"/>
      <c r="H266" s="295"/>
      <c r="I266" s="295"/>
      <c r="J266" s="296"/>
      <c r="K266" s="295"/>
      <c r="L266" s="297">
        <f>SUM(L262:L265)</f>
        <v>168</v>
      </c>
      <c r="M266" s="298"/>
      <c r="N266" s="154"/>
      <c r="O266" s="155"/>
      <c r="P266" s="237"/>
      <c r="Q266" s="237"/>
      <c r="R266" s="237"/>
      <c r="S266" s="237"/>
      <c r="U266" s="159"/>
    </row>
    <row r="267" spans="1:21" ht="15.75" x14ac:dyDescent="0.25">
      <c r="A267" s="72"/>
      <c r="B267" s="72">
        <v>391</v>
      </c>
      <c r="C267" s="87">
        <v>6316319</v>
      </c>
      <c r="D267" s="87" t="s">
        <v>682</v>
      </c>
      <c r="E267" s="96" t="s">
        <v>432</v>
      </c>
      <c r="F267" s="87" t="s">
        <v>651</v>
      </c>
      <c r="G267" s="16" t="s">
        <v>433</v>
      </c>
      <c r="H267" s="271">
        <v>3380</v>
      </c>
      <c r="I267" s="271">
        <v>15</v>
      </c>
      <c r="J267" s="322">
        <v>3</v>
      </c>
      <c r="K267" s="105">
        <v>16</v>
      </c>
      <c r="L267" s="101">
        <v>48</v>
      </c>
      <c r="M267" s="121" t="s">
        <v>7</v>
      </c>
      <c r="N267" s="74"/>
      <c r="O267" s="81" t="s">
        <v>86</v>
      </c>
      <c r="P267" s="150">
        <v>34320</v>
      </c>
      <c r="Q267" s="150">
        <v>4.25</v>
      </c>
      <c r="R267" s="245">
        <v>43862</v>
      </c>
      <c r="S267" s="245">
        <v>43992</v>
      </c>
      <c r="U267" s="53"/>
    </row>
    <row r="268" spans="1:21" ht="15.75" x14ac:dyDescent="0.25">
      <c r="A268" s="153">
        <v>56</v>
      </c>
      <c r="B268" s="72">
        <v>391</v>
      </c>
      <c r="C268" s="87">
        <v>6316319</v>
      </c>
      <c r="D268" s="87" t="s">
        <v>682</v>
      </c>
      <c r="E268" s="282" t="s">
        <v>434</v>
      </c>
      <c r="F268" s="87" t="s">
        <v>651</v>
      </c>
      <c r="G268" s="294"/>
      <c r="H268" s="295"/>
      <c r="I268" s="295"/>
      <c r="J268" s="296"/>
      <c r="K268" s="295"/>
      <c r="L268" s="297">
        <f>SUM(L267:L267)</f>
        <v>48</v>
      </c>
      <c r="M268" s="298"/>
      <c r="N268" s="154"/>
      <c r="O268" s="155"/>
      <c r="P268" s="237"/>
      <c r="Q268" s="237"/>
      <c r="R268" s="237"/>
      <c r="S268" s="237"/>
      <c r="U268" s="53"/>
    </row>
    <row r="269" spans="1:21" ht="15.75" x14ac:dyDescent="0.25">
      <c r="A269" s="72"/>
      <c r="B269" s="72">
        <v>392</v>
      </c>
      <c r="C269" s="87">
        <v>16702408</v>
      </c>
      <c r="D269" s="87" t="s">
        <v>672</v>
      </c>
      <c r="E269" s="96" t="s">
        <v>435</v>
      </c>
      <c r="F269" s="87" t="s">
        <v>651</v>
      </c>
      <c r="G269" s="25" t="s">
        <v>436</v>
      </c>
      <c r="H269" s="101" t="s">
        <v>437</v>
      </c>
      <c r="I269" s="101"/>
      <c r="J269" s="101">
        <v>3</v>
      </c>
      <c r="K269" s="101">
        <v>16</v>
      </c>
      <c r="L269" s="101">
        <f t="shared" ref="L269:L270" si="45">J269*K269</f>
        <v>48</v>
      </c>
      <c r="M269" s="121" t="s">
        <v>7</v>
      </c>
      <c r="N269" s="74"/>
      <c r="O269" s="81" t="s">
        <v>86</v>
      </c>
      <c r="P269" s="150">
        <v>34320</v>
      </c>
      <c r="Q269" s="150">
        <v>4.25</v>
      </c>
      <c r="R269" s="245">
        <v>43862</v>
      </c>
      <c r="S269" s="245">
        <v>43992</v>
      </c>
      <c r="U269" s="53"/>
    </row>
    <row r="270" spans="1:21" ht="15.75" x14ac:dyDescent="0.25">
      <c r="A270" s="72"/>
      <c r="B270" s="72">
        <v>392</v>
      </c>
      <c r="C270" s="87">
        <v>16702408</v>
      </c>
      <c r="D270" s="87" t="s">
        <v>672</v>
      </c>
      <c r="E270" s="96" t="s">
        <v>435</v>
      </c>
      <c r="F270" s="87" t="s">
        <v>651</v>
      </c>
      <c r="G270" s="25" t="s">
        <v>438</v>
      </c>
      <c r="H270" s="101">
        <v>241</v>
      </c>
      <c r="I270" s="101">
        <v>30</v>
      </c>
      <c r="J270" s="101">
        <v>3</v>
      </c>
      <c r="K270" s="101">
        <v>8</v>
      </c>
      <c r="L270" s="101">
        <f t="shared" si="45"/>
        <v>24</v>
      </c>
      <c r="M270" s="121" t="s">
        <v>7</v>
      </c>
      <c r="N270" s="74"/>
      <c r="O270" s="81" t="s">
        <v>86</v>
      </c>
      <c r="P270" s="150">
        <v>34320</v>
      </c>
      <c r="Q270" s="150">
        <v>4.25</v>
      </c>
      <c r="R270" s="245">
        <v>43862</v>
      </c>
      <c r="S270" s="245">
        <v>43992</v>
      </c>
      <c r="U270" s="53"/>
    </row>
    <row r="271" spans="1:21" ht="15.75" x14ac:dyDescent="0.25">
      <c r="A271" s="153">
        <v>57</v>
      </c>
      <c r="B271" s="72">
        <v>392</v>
      </c>
      <c r="C271" s="87">
        <v>16702408</v>
      </c>
      <c r="D271" s="87" t="s">
        <v>672</v>
      </c>
      <c r="E271" s="282" t="s">
        <v>439</v>
      </c>
      <c r="F271" s="87" t="s">
        <v>651</v>
      </c>
      <c r="G271" s="294"/>
      <c r="H271" s="295"/>
      <c r="I271" s="295"/>
      <c r="J271" s="296"/>
      <c r="K271" s="295"/>
      <c r="L271" s="297">
        <f>SUM(L269:L270)</f>
        <v>72</v>
      </c>
      <c r="M271" s="298"/>
      <c r="N271" s="154"/>
      <c r="O271" s="155"/>
      <c r="P271" s="237"/>
      <c r="Q271" s="237"/>
      <c r="R271" s="237"/>
      <c r="S271" s="237"/>
      <c r="U271" s="53"/>
    </row>
    <row r="272" spans="1:21" ht="15.75" x14ac:dyDescent="0.25">
      <c r="A272" s="72"/>
      <c r="B272" s="72">
        <v>393</v>
      </c>
      <c r="C272" s="87">
        <v>66917216</v>
      </c>
      <c r="D272" s="87" t="s">
        <v>672</v>
      </c>
      <c r="E272" s="289" t="s">
        <v>440</v>
      </c>
      <c r="F272" s="87" t="s">
        <v>651</v>
      </c>
      <c r="G272" s="332" t="s">
        <v>441</v>
      </c>
      <c r="H272" s="327" t="s">
        <v>45</v>
      </c>
      <c r="I272" s="327"/>
      <c r="J272" s="311">
        <f t="shared" ref="J272" si="46">L272/K272</f>
        <v>2.375</v>
      </c>
      <c r="K272" s="259">
        <v>16</v>
      </c>
      <c r="L272" s="327">
        <v>38</v>
      </c>
      <c r="M272" s="121" t="s">
        <v>7</v>
      </c>
      <c r="N272" s="65"/>
      <c r="O272" s="81" t="s">
        <v>86</v>
      </c>
      <c r="P272" s="150">
        <v>34320</v>
      </c>
      <c r="Q272" s="150">
        <v>4.25</v>
      </c>
      <c r="R272" s="245">
        <v>43862</v>
      </c>
      <c r="S272" s="245">
        <v>43992</v>
      </c>
      <c r="U272" s="53"/>
    </row>
    <row r="273" spans="1:21" ht="15.75" x14ac:dyDescent="0.25">
      <c r="A273" s="153">
        <v>58</v>
      </c>
      <c r="B273" s="153">
        <v>393</v>
      </c>
      <c r="C273" s="87">
        <v>66917216</v>
      </c>
      <c r="D273" s="87" t="s">
        <v>672</v>
      </c>
      <c r="E273" s="282" t="s">
        <v>442</v>
      </c>
      <c r="F273" s="87" t="s">
        <v>651</v>
      </c>
      <c r="G273" s="294"/>
      <c r="H273" s="295"/>
      <c r="I273" s="295"/>
      <c r="J273" s="296"/>
      <c r="K273" s="295"/>
      <c r="L273" s="297">
        <f>SUM(L272:L272)</f>
        <v>38</v>
      </c>
      <c r="M273" s="298"/>
      <c r="N273" s="154"/>
      <c r="O273" s="155"/>
      <c r="P273" s="237"/>
      <c r="Q273" s="237"/>
      <c r="R273" s="237"/>
      <c r="S273" s="237"/>
      <c r="U273" s="53"/>
    </row>
    <row r="274" spans="1:21" ht="15.75" x14ac:dyDescent="0.25">
      <c r="A274" s="72"/>
      <c r="B274" s="72">
        <v>394</v>
      </c>
      <c r="C274" s="87">
        <v>66985439</v>
      </c>
      <c r="D274" s="87" t="s">
        <v>672</v>
      </c>
      <c r="E274" s="15" t="s">
        <v>443</v>
      </c>
      <c r="F274" s="87" t="s">
        <v>651</v>
      </c>
      <c r="G274" s="16" t="s">
        <v>444</v>
      </c>
      <c r="H274" s="304">
        <v>9320</v>
      </c>
      <c r="I274" s="304">
        <v>23</v>
      </c>
      <c r="J274" s="17">
        <v>4</v>
      </c>
      <c r="K274" s="17">
        <v>16</v>
      </c>
      <c r="L274" s="89">
        <f>J274*K274</f>
        <v>64</v>
      </c>
      <c r="M274" s="121" t="s">
        <v>7</v>
      </c>
      <c r="N274" s="74"/>
      <c r="O274" s="81" t="s">
        <v>86</v>
      </c>
      <c r="P274" s="150">
        <v>34320</v>
      </c>
      <c r="Q274" s="150">
        <v>4.25</v>
      </c>
      <c r="R274" s="245">
        <v>43862</v>
      </c>
      <c r="S274" s="245">
        <v>43992</v>
      </c>
      <c r="U274" s="53"/>
    </row>
    <row r="275" spans="1:21" ht="39" customHeight="1" x14ac:dyDescent="0.25">
      <c r="A275" s="72"/>
      <c r="B275" s="72">
        <v>394</v>
      </c>
      <c r="C275" s="87">
        <v>66985439</v>
      </c>
      <c r="D275" s="87" t="s">
        <v>672</v>
      </c>
      <c r="E275" s="15" t="s">
        <v>443</v>
      </c>
      <c r="F275" s="87" t="s">
        <v>651</v>
      </c>
      <c r="G275" s="16" t="s">
        <v>445</v>
      </c>
      <c r="H275" s="304">
        <v>8320</v>
      </c>
      <c r="I275" s="304">
        <v>20</v>
      </c>
      <c r="J275" s="93">
        <v>3</v>
      </c>
      <c r="K275" s="93">
        <v>16</v>
      </c>
      <c r="L275" s="89">
        <f t="shared" ref="L275:L276" si="47">J275*K275</f>
        <v>48</v>
      </c>
      <c r="M275" s="121" t="s">
        <v>7</v>
      </c>
      <c r="N275" s="74"/>
      <c r="O275" s="81" t="s">
        <v>86</v>
      </c>
      <c r="P275" s="150">
        <v>34320</v>
      </c>
      <c r="Q275" s="150">
        <v>4.25</v>
      </c>
      <c r="R275" s="245">
        <v>43862</v>
      </c>
      <c r="S275" s="245">
        <v>43992</v>
      </c>
      <c r="U275" s="53"/>
    </row>
    <row r="276" spans="1:21" ht="15.75" x14ac:dyDescent="0.25">
      <c r="A276" s="72"/>
      <c r="B276" s="72">
        <v>394</v>
      </c>
      <c r="C276" s="87">
        <v>66985439</v>
      </c>
      <c r="D276" s="87" t="s">
        <v>672</v>
      </c>
      <c r="E276" s="15" t="s">
        <v>443</v>
      </c>
      <c r="F276" s="87" t="s">
        <v>651</v>
      </c>
      <c r="G276" s="16" t="s">
        <v>444</v>
      </c>
      <c r="H276" s="304" t="s">
        <v>416</v>
      </c>
      <c r="I276" s="304">
        <v>16</v>
      </c>
      <c r="J276" s="17">
        <v>4</v>
      </c>
      <c r="K276" s="17">
        <v>16</v>
      </c>
      <c r="L276" s="89">
        <f t="shared" si="47"/>
        <v>64</v>
      </c>
      <c r="M276" s="121" t="s">
        <v>7</v>
      </c>
      <c r="N276" s="74"/>
      <c r="O276" s="81" t="s">
        <v>86</v>
      </c>
      <c r="P276" s="150">
        <v>34320</v>
      </c>
      <c r="Q276" s="150">
        <v>4.25</v>
      </c>
      <c r="R276" s="245">
        <v>43862</v>
      </c>
      <c r="S276" s="245">
        <v>43992</v>
      </c>
      <c r="U276" s="53"/>
    </row>
    <row r="277" spans="1:21" s="158" customFormat="1" ht="15.75" x14ac:dyDescent="0.25">
      <c r="A277" s="153">
        <v>59</v>
      </c>
      <c r="B277" s="72">
        <v>394</v>
      </c>
      <c r="C277" s="87">
        <v>66985439</v>
      </c>
      <c r="D277" s="87" t="s">
        <v>672</v>
      </c>
      <c r="E277" s="282" t="s">
        <v>446</v>
      </c>
      <c r="F277" s="87" t="s">
        <v>651</v>
      </c>
      <c r="G277" s="294"/>
      <c r="H277" s="295"/>
      <c r="I277" s="295"/>
      <c r="J277" s="296"/>
      <c r="K277" s="295"/>
      <c r="L277" s="297">
        <f>SUM(L274:L276)</f>
        <v>176</v>
      </c>
      <c r="M277" s="298"/>
      <c r="N277" s="154"/>
      <c r="O277" s="155"/>
      <c r="P277" s="237"/>
      <c r="Q277" s="237"/>
      <c r="R277" s="237"/>
      <c r="S277" s="237"/>
      <c r="U277" s="159"/>
    </row>
    <row r="278" spans="1:21" ht="15.75" x14ac:dyDescent="0.25">
      <c r="A278" s="72"/>
      <c r="B278" s="72">
        <v>395</v>
      </c>
      <c r="C278" s="87">
        <v>31324813</v>
      </c>
      <c r="D278" s="87" t="s">
        <v>672</v>
      </c>
      <c r="E278" s="96" t="s">
        <v>448</v>
      </c>
      <c r="F278" s="87" t="s">
        <v>651</v>
      </c>
      <c r="G278" s="16" t="s">
        <v>449</v>
      </c>
      <c r="H278" s="304">
        <v>5320</v>
      </c>
      <c r="I278" s="304">
        <v>28</v>
      </c>
      <c r="J278" s="17">
        <v>4</v>
      </c>
      <c r="K278" s="17">
        <v>16</v>
      </c>
      <c r="L278" s="89">
        <f t="shared" ref="L278:L281" si="48">J278*K278</f>
        <v>64</v>
      </c>
      <c r="M278" s="121" t="s">
        <v>7</v>
      </c>
      <c r="N278" s="74"/>
      <c r="O278" s="81" t="s">
        <v>86</v>
      </c>
      <c r="P278" s="150">
        <v>34320</v>
      </c>
      <c r="Q278" s="150">
        <v>4.25</v>
      </c>
      <c r="R278" s="245">
        <v>43862</v>
      </c>
      <c r="S278" s="245">
        <v>43992</v>
      </c>
      <c r="U278" s="53"/>
    </row>
    <row r="279" spans="1:21" ht="15.75" x14ac:dyDescent="0.25">
      <c r="A279" s="72"/>
      <c r="B279" s="72">
        <v>395</v>
      </c>
      <c r="C279" s="87">
        <v>31324813</v>
      </c>
      <c r="D279" s="87" t="s">
        <v>672</v>
      </c>
      <c r="E279" s="96" t="s">
        <v>448</v>
      </c>
      <c r="F279" s="87" t="s">
        <v>651</v>
      </c>
      <c r="G279" s="16" t="s">
        <v>450</v>
      </c>
      <c r="H279" s="304" t="s">
        <v>252</v>
      </c>
      <c r="I279" s="304">
        <v>20</v>
      </c>
      <c r="J279" s="17">
        <v>4</v>
      </c>
      <c r="K279" s="17">
        <v>16</v>
      </c>
      <c r="L279" s="89">
        <f t="shared" si="48"/>
        <v>64</v>
      </c>
      <c r="M279" s="121" t="s">
        <v>7</v>
      </c>
      <c r="N279" s="74"/>
      <c r="O279" s="81" t="s">
        <v>86</v>
      </c>
      <c r="P279" s="150">
        <v>34320</v>
      </c>
      <c r="Q279" s="150">
        <v>4.25</v>
      </c>
      <c r="R279" s="245">
        <v>43862</v>
      </c>
      <c r="S279" s="245">
        <v>43992</v>
      </c>
      <c r="U279" s="53"/>
    </row>
    <row r="280" spans="1:21" ht="15.75" x14ac:dyDescent="0.25">
      <c r="A280" s="72"/>
      <c r="B280" s="72">
        <v>395</v>
      </c>
      <c r="C280" s="87">
        <v>31324813</v>
      </c>
      <c r="D280" s="87" t="s">
        <v>672</v>
      </c>
      <c r="E280" s="96" t="s">
        <v>448</v>
      </c>
      <c r="F280" s="87" t="s">
        <v>651</v>
      </c>
      <c r="G280" s="16" t="s">
        <v>296</v>
      </c>
      <c r="H280" s="304" t="s">
        <v>190</v>
      </c>
      <c r="I280" s="304">
        <v>20</v>
      </c>
      <c r="J280" s="17">
        <v>3</v>
      </c>
      <c r="K280" s="17">
        <v>16</v>
      </c>
      <c r="L280" s="89">
        <f t="shared" si="48"/>
        <v>48</v>
      </c>
      <c r="M280" s="121" t="s">
        <v>7</v>
      </c>
      <c r="N280" s="74"/>
      <c r="O280" s="81" t="s">
        <v>86</v>
      </c>
      <c r="P280" s="150">
        <v>34320</v>
      </c>
      <c r="Q280" s="150">
        <v>4.25</v>
      </c>
      <c r="R280" s="245">
        <v>43862</v>
      </c>
      <c r="S280" s="245">
        <v>43992</v>
      </c>
      <c r="U280" s="53"/>
    </row>
    <row r="281" spans="1:21" ht="18.75" customHeight="1" x14ac:dyDescent="0.25">
      <c r="A281" s="72"/>
      <c r="B281" s="72">
        <v>395</v>
      </c>
      <c r="C281" s="87">
        <v>31324813</v>
      </c>
      <c r="D281" s="87" t="s">
        <v>672</v>
      </c>
      <c r="E281" s="96" t="s">
        <v>448</v>
      </c>
      <c r="F281" s="87" t="s">
        <v>651</v>
      </c>
      <c r="G281" s="16" t="s">
        <v>296</v>
      </c>
      <c r="H281" s="304" t="s">
        <v>198</v>
      </c>
      <c r="I281" s="17">
        <v>24</v>
      </c>
      <c r="J281" s="17">
        <v>3</v>
      </c>
      <c r="K281" s="17">
        <v>16</v>
      </c>
      <c r="L281" s="89">
        <f t="shared" si="48"/>
        <v>48</v>
      </c>
      <c r="M281" s="121" t="s">
        <v>7</v>
      </c>
      <c r="N281" s="74"/>
      <c r="O281" s="81" t="s">
        <v>86</v>
      </c>
      <c r="P281" s="150">
        <v>34320</v>
      </c>
      <c r="Q281" s="150">
        <v>4.25</v>
      </c>
      <c r="R281" s="245">
        <v>43862</v>
      </c>
      <c r="S281" s="245">
        <v>43992</v>
      </c>
      <c r="U281" s="53"/>
    </row>
    <row r="282" spans="1:21" s="158" customFormat="1" ht="24.75" customHeight="1" x14ac:dyDescent="0.25">
      <c r="A282" s="153">
        <v>61</v>
      </c>
      <c r="B282" s="72">
        <v>395</v>
      </c>
      <c r="C282" s="87">
        <v>31324813</v>
      </c>
      <c r="D282" s="87" t="s">
        <v>672</v>
      </c>
      <c r="E282" s="282" t="s">
        <v>451</v>
      </c>
      <c r="F282" s="87" t="s">
        <v>651</v>
      </c>
      <c r="G282" s="294"/>
      <c r="H282" s="295"/>
      <c r="I282" s="295"/>
      <c r="J282" s="296"/>
      <c r="K282" s="295"/>
      <c r="L282" s="297">
        <f>SUM(L278:L281)</f>
        <v>224</v>
      </c>
      <c r="M282" s="298"/>
      <c r="N282" s="154"/>
      <c r="O282" s="155"/>
      <c r="P282" s="237"/>
      <c r="Q282" s="237"/>
      <c r="R282" s="237"/>
      <c r="S282" s="237"/>
      <c r="U282" s="159"/>
    </row>
    <row r="283" spans="1:21" ht="15.75" x14ac:dyDescent="0.25">
      <c r="A283" s="72"/>
      <c r="B283" s="72">
        <v>396</v>
      </c>
      <c r="C283" s="87">
        <v>16685867</v>
      </c>
      <c r="D283" s="87" t="s">
        <v>672</v>
      </c>
      <c r="E283" s="96" t="s">
        <v>452</v>
      </c>
      <c r="F283" s="87" t="s">
        <v>651</v>
      </c>
      <c r="G283" s="121" t="s">
        <v>370</v>
      </c>
      <c r="H283" s="323">
        <v>649</v>
      </c>
      <c r="I283" s="101">
        <v>30</v>
      </c>
      <c r="J283" s="323">
        <v>3</v>
      </c>
      <c r="K283" s="323">
        <v>8</v>
      </c>
      <c r="L283" s="101">
        <f>J283*K283</f>
        <v>24</v>
      </c>
      <c r="M283" s="121" t="s">
        <v>7</v>
      </c>
      <c r="N283" s="74"/>
      <c r="O283" s="81" t="s">
        <v>86</v>
      </c>
      <c r="P283" s="150">
        <v>34320</v>
      </c>
      <c r="Q283" s="150">
        <v>4.25</v>
      </c>
      <c r="R283" s="245">
        <v>43862</v>
      </c>
      <c r="S283" s="245">
        <v>43992</v>
      </c>
      <c r="U283" s="53"/>
    </row>
    <row r="284" spans="1:21" ht="15.75" x14ac:dyDescent="0.25">
      <c r="A284" s="72"/>
      <c r="B284" s="72">
        <v>396</v>
      </c>
      <c r="C284" s="87">
        <v>16685867</v>
      </c>
      <c r="D284" s="87" t="s">
        <v>672</v>
      </c>
      <c r="E284" s="96" t="s">
        <v>452</v>
      </c>
      <c r="F284" s="87" t="s">
        <v>651</v>
      </c>
      <c r="G284" s="121" t="s">
        <v>80</v>
      </c>
      <c r="H284" s="323">
        <v>2155</v>
      </c>
      <c r="I284" s="101">
        <v>30</v>
      </c>
      <c r="J284" s="323">
        <v>3</v>
      </c>
      <c r="K284" s="323">
        <v>8</v>
      </c>
      <c r="L284" s="101">
        <f t="shared" ref="L284" si="49">J284*K284</f>
        <v>24</v>
      </c>
      <c r="M284" s="121" t="s">
        <v>7</v>
      </c>
      <c r="N284" s="74"/>
      <c r="O284" s="81" t="s">
        <v>86</v>
      </c>
      <c r="P284" s="150">
        <v>34320</v>
      </c>
      <c r="Q284" s="150">
        <v>4.25</v>
      </c>
      <c r="R284" s="245">
        <v>43862</v>
      </c>
      <c r="S284" s="245">
        <v>43992</v>
      </c>
      <c r="U284" s="53"/>
    </row>
    <row r="285" spans="1:21" ht="15.75" x14ac:dyDescent="0.25">
      <c r="A285" s="72"/>
      <c r="B285" s="72">
        <v>396</v>
      </c>
      <c r="C285" s="87">
        <v>16685867</v>
      </c>
      <c r="D285" s="87" t="s">
        <v>672</v>
      </c>
      <c r="E285" s="96" t="s">
        <v>452</v>
      </c>
      <c r="F285" s="87" t="s">
        <v>651</v>
      </c>
      <c r="G285" s="325" t="s">
        <v>53</v>
      </c>
      <c r="H285" s="89">
        <v>7495</v>
      </c>
      <c r="I285" s="93">
        <v>28</v>
      </c>
      <c r="J285" s="311">
        <f>L285/K285</f>
        <v>2.375</v>
      </c>
      <c r="K285" s="259">
        <v>16</v>
      </c>
      <c r="L285" s="327">
        <v>38</v>
      </c>
      <c r="M285" s="121" t="s">
        <v>7</v>
      </c>
      <c r="N285" s="74"/>
      <c r="O285" s="81" t="s">
        <v>86</v>
      </c>
      <c r="P285" s="150">
        <v>34320</v>
      </c>
      <c r="Q285" s="150">
        <v>4.25</v>
      </c>
      <c r="R285" s="245">
        <v>43862</v>
      </c>
      <c r="S285" s="245">
        <v>43992</v>
      </c>
      <c r="U285" s="53"/>
    </row>
    <row r="286" spans="1:21" ht="15.75" x14ac:dyDescent="0.25">
      <c r="A286" s="72"/>
      <c r="B286" s="72">
        <v>396</v>
      </c>
      <c r="C286" s="87">
        <v>16685867</v>
      </c>
      <c r="D286" s="87" t="s">
        <v>672</v>
      </c>
      <c r="E286" s="96" t="s">
        <v>452</v>
      </c>
      <c r="F286" s="87" t="s">
        <v>651</v>
      </c>
      <c r="G286" s="325" t="s">
        <v>53</v>
      </c>
      <c r="H286" s="89" t="s">
        <v>68</v>
      </c>
      <c r="I286" s="93">
        <v>15</v>
      </c>
      <c r="J286" s="311">
        <f>L286/K286</f>
        <v>2.375</v>
      </c>
      <c r="K286" s="259">
        <v>16</v>
      </c>
      <c r="L286" s="327">
        <v>38</v>
      </c>
      <c r="M286" s="121" t="s">
        <v>7</v>
      </c>
      <c r="N286" s="74"/>
      <c r="O286" s="81" t="s">
        <v>86</v>
      </c>
      <c r="P286" s="150">
        <v>34320</v>
      </c>
      <c r="Q286" s="150">
        <v>4.25</v>
      </c>
      <c r="R286" s="245">
        <v>43862</v>
      </c>
      <c r="S286" s="245">
        <v>43992</v>
      </c>
      <c r="U286" s="53"/>
    </row>
    <row r="287" spans="1:21" ht="35.25" customHeight="1" x14ac:dyDescent="0.25">
      <c r="A287" s="72"/>
      <c r="B287" s="72">
        <v>396</v>
      </c>
      <c r="C287" s="87">
        <v>16685867</v>
      </c>
      <c r="D287" s="87" t="s">
        <v>672</v>
      </c>
      <c r="E287" s="96" t="s">
        <v>452</v>
      </c>
      <c r="F287" s="87" t="s">
        <v>651</v>
      </c>
      <c r="G287" s="216" t="s">
        <v>423</v>
      </c>
      <c r="H287" s="194">
        <v>2321</v>
      </c>
      <c r="I287" s="194"/>
      <c r="J287" s="200">
        <v>3</v>
      </c>
      <c r="K287" s="200">
        <v>16</v>
      </c>
      <c r="L287" s="200">
        <v>48</v>
      </c>
      <c r="M287" s="121" t="s">
        <v>7</v>
      </c>
      <c r="N287" s="208" t="s">
        <v>36</v>
      </c>
      <c r="O287" s="209" t="s">
        <v>625</v>
      </c>
      <c r="P287" s="150">
        <v>34320</v>
      </c>
      <c r="Q287" s="150">
        <v>4.25</v>
      </c>
      <c r="R287" s="245">
        <v>43862</v>
      </c>
      <c r="S287" s="245">
        <v>43992</v>
      </c>
      <c r="U287" s="53"/>
    </row>
    <row r="288" spans="1:21" ht="15.75" x14ac:dyDescent="0.25">
      <c r="A288" s="153">
        <v>62</v>
      </c>
      <c r="B288" s="72">
        <v>396</v>
      </c>
      <c r="C288" s="87">
        <v>16685867</v>
      </c>
      <c r="D288" s="87" t="s">
        <v>672</v>
      </c>
      <c r="E288" s="282" t="s">
        <v>453</v>
      </c>
      <c r="F288" s="87" t="s">
        <v>651</v>
      </c>
      <c r="G288" s="294"/>
      <c r="H288" s="295"/>
      <c r="I288" s="295"/>
      <c r="J288" s="296"/>
      <c r="K288" s="295"/>
      <c r="L288" s="297">
        <f>SUM(L283:L287)</f>
        <v>172</v>
      </c>
      <c r="M288" s="121"/>
      <c r="N288" s="154"/>
      <c r="O288" s="155"/>
      <c r="P288" s="237"/>
      <c r="Q288" s="237"/>
      <c r="R288" s="237"/>
      <c r="S288" s="237"/>
      <c r="U288" s="53"/>
    </row>
    <row r="289" spans="1:21" s="73" customFormat="1" ht="15.75" x14ac:dyDescent="0.25">
      <c r="A289" s="72"/>
      <c r="B289" s="72">
        <v>397</v>
      </c>
      <c r="C289" s="87">
        <v>16840851</v>
      </c>
      <c r="D289" s="87" t="s">
        <v>683</v>
      </c>
      <c r="E289" s="220" t="s">
        <v>644</v>
      </c>
      <c r="F289" s="87" t="s">
        <v>651</v>
      </c>
      <c r="G289" s="220" t="s">
        <v>57</v>
      </c>
      <c r="H289" s="221">
        <v>6495</v>
      </c>
      <c r="I289" s="221"/>
      <c r="J289" s="222">
        <f>L289/K289</f>
        <v>3</v>
      </c>
      <c r="K289" s="201">
        <v>16</v>
      </c>
      <c r="L289" s="221">
        <v>48</v>
      </c>
      <c r="M289" s="121" t="s">
        <v>7</v>
      </c>
      <c r="N289" s="197" t="s">
        <v>36</v>
      </c>
      <c r="O289" s="197" t="s">
        <v>645</v>
      </c>
      <c r="P289" s="150">
        <v>34320</v>
      </c>
      <c r="Q289" s="150">
        <v>4.25</v>
      </c>
      <c r="R289" s="245">
        <v>43862</v>
      </c>
      <c r="S289" s="245">
        <v>43992</v>
      </c>
      <c r="U289" s="53"/>
    </row>
    <row r="290" spans="1:21" s="73" customFormat="1" ht="15.75" x14ac:dyDescent="0.25">
      <c r="A290" s="72"/>
      <c r="B290" s="72">
        <v>397</v>
      </c>
      <c r="C290" s="87">
        <v>16840851</v>
      </c>
      <c r="D290" s="87" t="s">
        <v>683</v>
      </c>
      <c r="E290" s="220" t="s">
        <v>644</v>
      </c>
      <c r="F290" s="87" t="s">
        <v>651</v>
      </c>
      <c r="G290" s="220" t="s">
        <v>57</v>
      </c>
      <c r="H290" s="221">
        <v>4491</v>
      </c>
      <c r="I290" s="221"/>
      <c r="J290" s="222">
        <f>L290/K290</f>
        <v>2.375</v>
      </c>
      <c r="K290" s="201">
        <v>16</v>
      </c>
      <c r="L290" s="221">
        <v>38</v>
      </c>
      <c r="M290" s="121" t="s">
        <v>7</v>
      </c>
      <c r="N290" s="197" t="s">
        <v>36</v>
      </c>
      <c r="O290" s="197" t="s">
        <v>645</v>
      </c>
      <c r="P290" s="150">
        <v>34320</v>
      </c>
      <c r="Q290" s="150">
        <v>4.25</v>
      </c>
      <c r="R290" s="245">
        <v>43862</v>
      </c>
      <c r="S290" s="245">
        <v>43992</v>
      </c>
      <c r="U290" s="53"/>
    </row>
    <row r="291" spans="1:21" s="73" customFormat="1" ht="15.75" x14ac:dyDescent="0.25">
      <c r="A291" s="72"/>
      <c r="B291" s="72">
        <v>397</v>
      </c>
      <c r="C291" s="87">
        <v>16840851</v>
      </c>
      <c r="D291" s="87" t="s">
        <v>683</v>
      </c>
      <c r="E291" s="220" t="s">
        <v>644</v>
      </c>
      <c r="F291" s="87" t="s">
        <v>651</v>
      </c>
      <c r="G291" s="220" t="s">
        <v>56</v>
      </c>
      <c r="H291" s="221">
        <v>2492</v>
      </c>
      <c r="I291" s="221"/>
      <c r="J291" s="222">
        <f>L291/K291</f>
        <v>2.375</v>
      </c>
      <c r="K291" s="201">
        <v>16</v>
      </c>
      <c r="L291" s="221">
        <v>38</v>
      </c>
      <c r="M291" s="121" t="s">
        <v>7</v>
      </c>
      <c r="N291" s="197" t="s">
        <v>36</v>
      </c>
      <c r="O291" s="197" t="s">
        <v>645</v>
      </c>
      <c r="P291" s="150">
        <v>34320</v>
      </c>
      <c r="Q291" s="150">
        <v>4.25</v>
      </c>
      <c r="R291" s="245">
        <v>43862</v>
      </c>
      <c r="S291" s="245">
        <v>43992</v>
      </c>
      <c r="U291" s="53"/>
    </row>
    <row r="292" spans="1:21" s="73" customFormat="1" ht="15.75" x14ac:dyDescent="0.25">
      <c r="A292" s="72"/>
      <c r="B292" s="72">
        <v>397</v>
      </c>
      <c r="C292" s="87">
        <v>16840851</v>
      </c>
      <c r="D292" s="87" t="s">
        <v>683</v>
      </c>
      <c r="E292" s="220" t="s">
        <v>644</v>
      </c>
      <c r="F292" s="87" t="s">
        <v>651</v>
      </c>
      <c r="G292" s="220" t="s">
        <v>56</v>
      </c>
      <c r="H292" s="221" t="s">
        <v>61</v>
      </c>
      <c r="I292" s="221"/>
      <c r="J292" s="222">
        <f>L292/K292</f>
        <v>2.375</v>
      </c>
      <c r="K292" s="201">
        <v>16</v>
      </c>
      <c r="L292" s="221">
        <v>38</v>
      </c>
      <c r="M292" s="121" t="s">
        <v>7</v>
      </c>
      <c r="N292" s="197" t="s">
        <v>36</v>
      </c>
      <c r="O292" s="197" t="s">
        <v>645</v>
      </c>
      <c r="P292" s="150">
        <v>34320</v>
      </c>
      <c r="Q292" s="150">
        <v>4.25</v>
      </c>
      <c r="R292" s="245">
        <v>43862</v>
      </c>
      <c r="S292" s="245">
        <v>43992</v>
      </c>
      <c r="U292" s="53"/>
    </row>
    <row r="293" spans="1:21" s="73" customFormat="1" ht="15.75" x14ac:dyDescent="0.25">
      <c r="A293" s="72"/>
      <c r="B293" s="72">
        <v>397</v>
      </c>
      <c r="C293" s="87">
        <v>16840851</v>
      </c>
      <c r="D293" s="87" t="s">
        <v>683</v>
      </c>
      <c r="E293" s="276" t="s">
        <v>837</v>
      </c>
      <c r="F293" s="87"/>
      <c r="G293" s="220"/>
      <c r="H293" s="221"/>
      <c r="I293" s="221"/>
      <c r="J293" s="222"/>
      <c r="K293" s="201"/>
      <c r="L293" s="254">
        <f>SUM(L289:L292)</f>
        <v>162</v>
      </c>
      <c r="M293" s="121"/>
      <c r="N293" s="197"/>
      <c r="O293" s="197"/>
      <c r="P293" s="150"/>
      <c r="Q293" s="150"/>
      <c r="R293" s="245"/>
      <c r="S293" s="245"/>
      <c r="U293" s="53"/>
    </row>
    <row r="294" spans="1:21" s="73" customFormat="1" ht="15.75" x14ac:dyDescent="0.25">
      <c r="A294" s="72"/>
      <c r="B294" s="72">
        <v>398</v>
      </c>
      <c r="C294" s="87">
        <v>1130641759</v>
      </c>
      <c r="D294" s="87" t="s">
        <v>672</v>
      </c>
      <c r="E294" s="192" t="s">
        <v>836</v>
      </c>
      <c r="F294" s="87" t="s">
        <v>651</v>
      </c>
      <c r="G294" s="216" t="s">
        <v>403</v>
      </c>
      <c r="H294" s="223">
        <v>2351</v>
      </c>
      <c r="I294" s="223"/>
      <c r="J294" s="222">
        <v>3</v>
      </c>
      <c r="K294" s="201">
        <v>8</v>
      </c>
      <c r="L294" s="221">
        <v>24</v>
      </c>
      <c r="M294" s="121" t="s">
        <v>7</v>
      </c>
      <c r="N294" s="197" t="s">
        <v>36</v>
      </c>
      <c r="O294" s="197" t="s">
        <v>646</v>
      </c>
      <c r="P294" s="150">
        <v>34320</v>
      </c>
      <c r="Q294" s="150">
        <v>4.25</v>
      </c>
      <c r="R294" s="245">
        <v>43862</v>
      </c>
      <c r="S294" s="245">
        <v>43992</v>
      </c>
      <c r="U294" s="53"/>
    </row>
    <row r="295" spans="1:21" ht="25.5" x14ac:dyDescent="0.25">
      <c r="A295" s="72"/>
      <c r="B295" s="72">
        <v>398</v>
      </c>
      <c r="C295" s="87">
        <v>1130641759</v>
      </c>
      <c r="D295" s="87" t="s">
        <v>672</v>
      </c>
      <c r="E295" s="192" t="s">
        <v>836</v>
      </c>
      <c r="F295" s="87" t="s">
        <v>651</v>
      </c>
      <c r="G295" s="16" t="s">
        <v>403</v>
      </c>
      <c r="H295" s="304" t="s">
        <v>454</v>
      </c>
      <c r="I295" s="304">
        <v>40</v>
      </c>
      <c r="J295" s="17">
        <v>3</v>
      </c>
      <c r="K295" s="17">
        <v>8</v>
      </c>
      <c r="L295" s="101">
        <f t="shared" ref="L295:L297" si="50">J295*K295</f>
        <v>24</v>
      </c>
      <c r="M295" s="121" t="s">
        <v>7</v>
      </c>
      <c r="N295" s="74"/>
      <c r="O295" s="81" t="s">
        <v>86</v>
      </c>
      <c r="P295" s="150">
        <v>34320</v>
      </c>
      <c r="Q295" s="150">
        <v>4.25</v>
      </c>
      <c r="R295" s="245">
        <v>43862</v>
      </c>
      <c r="S295" s="245">
        <v>43992</v>
      </c>
      <c r="U295" s="53"/>
    </row>
    <row r="296" spans="1:21" ht="15.75" x14ac:dyDescent="0.25">
      <c r="A296" s="72"/>
      <c r="B296" s="72">
        <v>398</v>
      </c>
      <c r="C296" s="87">
        <v>1130641759</v>
      </c>
      <c r="D296" s="87" t="s">
        <v>672</v>
      </c>
      <c r="E296" s="192" t="s">
        <v>836</v>
      </c>
      <c r="F296" s="87" t="s">
        <v>651</v>
      </c>
      <c r="G296" s="302" t="s">
        <v>455</v>
      </c>
      <c r="H296" s="89"/>
      <c r="I296" s="89"/>
      <c r="J296" s="89">
        <v>2</v>
      </c>
      <c r="K296" s="89">
        <v>16</v>
      </c>
      <c r="L296" s="101">
        <f t="shared" si="50"/>
        <v>32</v>
      </c>
      <c r="M296" s="121" t="s">
        <v>10</v>
      </c>
      <c r="N296" s="74"/>
      <c r="O296" s="81"/>
      <c r="P296" s="171">
        <v>23100</v>
      </c>
      <c r="Q296" s="150">
        <v>4.25</v>
      </c>
      <c r="R296" s="245">
        <v>43862</v>
      </c>
      <c r="S296" s="245">
        <v>43992</v>
      </c>
      <c r="U296" s="53"/>
    </row>
    <row r="297" spans="1:21" ht="15.75" x14ac:dyDescent="0.25">
      <c r="A297" s="72"/>
      <c r="B297" s="72">
        <v>398</v>
      </c>
      <c r="C297" s="87">
        <v>1130641759</v>
      </c>
      <c r="D297" s="87" t="s">
        <v>672</v>
      </c>
      <c r="E297" s="192" t="s">
        <v>836</v>
      </c>
      <c r="F297" s="87" t="s">
        <v>651</v>
      </c>
      <c r="G297" s="95" t="s">
        <v>456</v>
      </c>
      <c r="H297" s="333"/>
      <c r="I297" s="323"/>
      <c r="J297" s="324">
        <v>2</v>
      </c>
      <c r="K297" s="101">
        <v>16</v>
      </c>
      <c r="L297" s="101">
        <f t="shared" si="50"/>
        <v>32</v>
      </c>
      <c r="M297" s="121" t="s">
        <v>10</v>
      </c>
      <c r="N297" s="74"/>
      <c r="O297" s="81"/>
      <c r="P297" s="171">
        <v>23100</v>
      </c>
      <c r="Q297" s="150">
        <v>4.25</v>
      </c>
      <c r="R297" s="245">
        <v>43862</v>
      </c>
      <c r="S297" s="245">
        <v>43992</v>
      </c>
      <c r="U297" s="53"/>
    </row>
    <row r="298" spans="1:21" ht="15.75" x14ac:dyDescent="0.25">
      <c r="A298" s="153">
        <v>63</v>
      </c>
      <c r="B298" s="72">
        <v>398</v>
      </c>
      <c r="C298" s="87">
        <v>1130641759</v>
      </c>
      <c r="D298" s="87" t="s">
        <v>672</v>
      </c>
      <c r="E298" s="282" t="s">
        <v>457</v>
      </c>
      <c r="F298" s="87" t="s">
        <v>651</v>
      </c>
      <c r="G298" s="294"/>
      <c r="H298" s="295"/>
      <c r="I298" s="295"/>
      <c r="J298" s="296"/>
      <c r="K298" s="295"/>
      <c r="L298" s="297">
        <f>SUM(L294:L297)</f>
        <v>112</v>
      </c>
      <c r="M298" s="298"/>
      <c r="N298" s="154"/>
      <c r="O298" s="155"/>
      <c r="P298" s="237"/>
      <c r="Q298" s="237"/>
      <c r="R298" s="237"/>
      <c r="S298" s="237"/>
      <c r="U298" s="53"/>
    </row>
    <row r="299" spans="1:21" ht="15.75" x14ac:dyDescent="0.25">
      <c r="A299" s="72"/>
      <c r="B299" s="72">
        <v>399</v>
      </c>
      <c r="C299" s="87">
        <v>31913791</v>
      </c>
      <c r="D299" s="87" t="s">
        <v>672</v>
      </c>
      <c r="E299" s="96" t="s">
        <v>458</v>
      </c>
      <c r="F299" s="87" t="s">
        <v>651</v>
      </c>
      <c r="G299" s="16" t="s">
        <v>280</v>
      </c>
      <c r="H299" s="304" t="s">
        <v>198</v>
      </c>
      <c r="I299" s="304">
        <v>24</v>
      </c>
      <c r="J299" s="17">
        <v>4</v>
      </c>
      <c r="K299" s="17">
        <v>16</v>
      </c>
      <c r="L299" s="101">
        <f>J299*K299</f>
        <v>64</v>
      </c>
      <c r="M299" s="121" t="s">
        <v>7</v>
      </c>
      <c r="N299" s="74"/>
      <c r="O299" s="81" t="s">
        <v>86</v>
      </c>
      <c r="P299" s="150">
        <v>34320</v>
      </c>
      <c r="Q299" s="150">
        <v>5.25</v>
      </c>
      <c r="R299" s="245">
        <v>43862</v>
      </c>
      <c r="S299" s="245">
        <v>44020</v>
      </c>
      <c r="U299" s="53"/>
    </row>
    <row r="300" spans="1:21" ht="15.75" x14ac:dyDescent="0.25">
      <c r="A300" s="72"/>
      <c r="B300" s="72">
        <v>399</v>
      </c>
      <c r="C300" s="87">
        <v>31913791</v>
      </c>
      <c r="D300" s="87" t="s">
        <v>672</v>
      </c>
      <c r="E300" s="96" t="s">
        <v>458</v>
      </c>
      <c r="F300" s="87" t="s">
        <v>651</v>
      </c>
      <c r="G300" s="16" t="s">
        <v>459</v>
      </c>
      <c r="H300" s="304">
        <v>6320</v>
      </c>
      <c r="I300" s="304">
        <v>20</v>
      </c>
      <c r="J300" s="17">
        <v>6</v>
      </c>
      <c r="K300" s="17">
        <v>16</v>
      </c>
      <c r="L300" s="101">
        <f t="shared" ref="L300:L303" si="51">J300*K300</f>
        <v>96</v>
      </c>
      <c r="M300" s="121" t="s">
        <v>7</v>
      </c>
      <c r="N300" s="74"/>
      <c r="O300" s="81" t="s">
        <v>86</v>
      </c>
      <c r="P300" s="150">
        <v>34320</v>
      </c>
      <c r="Q300" s="150">
        <v>5.25</v>
      </c>
      <c r="R300" s="245">
        <v>43862</v>
      </c>
      <c r="S300" s="245">
        <v>44020</v>
      </c>
      <c r="U300" s="53"/>
    </row>
    <row r="301" spans="1:21" ht="15.75" x14ac:dyDescent="0.25">
      <c r="A301" s="72"/>
      <c r="B301" s="72">
        <v>399</v>
      </c>
      <c r="C301" s="87">
        <v>31913791</v>
      </c>
      <c r="D301" s="87" t="s">
        <v>672</v>
      </c>
      <c r="E301" s="96" t="s">
        <v>458</v>
      </c>
      <c r="F301" s="87" t="s">
        <v>651</v>
      </c>
      <c r="G301" s="16" t="s">
        <v>460</v>
      </c>
      <c r="H301" s="304" t="s">
        <v>254</v>
      </c>
      <c r="I301" s="304">
        <v>29</v>
      </c>
      <c r="J301" s="17">
        <v>6</v>
      </c>
      <c r="K301" s="17">
        <v>16</v>
      </c>
      <c r="L301" s="101">
        <f t="shared" si="51"/>
        <v>96</v>
      </c>
      <c r="M301" s="121" t="s">
        <v>7</v>
      </c>
      <c r="N301" s="74"/>
      <c r="O301" s="81" t="s">
        <v>86</v>
      </c>
      <c r="P301" s="150">
        <v>34320</v>
      </c>
      <c r="Q301" s="150">
        <v>5.25</v>
      </c>
      <c r="R301" s="245">
        <v>43862</v>
      </c>
      <c r="S301" s="245">
        <v>44020</v>
      </c>
      <c r="U301" s="53"/>
    </row>
    <row r="302" spans="1:21" ht="15.75" x14ac:dyDescent="0.25">
      <c r="A302" s="72"/>
      <c r="B302" s="72">
        <v>399</v>
      </c>
      <c r="C302" s="87">
        <v>31913791</v>
      </c>
      <c r="D302" s="87" t="s">
        <v>672</v>
      </c>
      <c r="E302" s="96" t="s">
        <v>458</v>
      </c>
      <c r="F302" s="87" t="s">
        <v>651</v>
      </c>
      <c r="G302" s="16" t="s">
        <v>461</v>
      </c>
      <c r="H302" s="304" t="s">
        <v>101</v>
      </c>
      <c r="I302" s="17"/>
      <c r="J302" s="17">
        <v>2</v>
      </c>
      <c r="K302" s="17">
        <v>4</v>
      </c>
      <c r="L302" s="101">
        <f t="shared" si="51"/>
        <v>8</v>
      </c>
      <c r="M302" s="121" t="s">
        <v>7</v>
      </c>
      <c r="N302" s="74"/>
      <c r="O302" s="81" t="s">
        <v>89</v>
      </c>
      <c r="P302" s="150">
        <v>34320</v>
      </c>
      <c r="Q302" s="150">
        <v>5.25</v>
      </c>
      <c r="R302" s="245">
        <v>43862</v>
      </c>
      <c r="S302" s="245">
        <v>44020</v>
      </c>
      <c r="U302" s="53"/>
    </row>
    <row r="303" spans="1:21" ht="15.75" x14ac:dyDescent="0.25">
      <c r="A303" s="72"/>
      <c r="B303" s="72">
        <v>399</v>
      </c>
      <c r="C303" s="87">
        <v>31913791</v>
      </c>
      <c r="D303" s="87" t="s">
        <v>672</v>
      </c>
      <c r="E303" s="96" t="s">
        <v>458</v>
      </c>
      <c r="F303" s="87" t="s">
        <v>651</v>
      </c>
      <c r="G303" s="95" t="s">
        <v>462</v>
      </c>
      <c r="H303" s="305" t="s">
        <v>437</v>
      </c>
      <c r="I303" s="101">
        <v>35</v>
      </c>
      <c r="J303" s="102">
        <v>4</v>
      </c>
      <c r="K303" s="101">
        <v>16</v>
      </c>
      <c r="L303" s="101">
        <f t="shared" si="51"/>
        <v>64</v>
      </c>
      <c r="M303" s="121" t="s">
        <v>7</v>
      </c>
      <c r="N303" s="74"/>
      <c r="O303" s="81" t="s">
        <v>86</v>
      </c>
      <c r="P303" s="150">
        <v>34320</v>
      </c>
      <c r="Q303" s="150">
        <v>5.25</v>
      </c>
      <c r="R303" s="245">
        <v>43862</v>
      </c>
      <c r="S303" s="245">
        <v>44020</v>
      </c>
      <c r="U303" s="53"/>
    </row>
    <row r="304" spans="1:21" ht="51" x14ac:dyDescent="0.25">
      <c r="A304" s="72"/>
      <c r="B304" s="72">
        <v>399</v>
      </c>
      <c r="C304" s="87">
        <v>31913791</v>
      </c>
      <c r="D304" s="87" t="s">
        <v>672</v>
      </c>
      <c r="E304" s="96" t="s">
        <v>458</v>
      </c>
      <c r="F304" s="87" t="s">
        <v>651</v>
      </c>
      <c r="G304" s="218" t="s">
        <v>80</v>
      </c>
      <c r="H304" s="194" t="s">
        <v>99</v>
      </c>
      <c r="I304" s="194"/>
      <c r="J304" s="217">
        <v>3</v>
      </c>
      <c r="K304" s="194">
        <v>8</v>
      </c>
      <c r="L304" s="194">
        <v>24</v>
      </c>
      <c r="M304" s="211" t="s">
        <v>7</v>
      </c>
      <c r="N304" s="208" t="s">
        <v>36</v>
      </c>
      <c r="O304" s="209" t="s">
        <v>625</v>
      </c>
      <c r="P304" s="150">
        <v>34320</v>
      </c>
      <c r="Q304" s="150">
        <v>5.25</v>
      </c>
      <c r="R304" s="245">
        <v>43862</v>
      </c>
      <c r="S304" s="245">
        <v>44020</v>
      </c>
      <c r="U304" s="53"/>
    </row>
    <row r="305" spans="1:21" s="158" customFormat="1" ht="33.75" customHeight="1" x14ac:dyDescent="0.25">
      <c r="A305" s="153">
        <v>64</v>
      </c>
      <c r="B305" s="72">
        <v>399</v>
      </c>
      <c r="C305" s="87">
        <v>31913791</v>
      </c>
      <c r="D305" s="87" t="s">
        <v>672</v>
      </c>
      <c r="E305" s="282" t="s">
        <v>463</v>
      </c>
      <c r="F305" s="87" t="s">
        <v>651</v>
      </c>
      <c r="G305" s="294"/>
      <c r="H305" s="295"/>
      <c r="I305" s="295"/>
      <c r="J305" s="296"/>
      <c r="K305" s="295"/>
      <c r="L305" s="297">
        <f>SUM(L299:L304)</f>
        <v>352</v>
      </c>
      <c r="M305" s="298"/>
      <c r="N305" s="154"/>
      <c r="O305" s="155"/>
      <c r="P305" s="237"/>
      <c r="Q305" s="237"/>
      <c r="R305" s="237"/>
      <c r="S305" s="237"/>
      <c r="U305" s="159"/>
    </row>
    <row r="306" spans="1:21" ht="15.75" x14ac:dyDescent="0.25">
      <c r="A306" s="56"/>
      <c r="B306" s="56"/>
      <c r="C306" s="14"/>
      <c r="D306" s="14"/>
      <c r="E306" s="15"/>
      <c r="F306" s="15"/>
      <c r="G306" s="16"/>
      <c r="H306" s="17"/>
      <c r="I306" s="17"/>
      <c r="J306" s="18"/>
      <c r="K306" s="17"/>
      <c r="L306" s="17"/>
      <c r="M306" s="246"/>
      <c r="N306" s="23"/>
      <c r="O306" s="52"/>
      <c r="P306" s="228"/>
      <c r="Q306" s="228"/>
      <c r="R306" s="228"/>
      <c r="S306" s="228"/>
      <c r="U306" s="53"/>
    </row>
    <row r="307" spans="1:21" ht="15.75" x14ac:dyDescent="0.25">
      <c r="A307" s="56"/>
      <c r="B307" s="56"/>
      <c r="C307" s="14"/>
      <c r="D307" s="14"/>
      <c r="E307" s="15"/>
      <c r="F307" s="15"/>
      <c r="G307" s="16"/>
      <c r="H307" s="17"/>
      <c r="I307" s="17"/>
      <c r="J307" s="18"/>
      <c r="K307" s="17"/>
      <c r="L307" s="17"/>
      <c r="M307" s="246"/>
      <c r="N307" s="23"/>
      <c r="O307" s="52"/>
      <c r="P307" s="228"/>
      <c r="Q307" s="228"/>
      <c r="R307" s="228"/>
      <c r="S307" s="228"/>
      <c r="U307" s="53"/>
    </row>
    <row r="308" spans="1:21" ht="15.75" x14ac:dyDescent="0.25">
      <c r="A308" s="56"/>
      <c r="B308" s="56"/>
      <c r="C308" s="14"/>
      <c r="D308" s="14"/>
      <c r="E308" s="15"/>
      <c r="F308" s="15"/>
      <c r="G308" s="16"/>
      <c r="H308" s="17"/>
      <c r="I308" s="17"/>
      <c r="J308" s="18"/>
      <c r="K308" s="17"/>
      <c r="L308" s="17"/>
      <c r="M308" s="246"/>
      <c r="N308" s="23"/>
      <c r="O308" s="52"/>
      <c r="P308" s="228"/>
      <c r="Q308" s="228"/>
      <c r="R308" s="228"/>
      <c r="S308" s="228"/>
    </row>
    <row r="309" spans="1:21" ht="15.75" x14ac:dyDescent="0.25">
      <c r="A309" s="56"/>
      <c r="B309" s="56"/>
      <c r="C309" s="14"/>
      <c r="D309" s="14"/>
      <c r="E309" s="15"/>
      <c r="F309" s="15"/>
      <c r="G309" s="16"/>
      <c r="H309" s="17"/>
      <c r="I309" s="17"/>
      <c r="J309" s="18"/>
      <c r="K309" s="17"/>
      <c r="L309" s="17"/>
      <c r="M309" s="246"/>
      <c r="N309" s="23"/>
      <c r="O309" s="52"/>
      <c r="P309" s="228"/>
      <c r="Q309" s="228"/>
      <c r="R309" s="228"/>
      <c r="S309" s="228"/>
    </row>
    <row r="310" spans="1:21" ht="15.75" x14ac:dyDescent="0.25">
      <c r="A310" s="56"/>
      <c r="B310" s="56"/>
      <c r="C310" s="14"/>
      <c r="D310" s="14"/>
      <c r="E310" s="15"/>
      <c r="F310" s="15"/>
      <c r="G310" s="16"/>
      <c r="H310" s="17"/>
      <c r="I310" s="17"/>
      <c r="J310" s="18"/>
      <c r="K310" s="17"/>
      <c r="L310" s="17"/>
      <c r="M310" s="246"/>
      <c r="N310" s="23"/>
      <c r="O310" s="52"/>
      <c r="P310" s="228"/>
      <c r="Q310" s="228"/>
      <c r="R310" s="228"/>
      <c r="S310" s="228"/>
    </row>
    <row r="311" spans="1:21" ht="15.75" x14ac:dyDescent="0.25">
      <c r="O311" s="75"/>
      <c r="P311" s="75"/>
      <c r="Q311" s="75"/>
      <c r="R311" s="75"/>
      <c r="S311" s="75"/>
    </row>
    <row r="312" spans="1:21" ht="15.75" x14ac:dyDescent="0.25">
      <c r="G312" s="25" t="s">
        <v>17</v>
      </c>
      <c r="H312" s="106">
        <f>SUMIF(M9:M305,"pregrado",L9:L305)</f>
        <v>9535</v>
      </c>
      <c r="I312" s="26">
        <f>(H312*33000)*1.5</f>
        <v>471982500</v>
      </c>
      <c r="O312" s="75"/>
      <c r="P312" s="75"/>
      <c r="Q312" s="75"/>
      <c r="R312" s="75"/>
      <c r="S312" s="75"/>
    </row>
    <row r="313" spans="1:21" ht="15.75" x14ac:dyDescent="0.25">
      <c r="G313" s="25" t="s">
        <v>18</v>
      </c>
      <c r="H313" s="106">
        <f>SUMIF(M9:M310,"Asesoría",L9:L310)</f>
        <v>440</v>
      </c>
      <c r="I313" s="26">
        <f>(H313*21000)*1.5</f>
        <v>13860000</v>
      </c>
      <c r="O313" s="75"/>
      <c r="P313" s="75"/>
      <c r="Q313" s="75"/>
      <c r="R313" s="75"/>
      <c r="S313" s="75"/>
    </row>
    <row r="314" spans="1:21" ht="15.75" x14ac:dyDescent="0.25">
      <c r="G314" s="25" t="s">
        <v>19</v>
      </c>
      <c r="H314" s="106">
        <f>SUMIF(M9:M310,"PMA",L9:L310)</f>
        <v>0</v>
      </c>
      <c r="I314" s="26">
        <f>(H314*21000)*1.5</f>
        <v>0</v>
      </c>
      <c r="O314" s="75"/>
      <c r="P314" s="75"/>
      <c r="Q314" s="75"/>
      <c r="R314" s="75"/>
      <c r="S314" s="75"/>
    </row>
    <row r="315" spans="1:21" ht="15.75" x14ac:dyDescent="0.25">
      <c r="G315" s="25" t="s">
        <v>20</v>
      </c>
      <c r="H315" s="106">
        <f>SUMIF(M9:M310,"Investigación",L9:L310)</f>
        <v>160</v>
      </c>
      <c r="I315" s="26">
        <f>(H315*16000)*1.5</f>
        <v>3840000</v>
      </c>
      <c r="O315" s="75"/>
      <c r="P315" s="75"/>
      <c r="Q315" s="75"/>
      <c r="R315" s="75"/>
      <c r="S315" s="75"/>
    </row>
    <row r="316" spans="1:21" ht="16.5" thickBot="1" x14ac:dyDescent="0.3">
      <c r="G316" s="107" t="s">
        <v>21</v>
      </c>
      <c r="H316" s="108">
        <f>SUMIF(M9:M310,"Posgrado",L8:L310)</f>
        <v>0</v>
      </c>
      <c r="I316" s="109">
        <f>(H316*55000)*1.5</f>
        <v>0</v>
      </c>
      <c r="O316" s="75"/>
      <c r="P316" s="75"/>
      <c r="Q316" s="75"/>
      <c r="R316" s="75"/>
      <c r="S316" s="75"/>
    </row>
    <row r="317" spans="1:21" ht="16.5" thickBot="1" x14ac:dyDescent="0.3">
      <c r="G317" s="110" t="s">
        <v>22</v>
      </c>
      <c r="H317" s="111">
        <f>SUM(H312:H316)</f>
        <v>10135</v>
      </c>
      <c r="I317" s="112">
        <f>SUM(I312:I315)</f>
        <v>489682500</v>
      </c>
      <c r="O317" s="75"/>
      <c r="P317" s="75"/>
      <c r="Q317" s="75"/>
      <c r="R317" s="75"/>
      <c r="S317" s="75"/>
    </row>
    <row r="318" spans="1:21" s="29" customFormat="1" ht="15.75" x14ac:dyDescent="0.25">
      <c r="C318" s="270"/>
      <c r="D318" s="270"/>
      <c r="E318" s="270"/>
      <c r="F318" s="270"/>
      <c r="G318" s="30"/>
      <c r="H318" s="113"/>
      <c r="I318" s="113"/>
      <c r="J318" s="114"/>
      <c r="K318" s="270"/>
      <c r="L318" s="270"/>
      <c r="M318" s="270"/>
      <c r="O318" s="76"/>
      <c r="P318" s="76"/>
      <c r="Q318" s="76"/>
      <c r="R318" s="76"/>
      <c r="S318" s="76"/>
    </row>
  </sheetData>
  <autoFilter ref="A8:Y305"/>
  <mergeCells count="1">
    <mergeCell ref="E2:M2"/>
  </mergeCells>
  <dataValidations count="7">
    <dataValidation type="list" allowBlank="1" showInputMessage="1" showErrorMessage="1" sqref="M306:M310">
      <formula1>$U$9:$U$307</formula1>
    </dataValidation>
    <dataValidation type="list" allowBlank="1" showInputMessage="1" showErrorMessage="1" sqref="M15:M23 M305 M255:M303 M236:M253 M9:M12 M195:M209 M191 M187:M189 M211:M217 M165:M185 M144:M161 M138:M142 M134:M136 M118:M131 M112:M116 M70:M109 M63:M67 M27:M60 M25 M219:M230 M232:M234">
      <formula1>$U$9:$U$12</formula1>
    </dataValidation>
    <dataValidation type="list" allowBlank="1" showInputMessage="1" showErrorMessage="1" sqref="M13:M14">
      <formula1>$U$58:$U$64</formula1>
    </dataValidation>
    <dataValidation type="list" allowBlank="1" showInputMessage="1" showErrorMessage="1" sqref="M24 M26">
      <formula1>$U$57:$U$63</formula1>
    </dataValidation>
    <dataValidation type="list" allowBlank="1" showInputMessage="1" showErrorMessage="1" sqref="M61:M62 M235 M192:M194 M190 M218 M210 M186 M162:M164 M143 M137 M132:M133 M117 M110:M111 M68:M69">
      <formula1>$U$60:$U$64</formula1>
    </dataValidation>
    <dataValidation type="list" allowBlank="1" showInputMessage="1" showErrorMessage="1" sqref="M304 M254">
      <formula1>$V$60:$V$64</formula1>
    </dataValidation>
    <dataValidation type="list" allowBlank="1" showInputMessage="1" showErrorMessage="1" sqref="M231">
      <formula1>#REF!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H10" workbookViewId="0">
      <selection activeCell="P10" sqref="P1:P1048576"/>
    </sheetView>
  </sheetViews>
  <sheetFormatPr baseColWidth="10" defaultRowHeight="12.75" x14ac:dyDescent="0.2"/>
  <cols>
    <col min="1" max="2" width="5.28515625" style="269" customWidth="1"/>
    <col min="3" max="3" width="10.140625" style="269" customWidth="1"/>
    <col min="4" max="4" width="5.28515625" style="269" customWidth="1"/>
    <col min="5" max="5" width="37.140625" style="269" customWidth="1"/>
    <col min="6" max="6" width="9.140625" style="269" customWidth="1"/>
    <col min="7" max="7" width="37.7109375" style="269" customWidth="1"/>
    <col min="8" max="8" width="9.140625" style="269" customWidth="1"/>
    <col min="9" max="9" width="7.42578125" style="269" customWidth="1"/>
    <col min="10" max="10" width="11.7109375" style="269" customWidth="1"/>
    <col min="11" max="11" width="9.28515625" style="269" customWidth="1"/>
    <col min="12" max="12" width="9.42578125" style="269" customWidth="1"/>
    <col min="13" max="13" width="10.85546875" style="269" customWidth="1"/>
    <col min="14" max="14" width="23.7109375" style="269" customWidth="1"/>
    <col min="15" max="15" width="8.28515625" style="269" customWidth="1"/>
    <col min="16" max="16" width="7.85546875" style="269" customWidth="1"/>
    <col min="17" max="17" width="12.140625" style="269" customWidth="1"/>
    <col min="18" max="19" width="11.42578125" style="269"/>
    <col min="20" max="20" width="21.7109375" style="269" customWidth="1"/>
    <col min="21" max="16384" width="11.42578125" style="269"/>
  </cols>
  <sheetData>
    <row r="1" spans="1:20" s="1" customFormat="1" x14ac:dyDescent="0.2">
      <c r="E1" s="2"/>
      <c r="F1" s="2"/>
      <c r="H1" s="3"/>
      <c r="I1" s="3"/>
      <c r="J1" s="4"/>
      <c r="K1" s="5"/>
      <c r="L1" s="3"/>
      <c r="M1" s="3"/>
    </row>
    <row r="2" spans="1:20" s="6" customFormat="1" x14ac:dyDescent="0.2">
      <c r="E2" s="403" t="s">
        <v>16</v>
      </c>
      <c r="F2" s="403"/>
      <c r="G2" s="403"/>
      <c r="H2" s="403"/>
      <c r="I2" s="403"/>
      <c r="J2" s="403"/>
      <c r="K2" s="403"/>
      <c r="L2" s="403"/>
      <c r="M2" s="403"/>
      <c r="N2" s="335" t="s">
        <v>32</v>
      </c>
      <c r="O2" s="335"/>
      <c r="P2" s="335"/>
      <c r="Q2" s="335"/>
    </row>
    <row r="3" spans="1:20" s="6" customFormat="1" x14ac:dyDescent="0.2">
      <c r="E3" s="2"/>
      <c r="F3" s="2"/>
      <c r="G3" s="291"/>
      <c r="H3" s="291"/>
      <c r="I3" s="291"/>
      <c r="K3" s="291"/>
      <c r="L3" s="291"/>
      <c r="M3" s="291"/>
      <c r="N3" s="336" t="s">
        <v>31</v>
      </c>
      <c r="O3" s="336"/>
      <c r="P3" s="336"/>
      <c r="Q3" s="336"/>
    </row>
    <row r="4" spans="1:20" s="6" customFormat="1" x14ac:dyDescent="0.2">
      <c r="E4" s="2"/>
      <c r="F4" s="2"/>
      <c r="G4" s="6" t="s">
        <v>601</v>
      </c>
      <c r="H4" s="291"/>
      <c r="I4" s="291"/>
      <c r="K4" s="291"/>
      <c r="L4" s="291"/>
      <c r="M4" s="291"/>
    </row>
    <row r="5" spans="1:20" s="6" customFormat="1" ht="14.25" x14ac:dyDescent="0.25">
      <c r="E5" s="337" t="s">
        <v>602</v>
      </c>
      <c r="F5" s="337"/>
    </row>
    <row r="6" spans="1:20" s="98" customFormat="1" x14ac:dyDescent="0.2">
      <c r="A6" s="268" t="s">
        <v>603</v>
      </c>
      <c r="B6" s="268"/>
      <c r="C6" s="268"/>
      <c r="D6" s="268"/>
      <c r="E6" s="281"/>
      <c r="F6" s="281"/>
      <c r="G6" s="268"/>
      <c r="H6" s="292" t="s">
        <v>604</v>
      </c>
      <c r="I6" s="268"/>
      <c r="J6" s="293" t="s">
        <v>35</v>
      </c>
      <c r="K6" s="268">
        <v>2020</v>
      </c>
      <c r="L6" s="268"/>
      <c r="M6" s="268"/>
    </row>
    <row r="7" spans="1:20" s="1" customFormat="1" x14ac:dyDescent="0.2">
      <c r="A7" s="268"/>
      <c r="B7" s="268"/>
      <c r="C7" s="268"/>
      <c r="D7" s="268"/>
      <c r="E7" s="281"/>
      <c r="F7" s="281"/>
      <c r="G7" s="268"/>
      <c r="H7" s="268"/>
      <c r="I7" s="268"/>
      <c r="J7" s="268"/>
      <c r="K7" s="268"/>
      <c r="L7" s="268"/>
      <c r="M7" s="268"/>
    </row>
    <row r="8" spans="1:20" s="1" customFormat="1" ht="64.5" thickBot="1" x14ac:dyDescent="0.25">
      <c r="A8" s="11" t="s">
        <v>0</v>
      </c>
      <c r="B8" s="256" t="s">
        <v>670</v>
      </c>
      <c r="C8" s="257" t="s">
        <v>668</v>
      </c>
      <c r="D8" s="257" t="s">
        <v>669</v>
      </c>
      <c r="E8" s="11" t="s">
        <v>33</v>
      </c>
      <c r="F8" s="290" t="s">
        <v>647</v>
      </c>
      <c r="G8" s="11" t="s">
        <v>1</v>
      </c>
      <c r="H8" s="11" t="s">
        <v>2</v>
      </c>
      <c r="I8" s="11" t="s">
        <v>23</v>
      </c>
      <c r="J8" s="12" t="s">
        <v>3</v>
      </c>
      <c r="K8" s="11" t="s">
        <v>4</v>
      </c>
      <c r="L8" s="11" t="s">
        <v>5</v>
      </c>
      <c r="M8" s="11" t="s">
        <v>34</v>
      </c>
      <c r="N8" s="13" t="s">
        <v>8</v>
      </c>
      <c r="O8" s="338" t="s">
        <v>648</v>
      </c>
      <c r="P8" s="339" t="s">
        <v>650</v>
      </c>
      <c r="Q8" s="339" t="s">
        <v>653</v>
      </c>
      <c r="R8" s="338" t="s">
        <v>649</v>
      </c>
      <c r="T8" s="261" t="s">
        <v>9</v>
      </c>
    </row>
    <row r="9" spans="1:20" s="20" customFormat="1" ht="39" thickBot="1" x14ac:dyDescent="0.25">
      <c r="A9" s="340"/>
      <c r="B9" s="340">
        <v>400</v>
      </c>
      <c r="C9" s="341">
        <v>94534164</v>
      </c>
      <c r="D9" s="340" t="s">
        <v>671</v>
      </c>
      <c r="E9" s="342" t="s">
        <v>605</v>
      </c>
      <c r="F9" s="96" t="s">
        <v>651</v>
      </c>
      <c r="G9" s="343" t="s">
        <v>606</v>
      </c>
      <c r="H9" s="344" t="s">
        <v>607</v>
      </c>
      <c r="I9" s="345">
        <v>18</v>
      </c>
      <c r="J9" s="346" t="s">
        <v>608</v>
      </c>
      <c r="K9" s="344">
        <v>2.5</v>
      </c>
      <c r="L9" s="345">
        <v>40</v>
      </c>
      <c r="M9" s="103" t="s">
        <v>658</v>
      </c>
      <c r="N9" s="86" t="s">
        <v>685</v>
      </c>
      <c r="O9" s="250">
        <v>22050</v>
      </c>
      <c r="P9" s="93">
        <v>2</v>
      </c>
      <c r="Q9" s="252">
        <v>43871</v>
      </c>
      <c r="R9" s="252">
        <v>43921</v>
      </c>
      <c r="T9" s="312" t="s">
        <v>10</v>
      </c>
    </row>
    <row r="10" spans="1:20" s="20" customFormat="1" ht="68.25" customHeight="1" thickBot="1" x14ac:dyDescent="0.25">
      <c r="A10" s="340"/>
      <c r="B10" s="340">
        <v>400</v>
      </c>
      <c r="C10" s="341">
        <v>94534164</v>
      </c>
      <c r="D10" s="340" t="s">
        <v>671</v>
      </c>
      <c r="E10" s="342" t="s">
        <v>605</v>
      </c>
      <c r="F10" s="96" t="s">
        <v>651</v>
      </c>
      <c r="G10" s="347" t="s">
        <v>654</v>
      </c>
      <c r="H10" s="17">
        <v>189</v>
      </c>
      <c r="J10" s="18">
        <v>15</v>
      </c>
      <c r="K10" s="17">
        <v>2.8</v>
      </c>
      <c r="L10" s="17">
        <v>40</v>
      </c>
      <c r="M10" s="103" t="s">
        <v>658</v>
      </c>
      <c r="N10" s="23" t="s">
        <v>661</v>
      </c>
      <c r="O10" s="23">
        <v>22050</v>
      </c>
      <c r="P10" s="93">
        <v>2</v>
      </c>
      <c r="Q10" s="252">
        <v>43871</v>
      </c>
      <c r="R10" s="252">
        <v>43921</v>
      </c>
      <c r="T10" s="312" t="s">
        <v>658</v>
      </c>
    </row>
    <row r="11" spans="1:20" s="20" customFormat="1" ht="13.5" thickBot="1" x14ac:dyDescent="0.25">
      <c r="A11" s="340"/>
      <c r="B11" s="340">
        <v>400</v>
      </c>
      <c r="C11" s="341">
        <v>94534164</v>
      </c>
      <c r="D11" s="340" t="s">
        <v>671</v>
      </c>
      <c r="E11" s="342" t="s">
        <v>605</v>
      </c>
      <c r="F11" s="96" t="s">
        <v>651</v>
      </c>
      <c r="G11" s="347" t="s">
        <v>655</v>
      </c>
      <c r="H11" s="17">
        <v>189</v>
      </c>
      <c r="I11" s="23"/>
      <c r="J11" s="18">
        <v>15</v>
      </c>
      <c r="K11" s="17">
        <v>2.8</v>
      </c>
      <c r="L11" s="17">
        <v>40</v>
      </c>
      <c r="M11" s="103" t="s">
        <v>658</v>
      </c>
      <c r="N11" s="23" t="s">
        <v>656</v>
      </c>
      <c r="O11" s="23">
        <v>22050</v>
      </c>
      <c r="P11" s="93">
        <v>2</v>
      </c>
      <c r="Q11" s="252">
        <v>43871</v>
      </c>
      <c r="R11" s="252">
        <v>43921</v>
      </c>
      <c r="T11" s="312"/>
    </row>
    <row r="12" spans="1:20" s="20" customFormat="1" ht="26.25" thickBot="1" x14ac:dyDescent="0.25">
      <c r="A12" s="340"/>
      <c r="B12" s="340">
        <v>400</v>
      </c>
      <c r="C12" s="341">
        <v>94534164</v>
      </c>
      <c r="D12" s="340" t="s">
        <v>671</v>
      </c>
      <c r="E12" s="348" t="s">
        <v>657</v>
      </c>
      <c r="F12" s="96" t="s">
        <v>651</v>
      </c>
      <c r="G12" s="347"/>
      <c r="H12" s="17"/>
      <c r="I12" s="18"/>
      <c r="J12" s="17"/>
      <c r="K12" s="17"/>
      <c r="L12" s="349">
        <f>SUM(L9:L11)</f>
        <v>120</v>
      </c>
      <c r="M12" s="103"/>
      <c r="N12" s="247"/>
      <c r="O12" s="64"/>
      <c r="P12" s="64"/>
      <c r="Q12" s="64"/>
      <c r="R12" s="64"/>
      <c r="T12" s="312"/>
    </row>
    <row r="13" spans="1:20" s="20" customFormat="1" ht="38.25" customHeight="1" x14ac:dyDescent="0.2">
      <c r="A13" s="340"/>
      <c r="B13" s="340">
        <v>401</v>
      </c>
      <c r="C13" s="279">
        <v>14638738</v>
      </c>
      <c r="D13" s="340" t="s">
        <v>671</v>
      </c>
      <c r="E13" s="82" t="s">
        <v>609</v>
      </c>
      <c r="F13" s="96" t="s">
        <v>651</v>
      </c>
      <c r="G13" s="82" t="s">
        <v>610</v>
      </c>
      <c r="H13" s="350" t="s">
        <v>607</v>
      </c>
      <c r="I13" s="87">
        <v>18</v>
      </c>
      <c r="J13" s="351" t="s">
        <v>608</v>
      </c>
      <c r="K13" s="325">
        <v>2.5</v>
      </c>
      <c r="L13" s="87">
        <v>40</v>
      </c>
      <c r="M13" s="19" t="s">
        <v>658</v>
      </c>
      <c r="N13" s="404" t="s">
        <v>611</v>
      </c>
      <c r="O13" s="250">
        <v>22050</v>
      </c>
      <c r="P13" s="93">
        <v>3</v>
      </c>
      <c r="Q13" s="252">
        <v>43871</v>
      </c>
      <c r="R13" s="252">
        <v>43945</v>
      </c>
      <c r="T13" s="312" t="s">
        <v>11</v>
      </c>
    </row>
    <row r="14" spans="1:20" x14ac:dyDescent="0.2">
      <c r="A14" s="352"/>
      <c r="B14" s="352">
        <v>401</v>
      </c>
      <c r="C14" s="279">
        <v>14638738</v>
      </c>
      <c r="D14" s="340" t="s">
        <v>671</v>
      </c>
      <c r="E14" s="82" t="s">
        <v>609</v>
      </c>
      <c r="F14" s="96" t="s">
        <v>651</v>
      </c>
      <c r="G14" s="82" t="s">
        <v>612</v>
      </c>
      <c r="H14" s="353">
        <v>287</v>
      </c>
      <c r="I14" s="354">
        <v>8</v>
      </c>
      <c r="J14" s="351" t="s">
        <v>608</v>
      </c>
      <c r="K14" s="353">
        <v>2.5</v>
      </c>
      <c r="L14" s="87">
        <v>40</v>
      </c>
      <c r="M14" s="19" t="s">
        <v>658</v>
      </c>
      <c r="N14" s="405"/>
      <c r="O14" s="250">
        <v>22050</v>
      </c>
      <c r="P14" s="93">
        <v>3</v>
      </c>
      <c r="Q14" s="252">
        <v>43871</v>
      </c>
      <c r="R14" s="252">
        <v>43945</v>
      </c>
      <c r="T14" s="314" t="s">
        <v>620</v>
      </c>
    </row>
    <row r="15" spans="1:20" ht="25.5" x14ac:dyDescent="0.2">
      <c r="A15" s="352"/>
      <c r="B15" s="352">
        <v>401</v>
      </c>
      <c r="C15" s="279">
        <v>14638738</v>
      </c>
      <c r="D15" s="340" t="s">
        <v>671</v>
      </c>
      <c r="E15" s="82" t="s">
        <v>609</v>
      </c>
      <c r="F15" s="96" t="s">
        <v>651</v>
      </c>
      <c r="G15" s="82" t="s">
        <v>613</v>
      </c>
      <c r="H15" s="350">
        <v>287</v>
      </c>
      <c r="I15" s="87">
        <v>8</v>
      </c>
      <c r="J15" s="351" t="s">
        <v>608</v>
      </c>
      <c r="K15" s="325">
        <v>2.5</v>
      </c>
      <c r="L15" s="87">
        <v>40</v>
      </c>
      <c r="M15" s="19" t="s">
        <v>658</v>
      </c>
      <c r="N15" s="405"/>
      <c r="O15" s="250">
        <v>22050</v>
      </c>
      <c r="P15" s="93">
        <v>3</v>
      </c>
      <c r="Q15" s="252">
        <v>43871</v>
      </c>
      <c r="R15" s="252">
        <v>43945</v>
      </c>
      <c r="T15" s="314"/>
    </row>
    <row r="16" spans="1:20" x14ac:dyDescent="0.2">
      <c r="A16" s="352"/>
      <c r="B16" s="352">
        <v>401</v>
      </c>
      <c r="C16" s="279">
        <v>14638738</v>
      </c>
      <c r="D16" s="340" t="s">
        <v>671</v>
      </c>
      <c r="E16" s="82" t="s">
        <v>609</v>
      </c>
      <c r="F16" s="96" t="s">
        <v>651</v>
      </c>
      <c r="G16" s="82" t="s">
        <v>614</v>
      </c>
      <c r="H16" s="350" t="s">
        <v>607</v>
      </c>
      <c r="I16" s="87">
        <v>18</v>
      </c>
      <c r="J16" s="351" t="s">
        <v>608</v>
      </c>
      <c r="K16" s="325">
        <v>2.5</v>
      </c>
      <c r="L16" s="87">
        <v>40</v>
      </c>
      <c r="M16" s="19" t="s">
        <v>658</v>
      </c>
      <c r="N16" s="406"/>
      <c r="O16" s="250">
        <v>22050</v>
      </c>
      <c r="P16" s="93">
        <v>3</v>
      </c>
      <c r="Q16" s="252">
        <v>43871</v>
      </c>
      <c r="R16" s="252">
        <v>43945</v>
      </c>
    </row>
    <row r="17" spans="1:18" ht="26.25" thickBot="1" x14ac:dyDescent="0.25">
      <c r="A17" s="352"/>
      <c r="B17" s="352">
        <v>401</v>
      </c>
      <c r="C17" s="279">
        <v>14638738</v>
      </c>
      <c r="D17" s="340" t="s">
        <v>671</v>
      </c>
      <c r="E17" s="355" t="s">
        <v>660</v>
      </c>
      <c r="F17" s="96"/>
      <c r="G17" s="82"/>
      <c r="H17" s="350"/>
      <c r="I17" s="87"/>
      <c r="J17" s="351"/>
      <c r="K17" s="325"/>
      <c r="L17" s="99">
        <f>SUM(L13:L16)</f>
        <v>160</v>
      </c>
      <c r="M17" s="19"/>
      <c r="N17" s="266"/>
      <c r="O17" s="250"/>
      <c r="P17" s="250"/>
      <c r="Q17" s="252"/>
      <c r="R17" s="356"/>
    </row>
    <row r="18" spans="1:18" ht="30" customHeight="1" thickBot="1" x14ac:dyDescent="0.25">
      <c r="A18" s="14"/>
      <c r="B18" s="14">
        <v>402</v>
      </c>
      <c r="C18" s="341">
        <v>16830458</v>
      </c>
      <c r="D18" s="14" t="s">
        <v>847</v>
      </c>
      <c r="E18" s="357" t="s">
        <v>615</v>
      </c>
      <c r="F18" s="96" t="s">
        <v>651</v>
      </c>
      <c r="G18" s="343" t="s">
        <v>616</v>
      </c>
      <c r="H18" s="358">
        <v>289</v>
      </c>
      <c r="I18" s="359">
        <v>9</v>
      </c>
      <c r="J18" s="346" t="s">
        <v>608</v>
      </c>
      <c r="K18" s="360">
        <v>2.5</v>
      </c>
      <c r="L18" s="345">
        <v>40</v>
      </c>
      <c r="M18" s="19" t="s">
        <v>658</v>
      </c>
      <c r="N18" s="404" t="s">
        <v>617</v>
      </c>
      <c r="O18" s="250">
        <v>22050</v>
      </c>
      <c r="P18" s="250">
        <v>1.25</v>
      </c>
      <c r="Q18" s="252">
        <v>43889</v>
      </c>
      <c r="R18" s="356">
        <v>43917</v>
      </c>
    </row>
    <row r="19" spans="1:18" ht="39" thickBot="1" x14ac:dyDescent="0.25">
      <c r="A19" s="14"/>
      <c r="B19" s="14">
        <v>402</v>
      </c>
      <c r="C19" s="341">
        <v>16830458</v>
      </c>
      <c r="D19" s="14" t="s">
        <v>847</v>
      </c>
      <c r="E19" s="357" t="s">
        <v>615</v>
      </c>
      <c r="F19" s="96" t="s">
        <v>651</v>
      </c>
      <c r="G19" s="343" t="s">
        <v>618</v>
      </c>
      <c r="H19" s="344">
        <v>289</v>
      </c>
      <c r="I19" s="359">
        <v>9</v>
      </c>
      <c r="J19" s="346" t="s">
        <v>608</v>
      </c>
      <c r="K19" s="360">
        <v>2.5</v>
      </c>
      <c r="L19" s="345">
        <v>40</v>
      </c>
      <c r="M19" s="19" t="s">
        <v>658</v>
      </c>
      <c r="N19" s="406"/>
      <c r="O19" s="250">
        <v>22050</v>
      </c>
      <c r="P19" s="250">
        <v>1.25</v>
      </c>
      <c r="Q19" s="252">
        <v>43889</v>
      </c>
      <c r="R19" s="356">
        <v>43917</v>
      </c>
    </row>
    <row r="20" spans="1:18" x14ac:dyDescent="0.2">
      <c r="E20" s="361" t="s">
        <v>659</v>
      </c>
      <c r="F20" s="334"/>
      <c r="G20" s="334"/>
      <c r="H20" s="334"/>
      <c r="I20" s="334"/>
      <c r="J20" s="334"/>
      <c r="K20" s="334"/>
      <c r="L20" s="362">
        <f>SUM(L18:L19)</f>
        <v>80</v>
      </c>
    </row>
    <row r="22" spans="1:18" x14ac:dyDescent="0.2">
      <c r="G22" s="25" t="s">
        <v>17</v>
      </c>
      <c r="H22" s="106">
        <f>SUMIF(M9:M19,"pregrado",L9:L19)</f>
        <v>0</v>
      </c>
      <c r="I22" s="26">
        <f>(H22*33000)*1.5</f>
        <v>0</v>
      </c>
    </row>
    <row r="23" spans="1:18" x14ac:dyDescent="0.2">
      <c r="G23" s="25" t="s">
        <v>18</v>
      </c>
      <c r="H23" s="106">
        <f>SUMIF(M9:M19,"Asesoría",L9:L19)</f>
        <v>0</v>
      </c>
      <c r="I23" s="26">
        <f>(H23*21000)*1.5</f>
        <v>0</v>
      </c>
    </row>
    <row r="24" spans="1:18" x14ac:dyDescent="0.2">
      <c r="G24" s="25" t="s">
        <v>19</v>
      </c>
      <c r="H24" s="106">
        <f>SUMIF(M9:M19,"PMA",L9:L19)</f>
        <v>0</v>
      </c>
      <c r="I24" s="26">
        <f>(H24*21000)*1.5</f>
        <v>0</v>
      </c>
    </row>
    <row r="25" spans="1:18" x14ac:dyDescent="0.2">
      <c r="G25" s="25" t="s">
        <v>20</v>
      </c>
      <c r="H25" s="106">
        <f>SUMIF(M9:M19,"Investigación",L9:L19)</f>
        <v>0</v>
      </c>
      <c r="I25" s="26">
        <f>(H25*16000)*1.5</f>
        <v>0</v>
      </c>
    </row>
    <row r="26" spans="1:18" ht="13.5" thickBot="1" x14ac:dyDescent="0.25">
      <c r="G26" s="107" t="s">
        <v>21</v>
      </c>
      <c r="H26" s="108">
        <f>SUMIF(M9:M19,"Posgrado",L8:L19)</f>
        <v>0</v>
      </c>
      <c r="I26" s="109">
        <f>(H26*55000)*1.5</f>
        <v>0</v>
      </c>
    </row>
    <row r="27" spans="1:18" ht="13.5" thickBot="1" x14ac:dyDescent="0.25">
      <c r="G27" s="110" t="s">
        <v>22</v>
      </c>
      <c r="H27" s="111">
        <f>SUM(H22:H26)</f>
        <v>0</v>
      </c>
      <c r="I27" s="112">
        <f>SUM(I22:I25)</f>
        <v>0</v>
      </c>
    </row>
    <row r="28" spans="1:18" s="270" customFormat="1" x14ac:dyDescent="0.2">
      <c r="G28" s="30"/>
      <c r="H28" s="113"/>
      <c r="I28" s="113"/>
      <c r="J28" s="114"/>
    </row>
    <row r="29" spans="1:18" s="270" customFormat="1" ht="13.5" thickBot="1" x14ac:dyDescent="0.25">
      <c r="G29" s="30"/>
      <c r="H29" s="113"/>
      <c r="I29" s="113"/>
      <c r="J29" s="114"/>
    </row>
    <row r="30" spans="1:18" ht="51.75" thickBot="1" x14ac:dyDescent="0.25">
      <c r="A30" s="130" t="s">
        <v>0</v>
      </c>
      <c r="B30" s="260"/>
      <c r="C30" s="260"/>
      <c r="D30" s="260"/>
      <c r="E30" s="115" t="s">
        <v>15</v>
      </c>
      <c r="F30" s="115"/>
      <c r="G30" s="115" t="s">
        <v>1</v>
      </c>
      <c r="H30" s="115" t="s">
        <v>2</v>
      </c>
      <c r="I30" s="115" t="s">
        <v>23</v>
      </c>
      <c r="J30" s="116" t="s">
        <v>3</v>
      </c>
      <c r="K30" s="115" t="s">
        <v>4</v>
      </c>
      <c r="L30" s="115" t="s">
        <v>5</v>
      </c>
      <c r="M30" s="31" t="s">
        <v>6</v>
      </c>
      <c r="N30" s="185" t="s">
        <v>8</v>
      </c>
      <c r="O30" s="249"/>
      <c r="P30" s="249"/>
      <c r="Q30" s="249"/>
    </row>
    <row r="31" spans="1:18" ht="23.25" customHeight="1" x14ac:dyDescent="0.2">
      <c r="A31" s="186"/>
      <c r="B31" s="186"/>
      <c r="C31" s="186"/>
      <c r="D31" s="186"/>
      <c r="E31" s="187"/>
      <c r="F31" s="187"/>
      <c r="G31" s="188"/>
      <c r="H31" s="189"/>
      <c r="I31" s="303"/>
      <c r="J31" s="363"/>
      <c r="K31" s="364"/>
      <c r="L31" s="364"/>
      <c r="M31" s="19"/>
      <c r="N31" s="120"/>
      <c r="O31" s="236"/>
      <c r="P31" s="236"/>
      <c r="Q31" s="236"/>
    </row>
    <row r="32" spans="1:18" ht="18.75" customHeight="1" x14ac:dyDescent="0.2">
      <c r="A32" s="14"/>
      <c r="B32" s="14"/>
      <c r="C32" s="14"/>
      <c r="D32" s="14"/>
      <c r="E32" s="187"/>
      <c r="F32" s="187"/>
      <c r="G32" s="354"/>
      <c r="H32" s="365"/>
      <c r="I32" s="303"/>
      <c r="J32" s="363"/>
      <c r="K32" s="364"/>
      <c r="L32" s="364"/>
      <c r="M32" s="19"/>
      <c r="N32" s="120"/>
      <c r="O32" s="236"/>
      <c r="P32" s="236"/>
      <c r="Q32" s="236"/>
    </row>
    <row r="33" spans="1:17" x14ac:dyDescent="0.2">
      <c r="A33" s="14"/>
      <c r="B33" s="14"/>
      <c r="C33" s="14"/>
      <c r="D33" s="14"/>
      <c r="E33" s="366"/>
      <c r="F33" s="366"/>
      <c r="G33" s="366"/>
      <c r="H33" s="365"/>
      <c r="I33" s="303"/>
      <c r="J33" s="363"/>
      <c r="K33" s="364"/>
      <c r="L33" s="364"/>
      <c r="M33" s="19"/>
      <c r="N33" s="190"/>
      <c r="O33" s="251"/>
      <c r="P33" s="251"/>
      <c r="Q33" s="251"/>
    </row>
    <row r="34" spans="1:17" x14ac:dyDescent="0.2">
      <c r="A34" s="14"/>
      <c r="B34" s="14"/>
      <c r="C34" s="14"/>
      <c r="D34" s="14"/>
      <c r="E34" s="21"/>
      <c r="F34" s="21"/>
      <c r="G34" s="16"/>
      <c r="H34" s="17"/>
      <c r="I34" s="17"/>
      <c r="J34" s="18"/>
      <c r="K34" s="17"/>
      <c r="L34" s="22"/>
      <c r="M34" s="19"/>
      <c r="N34" s="23"/>
      <c r="O34" s="64"/>
      <c r="P34" s="64"/>
      <c r="Q34" s="64"/>
    </row>
    <row r="35" spans="1:17" x14ac:dyDescent="0.2">
      <c r="A35" s="14"/>
      <c r="B35" s="14"/>
      <c r="C35" s="14"/>
      <c r="D35" s="14"/>
      <c r="E35" s="21"/>
      <c r="F35" s="21"/>
      <c r="G35" s="16"/>
      <c r="H35" s="17"/>
      <c r="I35" s="17"/>
      <c r="J35" s="18"/>
      <c r="K35" s="17"/>
      <c r="L35" s="22"/>
      <c r="M35" s="19"/>
      <c r="N35" s="23"/>
      <c r="O35" s="64"/>
      <c r="P35" s="64"/>
      <c r="Q35" s="64"/>
    </row>
    <row r="36" spans="1:17" x14ac:dyDescent="0.2">
      <c r="A36" s="14"/>
      <c r="B36" s="14"/>
      <c r="C36" s="14"/>
      <c r="D36" s="14"/>
      <c r="E36" s="21"/>
      <c r="F36" s="21"/>
      <c r="G36" s="16"/>
      <c r="H36" s="17"/>
      <c r="I36" s="17"/>
      <c r="J36" s="18"/>
      <c r="K36" s="17"/>
      <c r="L36" s="22"/>
      <c r="M36" s="19"/>
      <c r="N36" s="23"/>
      <c r="O36" s="64"/>
      <c r="P36" s="64"/>
      <c r="Q36" s="64"/>
    </row>
    <row r="37" spans="1:17" x14ac:dyDescent="0.2">
      <c r="A37" s="14"/>
      <c r="B37" s="14"/>
      <c r="C37" s="14"/>
      <c r="D37" s="14"/>
      <c r="E37" s="21"/>
      <c r="F37" s="21"/>
      <c r="G37" s="16"/>
      <c r="H37" s="17"/>
      <c r="I37" s="17"/>
      <c r="J37" s="18"/>
      <c r="K37" s="17"/>
      <c r="L37" s="22"/>
      <c r="M37" s="19"/>
      <c r="N37" s="23"/>
      <c r="O37" s="64"/>
      <c r="P37" s="64"/>
      <c r="Q37" s="64"/>
    </row>
    <row r="38" spans="1:17" x14ac:dyDescent="0.2">
      <c r="A38" s="14"/>
      <c r="B38" s="14"/>
      <c r="C38" s="14"/>
      <c r="D38" s="14"/>
      <c r="E38" s="21"/>
      <c r="F38" s="21"/>
      <c r="G38" s="16"/>
      <c r="H38" s="17"/>
      <c r="I38" s="17"/>
      <c r="J38" s="18"/>
      <c r="K38" s="17"/>
      <c r="L38" s="22"/>
      <c r="M38" s="19"/>
      <c r="N38" s="23"/>
      <c r="O38" s="64"/>
      <c r="P38" s="64"/>
      <c r="Q38" s="64"/>
    </row>
    <row r="39" spans="1:17" x14ac:dyDescent="0.2">
      <c r="A39" s="14"/>
      <c r="B39" s="14"/>
      <c r="C39" s="14"/>
      <c r="D39" s="14"/>
      <c r="E39" s="21"/>
      <c r="F39" s="21"/>
      <c r="G39" s="16"/>
      <c r="H39" s="17"/>
      <c r="I39" s="17"/>
      <c r="J39" s="18"/>
      <c r="K39" s="17"/>
      <c r="L39" s="22"/>
      <c r="M39" s="19"/>
      <c r="N39" s="23"/>
      <c r="O39" s="64"/>
      <c r="P39" s="64"/>
      <c r="Q39" s="64"/>
    </row>
    <row r="40" spans="1:17" x14ac:dyDescent="0.2">
      <c r="A40" s="14"/>
      <c r="B40" s="14"/>
      <c r="C40" s="14"/>
      <c r="D40" s="14"/>
      <c r="E40" s="21"/>
      <c r="F40" s="21"/>
      <c r="G40" s="16"/>
      <c r="H40" s="17"/>
      <c r="I40" s="17"/>
      <c r="J40" s="18"/>
      <c r="K40" s="17"/>
      <c r="L40" s="22"/>
      <c r="M40" s="19"/>
      <c r="N40" s="23"/>
      <c r="O40" s="64"/>
      <c r="P40" s="64"/>
      <c r="Q40" s="64"/>
    </row>
    <row r="41" spans="1:17" x14ac:dyDescent="0.2">
      <c r="A41" s="14"/>
      <c r="B41" s="14"/>
      <c r="C41" s="14"/>
      <c r="D41" s="14"/>
      <c r="E41" s="21"/>
      <c r="F41" s="21"/>
      <c r="G41" s="16"/>
      <c r="H41" s="17"/>
      <c r="I41" s="17"/>
      <c r="J41" s="18"/>
      <c r="K41" s="17"/>
      <c r="L41" s="22"/>
      <c r="M41" s="19"/>
      <c r="N41" s="23"/>
      <c r="O41" s="64"/>
      <c r="P41" s="64"/>
      <c r="Q41" s="64"/>
    </row>
    <row r="42" spans="1:17" x14ac:dyDescent="0.2">
      <c r="A42" s="14"/>
      <c r="B42" s="14"/>
      <c r="C42" s="14"/>
      <c r="D42" s="14"/>
      <c r="E42" s="21"/>
      <c r="F42" s="21"/>
      <c r="G42" s="16"/>
      <c r="H42" s="17"/>
      <c r="I42" s="17"/>
      <c r="J42" s="18"/>
      <c r="K42" s="17"/>
      <c r="L42" s="22"/>
      <c r="M42" s="19"/>
      <c r="N42" s="23"/>
      <c r="O42" s="64"/>
      <c r="P42" s="64"/>
      <c r="Q42" s="64"/>
    </row>
    <row r="43" spans="1:17" x14ac:dyDescent="0.2">
      <c r="A43" s="14"/>
      <c r="B43" s="14"/>
      <c r="C43" s="14"/>
      <c r="D43" s="14"/>
      <c r="E43" s="21"/>
      <c r="F43" s="21"/>
      <c r="G43" s="16"/>
      <c r="H43" s="17"/>
      <c r="I43" s="17"/>
      <c r="J43" s="18"/>
      <c r="K43" s="17"/>
      <c r="L43" s="22"/>
      <c r="M43" s="19"/>
      <c r="N43" s="23"/>
      <c r="O43" s="64"/>
      <c r="P43" s="64"/>
      <c r="Q43" s="64"/>
    </row>
    <row r="44" spans="1:17" ht="25.5" x14ac:dyDescent="0.2">
      <c r="E44" s="367" t="s">
        <v>619</v>
      </c>
      <c r="F44" s="367"/>
    </row>
    <row r="46" spans="1:17" x14ac:dyDescent="0.2">
      <c r="E46" s="367" t="s">
        <v>84</v>
      </c>
      <c r="F46" s="367"/>
    </row>
    <row r="47" spans="1:17" x14ac:dyDescent="0.2">
      <c r="E47" s="367" t="s">
        <v>83</v>
      </c>
      <c r="F47" s="367"/>
    </row>
    <row r="48" spans="1:17" x14ac:dyDescent="0.2">
      <c r="G48" s="25" t="s">
        <v>24</v>
      </c>
      <c r="H48" s="32">
        <f>SUMIF(M31:M43,"pregrado",L31:L43)</f>
        <v>0</v>
      </c>
      <c r="I48" s="26">
        <f>(H48*33000)*1.5</f>
        <v>0</v>
      </c>
      <c r="J48" s="33"/>
      <c r="K48" s="402" t="s">
        <v>30</v>
      </c>
      <c r="L48" s="402"/>
      <c r="M48" s="334"/>
    </row>
    <row r="49" spans="7:10" x14ac:dyDescent="0.2">
      <c r="G49" s="25" t="s">
        <v>18</v>
      </c>
      <c r="H49" s="32">
        <f>SUMIF(M31:M43,"asesoría",L31:L43)</f>
        <v>0</v>
      </c>
      <c r="I49" s="26">
        <f>(H49*21000)*1.5</f>
        <v>0</v>
      </c>
      <c r="J49" s="33"/>
    </row>
    <row r="50" spans="7:10" x14ac:dyDescent="0.2">
      <c r="G50" s="25" t="s">
        <v>19</v>
      </c>
      <c r="H50" s="32">
        <f>SUMIF(M31:M43,"PMA",L31:L43)</f>
        <v>0</v>
      </c>
      <c r="I50" s="26">
        <f>(H50*21000)*1.5</f>
        <v>0</v>
      </c>
      <c r="J50" s="33"/>
    </row>
    <row r="51" spans="7:10" x14ac:dyDescent="0.2">
      <c r="G51" s="25" t="s">
        <v>25</v>
      </c>
      <c r="H51" s="32">
        <f>SUMIF(M31:M43,"posgrado",L31:L43)</f>
        <v>0</v>
      </c>
      <c r="I51" s="26">
        <f>(H51*16000)*1.5</f>
        <v>0</v>
      </c>
      <c r="J51" s="33"/>
    </row>
    <row r="52" spans="7:10" x14ac:dyDescent="0.2">
      <c r="G52" s="27" t="s">
        <v>22</v>
      </c>
      <c r="H52" s="34">
        <f>SUM(H48:H51)</f>
        <v>0</v>
      </c>
      <c r="I52" s="28">
        <f>SUM(I48:I51)</f>
        <v>0</v>
      </c>
      <c r="J52" s="48"/>
    </row>
    <row r="53" spans="7:10" x14ac:dyDescent="0.2">
      <c r="G53" s="20"/>
      <c r="H53" s="20"/>
      <c r="I53" s="20"/>
      <c r="J53" s="33"/>
    </row>
    <row r="54" spans="7:10" x14ac:dyDescent="0.2">
      <c r="G54" s="35"/>
      <c r="H54" s="36"/>
      <c r="I54" s="33"/>
      <c r="J54" s="33"/>
    </row>
    <row r="55" spans="7:10" x14ac:dyDescent="0.2">
      <c r="G55" s="37" t="s">
        <v>26</v>
      </c>
      <c r="H55" s="38" t="e">
        <f>H52/M48</f>
        <v>#DIV/0!</v>
      </c>
      <c r="I55" s="39" t="e">
        <f>(H55*100%)/324</f>
        <v>#DIV/0!</v>
      </c>
      <c r="J55" s="40" t="s">
        <v>27</v>
      </c>
    </row>
    <row r="56" spans="7:10" x14ac:dyDescent="0.2">
      <c r="G56" s="35"/>
      <c r="H56" s="36"/>
      <c r="I56" s="33"/>
      <c r="J56" s="33"/>
    </row>
    <row r="57" spans="7:10" x14ac:dyDescent="0.2">
      <c r="G57" s="41"/>
      <c r="H57" s="42"/>
      <c r="I57" s="42"/>
      <c r="J57" s="42"/>
    </row>
    <row r="58" spans="7:10" x14ac:dyDescent="0.2">
      <c r="G58" s="41" t="s">
        <v>28</v>
      </c>
      <c r="H58" s="43">
        <f>SUM(J76)</f>
        <v>0</v>
      </c>
      <c r="I58" s="42"/>
      <c r="J58" s="42"/>
    </row>
    <row r="59" spans="7:10" x14ac:dyDescent="0.2">
      <c r="G59" s="41"/>
      <c r="H59" s="42"/>
      <c r="I59" s="42"/>
      <c r="J59" s="42"/>
    </row>
    <row r="60" spans="7:10" x14ac:dyDescent="0.2">
      <c r="G60" s="44" t="s">
        <v>29</v>
      </c>
      <c r="H60" s="45">
        <f>SUM(H58+I27)</f>
        <v>0</v>
      </c>
      <c r="I60" s="42"/>
      <c r="J60" s="42"/>
    </row>
    <row r="61" spans="7:10" x14ac:dyDescent="0.2">
      <c r="G61" s="46"/>
      <c r="H61" s="47"/>
      <c r="I61" s="47"/>
      <c r="J61" s="47"/>
    </row>
  </sheetData>
  <mergeCells count="4">
    <mergeCell ref="E2:M2"/>
    <mergeCell ref="N13:N16"/>
    <mergeCell ref="N18:N19"/>
    <mergeCell ref="K48:L48"/>
  </mergeCells>
  <dataValidations count="1">
    <dataValidation type="list" allowBlank="1" showInputMessage="1" showErrorMessage="1" sqref="M31:M43 M9:M19">
      <formula1>$T$9:$T$13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3"/>
  <sheetViews>
    <sheetView tabSelected="1" topLeftCell="A94" workbookViewId="0">
      <selection activeCell="R111" sqref="R111"/>
    </sheetView>
  </sheetViews>
  <sheetFormatPr baseColWidth="10" defaultRowHeight="12.75" x14ac:dyDescent="0.2"/>
  <cols>
    <col min="1" max="1" width="2.85546875" style="269" customWidth="1"/>
    <col min="2" max="2" width="5.85546875" style="269" customWidth="1"/>
    <col min="3" max="3" width="8.42578125" style="269" customWidth="1"/>
    <col min="4" max="4" width="8.5703125" style="269" customWidth="1"/>
    <col min="5" max="5" width="36" style="269" customWidth="1"/>
    <col min="6" max="6" width="12.85546875" style="269" hidden="1" customWidth="1"/>
    <col min="7" max="7" width="25.5703125" style="269" hidden="1" customWidth="1"/>
    <col min="8" max="8" width="32.42578125" style="269" hidden="1" customWidth="1"/>
    <col min="9" max="9" width="6.28515625" style="385" hidden="1" customWidth="1"/>
    <col min="10" max="10" width="7" style="269" hidden="1" customWidth="1"/>
    <col min="11" max="11" width="8.28515625" style="269" hidden="1" customWidth="1"/>
    <col min="12" max="12" width="6.28515625" style="269" hidden="1" customWidth="1"/>
    <col min="13" max="13" width="12.42578125" style="269" hidden="1" customWidth="1"/>
    <col min="14" max="14" width="23.7109375" style="269" customWidth="1"/>
    <col min="15" max="15" width="11" style="269" customWidth="1"/>
    <col min="16" max="16" width="8.7109375" style="269" customWidth="1"/>
    <col min="17" max="17" width="12.140625" style="269" customWidth="1"/>
    <col min="18" max="18" width="14.5703125" style="269" customWidth="1"/>
    <col min="19" max="20" width="11.42578125" style="269"/>
    <col min="21" max="21" width="21.7109375" style="269" customWidth="1"/>
    <col min="22" max="16384" width="11.42578125" style="269"/>
  </cols>
  <sheetData>
    <row r="1" spans="1:21" s="1" customFormat="1" x14ac:dyDescent="0.2">
      <c r="E1" s="2"/>
      <c r="F1" s="2"/>
      <c r="H1" s="3"/>
      <c r="I1" s="6"/>
      <c r="J1" s="4"/>
      <c r="K1" s="5"/>
      <c r="L1" s="3"/>
      <c r="M1" s="3"/>
    </row>
    <row r="2" spans="1:21" s="6" customFormat="1" x14ac:dyDescent="0.2">
      <c r="E2" s="403" t="s">
        <v>466</v>
      </c>
      <c r="F2" s="403"/>
      <c r="G2" s="403"/>
      <c r="H2" s="403"/>
      <c r="I2" s="403"/>
      <c r="J2" s="403"/>
      <c r="K2" s="403"/>
      <c r="L2" s="403"/>
      <c r="M2" s="403"/>
      <c r="N2" s="335" t="s">
        <v>32</v>
      </c>
      <c r="O2" s="335"/>
      <c r="P2" s="335"/>
      <c r="Q2" s="335"/>
      <c r="R2" s="335"/>
    </row>
    <row r="3" spans="1:21" s="6" customFormat="1" x14ac:dyDescent="0.2">
      <c r="E3" s="2"/>
      <c r="F3" s="2"/>
      <c r="G3" s="291"/>
      <c r="H3" s="291"/>
      <c r="I3" s="292"/>
      <c r="K3" s="291"/>
      <c r="L3" s="291"/>
      <c r="M3" s="291"/>
      <c r="N3" s="336" t="s">
        <v>31</v>
      </c>
      <c r="O3" s="336"/>
      <c r="P3" s="336"/>
      <c r="Q3" s="336"/>
      <c r="R3" s="336"/>
    </row>
    <row r="4" spans="1:21" s="6" customFormat="1" ht="14.25" x14ac:dyDescent="0.25">
      <c r="E4" s="368" t="s">
        <v>467</v>
      </c>
      <c r="F4" s="368"/>
      <c r="H4" s="291"/>
      <c r="I4" s="292"/>
      <c r="K4" s="291"/>
      <c r="L4" s="291"/>
      <c r="M4" s="291"/>
    </row>
    <row r="5" spans="1:21" s="6" customFormat="1" x14ac:dyDescent="0.2">
      <c r="E5" s="2"/>
      <c r="F5" s="2"/>
    </row>
    <row r="6" spans="1:21" s="98" customFormat="1" x14ac:dyDescent="0.2">
      <c r="A6" s="268" t="s">
        <v>468</v>
      </c>
      <c r="B6" s="268"/>
      <c r="C6" s="268"/>
      <c r="D6" s="268"/>
      <c r="E6" s="281"/>
      <c r="F6" s="281"/>
      <c r="G6" s="268"/>
      <c r="H6" s="292" t="s">
        <v>201</v>
      </c>
      <c r="I6" s="292"/>
      <c r="J6" s="293"/>
      <c r="K6" s="268"/>
      <c r="L6" s="268"/>
      <c r="M6" s="268"/>
    </row>
    <row r="7" spans="1:21" s="1" customFormat="1" x14ac:dyDescent="0.2">
      <c r="A7" s="268"/>
      <c r="B7" s="268"/>
      <c r="C7" s="268"/>
      <c r="D7" s="268"/>
      <c r="E7" s="281"/>
      <c r="F7" s="281"/>
      <c r="G7" s="268"/>
      <c r="H7" s="268"/>
      <c r="I7" s="292"/>
      <c r="J7" s="268"/>
      <c r="K7" s="268"/>
      <c r="L7" s="268"/>
      <c r="M7" s="268"/>
    </row>
    <row r="8" spans="1:21" s="1" customFormat="1" ht="51" x14ac:dyDescent="0.2">
      <c r="A8" s="11" t="s">
        <v>0</v>
      </c>
      <c r="B8" s="256" t="s">
        <v>670</v>
      </c>
      <c r="C8" s="257" t="s">
        <v>668</v>
      </c>
      <c r="D8" s="257" t="s">
        <v>669</v>
      </c>
      <c r="E8" s="11" t="s">
        <v>33</v>
      </c>
      <c r="F8" s="290" t="s">
        <v>647</v>
      </c>
      <c r="G8" s="11" t="s">
        <v>1</v>
      </c>
      <c r="H8" s="11" t="s">
        <v>2</v>
      </c>
      <c r="I8" s="11" t="s">
        <v>23</v>
      </c>
      <c r="J8" s="12" t="s">
        <v>3</v>
      </c>
      <c r="K8" s="11" t="s">
        <v>4</v>
      </c>
      <c r="L8" s="11" t="s">
        <v>5</v>
      </c>
      <c r="M8" s="13" t="s">
        <v>34</v>
      </c>
      <c r="N8" s="13" t="s">
        <v>8</v>
      </c>
      <c r="O8" s="338" t="s">
        <v>882</v>
      </c>
      <c r="P8" s="339" t="s">
        <v>650</v>
      </c>
      <c r="Q8" s="339" t="s">
        <v>653</v>
      </c>
      <c r="R8" s="338" t="s">
        <v>649</v>
      </c>
      <c r="U8" s="277" t="s">
        <v>9</v>
      </c>
    </row>
    <row r="9" spans="1:21" ht="18.75" customHeight="1" x14ac:dyDescent="0.2">
      <c r="A9" s="399">
        <v>2</v>
      </c>
      <c r="B9" s="262">
        <v>403</v>
      </c>
      <c r="C9" s="369">
        <v>16930150</v>
      </c>
      <c r="D9" s="369" t="s">
        <v>671</v>
      </c>
      <c r="E9" s="373" t="s">
        <v>848</v>
      </c>
      <c r="F9" s="37" t="s">
        <v>662</v>
      </c>
      <c r="G9" s="37" t="s">
        <v>472</v>
      </c>
      <c r="H9" s="370" t="s">
        <v>876</v>
      </c>
      <c r="I9" s="371">
        <v>25</v>
      </c>
      <c r="J9" s="325">
        <v>16</v>
      </c>
      <c r="K9" s="325">
        <v>3</v>
      </c>
      <c r="L9" s="325">
        <v>48</v>
      </c>
      <c r="M9" s="191" t="s">
        <v>7</v>
      </c>
      <c r="N9" s="407" t="s">
        <v>473</v>
      </c>
      <c r="O9" s="178">
        <v>23100</v>
      </c>
      <c r="P9" s="178">
        <v>2.25</v>
      </c>
      <c r="Q9" s="253">
        <v>43876</v>
      </c>
      <c r="R9" s="253">
        <v>43946</v>
      </c>
      <c r="U9" s="314" t="s">
        <v>7</v>
      </c>
    </row>
    <row r="10" spans="1:21" x14ac:dyDescent="0.2">
      <c r="A10" s="400"/>
      <c r="B10" s="263">
        <v>403</v>
      </c>
      <c r="C10" s="369">
        <v>16930150</v>
      </c>
      <c r="D10" s="369" t="s">
        <v>671</v>
      </c>
      <c r="E10" s="373" t="s">
        <v>848</v>
      </c>
      <c r="F10" s="37" t="s">
        <v>662</v>
      </c>
      <c r="G10" s="100" t="s">
        <v>472</v>
      </c>
      <c r="H10" s="370" t="s">
        <v>474</v>
      </c>
      <c r="I10" s="371">
        <v>25</v>
      </c>
      <c r="J10" s="25">
        <v>16</v>
      </c>
      <c r="K10" s="25">
        <v>3</v>
      </c>
      <c r="L10" s="25">
        <v>48</v>
      </c>
      <c r="M10" s="19" t="s">
        <v>7</v>
      </c>
      <c r="N10" s="407"/>
      <c r="O10" s="178">
        <v>23100</v>
      </c>
      <c r="P10" s="178">
        <v>2.25</v>
      </c>
      <c r="Q10" s="253">
        <v>43876</v>
      </c>
      <c r="R10" s="253">
        <v>43946</v>
      </c>
      <c r="U10" s="374" t="s">
        <v>14</v>
      </c>
    </row>
    <row r="11" spans="1:21" ht="19.5" customHeight="1" x14ac:dyDescent="0.2">
      <c r="A11" s="400"/>
      <c r="B11" s="263">
        <v>403</v>
      </c>
      <c r="C11" s="369">
        <v>16930150</v>
      </c>
      <c r="D11" s="369" t="s">
        <v>671</v>
      </c>
      <c r="E11" s="373" t="s">
        <v>848</v>
      </c>
      <c r="F11" s="37" t="s">
        <v>662</v>
      </c>
      <c r="G11" s="100" t="s">
        <v>472</v>
      </c>
      <c r="H11" s="370" t="s">
        <v>475</v>
      </c>
      <c r="I11" s="371">
        <v>25</v>
      </c>
      <c r="J11" s="25">
        <v>16</v>
      </c>
      <c r="K11" s="25">
        <v>3</v>
      </c>
      <c r="L11" s="25">
        <v>48</v>
      </c>
      <c r="M11" s="19" t="s">
        <v>7</v>
      </c>
      <c r="N11" s="407"/>
      <c r="O11" s="178">
        <v>23100</v>
      </c>
      <c r="P11" s="178">
        <v>2.25</v>
      </c>
      <c r="Q11" s="253">
        <v>43876</v>
      </c>
      <c r="R11" s="253">
        <v>43946</v>
      </c>
      <c r="U11" s="374"/>
    </row>
    <row r="12" spans="1:21" ht="19.5" customHeight="1" x14ac:dyDescent="0.2">
      <c r="A12" s="263"/>
      <c r="B12" s="263">
        <v>403</v>
      </c>
      <c r="C12" s="369">
        <v>16930150</v>
      </c>
      <c r="D12" s="369" t="s">
        <v>671</v>
      </c>
      <c r="E12" s="282" t="s">
        <v>849</v>
      </c>
      <c r="F12" s="37" t="s">
        <v>662</v>
      </c>
      <c r="G12" s="100"/>
      <c r="H12" s="370"/>
      <c r="I12" s="371"/>
      <c r="J12" s="25"/>
      <c r="K12" s="25"/>
      <c r="L12" s="372">
        <f>SUM(L9:L11)</f>
        <v>144</v>
      </c>
      <c r="M12" s="19"/>
      <c r="N12" s="262"/>
      <c r="O12" s="178"/>
      <c r="P12" s="178"/>
      <c r="Q12" s="178"/>
      <c r="R12" s="178"/>
      <c r="U12" s="374"/>
    </row>
    <row r="13" spans="1:21" ht="15.75" customHeight="1" x14ac:dyDescent="0.2">
      <c r="A13" s="407">
        <v>3</v>
      </c>
      <c r="B13" s="267">
        <v>404</v>
      </c>
      <c r="C13" s="369">
        <v>31963331</v>
      </c>
      <c r="D13" s="369" t="s">
        <v>877</v>
      </c>
      <c r="E13" s="373" t="s">
        <v>476</v>
      </c>
      <c r="F13" s="373" t="s">
        <v>652</v>
      </c>
      <c r="G13" s="100" t="s">
        <v>469</v>
      </c>
      <c r="H13" s="370" t="s">
        <v>477</v>
      </c>
      <c r="I13" s="371">
        <v>25</v>
      </c>
      <c r="J13" s="25">
        <v>16</v>
      </c>
      <c r="K13" s="25">
        <v>3</v>
      </c>
      <c r="L13" s="25">
        <v>48</v>
      </c>
      <c r="M13" s="19" t="s">
        <v>7</v>
      </c>
      <c r="N13" s="399" t="s">
        <v>478</v>
      </c>
      <c r="O13" s="178">
        <v>23100</v>
      </c>
      <c r="P13" s="178">
        <v>4.25</v>
      </c>
      <c r="Q13" s="253">
        <v>43878</v>
      </c>
      <c r="R13" s="253">
        <v>43995</v>
      </c>
      <c r="U13" s="374"/>
    </row>
    <row r="14" spans="1:21" x14ac:dyDescent="0.2">
      <c r="A14" s="407"/>
      <c r="B14" s="267">
        <v>404</v>
      </c>
      <c r="C14" s="369">
        <v>31963331</v>
      </c>
      <c r="D14" s="369" t="s">
        <v>877</v>
      </c>
      <c r="E14" s="15" t="s">
        <v>476</v>
      </c>
      <c r="F14" s="373" t="s">
        <v>652</v>
      </c>
      <c r="G14" s="100" t="s">
        <v>472</v>
      </c>
      <c r="H14" s="370" t="s">
        <v>479</v>
      </c>
      <c r="I14" s="371">
        <v>25</v>
      </c>
      <c r="J14" s="25">
        <v>16</v>
      </c>
      <c r="K14" s="25">
        <v>3</v>
      </c>
      <c r="L14" s="25">
        <v>48</v>
      </c>
      <c r="M14" s="19" t="s">
        <v>7</v>
      </c>
      <c r="N14" s="400"/>
      <c r="O14" s="178">
        <v>23100</v>
      </c>
      <c r="P14" s="178">
        <v>4.25</v>
      </c>
      <c r="Q14" s="253">
        <v>43878</v>
      </c>
      <c r="R14" s="253">
        <v>43995</v>
      </c>
      <c r="U14" s="374"/>
    </row>
    <row r="15" spans="1:21" x14ac:dyDescent="0.2">
      <c r="A15" s="407"/>
      <c r="B15" s="267">
        <v>404</v>
      </c>
      <c r="C15" s="369">
        <v>31963331</v>
      </c>
      <c r="D15" s="369" t="s">
        <v>877</v>
      </c>
      <c r="E15" s="15" t="s">
        <v>476</v>
      </c>
      <c r="F15" s="373" t="s">
        <v>652</v>
      </c>
      <c r="G15" s="100" t="s">
        <v>469</v>
      </c>
      <c r="H15" s="370" t="s">
        <v>480</v>
      </c>
      <c r="I15" s="371">
        <v>25</v>
      </c>
      <c r="J15" s="25">
        <v>16</v>
      </c>
      <c r="K15" s="25">
        <v>3</v>
      </c>
      <c r="L15" s="25">
        <v>48</v>
      </c>
      <c r="M15" s="19" t="s">
        <v>7</v>
      </c>
      <c r="N15" s="400"/>
      <c r="O15" s="178">
        <v>23100</v>
      </c>
      <c r="P15" s="178">
        <v>4.25</v>
      </c>
      <c r="Q15" s="253">
        <v>43878</v>
      </c>
      <c r="R15" s="253">
        <v>43995</v>
      </c>
      <c r="U15" s="374"/>
    </row>
    <row r="16" spans="1:21" x14ac:dyDescent="0.2">
      <c r="A16" s="407"/>
      <c r="B16" s="267">
        <v>404</v>
      </c>
      <c r="C16" s="369">
        <v>31963331</v>
      </c>
      <c r="D16" s="369" t="s">
        <v>877</v>
      </c>
      <c r="E16" s="96" t="s">
        <v>476</v>
      </c>
      <c r="F16" s="373" t="s">
        <v>652</v>
      </c>
      <c r="G16" s="88" t="s">
        <v>471</v>
      </c>
      <c r="H16" s="25" t="s">
        <v>481</v>
      </c>
      <c r="I16" s="371">
        <v>25</v>
      </c>
      <c r="J16" s="25">
        <v>16</v>
      </c>
      <c r="K16" s="25">
        <v>3</v>
      </c>
      <c r="L16" s="25">
        <v>48</v>
      </c>
      <c r="M16" s="19" t="s">
        <v>7</v>
      </c>
      <c r="N16" s="400"/>
      <c r="O16" s="178">
        <v>23100</v>
      </c>
      <c r="P16" s="178">
        <v>4.25</v>
      </c>
      <c r="Q16" s="253">
        <v>43878</v>
      </c>
      <c r="R16" s="253">
        <v>43995</v>
      </c>
      <c r="U16" s="374"/>
    </row>
    <row r="17" spans="1:21" x14ac:dyDescent="0.2">
      <c r="A17" s="407"/>
      <c r="B17" s="267">
        <v>404</v>
      </c>
      <c r="C17" s="369">
        <v>31963331</v>
      </c>
      <c r="D17" s="369" t="s">
        <v>877</v>
      </c>
      <c r="E17" s="96" t="s">
        <v>476</v>
      </c>
      <c r="F17" s="373" t="s">
        <v>652</v>
      </c>
      <c r="G17" s="88" t="s">
        <v>469</v>
      </c>
      <c r="H17" s="25" t="s">
        <v>482</v>
      </c>
      <c r="I17" s="371">
        <v>25</v>
      </c>
      <c r="J17" s="25">
        <v>1.5</v>
      </c>
      <c r="K17" s="25">
        <v>16</v>
      </c>
      <c r="L17" s="25">
        <v>24</v>
      </c>
      <c r="M17" s="19" t="s">
        <v>7</v>
      </c>
      <c r="N17" s="401"/>
      <c r="O17" s="178">
        <v>23100</v>
      </c>
      <c r="P17" s="178">
        <v>4.25</v>
      </c>
      <c r="Q17" s="253">
        <v>43878</v>
      </c>
      <c r="R17" s="253">
        <v>43995</v>
      </c>
      <c r="U17" s="374"/>
    </row>
    <row r="18" spans="1:21" x14ac:dyDescent="0.2">
      <c r="A18" s="267"/>
      <c r="B18" s="267">
        <v>404</v>
      </c>
      <c r="C18" s="369">
        <v>31963331</v>
      </c>
      <c r="D18" s="369" t="s">
        <v>877</v>
      </c>
      <c r="E18" s="94" t="s">
        <v>853</v>
      </c>
      <c r="F18" s="373" t="s">
        <v>652</v>
      </c>
      <c r="G18" s="88"/>
      <c r="H18" s="25"/>
      <c r="I18" s="371"/>
      <c r="J18" s="25"/>
      <c r="K18" s="25"/>
      <c r="L18" s="372">
        <f>SUM(L13:L17)</f>
        <v>216</v>
      </c>
      <c r="M18" s="19"/>
      <c r="N18" s="263"/>
      <c r="O18" s="178"/>
      <c r="P18" s="178"/>
      <c r="Q18" s="178"/>
      <c r="R18" s="178"/>
      <c r="U18" s="374"/>
    </row>
    <row r="19" spans="1:21" ht="15.75" customHeight="1" x14ac:dyDescent="0.2">
      <c r="A19" s="407">
        <v>4</v>
      </c>
      <c r="B19" s="267">
        <v>405</v>
      </c>
      <c r="C19" s="369">
        <v>16285561</v>
      </c>
      <c r="D19" s="369" t="s">
        <v>671</v>
      </c>
      <c r="E19" s="373" t="s">
        <v>483</v>
      </c>
      <c r="F19" s="37" t="s">
        <v>662</v>
      </c>
      <c r="G19" s="100" t="s">
        <v>484</v>
      </c>
      <c r="H19" s="370" t="s">
        <v>485</v>
      </c>
      <c r="I19" s="371">
        <v>25</v>
      </c>
      <c r="J19" s="25">
        <v>16</v>
      </c>
      <c r="K19" s="25">
        <v>3</v>
      </c>
      <c r="L19" s="25">
        <v>48</v>
      </c>
      <c r="M19" s="19" t="s">
        <v>7</v>
      </c>
      <c r="N19" s="399" t="s">
        <v>473</v>
      </c>
      <c r="O19" s="178">
        <v>23100</v>
      </c>
      <c r="P19" s="178">
        <v>2.25</v>
      </c>
      <c r="Q19" s="253">
        <v>43876</v>
      </c>
      <c r="R19" s="253">
        <v>43946</v>
      </c>
      <c r="U19" s="374"/>
    </row>
    <row r="20" spans="1:21" x14ac:dyDescent="0.2">
      <c r="A20" s="407"/>
      <c r="B20" s="267">
        <v>405</v>
      </c>
      <c r="C20" s="369">
        <v>16285561</v>
      </c>
      <c r="D20" s="369" t="s">
        <v>671</v>
      </c>
      <c r="E20" s="15" t="s">
        <v>483</v>
      </c>
      <c r="F20" s="37" t="s">
        <v>662</v>
      </c>
      <c r="G20" s="100" t="s">
        <v>484</v>
      </c>
      <c r="H20" s="370" t="s">
        <v>486</v>
      </c>
      <c r="I20" s="371">
        <v>25</v>
      </c>
      <c r="J20" s="25">
        <v>16</v>
      </c>
      <c r="K20" s="25">
        <v>3</v>
      </c>
      <c r="L20" s="25">
        <v>48</v>
      </c>
      <c r="M20" s="19" t="s">
        <v>7</v>
      </c>
      <c r="N20" s="400"/>
      <c r="O20" s="178">
        <v>23100</v>
      </c>
      <c r="P20" s="178">
        <v>2.25</v>
      </c>
      <c r="Q20" s="253">
        <v>43876</v>
      </c>
      <c r="R20" s="253">
        <v>43946</v>
      </c>
      <c r="U20" s="374"/>
    </row>
    <row r="21" spans="1:21" x14ac:dyDescent="0.2">
      <c r="A21" s="407"/>
      <c r="B21" s="267">
        <v>405</v>
      </c>
      <c r="C21" s="369">
        <v>16285561</v>
      </c>
      <c r="D21" s="369" t="s">
        <v>671</v>
      </c>
      <c r="E21" s="15" t="s">
        <v>483</v>
      </c>
      <c r="F21" s="37" t="s">
        <v>662</v>
      </c>
      <c r="G21" s="100" t="s">
        <v>484</v>
      </c>
      <c r="H21" s="370" t="s">
        <v>487</v>
      </c>
      <c r="I21" s="371">
        <v>25</v>
      </c>
      <c r="J21" s="25">
        <v>16</v>
      </c>
      <c r="K21" s="25">
        <v>3</v>
      </c>
      <c r="L21" s="25">
        <v>48</v>
      </c>
      <c r="M21" s="19" t="s">
        <v>7</v>
      </c>
      <c r="N21" s="401"/>
      <c r="O21" s="178">
        <v>23100</v>
      </c>
      <c r="P21" s="178">
        <v>2.25</v>
      </c>
      <c r="Q21" s="253">
        <v>43876</v>
      </c>
      <c r="R21" s="253">
        <v>43946</v>
      </c>
      <c r="U21" s="374"/>
    </row>
    <row r="22" spans="1:21" ht="25.5" x14ac:dyDescent="0.2">
      <c r="A22" s="267"/>
      <c r="B22" s="267">
        <v>405</v>
      </c>
      <c r="C22" s="369">
        <v>16285561</v>
      </c>
      <c r="D22" s="369" t="s">
        <v>671</v>
      </c>
      <c r="E22" s="21" t="s">
        <v>852</v>
      </c>
      <c r="F22" s="37" t="s">
        <v>662</v>
      </c>
      <c r="G22" s="100"/>
      <c r="H22" s="370"/>
      <c r="I22" s="371"/>
      <c r="J22" s="25"/>
      <c r="K22" s="25"/>
      <c r="L22" s="372">
        <f>SUM(L19:L21)</f>
        <v>144</v>
      </c>
      <c r="M22" s="19"/>
      <c r="N22" s="263"/>
      <c r="O22" s="178"/>
      <c r="P22" s="178"/>
      <c r="Q22" s="178"/>
      <c r="R22" s="178"/>
      <c r="U22" s="374"/>
    </row>
    <row r="23" spans="1:21" x14ac:dyDescent="0.2">
      <c r="A23" s="407">
        <v>5</v>
      </c>
      <c r="B23" s="267">
        <v>406</v>
      </c>
      <c r="C23" s="369">
        <v>66900957</v>
      </c>
      <c r="D23" s="369" t="s">
        <v>671</v>
      </c>
      <c r="E23" s="373" t="s">
        <v>850</v>
      </c>
      <c r="F23" s="37" t="s">
        <v>662</v>
      </c>
      <c r="G23" s="88" t="s">
        <v>471</v>
      </c>
      <c r="H23" s="370" t="s">
        <v>488</v>
      </c>
      <c r="I23" s="371">
        <v>25</v>
      </c>
      <c r="J23" s="25">
        <v>16</v>
      </c>
      <c r="K23" s="25">
        <v>3</v>
      </c>
      <c r="L23" s="25">
        <v>48</v>
      </c>
      <c r="M23" s="19" t="s">
        <v>7</v>
      </c>
      <c r="N23" s="399" t="s">
        <v>470</v>
      </c>
      <c r="O23" s="178">
        <v>23100</v>
      </c>
      <c r="P23" s="178">
        <v>4.25</v>
      </c>
      <c r="Q23" s="253">
        <v>43876</v>
      </c>
      <c r="R23" s="253">
        <v>44002</v>
      </c>
      <c r="U23" s="374"/>
    </row>
    <row r="24" spans="1:21" x14ac:dyDescent="0.2">
      <c r="A24" s="407"/>
      <c r="B24" s="267">
        <v>406</v>
      </c>
      <c r="C24" s="369">
        <v>66900957</v>
      </c>
      <c r="D24" s="369" t="s">
        <v>671</v>
      </c>
      <c r="E24" s="15" t="s">
        <v>850</v>
      </c>
      <c r="F24" s="37" t="s">
        <v>662</v>
      </c>
      <c r="G24" s="88" t="s">
        <v>472</v>
      </c>
      <c r="H24" s="370" t="s">
        <v>489</v>
      </c>
      <c r="I24" s="371">
        <v>25</v>
      </c>
      <c r="J24" s="25">
        <v>16</v>
      </c>
      <c r="K24" s="25">
        <v>3</v>
      </c>
      <c r="L24" s="25">
        <v>48</v>
      </c>
      <c r="M24" s="19" t="s">
        <v>7</v>
      </c>
      <c r="N24" s="400"/>
      <c r="O24" s="178">
        <v>23100</v>
      </c>
      <c r="P24" s="178">
        <v>4.25</v>
      </c>
      <c r="Q24" s="253">
        <v>43876</v>
      </c>
      <c r="R24" s="253">
        <v>44002</v>
      </c>
      <c r="U24" s="374"/>
    </row>
    <row r="25" spans="1:21" x14ac:dyDescent="0.2">
      <c r="A25" s="407"/>
      <c r="B25" s="267">
        <v>406</v>
      </c>
      <c r="C25" s="369">
        <v>66900957</v>
      </c>
      <c r="D25" s="369" t="s">
        <v>671</v>
      </c>
      <c r="E25" s="15" t="s">
        <v>850</v>
      </c>
      <c r="F25" s="37" t="s">
        <v>662</v>
      </c>
      <c r="G25" s="88" t="s">
        <v>490</v>
      </c>
      <c r="H25" s="370" t="s">
        <v>491</v>
      </c>
      <c r="I25" s="371">
        <v>25</v>
      </c>
      <c r="J25" s="25">
        <v>16</v>
      </c>
      <c r="K25" s="25">
        <v>3</v>
      </c>
      <c r="L25" s="25">
        <v>48</v>
      </c>
      <c r="M25" s="19" t="s">
        <v>7</v>
      </c>
      <c r="N25" s="400"/>
      <c r="O25" s="178">
        <v>23100</v>
      </c>
      <c r="P25" s="178">
        <v>4.25</v>
      </c>
      <c r="Q25" s="253">
        <v>43876</v>
      </c>
      <c r="R25" s="253">
        <v>44002</v>
      </c>
      <c r="U25" s="374"/>
    </row>
    <row r="26" spans="1:21" x14ac:dyDescent="0.2">
      <c r="A26" s="407"/>
      <c r="B26" s="267">
        <v>406</v>
      </c>
      <c r="C26" s="369">
        <v>66900957</v>
      </c>
      <c r="D26" s="369" t="s">
        <v>671</v>
      </c>
      <c r="E26" s="15" t="s">
        <v>850</v>
      </c>
      <c r="F26" s="37" t="s">
        <v>662</v>
      </c>
      <c r="G26" s="100" t="s">
        <v>472</v>
      </c>
      <c r="H26" s="370" t="s">
        <v>492</v>
      </c>
      <c r="I26" s="371">
        <v>25</v>
      </c>
      <c r="J26" s="25">
        <v>16</v>
      </c>
      <c r="K26" s="25">
        <v>3</v>
      </c>
      <c r="L26" s="25">
        <v>48</v>
      </c>
      <c r="M26" s="19" t="s">
        <v>7</v>
      </c>
      <c r="N26" s="400"/>
      <c r="O26" s="178">
        <v>23100</v>
      </c>
      <c r="P26" s="178">
        <v>4.25</v>
      </c>
      <c r="Q26" s="253">
        <v>43876</v>
      </c>
      <c r="R26" s="253">
        <v>44002</v>
      </c>
      <c r="U26" s="374"/>
    </row>
    <row r="27" spans="1:21" x14ac:dyDescent="0.2">
      <c r="A27" s="407"/>
      <c r="B27" s="267">
        <v>406</v>
      </c>
      <c r="C27" s="369">
        <v>66900957</v>
      </c>
      <c r="D27" s="369" t="s">
        <v>671</v>
      </c>
      <c r="E27" s="15" t="s">
        <v>850</v>
      </c>
      <c r="F27" s="37" t="s">
        <v>662</v>
      </c>
      <c r="G27" s="88" t="s">
        <v>490</v>
      </c>
      <c r="H27" s="370" t="s">
        <v>493</v>
      </c>
      <c r="I27" s="371">
        <v>25</v>
      </c>
      <c r="J27" s="25">
        <v>16</v>
      </c>
      <c r="K27" s="25">
        <v>3</v>
      </c>
      <c r="L27" s="25">
        <v>48</v>
      </c>
      <c r="M27" s="19" t="s">
        <v>7</v>
      </c>
      <c r="N27" s="401"/>
      <c r="O27" s="178">
        <v>23100</v>
      </c>
      <c r="P27" s="178">
        <v>4.25</v>
      </c>
      <c r="Q27" s="253">
        <v>43876</v>
      </c>
      <c r="R27" s="253">
        <v>44002</v>
      </c>
      <c r="U27" s="374"/>
    </row>
    <row r="28" spans="1:21" x14ac:dyDescent="0.2">
      <c r="A28" s="267"/>
      <c r="B28" s="267">
        <v>406</v>
      </c>
      <c r="C28" s="369">
        <v>66900957</v>
      </c>
      <c r="D28" s="369" t="s">
        <v>671</v>
      </c>
      <c r="E28" s="21" t="s">
        <v>851</v>
      </c>
      <c r="F28" s="37" t="s">
        <v>662</v>
      </c>
      <c r="G28" s="88"/>
      <c r="H28" s="370"/>
      <c r="I28" s="371"/>
      <c r="J28" s="25"/>
      <c r="K28" s="25"/>
      <c r="L28" s="372">
        <f>SUM(L23:L27)</f>
        <v>240</v>
      </c>
      <c r="M28" s="19"/>
      <c r="N28" s="263"/>
      <c r="O28" s="178"/>
      <c r="P28" s="178"/>
      <c r="Q28" s="178"/>
      <c r="R28" s="178"/>
      <c r="U28" s="374"/>
    </row>
    <row r="29" spans="1:21" ht="25.5" x14ac:dyDescent="0.2">
      <c r="A29" s="407">
        <v>6</v>
      </c>
      <c r="B29" s="267">
        <v>407</v>
      </c>
      <c r="C29" s="369">
        <v>1144133004</v>
      </c>
      <c r="D29" s="369" t="s">
        <v>671</v>
      </c>
      <c r="E29" s="373" t="s">
        <v>854</v>
      </c>
      <c r="F29" s="37" t="s">
        <v>662</v>
      </c>
      <c r="G29" s="100" t="s">
        <v>490</v>
      </c>
      <c r="H29" s="370" t="s">
        <v>494</v>
      </c>
      <c r="I29" s="371">
        <v>25</v>
      </c>
      <c r="J29" s="25">
        <v>16</v>
      </c>
      <c r="K29" s="25">
        <v>3</v>
      </c>
      <c r="L29" s="25">
        <v>48</v>
      </c>
      <c r="M29" s="19" t="s">
        <v>7</v>
      </c>
      <c r="N29" s="399" t="s">
        <v>473</v>
      </c>
      <c r="O29" s="178">
        <v>23100</v>
      </c>
      <c r="P29" s="178">
        <v>2.25</v>
      </c>
      <c r="Q29" s="253">
        <v>43878</v>
      </c>
      <c r="R29" s="253">
        <v>43946</v>
      </c>
      <c r="U29" s="374"/>
    </row>
    <row r="30" spans="1:21" ht="15.75" customHeight="1" x14ac:dyDescent="0.2">
      <c r="A30" s="407"/>
      <c r="B30" s="267">
        <v>407</v>
      </c>
      <c r="C30" s="369">
        <v>1144133004</v>
      </c>
      <c r="D30" s="369" t="s">
        <v>671</v>
      </c>
      <c r="E30" s="15" t="s">
        <v>854</v>
      </c>
      <c r="F30" s="37" t="s">
        <v>662</v>
      </c>
      <c r="G30" s="100" t="s">
        <v>471</v>
      </c>
      <c r="H30" s="370" t="s">
        <v>495</v>
      </c>
      <c r="I30" s="371">
        <v>25</v>
      </c>
      <c r="J30" s="25">
        <v>16</v>
      </c>
      <c r="K30" s="25">
        <v>3</v>
      </c>
      <c r="L30" s="25">
        <v>48</v>
      </c>
      <c r="M30" s="19" t="s">
        <v>7</v>
      </c>
      <c r="N30" s="400"/>
      <c r="O30" s="178">
        <v>23100</v>
      </c>
      <c r="P30" s="178">
        <v>2.25</v>
      </c>
      <c r="Q30" s="253">
        <v>43878</v>
      </c>
      <c r="R30" s="253">
        <v>43946</v>
      </c>
      <c r="U30" s="374"/>
    </row>
    <row r="31" spans="1:21" ht="25.5" x14ac:dyDescent="0.2">
      <c r="A31" s="407"/>
      <c r="B31" s="267">
        <v>407</v>
      </c>
      <c r="C31" s="369">
        <v>1144133004</v>
      </c>
      <c r="D31" s="369" t="s">
        <v>671</v>
      </c>
      <c r="E31" s="15" t="s">
        <v>854</v>
      </c>
      <c r="F31" s="37" t="s">
        <v>662</v>
      </c>
      <c r="G31" s="100" t="s">
        <v>496</v>
      </c>
      <c r="H31" s="370" t="s">
        <v>497</v>
      </c>
      <c r="I31" s="371">
        <v>25</v>
      </c>
      <c r="J31" s="25">
        <v>16</v>
      </c>
      <c r="K31" s="25">
        <v>3</v>
      </c>
      <c r="L31" s="25">
        <v>48</v>
      </c>
      <c r="M31" s="19" t="s">
        <v>7</v>
      </c>
      <c r="N31" s="401"/>
      <c r="O31" s="178">
        <v>23100</v>
      </c>
      <c r="P31" s="178">
        <v>2.25</v>
      </c>
      <c r="Q31" s="253">
        <v>43878</v>
      </c>
      <c r="R31" s="253">
        <v>43946</v>
      </c>
      <c r="U31" s="374"/>
    </row>
    <row r="32" spans="1:21" x14ac:dyDescent="0.2">
      <c r="A32" s="263"/>
      <c r="B32" s="267">
        <v>407</v>
      </c>
      <c r="C32" s="369">
        <v>1144133004</v>
      </c>
      <c r="D32" s="369" t="s">
        <v>671</v>
      </c>
      <c r="E32" s="21" t="s">
        <v>855</v>
      </c>
      <c r="F32" s="37" t="s">
        <v>662</v>
      </c>
      <c r="G32" s="375"/>
      <c r="H32" s="376"/>
      <c r="I32" s="377"/>
      <c r="J32" s="378"/>
      <c r="K32" s="378"/>
      <c r="L32" s="379">
        <f>SUM(L29:L31)</f>
        <v>144</v>
      </c>
      <c r="M32" s="380"/>
      <c r="N32" s="263"/>
      <c r="O32" s="178"/>
      <c r="P32" s="178"/>
      <c r="Q32" s="178"/>
      <c r="R32" s="178"/>
      <c r="U32" s="374"/>
    </row>
    <row r="33" spans="1:21" x14ac:dyDescent="0.2">
      <c r="A33" s="400">
        <v>7</v>
      </c>
      <c r="B33" s="263">
        <v>408</v>
      </c>
      <c r="C33" s="369">
        <v>29360526</v>
      </c>
      <c r="D33" s="369" t="s">
        <v>671</v>
      </c>
      <c r="E33" s="381" t="s">
        <v>498</v>
      </c>
      <c r="F33" s="37" t="s">
        <v>662</v>
      </c>
      <c r="G33" s="375" t="s">
        <v>499</v>
      </c>
      <c r="H33" s="376" t="s">
        <v>500</v>
      </c>
      <c r="I33" s="377">
        <v>25</v>
      </c>
      <c r="J33" s="378">
        <v>16</v>
      </c>
      <c r="K33" s="378">
        <v>3</v>
      </c>
      <c r="L33" s="378">
        <v>48</v>
      </c>
      <c r="M33" s="380" t="s">
        <v>7</v>
      </c>
      <c r="N33" s="399" t="s">
        <v>470</v>
      </c>
      <c r="O33" s="178">
        <v>23100</v>
      </c>
      <c r="P33" s="178">
        <v>4.25</v>
      </c>
      <c r="Q33" s="253">
        <v>43876</v>
      </c>
      <c r="R33" s="253">
        <v>44002</v>
      </c>
      <c r="U33" s="374"/>
    </row>
    <row r="34" spans="1:21" ht="15.75" customHeight="1" x14ac:dyDescent="0.2">
      <c r="A34" s="400"/>
      <c r="B34" s="263">
        <v>408</v>
      </c>
      <c r="C34" s="369">
        <v>29360526</v>
      </c>
      <c r="D34" s="369" t="s">
        <v>671</v>
      </c>
      <c r="E34" s="15" t="s">
        <v>498</v>
      </c>
      <c r="F34" s="37" t="s">
        <v>662</v>
      </c>
      <c r="G34" s="100" t="s">
        <v>496</v>
      </c>
      <c r="H34" s="370" t="s">
        <v>501</v>
      </c>
      <c r="I34" s="371">
        <v>25</v>
      </c>
      <c r="J34" s="25">
        <v>16</v>
      </c>
      <c r="K34" s="25">
        <v>3</v>
      </c>
      <c r="L34" s="25">
        <v>48</v>
      </c>
      <c r="M34" s="19" t="s">
        <v>7</v>
      </c>
      <c r="N34" s="400"/>
      <c r="O34" s="178">
        <v>23100</v>
      </c>
      <c r="P34" s="178">
        <v>4.25</v>
      </c>
      <c r="Q34" s="253">
        <v>43876</v>
      </c>
      <c r="R34" s="253">
        <v>44002</v>
      </c>
      <c r="U34" s="374"/>
    </row>
    <row r="35" spans="1:21" x14ac:dyDescent="0.2">
      <c r="A35" s="400"/>
      <c r="B35" s="263">
        <v>408</v>
      </c>
      <c r="C35" s="369">
        <v>29360526</v>
      </c>
      <c r="D35" s="369" t="s">
        <v>671</v>
      </c>
      <c r="E35" s="15" t="s">
        <v>498</v>
      </c>
      <c r="F35" s="37" t="s">
        <v>662</v>
      </c>
      <c r="G35" s="100" t="s">
        <v>490</v>
      </c>
      <c r="H35" s="370" t="s">
        <v>502</v>
      </c>
      <c r="I35" s="371">
        <v>25</v>
      </c>
      <c r="J35" s="25">
        <v>16</v>
      </c>
      <c r="K35" s="25">
        <v>3</v>
      </c>
      <c r="L35" s="25">
        <v>48</v>
      </c>
      <c r="M35" s="19" t="s">
        <v>7</v>
      </c>
      <c r="N35" s="400"/>
      <c r="O35" s="178">
        <v>23100</v>
      </c>
      <c r="P35" s="178">
        <v>4.25</v>
      </c>
      <c r="Q35" s="253">
        <v>43876</v>
      </c>
      <c r="R35" s="253">
        <v>44002</v>
      </c>
      <c r="U35" s="374"/>
    </row>
    <row r="36" spans="1:21" x14ac:dyDescent="0.2">
      <c r="A36" s="400"/>
      <c r="B36" s="263">
        <v>408</v>
      </c>
      <c r="C36" s="369">
        <v>29360526</v>
      </c>
      <c r="D36" s="369" t="s">
        <v>671</v>
      </c>
      <c r="E36" s="15" t="s">
        <v>498</v>
      </c>
      <c r="F36" s="37" t="s">
        <v>662</v>
      </c>
      <c r="G36" s="100" t="s">
        <v>469</v>
      </c>
      <c r="H36" s="370" t="s">
        <v>503</v>
      </c>
      <c r="I36" s="371">
        <v>25</v>
      </c>
      <c r="J36" s="25">
        <v>16</v>
      </c>
      <c r="K36" s="25">
        <v>3</v>
      </c>
      <c r="L36" s="25">
        <v>48</v>
      </c>
      <c r="M36" s="19" t="s">
        <v>7</v>
      </c>
      <c r="N36" s="400"/>
      <c r="O36" s="178">
        <v>23100</v>
      </c>
      <c r="P36" s="178">
        <v>4.25</v>
      </c>
      <c r="Q36" s="253">
        <v>43876</v>
      </c>
      <c r="R36" s="253">
        <v>44002</v>
      </c>
      <c r="U36" s="374"/>
    </row>
    <row r="37" spans="1:21" x14ac:dyDescent="0.2">
      <c r="A37" s="400"/>
      <c r="B37" s="263">
        <v>408</v>
      </c>
      <c r="C37" s="369">
        <v>29360526</v>
      </c>
      <c r="D37" s="369" t="s">
        <v>671</v>
      </c>
      <c r="E37" s="15" t="s">
        <v>498</v>
      </c>
      <c r="F37" s="37" t="s">
        <v>662</v>
      </c>
      <c r="G37" s="100" t="s">
        <v>504</v>
      </c>
      <c r="H37" s="370" t="s">
        <v>505</v>
      </c>
      <c r="I37" s="371">
        <v>25</v>
      </c>
      <c r="J37" s="25">
        <v>1.5</v>
      </c>
      <c r="K37" s="25">
        <v>16</v>
      </c>
      <c r="L37" s="25">
        <v>24</v>
      </c>
      <c r="M37" s="19" t="s">
        <v>7</v>
      </c>
      <c r="N37" s="400"/>
      <c r="O37" s="178">
        <v>23100</v>
      </c>
      <c r="P37" s="178">
        <v>4.25</v>
      </c>
      <c r="Q37" s="253">
        <v>43876</v>
      </c>
      <c r="R37" s="253">
        <v>44002</v>
      </c>
      <c r="U37" s="374"/>
    </row>
    <row r="38" spans="1:21" x14ac:dyDescent="0.2">
      <c r="A38" s="401"/>
      <c r="B38" s="263">
        <v>408</v>
      </c>
      <c r="C38" s="369">
        <v>29360526</v>
      </c>
      <c r="D38" s="369" t="s">
        <v>671</v>
      </c>
      <c r="E38" s="15" t="s">
        <v>498</v>
      </c>
      <c r="F38" s="37" t="s">
        <v>662</v>
      </c>
      <c r="G38" s="100" t="s">
        <v>506</v>
      </c>
      <c r="H38" s="370" t="s">
        <v>507</v>
      </c>
      <c r="I38" s="371">
        <v>25</v>
      </c>
      <c r="J38" s="25">
        <v>16</v>
      </c>
      <c r="K38" s="25">
        <v>3</v>
      </c>
      <c r="L38" s="25">
        <v>48</v>
      </c>
      <c r="M38" s="19" t="s">
        <v>7</v>
      </c>
      <c r="N38" s="401"/>
      <c r="O38" s="178">
        <v>23100</v>
      </c>
      <c r="P38" s="178">
        <v>4.25</v>
      </c>
      <c r="Q38" s="253">
        <v>43876</v>
      </c>
      <c r="R38" s="253">
        <v>44002</v>
      </c>
      <c r="U38" s="374"/>
    </row>
    <row r="39" spans="1:21" x14ac:dyDescent="0.2">
      <c r="A39" s="264"/>
      <c r="B39" s="263">
        <v>408</v>
      </c>
      <c r="C39" s="369">
        <v>29360526</v>
      </c>
      <c r="D39" s="369" t="s">
        <v>671</v>
      </c>
      <c r="E39" s="21" t="s">
        <v>856</v>
      </c>
      <c r="F39" s="37" t="s">
        <v>662</v>
      </c>
      <c r="G39" s="100"/>
      <c r="H39" s="370"/>
      <c r="I39" s="371"/>
      <c r="J39" s="25"/>
      <c r="K39" s="25"/>
      <c r="L39" s="372">
        <f>SUM(L33:L38)</f>
        <v>264</v>
      </c>
      <c r="M39" s="19"/>
      <c r="N39" s="263"/>
      <c r="O39" s="178"/>
      <c r="P39" s="178"/>
      <c r="Q39" s="178"/>
      <c r="R39" s="178"/>
      <c r="U39" s="374"/>
    </row>
    <row r="40" spans="1:21" ht="15" customHeight="1" x14ac:dyDescent="0.2">
      <c r="A40" s="407">
        <v>8</v>
      </c>
      <c r="B40" s="267">
        <v>409</v>
      </c>
      <c r="C40" s="369">
        <v>1144052302</v>
      </c>
      <c r="D40" s="369" t="s">
        <v>877</v>
      </c>
      <c r="E40" s="373" t="s">
        <v>508</v>
      </c>
      <c r="F40" s="37" t="s">
        <v>662</v>
      </c>
      <c r="G40" s="37" t="s">
        <v>490</v>
      </c>
      <c r="H40" s="370" t="s">
        <v>509</v>
      </c>
      <c r="I40" s="371">
        <v>25</v>
      </c>
      <c r="J40" s="325">
        <v>16</v>
      </c>
      <c r="K40" s="25">
        <v>3</v>
      </c>
      <c r="L40" s="325">
        <v>48</v>
      </c>
      <c r="M40" s="191" t="s">
        <v>7</v>
      </c>
      <c r="N40" s="399" t="s">
        <v>473</v>
      </c>
      <c r="O40" s="178">
        <v>23100</v>
      </c>
      <c r="P40" s="178">
        <v>2.25</v>
      </c>
      <c r="Q40" s="253">
        <v>43876</v>
      </c>
      <c r="R40" s="253">
        <v>43946</v>
      </c>
      <c r="U40" s="374"/>
    </row>
    <row r="41" spans="1:21" ht="15" customHeight="1" x14ac:dyDescent="0.2">
      <c r="A41" s="407"/>
      <c r="B41" s="267">
        <v>409</v>
      </c>
      <c r="C41" s="369">
        <v>1144052302</v>
      </c>
      <c r="D41" s="369" t="s">
        <v>877</v>
      </c>
      <c r="E41" s="15" t="s">
        <v>508</v>
      </c>
      <c r="F41" s="37" t="s">
        <v>662</v>
      </c>
      <c r="G41" s="100" t="s">
        <v>490</v>
      </c>
      <c r="H41" s="370" t="s">
        <v>510</v>
      </c>
      <c r="I41" s="371">
        <v>25</v>
      </c>
      <c r="J41" s="25">
        <v>16</v>
      </c>
      <c r="K41" s="25">
        <v>3</v>
      </c>
      <c r="L41" s="25">
        <v>48</v>
      </c>
      <c r="M41" s="19" t="s">
        <v>7</v>
      </c>
      <c r="N41" s="400"/>
      <c r="O41" s="178">
        <v>23100</v>
      </c>
      <c r="P41" s="178">
        <v>2.25</v>
      </c>
      <c r="Q41" s="253">
        <v>43876</v>
      </c>
      <c r="R41" s="253">
        <v>43946</v>
      </c>
      <c r="U41" s="374"/>
    </row>
    <row r="42" spans="1:21" ht="15" customHeight="1" x14ac:dyDescent="0.2">
      <c r="A42" s="407"/>
      <c r="B42" s="267">
        <v>409</v>
      </c>
      <c r="C42" s="369">
        <v>1144052302</v>
      </c>
      <c r="D42" s="369" t="s">
        <v>877</v>
      </c>
      <c r="E42" s="15" t="s">
        <v>508</v>
      </c>
      <c r="F42" s="37" t="s">
        <v>662</v>
      </c>
      <c r="G42" s="100" t="s">
        <v>471</v>
      </c>
      <c r="H42" s="370" t="s">
        <v>511</v>
      </c>
      <c r="I42" s="371">
        <v>25</v>
      </c>
      <c r="J42" s="25">
        <v>16</v>
      </c>
      <c r="K42" s="25">
        <v>3</v>
      </c>
      <c r="L42" s="25">
        <v>48</v>
      </c>
      <c r="M42" s="19" t="s">
        <v>7</v>
      </c>
      <c r="N42" s="401"/>
      <c r="O42" s="178">
        <v>23100</v>
      </c>
      <c r="P42" s="178">
        <v>2.25</v>
      </c>
      <c r="Q42" s="253">
        <v>43876</v>
      </c>
      <c r="R42" s="253">
        <v>43946</v>
      </c>
      <c r="U42" s="374"/>
    </row>
    <row r="43" spans="1:21" ht="15" customHeight="1" x14ac:dyDescent="0.2">
      <c r="A43" s="267"/>
      <c r="B43" s="267">
        <v>409</v>
      </c>
      <c r="C43" s="369">
        <v>1144052302</v>
      </c>
      <c r="D43" s="369" t="s">
        <v>877</v>
      </c>
      <c r="E43" s="21" t="s">
        <v>857</v>
      </c>
      <c r="F43" s="37" t="s">
        <v>662</v>
      </c>
      <c r="G43" s="100"/>
      <c r="H43" s="370"/>
      <c r="I43" s="371"/>
      <c r="J43" s="25"/>
      <c r="K43" s="25"/>
      <c r="L43" s="372">
        <f>SUM(L40:L42)</f>
        <v>144</v>
      </c>
      <c r="M43" s="19"/>
      <c r="N43" s="263"/>
      <c r="O43" s="178"/>
      <c r="P43" s="178"/>
      <c r="Q43" s="178"/>
      <c r="R43" s="178"/>
      <c r="U43" s="374"/>
    </row>
    <row r="44" spans="1:21" x14ac:dyDescent="0.2">
      <c r="A44" s="407">
        <v>9</v>
      </c>
      <c r="B44" s="267">
        <v>410</v>
      </c>
      <c r="C44" s="369">
        <v>361768</v>
      </c>
      <c r="D44" s="369" t="s">
        <v>878</v>
      </c>
      <c r="E44" s="373" t="s">
        <v>858</v>
      </c>
      <c r="F44" s="37" t="s">
        <v>662</v>
      </c>
      <c r="G44" s="100" t="s">
        <v>490</v>
      </c>
      <c r="H44" s="370" t="s">
        <v>512</v>
      </c>
      <c r="I44" s="371">
        <v>25</v>
      </c>
      <c r="J44" s="25">
        <v>16</v>
      </c>
      <c r="K44" s="25">
        <v>3</v>
      </c>
      <c r="L44" s="25">
        <v>48</v>
      </c>
      <c r="M44" s="19" t="s">
        <v>7</v>
      </c>
      <c r="N44" s="399" t="s">
        <v>478</v>
      </c>
      <c r="O44" s="178">
        <v>23100</v>
      </c>
      <c r="P44" s="178">
        <v>4.25</v>
      </c>
      <c r="Q44" s="253">
        <v>43876</v>
      </c>
      <c r="R44" s="253">
        <v>43995</v>
      </c>
      <c r="U44" s="374"/>
    </row>
    <row r="45" spans="1:21" x14ac:dyDescent="0.2">
      <c r="A45" s="407"/>
      <c r="B45" s="267">
        <v>410</v>
      </c>
      <c r="C45" s="369">
        <v>361768</v>
      </c>
      <c r="D45" s="369" t="s">
        <v>878</v>
      </c>
      <c r="E45" s="15" t="s">
        <v>858</v>
      </c>
      <c r="F45" s="37" t="s">
        <v>662</v>
      </c>
      <c r="G45" s="100" t="s">
        <v>469</v>
      </c>
      <c r="H45" s="370" t="s">
        <v>513</v>
      </c>
      <c r="I45" s="371">
        <v>25</v>
      </c>
      <c r="J45" s="25">
        <v>16</v>
      </c>
      <c r="K45" s="25">
        <v>3</v>
      </c>
      <c r="L45" s="25">
        <v>48</v>
      </c>
      <c r="M45" s="19" t="s">
        <v>7</v>
      </c>
      <c r="N45" s="400"/>
      <c r="O45" s="178">
        <v>23100</v>
      </c>
      <c r="P45" s="178">
        <v>4.25</v>
      </c>
      <c r="Q45" s="253">
        <v>43876</v>
      </c>
      <c r="R45" s="253">
        <v>43995</v>
      </c>
      <c r="U45" s="374"/>
    </row>
    <row r="46" spans="1:21" x14ac:dyDescent="0.2">
      <c r="A46" s="407"/>
      <c r="B46" s="267">
        <v>410</v>
      </c>
      <c r="C46" s="369">
        <v>361768</v>
      </c>
      <c r="D46" s="369" t="s">
        <v>878</v>
      </c>
      <c r="E46" s="15" t="s">
        <v>858</v>
      </c>
      <c r="F46" s="37" t="s">
        <v>662</v>
      </c>
      <c r="G46" s="100" t="s">
        <v>496</v>
      </c>
      <c r="H46" s="370" t="s">
        <v>514</v>
      </c>
      <c r="I46" s="371">
        <v>25</v>
      </c>
      <c r="J46" s="25">
        <v>16</v>
      </c>
      <c r="K46" s="25">
        <v>3</v>
      </c>
      <c r="L46" s="25">
        <v>48</v>
      </c>
      <c r="M46" s="19" t="s">
        <v>7</v>
      </c>
      <c r="N46" s="400"/>
      <c r="O46" s="178">
        <v>23100</v>
      </c>
      <c r="P46" s="178">
        <v>4.25</v>
      </c>
      <c r="Q46" s="253">
        <v>43876</v>
      </c>
      <c r="R46" s="253">
        <v>43995</v>
      </c>
      <c r="U46" s="374"/>
    </row>
    <row r="47" spans="1:21" x14ac:dyDescent="0.2">
      <c r="A47" s="407"/>
      <c r="B47" s="267">
        <v>410</v>
      </c>
      <c r="C47" s="369">
        <v>361768</v>
      </c>
      <c r="D47" s="369" t="s">
        <v>878</v>
      </c>
      <c r="E47" s="15" t="s">
        <v>858</v>
      </c>
      <c r="F47" s="37" t="s">
        <v>662</v>
      </c>
      <c r="G47" s="100" t="s">
        <v>471</v>
      </c>
      <c r="H47" s="303" t="s">
        <v>515</v>
      </c>
      <c r="I47" s="371">
        <v>25</v>
      </c>
      <c r="J47" s="25">
        <v>16</v>
      </c>
      <c r="K47" s="25">
        <v>3</v>
      </c>
      <c r="L47" s="25">
        <v>48</v>
      </c>
      <c r="M47" s="19" t="s">
        <v>7</v>
      </c>
      <c r="N47" s="400"/>
      <c r="O47" s="178">
        <v>23100</v>
      </c>
      <c r="P47" s="178">
        <v>4.25</v>
      </c>
      <c r="Q47" s="253">
        <v>43876</v>
      </c>
      <c r="R47" s="253">
        <v>43995</v>
      </c>
    </row>
    <row r="48" spans="1:21" x14ac:dyDescent="0.2">
      <c r="A48" s="407"/>
      <c r="B48" s="267">
        <v>410</v>
      </c>
      <c r="C48" s="369">
        <v>361768</v>
      </c>
      <c r="D48" s="369" t="s">
        <v>878</v>
      </c>
      <c r="E48" s="15" t="s">
        <v>858</v>
      </c>
      <c r="F48" s="37" t="s">
        <v>662</v>
      </c>
      <c r="G48" s="100" t="s">
        <v>516</v>
      </c>
      <c r="H48" s="303" t="s">
        <v>517</v>
      </c>
      <c r="I48" s="371">
        <v>25</v>
      </c>
      <c r="J48" s="25">
        <v>1.5</v>
      </c>
      <c r="K48" s="25">
        <v>16</v>
      </c>
      <c r="L48" s="25">
        <v>24</v>
      </c>
      <c r="M48" s="19" t="s">
        <v>7</v>
      </c>
      <c r="N48" s="400"/>
      <c r="O48" s="178">
        <v>23100</v>
      </c>
      <c r="P48" s="178">
        <v>4.25</v>
      </c>
      <c r="Q48" s="253">
        <v>43876</v>
      </c>
      <c r="R48" s="253">
        <v>43995</v>
      </c>
    </row>
    <row r="49" spans="1:18" x14ac:dyDescent="0.2">
      <c r="A49" s="407"/>
      <c r="B49" s="267">
        <v>410</v>
      </c>
      <c r="C49" s="369">
        <v>361768</v>
      </c>
      <c r="D49" s="369" t="s">
        <v>878</v>
      </c>
      <c r="E49" s="15" t="s">
        <v>858</v>
      </c>
      <c r="F49" s="37" t="s">
        <v>662</v>
      </c>
      <c r="G49" s="100" t="s">
        <v>518</v>
      </c>
      <c r="H49" s="303" t="s">
        <v>519</v>
      </c>
      <c r="I49" s="371">
        <v>25</v>
      </c>
      <c r="J49" s="25">
        <v>1.5</v>
      </c>
      <c r="K49" s="25">
        <v>16</v>
      </c>
      <c r="L49" s="25">
        <v>24</v>
      </c>
      <c r="M49" s="19" t="s">
        <v>7</v>
      </c>
      <c r="N49" s="400"/>
      <c r="O49" s="178">
        <v>23100</v>
      </c>
      <c r="P49" s="178">
        <v>4.25</v>
      </c>
      <c r="Q49" s="253">
        <v>43876</v>
      </c>
      <c r="R49" s="253">
        <v>43995</v>
      </c>
    </row>
    <row r="50" spans="1:18" x14ac:dyDescent="0.2">
      <c r="A50" s="407"/>
      <c r="B50" s="267">
        <v>410</v>
      </c>
      <c r="C50" s="369">
        <v>361768</v>
      </c>
      <c r="D50" s="369" t="s">
        <v>878</v>
      </c>
      <c r="E50" s="15" t="s">
        <v>858</v>
      </c>
      <c r="F50" s="37" t="s">
        <v>662</v>
      </c>
      <c r="G50" s="100" t="s">
        <v>504</v>
      </c>
      <c r="H50" s="303" t="s">
        <v>520</v>
      </c>
      <c r="I50" s="371">
        <v>25</v>
      </c>
      <c r="J50" s="25">
        <v>1.5</v>
      </c>
      <c r="K50" s="25">
        <v>16</v>
      </c>
      <c r="L50" s="25">
        <v>24</v>
      </c>
      <c r="M50" s="19" t="s">
        <v>7</v>
      </c>
      <c r="N50" s="400"/>
      <c r="O50" s="178">
        <v>23100</v>
      </c>
      <c r="P50" s="178">
        <v>4.25</v>
      </c>
      <c r="Q50" s="253">
        <v>43876</v>
      </c>
      <c r="R50" s="253">
        <v>43995</v>
      </c>
    </row>
    <row r="51" spans="1:18" x14ac:dyDescent="0.2">
      <c r="A51" s="407"/>
      <c r="B51" s="267">
        <v>410</v>
      </c>
      <c r="C51" s="369">
        <v>361768</v>
      </c>
      <c r="D51" s="369" t="s">
        <v>878</v>
      </c>
      <c r="E51" s="15" t="s">
        <v>858</v>
      </c>
      <c r="F51" s="37" t="s">
        <v>662</v>
      </c>
      <c r="G51" s="100" t="s">
        <v>504</v>
      </c>
      <c r="H51" s="303" t="s">
        <v>521</v>
      </c>
      <c r="I51" s="371">
        <v>25</v>
      </c>
      <c r="J51" s="25">
        <v>1.5</v>
      </c>
      <c r="K51" s="25">
        <v>16</v>
      </c>
      <c r="L51" s="25">
        <v>24</v>
      </c>
      <c r="M51" s="19" t="s">
        <v>7</v>
      </c>
      <c r="N51" s="401"/>
      <c r="O51" s="178">
        <v>23100</v>
      </c>
      <c r="P51" s="178">
        <v>4.25</v>
      </c>
      <c r="Q51" s="253">
        <v>43876</v>
      </c>
      <c r="R51" s="253">
        <v>43995</v>
      </c>
    </row>
    <row r="52" spans="1:18" x14ac:dyDescent="0.2">
      <c r="A52" s="263"/>
      <c r="B52" s="267">
        <v>410</v>
      </c>
      <c r="C52" s="369">
        <v>361768</v>
      </c>
      <c r="D52" s="369" t="s">
        <v>878</v>
      </c>
      <c r="E52" s="21" t="s">
        <v>859</v>
      </c>
      <c r="F52" s="37" t="s">
        <v>662</v>
      </c>
      <c r="G52" s="375"/>
      <c r="H52" s="382"/>
      <c r="I52" s="377"/>
      <c r="J52" s="378"/>
      <c r="K52" s="378"/>
      <c r="L52" s="379">
        <f>SUM(L44:L51)</f>
        <v>288</v>
      </c>
      <c r="M52" s="380"/>
      <c r="N52" s="263"/>
      <c r="O52" s="178"/>
      <c r="P52" s="178"/>
      <c r="Q52" s="178"/>
      <c r="R52" s="178"/>
    </row>
    <row r="53" spans="1:18" x14ac:dyDescent="0.2">
      <c r="A53" s="400">
        <v>10</v>
      </c>
      <c r="B53" s="263">
        <v>411</v>
      </c>
      <c r="C53" s="369">
        <v>16930518</v>
      </c>
      <c r="D53" s="369" t="s">
        <v>671</v>
      </c>
      <c r="E53" s="381" t="s">
        <v>522</v>
      </c>
      <c r="F53" s="37" t="s">
        <v>662</v>
      </c>
      <c r="G53" s="375" t="s">
        <v>484</v>
      </c>
      <c r="H53" s="376" t="s">
        <v>523</v>
      </c>
      <c r="I53" s="377">
        <v>25</v>
      </c>
      <c r="J53" s="378">
        <v>16</v>
      </c>
      <c r="K53" s="378">
        <v>3</v>
      </c>
      <c r="L53" s="378">
        <v>48</v>
      </c>
      <c r="M53" s="380" t="s">
        <v>7</v>
      </c>
      <c r="N53" s="399" t="s">
        <v>473</v>
      </c>
      <c r="O53" s="178">
        <v>23100</v>
      </c>
      <c r="P53" s="178">
        <v>2.25</v>
      </c>
      <c r="Q53" s="253">
        <v>43876</v>
      </c>
      <c r="R53" s="253">
        <v>43946</v>
      </c>
    </row>
    <row r="54" spans="1:18" x14ac:dyDescent="0.2">
      <c r="A54" s="400"/>
      <c r="B54" s="263">
        <v>411</v>
      </c>
      <c r="C54" s="369">
        <v>16930518</v>
      </c>
      <c r="D54" s="369" t="s">
        <v>671</v>
      </c>
      <c r="E54" s="15" t="s">
        <v>522</v>
      </c>
      <c r="F54" s="37" t="s">
        <v>662</v>
      </c>
      <c r="G54" s="100" t="s">
        <v>469</v>
      </c>
      <c r="H54" s="370" t="s">
        <v>524</v>
      </c>
      <c r="I54" s="371">
        <v>25</v>
      </c>
      <c r="J54" s="25">
        <v>16</v>
      </c>
      <c r="K54" s="25">
        <v>3</v>
      </c>
      <c r="L54" s="25">
        <v>48</v>
      </c>
      <c r="M54" s="19" t="s">
        <v>7</v>
      </c>
      <c r="N54" s="400"/>
      <c r="O54" s="178">
        <v>23100</v>
      </c>
      <c r="P54" s="178">
        <v>2.25</v>
      </c>
      <c r="Q54" s="253">
        <v>43876</v>
      </c>
      <c r="R54" s="253">
        <v>43946</v>
      </c>
    </row>
    <row r="55" spans="1:18" ht="25.5" x14ac:dyDescent="0.2">
      <c r="A55" s="401"/>
      <c r="B55" s="263">
        <v>411</v>
      </c>
      <c r="C55" s="369">
        <v>16930518</v>
      </c>
      <c r="D55" s="369" t="s">
        <v>671</v>
      </c>
      <c r="E55" s="15" t="s">
        <v>522</v>
      </c>
      <c r="F55" s="37" t="s">
        <v>662</v>
      </c>
      <c r="G55" s="100" t="s">
        <v>490</v>
      </c>
      <c r="H55" s="370" t="s">
        <v>525</v>
      </c>
      <c r="I55" s="371">
        <v>25</v>
      </c>
      <c r="J55" s="25">
        <v>16</v>
      </c>
      <c r="K55" s="25">
        <v>3</v>
      </c>
      <c r="L55" s="25">
        <v>48</v>
      </c>
      <c r="M55" s="19" t="s">
        <v>7</v>
      </c>
      <c r="N55" s="401"/>
      <c r="O55" s="178">
        <v>23100</v>
      </c>
      <c r="P55" s="178">
        <v>2.25</v>
      </c>
      <c r="Q55" s="253">
        <v>43876</v>
      </c>
      <c r="R55" s="253">
        <v>43946</v>
      </c>
    </row>
    <row r="56" spans="1:18" x14ac:dyDescent="0.2">
      <c r="A56" s="264"/>
      <c r="B56" s="264">
        <v>411</v>
      </c>
      <c r="C56" s="369">
        <v>16930518</v>
      </c>
      <c r="D56" s="369" t="s">
        <v>671</v>
      </c>
      <c r="E56" s="21" t="s">
        <v>881</v>
      </c>
      <c r="F56" s="37" t="s">
        <v>662</v>
      </c>
      <c r="G56" s="100"/>
      <c r="H56" s="370"/>
      <c r="I56" s="371"/>
      <c r="J56" s="25"/>
      <c r="K56" s="25"/>
      <c r="L56" s="372">
        <f>SUM(L53:L55)</f>
        <v>144</v>
      </c>
      <c r="M56" s="19"/>
      <c r="N56" s="263"/>
      <c r="O56" s="178"/>
      <c r="P56" s="178"/>
      <c r="Q56" s="178"/>
      <c r="R56" s="178"/>
    </row>
    <row r="57" spans="1:18" ht="15" customHeight="1" x14ac:dyDescent="0.2">
      <c r="A57" s="407">
        <v>11</v>
      </c>
      <c r="B57" s="267">
        <v>412</v>
      </c>
      <c r="C57" s="369">
        <v>29126421</v>
      </c>
      <c r="D57" s="369" t="s">
        <v>671</v>
      </c>
      <c r="E57" s="373" t="s">
        <v>860</v>
      </c>
      <c r="F57" s="37" t="s">
        <v>662</v>
      </c>
      <c r="G57" s="37" t="s">
        <v>496</v>
      </c>
      <c r="H57" s="370" t="s">
        <v>526</v>
      </c>
      <c r="I57" s="371">
        <v>25</v>
      </c>
      <c r="J57" s="325">
        <v>16</v>
      </c>
      <c r="K57" s="25">
        <v>3</v>
      </c>
      <c r="L57" s="325">
        <v>48</v>
      </c>
      <c r="M57" s="191" t="s">
        <v>7</v>
      </c>
      <c r="N57" s="399" t="s">
        <v>470</v>
      </c>
      <c r="O57" s="178">
        <v>23100</v>
      </c>
      <c r="P57" s="178">
        <v>4.25</v>
      </c>
      <c r="Q57" s="253">
        <v>43876</v>
      </c>
      <c r="R57" s="253">
        <v>44002</v>
      </c>
    </row>
    <row r="58" spans="1:18" ht="15" customHeight="1" x14ac:dyDescent="0.2">
      <c r="A58" s="407"/>
      <c r="B58" s="267">
        <v>412</v>
      </c>
      <c r="C58" s="369">
        <v>29126421</v>
      </c>
      <c r="D58" s="369" t="s">
        <v>671</v>
      </c>
      <c r="E58" s="15" t="s">
        <v>860</v>
      </c>
      <c r="F58" s="37" t="s">
        <v>662</v>
      </c>
      <c r="G58" s="100" t="s">
        <v>496</v>
      </c>
      <c r="H58" s="370" t="s">
        <v>527</v>
      </c>
      <c r="I58" s="371">
        <v>25</v>
      </c>
      <c r="J58" s="25">
        <v>16</v>
      </c>
      <c r="K58" s="25">
        <v>3</v>
      </c>
      <c r="L58" s="25">
        <v>48</v>
      </c>
      <c r="M58" s="19" t="s">
        <v>7</v>
      </c>
      <c r="N58" s="400"/>
      <c r="O58" s="178">
        <v>23100</v>
      </c>
      <c r="P58" s="178">
        <v>4.25</v>
      </c>
      <c r="Q58" s="253">
        <v>43876</v>
      </c>
      <c r="R58" s="253">
        <v>44002</v>
      </c>
    </row>
    <row r="59" spans="1:18" x14ac:dyDescent="0.2">
      <c r="A59" s="407"/>
      <c r="B59" s="267">
        <v>412</v>
      </c>
      <c r="C59" s="369">
        <v>29126421</v>
      </c>
      <c r="D59" s="369" t="s">
        <v>671</v>
      </c>
      <c r="E59" s="15" t="s">
        <v>860</v>
      </c>
      <c r="F59" s="37" t="s">
        <v>662</v>
      </c>
      <c r="G59" s="100" t="s">
        <v>471</v>
      </c>
      <c r="H59" s="370" t="s">
        <v>528</v>
      </c>
      <c r="I59" s="371">
        <v>25</v>
      </c>
      <c r="J59" s="25">
        <v>16</v>
      </c>
      <c r="K59" s="25">
        <v>3</v>
      </c>
      <c r="L59" s="25">
        <v>48</v>
      </c>
      <c r="M59" s="19" t="s">
        <v>7</v>
      </c>
      <c r="N59" s="400"/>
      <c r="O59" s="178">
        <v>23100</v>
      </c>
      <c r="P59" s="178">
        <v>4.25</v>
      </c>
      <c r="Q59" s="253">
        <v>43876</v>
      </c>
      <c r="R59" s="253">
        <v>44002</v>
      </c>
    </row>
    <row r="60" spans="1:18" x14ac:dyDescent="0.2">
      <c r="A60" s="407"/>
      <c r="B60" s="267">
        <v>412</v>
      </c>
      <c r="C60" s="369">
        <v>29126421</v>
      </c>
      <c r="D60" s="369" t="s">
        <v>671</v>
      </c>
      <c r="E60" s="15" t="s">
        <v>860</v>
      </c>
      <c r="F60" s="37" t="s">
        <v>662</v>
      </c>
      <c r="G60" s="100" t="s">
        <v>471</v>
      </c>
      <c r="H60" s="370" t="s">
        <v>529</v>
      </c>
      <c r="I60" s="371">
        <v>25</v>
      </c>
      <c r="J60" s="25">
        <v>16</v>
      </c>
      <c r="K60" s="25">
        <v>3</v>
      </c>
      <c r="L60" s="25">
        <v>48</v>
      </c>
      <c r="M60" s="19" t="s">
        <v>7</v>
      </c>
      <c r="N60" s="400"/>
      <c r="O60" s="178">
        <v>23100</v>
      </c>
      <c r="P60" s="178">
        <v>4.25</v>
      </c>
      <c r="Q60" s="253">
        <v>43876</v>
      </c>
      <c r="R60" s="253">
        <v>44002</v>
      </c>
    </row>
    <row r="61" spans="1:18" x14ac:dyDescent="0.2">
      <c r="A61" s="407"/>
      <c r="B61" s="267">
        <v>412</v>
      </c>
      <c r="C61" s="369">
        <v>29126421</v>
      </c>
      <c r="D61" s="369" t="s">
        <v>671</v>
      </c>
      <c r="E61" s="15" t="s">
        <v>860</v>
      </c>
      <c r="F61" s="37" t="s">
        <v>662</v>
      </c>
      <c r="G61" s="100" t="s">
        <v>516</v>
      </c>
      <c r="H61" s="303" t="s">
        <v>530</v>
      </c>
      <c r="I61" s="371">
        <v>25</v>
      </c>
      <c r="J61" s="25">
        <v>1.5</v>
      </c>
      <c r="K61" s="25">
        <v>16</v>
      </c>
      <c r="L61" s="25">
        <v>24</v>
      </c>
      <c r="M61" s="19" t="s">
        <v>7</v>
      </c>
      <c r="N61" s="400"/>
      <c r="O61" s="178">
        <v>23100</v>
      </c>
      <c r="P61" s="178">
        <v>4.25</v>
      </c>
      <c r="Q61" s="253">
        <v>43876</v>
      </c>
      <c r="R61" s="253">
        <v>44002</v>
      </c>
    </row>
    <row r="62" spans="1:18" x14ac:dyDescent="0.2">
      <c r="A62" s="407"/>
      <c r="B62" s="267">
        <v>412</v>
      </c>
      <c r="C62" s="369">
        <v>29126421</v>
      </c>
      <c r="D62" s="369" t="s">
        <v>671</v>
      </c>
      <c r="E62" s="15" t="s">
        <v>860</v>
      </c>
      <c r="F62" s="37" t="s">
        <v>662</v>
      </c>
      <c r="G62" s="100" t="s">
        <v>496</v>
      </c>
      <c r="H62" s="370" t="s">
        <v>531</v>
      </c>
      <c r="I62" s="371">
        <v>25</v>
      </c>
      <c r="J62" s="25">
        <v>16</v>
      </c>
      <c r="K62" s="25">
        <v>3</v>
      </c>
      <c r="L62" s="25">
        <v>48</v>
      </c>
      <c r="M62" s="19" t="s">
        <v>7</v>
      </c>
      <c r="N62" s="401"/>
      <c r="O62" s="178">
        <v>23100</v>
      </c>
      <c r="P62" s="178">
        <v>4.25</v>
      </c>
      <c r="Q62" s="253">
        <v>43876</v>
      </c>
      <c r="R62" s="253">
        <v>44002</v>
      </c>
    </row>
    <row r="63" spans="1:18" x14ac:dyDescent="0.2">
      <c r="A63" s="267"/>
      <c r="B63" s="267">
        <v>412</v>
      </c>
      <c r="C63" s="369">
        <v>29126421</v>
      </c>
      <c r="D63" s="369" t="s">
        <v>671</v>
      </c>
      <c r="E63" s="21" t="s">
        <v>861</v>
      </c>
      <c r="F63" s="37" t="s">
        <v>662</v>
      </c>
      <c r="G63" s="100"/>
      <c r="H63" s="370"/>
      <c r="I63" s="371"/>
      <c r="J63" s="25"/>
      <c r="K63" s="25"/>
      <c r="L63" s="372">
        <f>SUM(L57:L62)</f>
        <v>264</v>
      </c>
      <c r="M63" s="19"/>
      <c r="N63" s="263"/>
      <c r="O63" s="178"/>
      <c r="P63" s="178"/>
      <c r="Q63" s="178"/>
      <c r="R63" s="178"/>
    </row>
    <row r="64" spans="1:18" x14ac:dyDescent="0.2">
      <c r="A64" s="407">
        <v>12</v>
      </c>
      <c r="B64" s="267">
        <v>413</v>
      </c>
      <c r="C64" s="369">
        <v>1144055584</v>
      </c>
      <c r="D64" s="369" t="s">
        <v>671</v>
      </c>
      <c r="E64" s="373" t="s">
        <v>862</v>
      </c>
      <c r="F64" s="37" t="s">
        <v>662</v>
      </c>
      <c r="G64" s="100" t="s">
        <v>472</v>
      </c>
      <c r="H64" s="303" t="s">
        <v>532</v>
      </c>
      <c r="I64" s="371">
        <v>25</v>
      </c>
      <c r="J64" s="25">
        <v>16</v>
      </c>
      <c r="K64" s="25">
        <v>3</v>
      </c>
      <c r="L64" s="25">
        <v>48</v>
      </c>
      <c r="M64" s="19" t="s">
        <v>7</v>
      </c>
      <c r="N64" s="399" t="s">
        <v>470</v>
      </c>
      <c r="O64" s="178">
        <v>23100</v>
      </c>
      <c r="P64" s="178">
        <v>4.25</v>
      </c>
      <c r="Q64" s="253">
        <v>43878</v>
      </c>
      <c r="R64" s="253">
        <v>44002</v>
      </c>
    </row>
    <row r="65" spans="1:18" x14ac:dyDescent="0.2">
      <c r="A65" s="407"/>
      <c r="B65" s="267">
        <v>413</v>
      </c>
      <c r="C65" s="369">
        <v>1144055584</v>
      </c>
      <c r="D65" s="369" t="s">
        <v>671</v>
      </c>
      <c r="E65" s="15" t="s">
        <v>862</v>
      </c>
      <c r="F65" s="37" t="s">
        <v>662</v>
      </c>
      <c r="G65" s="100" t="s">
        <v>469</v>
      </c>
      <c r="H65" s="303" t="s">
        <v>533</v>
      </c>
      <c r="I65" s="371">
        <v>25</v>
      </c>
      <c r="J65" s="25">
        <v>16</v>
      </c>
      <c r="K65" s="25">
        <v>3</v>
      </c>
      <c r="L65" s="25">
        <v>48</v>
      </c>
      <c r="M65" s="19" t="s">
        <v>7</v>
      </c>
      <c r="N65" s="400"/>
      <c r="O65" s="178">
        <v>23100</v>
      </c>
      <c r="P65" s="178">
        <v>4.25</v>
      </c>
      <c r="Q65" s="253">
        <v>43878</v>
      </c>
      <c r="R65" s="253">
        <v>44002</v>
      </c>
    </row>
    <row r="66" spans="1:18" x14ac:dyDescent="0.2">
      <c r="A66" s="407"/>
      <c r="B66" s="267">
        <v>413</v>
      </c>
      <c r="C66" s="369">
        <v>1144055584</v>
      </c>
      <c r="D66" s="369" t="s">
        <v>671</v>
      </c>
      <c r="E66" s="15" t="s">
        <v>862</v>
      </c>
      <c r="F66" s="37" t="s">
        <v>662</v>
      </c>
      <c r="G66" s="100" t="s">
        <v>484</v>
      </c>
      <c r="H66" s="303" t="s">
        <v>534</v>
      </c>
      <c r="I66" s="371">
        <v>25</v>
      </c>
      <c r="J66" s="25">
        <v>16</v>
      </c>
      <c r="K66" s="25">
        <v>3</v>
      </c>
      <c r="L66" s="25">
        <v>48</v>
      </c>
      <c r="M66" s="19" t="s">
        <v>7</v>
      </c>
      <c r="N66" s="400"/>
      <c r="O66" s="178">
        <v>23100</v>
      </c>
      <c r="P66" s="178">
        <v>4.25</v>
      </c>
      <c r="Q66" s="253">
        <v>43878</v>
      </c>
      <c r="R66" s="253">
        <v>44002</v>
      </c>
    </row>
    <row r="67" spans="1:18" x14ac:dyDescent="0.2">
      <c r="A67" s="407"/>
      <c r="B67" s="267">
        <v>413</v>
      </c>
      <c r="C67" s="369">
        <v>1144055584</v>
      </c>
      <c r="D67" s="369" t="s">
        <v>671</v>
      </c>
      <c r="E67" s="15" t="s">
        <v>862</v>
      </c>
      <c r="F67" s="37" t="s">
        <v>662</v>
      </c>
      <c r="G67" s="100" t="s">
        <v>490</v>
      </c>
      <c r="H67" s="303" t="s">
        <v>535</v>
      </c>
      <c r="I67" s="371">
        <v>25</v>
      </c>
      <c r="J67" s="25">
        <v>16</v>
      </c>
      <c r="K67" s="25">
        <v>3</v>
      </c>
      <c r="L67" s="25">
        <v>48</v>
      </c>
      <c r="M67" s="19" t="s">
        <v>7</v>
      </c>
      <c r="N67" s="400"/>
      <c r="O67" s="178">
        <v>23100</v>
      </c>
      <c r="P67" s="178">
        <v>4.25</v>
      </c>
      <c r="Q67" s="253">
        <v>43878</v>
      </c>
      <c r="R67" s="253">
        <v>44002</v>
      </c>
    </row>
    <row r="68" spans="1:18" x14ac:dyDescent="0.2">
      <c r="A68" s="407"/>
      <c r="B68" s="267">
        <v>413</v>
      </c>
      <c r="C68" s="369">
        <v>1144055584</v>
      </c>
      <c r="D68" s="369" t="s">
        <v>671</v>
      </c>
      <c r="E68" s="15" t="s">
        <v>862</v>
      </c>
      <c r="F68" s="37" t="s">
        <v>662</v>
      </c>
      <c r="G68" s="100" t="s">
        <v>516</v>
      </c>
      <c r="H68" s="303" t="s">
        <v>536</v>
      </c>
      <c r="I68" s="371">
        <v>25</v>
      </c>
      <c r="J68" s="25">
        <v>1.5</v>
      </c>
      <c r="K68" s="25">
        <v>16</v>
      </c>
      <c r="L68" s="25">
        <v>24</v>
      </c>
      <c r="M68" s="19" t="s">
        <v>7</v>
      </c>
      <c r="N68" s="400"/>
      <c r="O68" s="178">
        <v>23100</v>
      </c>
      <c r="P68" s="178">
        <v>4.25</v>
      </c>
      <c r="Q68" s="253">
        <v>43878</v>
      </c>
      <c r="R68" s="253">
        <v>44002</v>
      </c>
    </row>
    <row r="69" spans="1:18" x14ac:dyDescent="0.2">
      <c r="A69" s="407"/>
      <c r="B69" s="267">
        <v>413</v>
      </c>
      <c r="C69" s="369">
        <v>1144055584</v>
      </c>
      <c r="D69" s="369" t="s">
        <v>671</v>
      </c>
      <c r="E69" s="15" t="s">
        <v>862</v>
      </c>
      <c r="F69" s="37" t="s">
        <v>662</v>
      </c>
      <c r="G69" s="100" t="s">
        <v>499</v>
      </c>
      <c r="H69" s="303" t="s">
        <v>537</v>
      </c>
      <c r="I69" s="371">
        <v>25</v>
      </c>
      <c r="J69" s="25">
        <v>16</v>
      </c>
      <c r="K69" s="25">
        <v>3</v>
      </c>
      <c r="L69" s="25">
        <v>48</v>
      </c>
      <c r="M69" s="19" t="s">
        <v>7</v>
      </c>
      <c r="N69" s="401"/>
      <c r="O69" s="178">
        <v>23100</v>
      </c>
      <c r="P69" s="178">
        <v>4.25</v>
      </c>
      <c r="Q69" s="253">
        <v>43878</v>
      </c>
      <c r="R69" s="253">
        <v>44002</v>
      </c>
    </row>
    <row r="70" spans="1:18" x14ac:dyDescent="0.2">
      <c r="A70" s="263"/>
      <c r="B70" s="267">
        <v>413</v>
      </c>
      <c r="C70" s="369">
        <v>1144055584</v>
      </c>
      <c r="D70" s="369" t="s">
        <v>671</v>
      </c>
      <c r="E70" s="21" t="s">
        <v>863</v>
      </c>
      <c r="F70" s="37" t="s">
        <v>662</v>
      </c>
      <c r="G70" s="375"/>
      <c r="H70" s="382"/>
      <c r="I70" s="377"/>
      <c r="J70" s="378"/>
      <c r="K70" s="378"/>
      <c r="L70" s="379">
        <f>SUM(L64:L69)</f>
        <v>264</v>
      </c>
      <c r="M70" s="380"/>
      <c r="N70" s="263"/>
      <c r="O70" s="178"/>
      <c r="P70" s="178"/>
      <c r="Q70" s="178"/>
      <c r="R70" s="178"/>
    </row>
    <row r="71" spans="1:18" x14ac:dyDescent="0.2">
      <c r="A71" s="400">
        <v>13</v>
      </c>
      <c r="B71" s="263">
        <v>414</v>
      </c>
      <c r="C71" s="369">
        <v>16504039</v>
      </c>
      <c r="D71" s="369" t="s">
        <v>674</v>
      </c>
      <c r="E71" s="381" t="s">
        <v>864</v>
      </c>
      <c r="F71" s="37" t="s">
        <v>662</v>
      </c>
      <c r="G71" s="375" t="s">
        <v>471</v>
      </c>
      <c r="H71" s="376" t="s">
        <v>538</v>
      </c>
      <c r="I71" s="377">
        <v>25</v>
      </c>
      <c r="J71" s="378">
        <v>16</v>
      </c>
      <c r="K71" s="378">
        <v>3</v>
      </c>
      <c r="L71" s="378">
        <v>48</v>
      </c>
      <c r="M71" s="380" t="s">
        <v>7</v>
      </c>
      <c r="N71" s="399" t="s">
        <v>473</v>
      </c>
      <c r="O71" s="178">
        <v>23100</v>
      </c>
      <c r="P71" s="178">
        <v>2.25</v>
      </c>
      <c r="Q71" s="253">
        <v>43876</v>
      </c>
      <c r="R71" s="253">
        <v>43946</v>
      </c>
    </row>
    <row r="72" spans="1:18" x14ac:dyDescent="0.2">
      <c r="A72" s="400"/>
      <c r="B72" s="263">
        <v>414</v>
      </c>
      <c r="C72" s="369">
        <v>16504039</v>
      </c>
      <c r="D72" s="369" t="s">
        <v>674</v>
      </c>
      <c r="E72" s="15" t="s">
        <v>864</v>
      </c>
      <c r="F72" s="37" t="s">
        <v>662</v>
      </c>
      <c r="G72" s="100" t="s">
        <v>471</v>
      </c>
      <c r="H72" s="370" t="s">
        <v>539</v>
      </c>
      <c r="I72" s="371">
        <v>25</v>
      </c>
      <c r="J72" s="25">
        <v>16</v>
      </c>
      <c r="K72" s="25">
        <v>3</v>
      </c>
      <c r="L72" s="25">
        <v>48</v>
      </c>
      <c r="M72" s="19" t="s">
        <v>7</v>
      </c>
      <c r="N72" s="400"/>
      <c r="O72" s="178">
        <v>23100</v>
      </c>
      <c r="P72" s="178">
        <v>2.25</v>
      </c>
      <c r="Q72" s="253">
        <v>43876</v>
      </c>
      <c r="R72" s="253">
        <v>43946</v>
      </c>
    </row>
    <row r="73" spans="1:18" x14ac:dyDescent="0.2">
      <c r="A73" s="401"/>
      <c r="B73" s="263">
        <v>414</v>
      </c>
      <c r="C73" s="369">
        <v>16504039</v>
      </c>
      <c r="D73" s="369" t="s">
        <v>674</v>
      </c>
      <c r="E73" s="15" t="s">
        <v>864</v>
      </c>
      <c r="F73" s="37" t="s">
        <v>662</v>
      </c>
      <c r="G73" s="100" t="s">
        <v>490</v>
      </c>
      <c r="H73" s="370" t="s">
        <v>540</v>
      </c>
      <c r="I73" s="371">
        <v>25</v>
      </c>
      <c r="J73" s="25">
        <v>16</v>
      </c>
      <c r="K73" s="25">
        <v>3</v>
      </c>
      <c r="L73" s="25">
        <v>48</v>
      </c>
      <c r="M73" s="19" t="s">
        <v>7</v>
      </c>
      <c r="N73" s="401"/>
      <c r="O73" s="178">
        <v>23100</v>
      </c>
      <c r="P73" s="178">
        <v>2.25</v>
      </c>
      <c r="Q73" s="253">
        <v>43876</v>
      </c>
      <c r="R73" s="253">
        <v>43946</v>
      </c>
    </row>
    <row r="74" spans="1:18" x14ac:dyDescent="0.2">
      <c r="A74" s="264"/>
      <c r="B74" s="263">
        <v>414</v>
      </c>
      <c r="C74" s="369">
        <v>16504039</v>
      </c>
      <c r="D74" s="369" t="s">
        <v>674</v>
      </c>
      <c r="E74" s="21" t="s">
        <v>865</v>
      </c>
      <c r="F74" s="37" t="s">
        <v>662</v>
      </c>
      <c r="G74" s="100"/>
      <c r="H74" s="370"/>
      <c r="I74" s="371"/>
      <c r="J74" s="25"/>
      <c r="K74" s="25"/>
      <c r="L74" s="372">
        <f>SUM(L71:L73)</f>
        <v>144</v>
      </c>
      <c r="M74" s="19"/>
      <c r="N74" s="263"/>
      <c r="O74" s="178"/>
      <c r="P74" s="178"/>
      <c r="Q74" s="178"/>
      <c r="R74" s="178"/>
    </row>
    <row r="75" spans="1:18" x14ac:dyDescent="0.2">
      <c r="A75" s="407">
        <v>14</v>
      </c>
      <c r="B75" s="267">
        <v>415</v>
      </c>
      <c r="C75" s="369">
        <v>1118288138</v>
      </c>
      <c r="D75" s="369" t="s">
        <v>879</v>
      </c>
      <c r="E75" s="373" t="s">
        <v>866</v>
      </c>
      <c r="F75" s="37" t="s">
        <v>662</v>
      </c>
      <c r="G75" s="100" t="s">
        <v>490</v>
      </c>
      <c r="H75" s="370" t="s">
        <v>541</v>
      </c>
      <c r="I75" s="371">
        <v>25</v>
      </c>
      <c r="J75" s="25">
        <v>16</v>
      </c>
      <c r="K75" s="25">
        <v>3</v>
      </c>
      <c r="L75" s="25">
        <v>48</v>
      </c>
      <c r="M75" s="19" t="s">
        <v>7</v>
      </c>
      <c r="N75" s="399" t="s">
        <v>470</v>
      </c>
      <c r="O75" s="178">
        <v>23100</v>
      </c>
      <c r="P75" s="178">
        <v>4.25</v>
      </c>
      <c r="Q75" s="253">
        <v>43876</v>
      </c>
      <c r="R75" s="253">
        <v>44002</v>
      </c>
    </row>
    <row r="76" spans="1:18" x14ac:dyDescent="0.2">
      <c r="A76" s="407"/>
      <c r="B76" s="267">
        <v>415</v>
      </c>
      <c r="C76" s="369">
        <v>1118288138</v>
      </c>
      <c r="D76" s="369" t="s">
        <v>879</v>
      </c>
      <c r="E76" s="15" t="s">
        <v>866</v>
      </c>
      <c r="F76" s="37" t="s">
        <v>662</v>
      </c>
      <c r="G76" s="100" t="s">
        <v>490</v>
      </c>
      <c r="H76" s="370" t="s">
        <v>542</v>
      </c>
      <c r="I76" s="371">
        <v>25</v>
      </c>
      <c r="J76" s="25">
        <v>16</v>
      </c>
      <c r="K76" s="25">
        <v>3</v>
      </c>
      <c r="L76" s="25">
        <v>48</v>
      </c>
      <c r="M76" s="19" t="s">
        <v>7</v>
      </c>
      <c r="N76" s="400"/>
      <c r="O76" s="178">
        <v>23100</v>
      </c>
      <c r="P76" s="178">
        <v>4.25</v>
      </c>
      <c r="Q76" s="253">
        <v>43876</v>
      </c>
      <c r="R76" s="253">
        <v>44002</v>
      </c>
    </row>
    <row r="77" spans="1:18" x14ac:dyDescent="0.2">
      <c r="A77" s="407"/>
      <c r="B77" s="267">
        <v>415</v>
      </c>
      <c r="C77" s="369">
        <v>1118288138</v>
      </c>
      <c r="D77" s="369" t="s">
        <v>879</v>
      </c>
      <c r="E77" s="15" t="s">
        <v>866</v>
      </c>
      <c r="F77" s="37" t="s">
        <v>662</v>
      </c>
      <c r="G77" s="100" t="s">
        <v>496</v>
      </c>
      <c r="H77" s="370" t="s">
        <v>543</v>
      </c>
      <c r="I77" s="371">
        <v>25</v>
      </c>
      <c r="J77" s="25">
        <v>16</v>
      </c>
      <c r="K77" s="25">
        <v>3</v>
      </c>
      <c r="L77" s="25">
        <v>48</v>
      </c>
      <c r="M77" s="19" t="s">
        <v>7</v>
      </c>
      <c r="N77" s="400"/>
      <c r="O77" s="178">
        <v>23100</v>
      </c>
      <c r="P77" s="178">
        <v>4.25</v>
      </c>
      <c r="Q77" s="253">
        <v>43876</v>
      </c>
      <c r="R77" s="253">
        <v>44002</v>
      </c>
    </row>
    <row r="78" spans="1:18" x14ac:dyDescent="0.2">
      <c r="A78" s="407"/>
      <c r="B78" s="267">
        <v>415</v>
      </c>
      <c r="C78" s="369">
        <v>1118288138</v>
      </c>
      <c r="D78" s="369" t="s">
        <v>879</v>
      </c>
      <c r="E78" s="15" t="s">
        <v>866</v>
      </c>
      <c r="F78" s="37" t="s">
        <v>662</v>
      </c>
      <c r="G78" s="100" t="s">
        <v>490</v>
      </c>
      <c r="H78" s="370" t="s">
        <v>544</v>
      </c>
      <c r="I78" s="371">
        <v>25</v>
      </c>
      <c r="J78" s="25">
        <v>16</v>
      </c>
      <c r="K78" s="25">
        <v>3</v>
      </c>
      <c r="L78" s="25">
        <v>48</v>
      </c>
      <c r="M78" s="19" t="s">
        <v>7</v>
      </c>
      <c r="N78" s="400"/>
      <c r="O78" s="178">
        <v>23100</v>
      </c>
      <c r="P78" s="178">
        <v>4.25</v>
      </c>
      <c r="Q78" s="253">
        <v>43876</v>
      </c>
      <c r="R78" s="253">
        <v>44002</v>
      </c>
    </row>
    <row r="79" spans="1:18" x14ac:dyDescent="0.2">
      <c r="A79" s="407"/>
      <c r="B79" s="267">
        <v>415</v>
      </c>
      <c r="C79" s="369">
        <v>1118288138</v>
      </c>
      <c r="D79" s="369" t="s">
        <v>879</v>
      </c>
      <c r="E79" s="15" t="s">
        <v>866</v>
      </c>
      <c r="F79" s="37" t="s">
        <v>662</v>
      </c>
      <c r="G79" s="100" t="s">
        <v>518</v>
      </c>
      <c r="H79" s="370" t="s">
        <v>545</v>
      </c>
      <c r="I79" s="371">
        <v>25</v>
      </c>
      <c r="J79" s="25">
        <v>1.5</v>
      </c>
      <c r="K79" s="25">
        <v>16</v>
      </c>
      <c r="L79" s="25">
        <v>24</v>
      </c>
      <c r="M79" s="19" t="s">
        <v>7</v>
      </c>
      <c r="N79" s="400"/>
      <c r="O79" s="178">
        <v>23100</v>
      </c>
      <c r="P79" s="178">
        <v>4.25</v>
      </c>
      <c r="Q79" s="253">
        <v>43876</v>
      </c>
      <c r="R79" s="253">
        <v>44002</v>
      </c>
    </row>
    <row r="80" spans="1:18" x14ac:dyDescent="0.2">
      <c r="A80" s="407"/>
      <c r="B80" s="267">
        <v>415</v>
      </c>
      <c r="C80" s="369">
        <v>1118288138</v>
      </c>
      <c r="D80" s="369" t="s">
        <v>879</v>
      </c>
      <c r="E80" s="15" t="s">
        <v>866</v>
      </c>
      <c r="F80" s="37" t="s">
        <v>662</v>
      </c>
      <c r="G80" s="100" t="s">
        <v>496</v>
      </c>
      <c r="H80" s="370" t="s">
        <v>546</v>
      </c>
      <c r="I80" s="371">
        <v>25</v>
      </c>
      <c r="J80" s="25">
        <v>16</v>
      </c>
      <c r="K80" s="25">
        <v>3</v>
      </c>
      <c r="L80" s="25">
        <v>48</v>
      </c>
      <c r="M80" s="19" t="s">
        <v>7</v>
      </c>
      <c r="N80" s="401"/>
      <c r="O80" s="178">
        <v>23100</v>
      </c>
      <c r="P80" s="178">
        <v>4.25</v>
      </c>
      <c r="Q80" s="253">
        <v>43876</v>
      </c>
      <c r="R80" s="253">
        <v>44002</v>
      </c>
    </row>
    <row r="81" spans="1:18" x14ac:dyDescent="0.2">
      <c r="A81" s="267"/>
      <c r="B81" s="267">
        <v>415</v>
      </c>
      <c r="C81" s="369">
        <v>1118288138</v>
      </c>
      <c r="D81" s="369" t="s">
        <v>879</v>
      </c>
      <c r="E81" s="21" t="s">
        <v>867</v>
      </c>
      <c r="F81" s="37" t="s">
        <v>662</v>
      </c>
      <c r="G81" s="100"/>
      <c r="H81" s="370"/>
      <c r="I81" s="371"/>
      <c r="J81" s="25"/>
      <c r="K81" s="25"/>
      <c r="L81" s="372">
        <f>SUM(L75:L80)</f>
        <v>264</v>
      </c>
      <c r="M81" s="19"/>
      <c r="N81" s="263"/>
      <c r="O81" s="178"/>
      <c r="P81" s="178"/>
      <c r="Q81" s="178"/>
      <c r="R81" s="178"/>
    </row>
    <row r="82" spans="1:18" x14ac:dyDescent="0.2">
      <c r="A82" s="407">
        <v>15</v>
      </c>
      <c r="B82" s="267">
        <v>416</v>
      </c>
      <c r="C82" s="369">
        <v>1130666367</v>
      </c>
      <c r="D82" s="369" t="s">
        <v>877</v>
      </c>
      <c r="E82" s="373" t="s">
        <v>547</v>
      </c>
      <c r="F82" s="37" t="s">
        <v>662</v>
      </c>
      <c r="G82" s="100" t="s">
        <v>471</v>
      </c>
      <c r="H82" s="370" t="s">
        <v>548</v>
      </c>
      <c r="I82" s="371">
        <v>25</v>
      </c>
      <c r="J82" s="25">
        <v>16</v>
      </c>
      <c r="K82" s="25">
        <v>3</v>
      </c>
      <c r="L82" s="25">
        <v>48</v>
      </c>
      <c r="M82" s="19" t="s">
        <v>7</v>
      </c>
      <c r="N82" s="399" t="s">
        <v>473</v>
      </c>
      <c r="O82" s="178">
        <v>23100</v>
      </c>
      <c r="P82" s="178">
        <v>2.25</v>
      </c>
      <c r="Q82" s="253">
        <v>43876</v>
      </c>
      <c r="R82" s="253">
        <v>43946</v>
      </c>
    </row>
    <row r="83" spans="1:18" x14ac:dyDescent="0.2">
      <c r="A83" s="407"/>
      <c r="B83" s="267">
        <v>416</v>
      </c>
      <c r="C83" s="369">
        <v>1130666367</v>
      </c>
      <c r="D83" s="369" t="s">
        <v>877</v>
      </c>
      <c r="E83" s="15" t="s">
        <v>547</v>
      </c>
      <c r="F83" s="37" t="s">
        <v>662</v>
      </c>
      <c r="G83" s="100" t="s">
        <v>469</v>
      </c>
      <c r="H83" s="370" t="s">
        <v>549</v>
      </c>
      <c r="I83" s="371">
        <v>25</v>
      </c>
      <c r="J83" s="25">
        <v>16</v>
      </c>
      <c r="K83" s="25">
        <v>3</v>
      </c>
      <c r="L83" s="25">
        <v>48</v>
      </c>
      <c r="M83" s="19" t="s">
        <v>7</v>
      </c>
      <c r="N83" s="400"/>
      <c r="O83" s="178">
        <v>23100</v>
      </c>
      <c r="P83" s="178">
        <v>2.25</v>
      </c>
      <c r="Q83" s="253">
        <v>43876</v>
      </c>
      <c r="R83" s="253">
        <v>43946</v>
      </c>
    </row>
    <row r="84" spans="1:18" x14ac:dyDescent="0.2">
      <c r="A84" s="407"/>
      <c r="B84" s="267">
        <v>416</v>
      </c>
      <c r="C84" s="369">
        <v>1130666367</v>
      </c>
      <c r="D84" s="369" t="s">
        <v>877</v>
      </c>
      <c r="E84" s="15" t="s">
        <v>547</v>
      </c>
      <c r="F84" s="37" t="s">
        <v>662</v>
      </c>
      <c r="G84" s="100" t="s">
        <v>490</v>
      </c>
      <c r="H84" s="370" t="s">
        <v>550</v>
      </c>
      <c r="I84" s="371">
        <v>25</v>
      </c>
      <c r="J84" s="25">
        <v>16</v>
      </c>
      <c r="K84" s="25">
        <v>3</v>
      </c>
      <c r="L84" s="25">
        <v>48</v>
      </c>
      <c r="M84" s="19" t="s">
        <v>7</v>
      </c>
      <c r="N84" s="401"/>
      <c r="O84" s="178">
        <v>23100</v>
      </c>
      <c r="P84" s="178">
        <v>2.25</v>
      </c>
      <c r="Q84" s="253">
        <v>43876</v>
      </c>
      <c r="R84" s="253">
        <v>43946</v>
      </c>
    </row>
    <row r="85" spans="1:18" x14ac:dyDescent="0.2">
      <c r="A85" s="267"/>
      <c r="B85" s="267">
        <v>416</v>
      </c>
      <c r="C85" s="369">
        <v>1130666367</v>
      </c>
      <c r="D85" s="369" t="s">
        <v>877</v>
      </c>
      <c r="E85" s="21" t="s">
        <v>868</v>
      </c>
      <c r="F85" s="37" t="s">
        <v>662</v>
      </c>
      <c r="G85" s="100"/>
      <c r="H85" s="370"/>
      <c r="I85" s="371"/>
      <c r="J85" s="25"/>
      <c r="K85" s="25"/>
      <c r="L85" s="372">
        <f>SUM(L82:L84)</f>
        <v>144</v>
      </c>
      <c r="M85" s="19"/>
      <c r="N85" s="263"/>
      <c r="O85" s="178"/>
      <c r="P85" s="178"/>
      <c r="Q85" s="178"/>
      <c r="R85" s="178"/>
    </row>
    <row r="86" spans="1:18" x14ac:dyDescent="0.2">
      <c r="A86" s="407">
        <v>16</v>
      </c>
      <c r="B86" s="267">
        <v>417</v>
      </c>
      <c r="C86" s="369">
        <v>1144126678</v>
      </c>
      <c r="D86" s="369" t="s">
        <v>877</v>
      </c>
      <c r="E86" s="373" t="s">
        <v>551</v>
      </c>
      <c r="F86" s="37" t="s">
        <v>662</v>
      </c>
      <c r="G86" s="100" t="s">
        <v>469</v>
      </c>
      <c r="H86" s="303" t="s">
        <v>552</v>
      </c>
      <c r="I86" s="371">
        <v>25</v>
      </c>
      <c r="J86" s="25">
        <v>16</v>
      </c>
      <c r="K86" s="25">
        <v>3</v>
      </c>
      <c r="L86" s="25">
        <v>48</v>
      </c>
      <c r="M86" s="19" t="s">
        <v>7</v>
      </c>
      <c r="N86" s="399" t="s">
        <v>470</v>
      </c>
      <c r="O86" s="178">
        <v>23100</v>
      </c>
      <c r="P86" s="178">
        <v>4.25</v>
      </c>
      <c r="Q86" s="253">
        <v>43876</v>
      </c>
      <c r="R86" s="253">
        <v>44002</v>
      </c>
    </row>
    <row r="87" spans="1:18" x14ac:dyDescent="0.2">
      <c r="A87" s="407"/>
      <c r="B87" s="267">
        <v>417</v>
      </c>
      <c r="C87" s="369">
        <v>1144126678</v>
      </c>
      <c r="D87" s="369" t="s">
        <v>877</v>
      </c>
      <c r="E87" s="15" t="s">
        <v>551</v>
      </c>
      <c r="F87" s="37" t="s">
        <v>662</v>
      </c>
      <c r="G87" s="100" t="s">
        <v>496</v>
      </c>
      <c r="H87" s="303" t="s">
        <v>553</v>
      </c>
      <c r="I87" s="371">
        <v>25</v>
      </c>
      <c r="J87" s="25">
        <v>16</v>
      </c>
      <c r="K87" s="25">
        <v>3</v>
      </c>
      <c r="L87" s="25">
        <v>48</v>
      </c>
      <c r="M87" s="19" t="s">
        <v>7</v>
      </c>
      <c r="N87" s="400"/>
      <c r="O87" s="178">
        <v>23100</v>
      </c>
      <c r="P87" s="178">
        <v>4.25</v>
      </c>
      <c r="Q87" s="253">
        <v>43876</v>
      </c>
      <c r="R87" s="253">
        <v>44002</v>
      </c>
    </row>
    <row r="88" spans="1:18" x14ac:dyDescent="0.2">
      <c r="A88" s="407"/>
      <c r="B88" s="267">
        <v>417</v>
      </c>
      <c r="C88" s="369">
        <v>1144126678</v>
      </c>
      <c r="D88" s="369" t="s">
        <v>877</v>
      </c>
      <c r="E88" s="15" t="s">
        <v>551</v>
      </c>
      <c r="F88" s="37" t="s">
        <v>662</v>
      </c>
      <c r="G88" s="100" t="s">
        <v>490</v>
      </c>
      <c r="H88" s="303" t="s">
        <v>554</v>
      </c>
      <c r="I88" s="371">
        <v>25</v>
      </c>
      <c r="J88" s="25">
        <v>16</v>
      </c>
      <c r="K88" s="25">
        <v>3</v>
      </c>
      <c r="L88" s="25">
        <v>48</v>
      </c>
      <c r="M88" s="19" t="s">
        <v>7</v>
      </c>
      <c r="N88" s="400"/>
      <c r="O88" s="178">
        <v>23100</v>
      </c>
      <c r="P88" s="178">
        <v>4.25</v>
      </c>
      <c r="Q88" s="253">
        <v>43876</v>
      </c>
      <c r="R88" s="253">
        <v>44002</v>
      </c>
    </row>
    <row r="89" spans="1:18" x14ac:dyDescent="0.2">
      <c r="A89" s="407"/>
      <c r="B89" s="267">
        <v>417</v>
      </c>
      <c r="C89" s="369">
        <v>1144126678</v>
      </c>
      <c r="D89" s="369" t="s">
        <v>877</v>
      </c>
      <c r="E89" s="15" t="s">
        <v>551</v>
      </c>
      <c r="F89" s="37" t="s">
        <v>662</v>
      </c>
      <c r="G89" s="100" t="s">
        <v>471</v>
      </c>
      <c r="H89" s="303" t="s">
        <v>555</v>
      </c>
      <c r="I89" s="371">
        <v>25</v>
      </c>
      <c r="J89" s="25">
        <v>16</v>
      </c>
      <c r="K89" s="25">
        <v>3</v>
      </c>
      <c r="L89" s="25">
        <v>48</v>
      </c>
      <c r="M89" s="19" t="s">
        <v>7</v>
      </c>
      <c r="N89" s="400"/>
      <c r="O89" s="178">
        <v>23100</v>
      </c>
      <c r="P89" s="178">
        <v>4.25</v>
      </c>
      <c r="Q89" s="253">
        <v>43876</v>
      </c>
      <c r="R89" s="253">
        <v>44002</v>
      </c>
    </row>
    <row r="90" spans="1:18" x14ac:dyDescent="0.2">
      <c r="A90" s="407"/>
      <c r="B90" s="267">
        <v>417</v>
      </c>
      <c r="C90" s="369">
        <v>1144126678</v>
      </c>
      <c r="D90" s="369" t="s">
        <v>877</v>
      </c>
      <c r="E90" s="15" t="s">
        <v>551</v>
      </c>
      <c r="F90" s="37" t="s">
        <v>662</v>
      </c>
      <c r="G90" s="100" t="s">
        <v>518</v>
      </c>
      <c r="H90" s="303" t="s">
        <v>556</v>
      </c>
      <c r="I90" s="371">
        <v>25</v>
      </c>
      <c r="J90" s="25">
        <v>1.5</v>
      </c>
      <c r="K90" s="25">
        <v>16</v>
      </c>
      <c r="L90" s="25">
        <v>24</v>
      </c>
      <c r="M90" s="19" t="s">
        <v>7</v>
      </c>
      <c r="N90" s="400"/>
      <c r="O90" s="178">
        <v>23100</v>
      </c>
      <c r="P90" s="178">
        <v>4.25</v>
      </c>
      <c r="Q90" s="253">
        <v>43876</v>
      </c>
      <c r="R90" s="253">
        <v>44002</v>
      </c>
    </row>
    <row r="91" spans="1:18" x14ac:dyDescent="0.2">
      <c r="A91" s="407"/>
      <c r="B91" s="267">
        <v>417</v>
      </c>
      <c r="C91" s="369">
        <v>1144126678</v>
      </c>
      <c r="D91" s="369" t="s">
        <v>877</v>
      </c>
      <c r="E91" s="15" t="s">
        <v>551</v>
      </c>
      <c r="F91" s="37" t="s">
        <v>662</v>
      </c>
      <c r="G91" s="100" t="s">
        <v>496</v>
      </c>
      <c r="H91" s="303" t="s">
        <v>557</v>
      </c>
      <c r="I91" s="371">
        <v>25</v>
      </c>
      <c r="J91" s="25">
        <v>16</v>
      </c>
      <c r="K91" s="25">
        <v>3</v>
      </c>
      <c r="L91" s="25">
        <v>48</v>
      </c>
      <c r="M91" s="19" t="s">
        <v>7</v>
      </c>
      <c r="N91" s="401"/>
      <c r="O91" s="178">
        <v>23100</v>
      </c>
      <c r="P91" s="178">
        <v>4.25</v>
      </c>
      <c r="Q91" s="253">
        <v>43876</v>
      </c>
      <c r="R91" s="253">
        <v>44002</v>
      </c>
    </row>
    <row r="92" spans="1:18" x14ac:dyDescent="0.2">
      <c r="A92" s="267"/>
      <c r="B92" s="267">
        <v>417</v>
      </c>
      <c r="C92" s="369">
        <v>1144126678</v>
      </c>
      <c r="D92" s="369" t="s">
        <v>877</v>
      </c>
      <c r="E92" s="21" t="s">
        <v>869</v>
      </c>
      <c r="F92" s="37" t="s">
        <v>662</v>
      </c>
      <c r="G92" s="100"/>
      <c r="H92" s="303"/>
      <c r="I92" s="371"/>
      <c r="J92" s="25"/>
      <c r="K92" s="25"/>
      <c r="L92" s="372">
        <f>SUM(L86:L91)</f>
        <v>264</v>
      </c>
      <c r="M92" s="19"/>
      <c r="N92" s="263"/>
      <c r="O92" s="178"/>
      <c r="P92" s="178"/>
      <c r="Q92" s="178"/>
      <c r="R92" s="178"/>
    </row>
    <row r="93" spans="1:18" x14ac:dyDescent="0.2">
      <c r="A93" s="407">
        <v>17</v>
      </c>
      <c r="B93" s="267">
        <v>418</v>
      </c>
      <c r="C93" s="369">
        <v>94489428</v>
      </c>
      <c r="D93" s="369" t="s">
        <v>877</v>
      </c>
      <c r="E93" s="373" t="s">
        <v>870</v>
      </c>
      <c r="F93" s="37" t="s">
        <v>662</v>
      </c>
      <c r="G93" s="100" t="s">
        <v>472</v>
      </c>
      <c r="H93" s="303" t="s">
        <v>558</v>
      </c>
      <c r="I93" s="371">
        <v>25</v>
      </c>
      <c r="J93" s="25">
        <v>16</v>
      </c>
      <c r="K93" s="25">
        <v>3</v>
      </c>
      <c r="L93" s="25">
        <v>48</v>
      </c>
      <c r="M93" s="19" t="s">
        <v>7</v>
      </c>
      <c r="N93" s="399" t="s">
        <v>470</v>
      </c>
      <c r="O93" s="178">
        <v>23100</v>
      </c>
      <c r="P93" s="178">
        <v>4.25</v>
      </c>
      <c r="Q93" s="253">
        <v>43876</v>
      </c>
      <c r="R93" s="253">
        <v>44002</v>
      </c>
    </row>
    <row r="94" spans="1:18" x14ac:dyDescent="0.2">
      <c r="A94" s="407"/>
      <c r="B94" s="267">
        <v>418</v>
      </c>
      <c r="C94" s="369">
        <v>94489428</v>
      </c>
      <c r="D94" s="369" t="s">
        <v>877</v>
      </c>
      <c r="E94" s="15" t="s">
        <v>870</v>
      </c>
      <c r="F94" s="37" t="s">
        <v>662</v>
      </c>
      <c r="G94" s="100" t="s">
        <v>490</v>
      </c>
      <c r="H94" s="303" t="s">
        <v>559</v>
      </c>
      <c r="I94" s="371">
        <v>25</v>
      </c>
      <c r="J94" s="25">
        <v>16</v>
      </c>
      <c r="K94" s="25">
        <v>3</v>
      </c>
      <c r="L94" s="25">
        <v>48</v>
      </c>
      <c r="M94" s="19" t="s">
        <v>7</v>
      </c>
      <c r="N94" s="400"/>
      <c r="O94" s="178">
        <v>23100</v>
      </c>
      <c r="P94" s="178">
        <v>4.25</v>
      </c>
      <c r="Q94" s="253">
        <v>43876</v>
      </c>
      <c r="R94" s="253">
        <v>44002</v>
      </c>
    </row>
    <row r="95" spans="1:18" x14ac:dyDescent="0.2">
      <c r="A95" s="407"/>
      <c r="B95" s="267">
        <v>418</v>
      </c>
      <c r="C95" s="369">
        <v>94489428</v>
      </c>
      <c r="D95" s="369" t="s">
        <v>877</v>
      </c>
      <c r="E95" s="15" t="s">
        <v>870</v>
      </c>
      <c r="F95" s="37" t="s">
        <v>662</v>
      </c>
      <c r="G95" s="100" t="s">
        <v>499</v>
      </c>
      <c r="H95" s="303" t="s">
        <v>560</v>
      </c>
      <c r="I95" s="371">
        <v>25</v>
      </c>
      <c r="J95" s="25">
        <v>16</v>
      </c>
      <c r="K95" s="25">
        <v>3</v>
      </c>
      <c r="L95" s="25">
        <v>48</v>
      </c>
      <c r="M95" s="19" t="s">
        <v>7</v>
      </c>
      <c r="N95" s="400"/>
      <c r="O95" s="178">
        <v>23100</v>
      </c>
      <c r="P95" s="178">
        <v>4.25</v>
      </c>
      <c r="Q95" s="253">
        <v>43876</v>
      </c>
      <c r="R95" s="253">
        <v>44002</v>
      </c>
    </row>
    <row r="96" spans="1:18" x14ac:dyDescent="0.2">
      <c r="A96" s="407"/>
      <c r="B96" s="267">
        <v>418</v>
      </c>
      <c r="C96" s="369">
        <v>94489428</v>
      </c>
      <c r="D96" s="369" t="s">
        <v>877</v>
      </c>
      <c r="E96" s="15" t="s">
        <v>870</v>
      </c>
      <c r="F96" s="37" t="s">
        <v>662</v>
      </c>
      <c r="G96" s="100" t="s">
        <v>471</v>
      </c>
      <c r="H96" s="303" t="s">
        <v>561</v>
      </c>
      <c r="I96" s="371">
        <v>25</v>
      </c>
      <c r="J96" s="25">
        <v>16</v>
      </c>
      <c r="K96" s="25">
        <v>3</v>
      </c>
      <c r="L96" s="25">
        <v>48</v>
      </c>
      <c r="M96" s="19" t="s">
        <v>7</v>
      </c>
      <c r="N96" s="400"/>
      <c r="O96" s="178">
        <v>23100</v>
      </c>
      <c r="P96" s="178">
        <v>4.25</v>
      </c>
      <c r="Q96" s="253">
        <v>43876</v>
      </c>
      <c r="R96" s="253">
        <v>44002</v>
      </c>
    </row>
    <row r="97" spans="1:18" x14ac:dyDescent="0.2">
      <c r="A97" s="407"/>
      <c r="B97" s="267">
        <v>418</v>
      </c>
      <c r="C97" s="369">
        <v>94489428</v>
      </c>
      <c r="D97" s="369" t="s">
        <v>877</v>
      </c>
      <c r="E97" s="15" t="s">
        <v>870</v>
      </c>
      <c r="F97" s="37" t="s">
        <v>662</v>
      </c>
      <c r="G97" s="100" t="s">
        <v>516</v>
      </c>
      <c r="H97" s="303" t="s">
        <v>562</v>
      </c>
      <c r="I97" s="371">
        <v>25</v>
      </c>
      <c r="J97" s="25">
        <v>1.5</v>
      </c>
      <c r="K97" s="25">
        <v>16</v>
      </c>
      <c r="L97" s="25">
        <v>24</v>
      </c>
      <c r="M97" s="19" t="s">
        <v>7</v>
      </c>
      <c r="N97" s="400"/>
      <c r="O97" s="178">
        <v>23100</v>
      </c>
      <c r="P97" s="178">
        <v>4.25</v>
      </c>
      <c r="Q97" s="253">
        <v>43876</v>
      </c>
      <c r="R97" s="253">
        <v>44002</v>
      </c>
    </row>
    <row r="98" spans="1:18" x14ac:dyDescent="0.2">
      <c r="A98" s="407"/>
      <c r="B98" s="267">
        <v>418</v>
      </c>
      <c r="C98" s="369">
        <v>94489428</v>
      </c>
      <c r="D98" s="369" t="s">
        <v>877</v>
      </c>
      <c r="E98" s="15" t="s">
        <v>870</v>
      </c>
      <c r="F98" s="37" t="s">
        <v>662</v>
      </c>
      <c r="G98" s="100" t="s">
        <v>496</v>
      </c>
      <c r="H98" s="303" t="s">
        <v>563</v>
      </c>
      <c r="I98" s="371">
        <v>25</v>
      </c>
      <c r="J98" s="25">
        <v>16</v>
      </c>
      <c r="K98" s="25">
        <v>3</v>
      </c>
      <c r="L98" s="25">
        <v>48</v>
      </c>
      <c r="M98" s="19" t="s">
        <v>7</v>
      </c>
      <c r="N98" s="401"/>
      <c r="O98" s="178">
        <v>23100</v>
      </c>
      <c r="P98" s="178">
        <v>4.25</v>
      </c>
      <c r="Q98" s="253">
        <v>43876</v>
      </c>
      <c r="R98" s="253">
        <v>44002</v>
      </c>
    </row>
    <row r="99" spans="1:18" x14ac:dyDescent="0.2">
      <c r="A99" s="263"/>
      <c r="B99" s="267">
        <v>418</v>
      </c>
      <c r="C99" s="369">
        <v>94489428</v>
      </c>
      <c r="D99" s="369" t="s">
        <v>877</v>
      </c>
      <c r="E99" s="21" t="s">
        <v>871</v>
      </c>
      <c r="F99" s="37"/>
      <c r="G99" s="375"/>
      <c r="H99" s="382"/>
      <c r="I99" s="377"/>
      <c r="J99" s="378"/>
      <c r="K99" s="378"/>
      <c r="L99" s="379">
        <f>SUM(L93:L98)</f>
        <v>264</v>
      </c>
      <c r="M99" s="380"/>
      <c r="N99" s="263"/>
      <c r="O99" s="178"/>
      <c r="P99" s="178"/>
      <c r="Q99" s="253"/>
      <c r="R99" s="253"/>
    </row>
    <row r="100" spans="1:18" x14ac:dyDescent="0.2">
      <c r="A100" s="400">
        <v>18</v>
      </c>
      <c r="B100" s="263">
        <v>419</v>
      </c>
      <c r="C100" s="369">
        <v>14798681</v>
      </c>
      <c r="D100" s="369" t="s">
        <v>880</v>
      </c>
      <c r="E100" s="381" t="s">
        <v>872</v>
      </c>
      <c r="F100" s="37" t="s">
        <v>662</v>
      </c>
      <c r="G100" s="375" t="s">
        <v>471</v>
      </c>
      <c r="H100" s="376" t="s">
        <v>564</v>
      </c>
      <c r="I100" s="377">
        <v>25</v>
      </c>
      <c r="J100" s="378">
        <v>16</v>
      </c>
      <c r="K100" s="378">
        <v>3</v>
      </c>
      <c r="L100" s="378">
        <v>48</v>
      </c>
      <c r="M100" s="380" t="s">
        <v>7</v>
      </c>
      <c r="N100" s="399" t="s">
        <v>473</v>
      </c>
      <c r="O100" s="178">
        <v>23100</v>
      </c>
      <c r="P100" s="178">
        <v>2.25</v>
      </c>
      <c r="Q100" s="253">
        <v>43876</v>
      </c>
      <c r="R100" s="253">
        <v>43946</v>
      </c>
    </row>
    <row r="101" spans="1:18" x14ac:dyDescent="0.2">
      <c r="A101" s="400"/>
      <c r="B101" s="263">
        <v>419</v>
      </c>
      <c r="C101" s="369">
        <v>14798681</v>
      </c>
      <c r="D101" s="369" t="s">
        <v>880</v>
      </c>
      <c r="E101" s="15" t="s">
        <v>872</v>
      </c>
      <c r="F101" s="37" t="s">
        <v>662</v>
      </c>
      <c r="G101" s="100" t="s">
        <v>471</v>
      </c>
      <c r="H101" s="370" t="s">
        <v>565</v>
      </c>
      <c r="I101" s="371">
        <v>25</v>
      </c>
      <c r="J101" s="25">
        <v>16</v>
      </c>
      <c r="K101" s="25">
        <v>3</v>
      </c>
      <c r="L101" s="25">
        <v>48</v>
      </c>
      <c r="M101" s="19" t="s">
        <v>7</v>
      </c>
      <c r="N101" s="400"/>
      <c r="O101" s="178">
        <v>23100</v>
      </c>
      <c r="P101" s="178">
        <v>2.25</v>
      </c>
      <c r="Q101" s="253">
        <v>43876</v>
      </c>
      <c r="R101" s="253">
        <v>43946</v>
      </c>
    </row>
    <row r="102" spans="1:18" x14ac:dyDescent="0.2">
      <c r="A102" s="401"/>
      <c r="B102" s="263">
        <v>419</v>
      </c>
      <c r="C102" s="369">
        <v>14798681</v>
      </c>
      <c r="D102" s="369" t="s">
        <v>880</v>
      </c>
      <c r="E102" s="15" t="s">
        <v>872</v>
      </c>
      <c r="F102" s="37" t="s">
        <v>662</v>
      </c>
      <c r="G102" s="100" t="s">
        <v>471</v>
      </c>
      <c r="H102" s="370" t="s">
        <v>566</v>
      </c>
      <c r="I102" s="371">
        <v>25</v>
      </c>
      <c r="J102" s="25">
        <v>16</v>
      </c>
      <c r="K102" s="25">
        <v>3</v>
      </c>
      <c r="L102" s="25">
        <v>48</v>
      </c>
      <c r="M102" s="19" t="s">
        <v>7</v>
      </c>
      <c r="N102" s="401"/>
      <c r="O102" s="178">
        <v>23100</v>
      </c>
      <c r="P102" s="178">
        <v>2.25</v>
      </c>
      <c r="Q102" s="253">
        <v>43876</v>
      </c>
      <c r="R102" s="253">
        <v>43946</v>
      </c>
    </row>
    <row r="103" spans="1:18" x14ac:dyDescent="0.2">
      <c r="A103" s="263"/>
      <c r="B103" s="263">
        <v>419</v>
      </c>
      <c r="C103" s="369">
        <v>14798681</v>
      </c>
      <c r="D103" s="369" t="s">
        <v>880</v>
      </c>
      <c r="E103" s="21" t="s">
        <v>873</v>
      </c>
      <c r="F103" s="37"/>
      <c r="G103" s="100"/>
      <c r="H103" s="370"/>
      <c r="I103" s="371"/>
      <c r="J103" s="25"/>
      <c r="K103" s="25"/>
      <c r="L103" s="372">
        <f>SUM(L100:L102)</f>
        <v>144</v>
      </c>
      <c r="M103" s="19"/>
      <c r="N103" s="263"/>
      <c r="O103" s="178"/>
      <c r="P103" s="178"/>
      <c r="Q103" s="253"/>
      <c r="R103" s="253"/>
    </row>
    <row r="104" spans="1:18" x14ac:dyDescent="0.2">
      <c r="A104" s="408">
        <v>19</v>
      </c>
      <c r="B104" s="263">
        <v>419</v>
      </c>
      <c r="C104" s="369">
        <v>1143838244</v>
      </c>
      <c r="D104" s="369" t="s">
        <v>671</v>
      </c>
      <c r="E104" s="15" t="s">
        <v>874</v>
      </c>
      <c r="F104" s="37" t="s">
        <v>662</v>
      </c>
      <c r="G104" s="100" t="s">
        <v>518</v>
      </c>
      <c r="H104" s="312" t="s">
        <v>567</v>
      </c>
      <c r="I104" s="383">
        <v>25</v>
      </c>
      <c r="J104" s="25">
        <v>1.5</v>
      </c>
      <c r="K104" s="25">
        <v>16</v>
      </c>
      <c r="L104" s="25">
        <v>24</v>
      </c>
      <c r="M104" s="19" t="s">
        <v>7</v>
      </c>
      <c r="N104" s="411" t="s">
        <v>568</v>
      </c>
      <c r="O104" s="178">
        <v>23100</v>
      </c>
      <c r="P104" s="178">
        <v>4.25</v>
      </c>
      <c r="Q104" s="253">
        <v>43862</v>
      </c>
      <c r="R104" s="253">
        <v>43995</v>
      </c>
    </row>
    <row r="105" spans="1:18" x14ac:dyDescent="0.2">
      <c r="A105" s="409"/>
      <c r="B105" s="263">
        <v>419</v>
      </c>
      <c r="C105" s="369">
        <v>1143838244</v>
      </c>
      <c r="D105" s="369" t="s">
        <v>671</v>
      </c>
      <c r="E105" s="15" t="s">
        <v>874</v>
      </c>
      <c r="F105" s="37" t="s">
        <v>662</v>
      </c>
      <c r="G105" s="88" t="s">
        <v>62</v>
      </c>
      <c r="H105" s="383">
        <v>895</v>
      </c>
      <c r="I105" s="383">
        <v>17</v>
      </c>
      <c r="J105" s="384">
        <v>3</v>
      </c>
      <c r="K105" s="384">
        <v>16</v>
      </c>
      <c r="L105" s="384">
        <v>48</v>
      </c>
      <c r="M105" s="19" t="s">
        <v>7</v>
      </c>
      <c r="N105" s="412"/>
      <c r="O105" s="178">
        <v>34320</v>
      </c>
      <c r="P105" s="178">
        <v>4.25</v>
      </c>
      <c r="Q105" s="253">
        <v>43862</v>
      </c>
      <c r="R105" s="253">
        <v>43995</v>
      </c>
    </row>
    <row r="106" spans="1:18" x14ac:dyDescent="0.2">
      <c r="A106" s="409"/>
      <c r="B106" s="263">
        <v>419</v>
      </c>
      <c r="C106" s="369">
        <v>1143838244</v>
      </c>
      <c r="D106" s="369" t="s">
        <v>671</v>
      </c>
      <c r="E106" s="15" t="s">
        <v>874</v>
      </c>
      <c r="F106" s="37" t="s">
        <v>662</v>
      </c>
      <c r="G106" s="88" t="s">
        <v>66</v>
      </c>
      <c r="H106" s="383">
        <v>995</v>
      </c>
      <c r="I106" s="383">
        <v>18</v>
      </c>
      <c r="J106" s="384">
        <v>3</v>
      </c>
      <c r="K106" s="384">
        <v>16</v>
      </c>
      <c r="L106" s="384">
        <v>48</v>
      </c>
      <c r="M106" s="19" t="s">
        <v>7</v>
      </c>
      <c r="N106" s="412"/>
      <c r="O106" s="178">
        <v>34320</v>
      </c>
      <c r="P106" s="178">
        <v>4.25</v>
      </c>
      <c r="Q106" s="253">
        <v>43862</v>
      </c>
      <c r="R106" s="253">
        <v>43995</v>
      </c>
    </row>
    <row r="107" spans="1:18" x14ac:dyDescent="0.2">
      <c r="A107" s="410"/>
      <c r="B107" s="263">
        <v>419</v>
      </c>
      <c r="C107" s="90">
        <v>1143838244</v>
      </c>
      <c r="D107" s="369" t="s">
        <v>671</v>
      </c>
      <c r="E107" s="15" t="s">
        <v>874</v>
      </c>
      <c r="F107" s="37" t="s">
        <v>662</v>
      </c>
      <c r="G107" s="88" t="s">
        <v>62</v>
      </c>
      <c r="H107" s="383">
        <v>820</v>
      </c>
      <c r="I107" s="383">
        <v>17</v>
      </c>
      <c r="J107" s="384">
        <v>3</v>
      </c>
      <c r="K107" s="384">
        <v>16</v>
      </c>
      <c r="L107" s="384">
        <v>48</v>
      </c>
      <c r="M107" s="19" t="s">
        <v>7</v>
      </c>
      <c r="N107" s="413"/>
      <c r="O107" s="178">
        <v>34320</v>
      </c>
      <c r="P107" s="178">
        <v>4.25</v>
      </c>
      <c r="Q107" s="253">
        <v>43862</v>
      </c>
      <c r="R107" s="253">
        <v>43995</v>
      </c>
    </row>
    <row r="108" spans="1:18" x14ac:dyDescent="0.2">
      <c r="B108" s="263">
        <v>419</v>
      </c>
      <c r="C108" s="90">
        <v>1143838244</v>
      </c>
      <c r="D108" s="369" t="s">
        <v>671</v>
      </c>
      <c r="E108" s="21" t="s">
        <v>875</v>
      </c>
      <c r="F108" s="232"/>
      <c r="L108" s="386">
        <f>SUM(L104:L107)</f>
        <v>168</v>
      </c>
    </row>
    <row r="109" spans="1:18" x14ac:dyDescent="0.2">
      <c r="G109" s="25" t="s">
        <v>17</v>
      </c>
      <c r="H109" s="106">
        <f>SUMIF(M9:M102,"pregrado",L9:L102)</f>
        <v>3480</v>
      </c>
      <c r="I109" s="172">
        <f>(H109*33000)*1.5</f>
        <v>172260000</v>
      </c>
    </row>
    <row r="110" spans="1:18" x14ac:dyDescent="0.2">
      <c r="G110" s="25" t="s">
        <v>18</v>
      </c>
      <c r="H110" s="106">
        <f>SUMIF(M9:M102,"Asesoría",L9:L102)</f>
        <v>0</v>
      </c>
      <c r="I110" s="172">
        <f>(H110*21000)*1.5</f>
        <v>0</v>
      </c>
    </row>
    <row r="111" spans="1:18" x14ac:dyDescent="0.2">
      <c r="G111" s="25" t="s">
        <v>19</v>
      </c>
      <c r="H111" s="106">
        <f>SUMIF(M9:M102,"PMA",L9:L102)</f>
        <v>0</v>
      </c>
      <c r="I111" s="172">
        <f>(H111*21000)*1.5</f>
        <v>0</v>
      </c>
    </row>
    <row r="112" spans="1:18" x14ac:dyDescent="0.2">
      <c r="G112" s="25" t="s">
        <v>20</v>
      </c>
      <c r="H112" s="106">
        <f>SUMIF(M9:M102,"Investigación",L9:L102)</f>
        <v>0</v>
      </c>
      <c r="I112" s="172">
        <f>(H112*16000)*1.5</f>
        <v>0</v>
      </c>
    </row>
    <row r="113" spans="1:18" ht="13.5" thickBot="1" x14ac:dyDescent="0.25">
      <c r="G113" s="107" t="s">
        <v>21</v>
      </c>
      <c r="H113" s="108">
        <f>SUMIF(M9:M102,"Posgrado",L8:L102)</f>
        <v>0</v>
      </c>
      <c r="I113" s="173">
        <f>(H113*55000)*1.5</f>
        <v>0</v>
      </c>
    </row>
    <row r="114" spans="1:18" ht="13.5" thickBot="1" x14ac:dyDescent="0.25">
      <c r="G114" s="110" t="s">
        <v>22</v>
      </c>
      <c r="H114" s="111">
        <f>SUM(H109:H113)</f>
        <v>3480</v>
      </c>
      <c r="I114" s="174">
        <f>SUM(I109:I112)</f>
        <v>172260000</v>
      </c>
    </row>
    <row r="115" spans="1:18" s="270" customFormat="1" x14ac:dyDescent="0.2">
      <c r="G115" s="30"/>
      <c r="H115" s="113"/>
      <c r="I115" s="175"/>
      <c r="J115" s="114"/>
    </row>
    <row r="116" spans="1:18" s="270" customFormat="1" ht="13.5" thickBot="1" x14ac:dyDescent="0.25">
      <c r="G116" s="30"/>
      <c r="H116" s="113"/>
      <c r="I116" s="175"/>
      <c r="J116" s="114"/>
    </row>
    <row r="117" spans="1:18" ht="51.75" thickBot="1" x14ac:dyDescent="0.25">
      <c r="A117" s="130" t="s">
        <v>0</v>
      </c>
      <c r="B117" s="260"/>
      <c r="C117" s="260"/>
      <c r="D117" s="260"/>
      <c r="E117" s="115" t="s">
        <v>15</v>
      </c>
      <c r="F117" s="115"/>
      <c r="G117" s="115" t="s">
        <v>1</v>
      </c>
      <c r="H117" s="115" t="s">
        <v>2</v>
      </c>
      <c r="I117" s="176" t="s">
        <v>23</v>
      </c>
      <c r="J117" s="116" t="s">
        <v>3</v>
      </c>
      <c r="K117" s="115" t="s">
        <v>4</v>
      </c>
      <c r="L117" s="115" t="s">
        <v>5</v>
      </c>
      <c r="M117" s="31" t="s">
        <v>6</v>
      </c>
      <c r="N117" s="117" t="s">
        <v>8</v>
      </c>
      <c r="O117" s="249"/>
      <c r="P117" s="249"/>
      <c r="Q117" s="249"/>
      <c r="R117" s="249"/>
    </row>
    <row r="118" spans="1:18" ht="15" customHeight="1" x14ac:dyDescent="0.2">
      <c r="A118" s="414">
        <v>1</v>
      </c>
      <c r="B118" s="263"/>
      <c r="C118" s="263"/>
      <c r="D118" s="263"/>
      <c r="E118" s="118" t="s">
        <v>569</v>
      </c>
      <c r="F118" s="118"/>
      <c r="G118" s="100" t="s">
        <v>516</v>
      </c>
      <c r="H118" s="387" t="s">
        <v>570</v>
      </c>
      <c r="I118" s="382">
        <v>25</v>
      </c>
      <c r="J118" s="364">
        <v>3</v>
      </c>
      <c r="K118" s="364">
        <v>16</v>
      </c>
      <c r="L118" s="364">
        <v>48</v>
      </c>
      <c r="M118" s="191" t="s">
        <v>7</v>
      </c>
      <c r="N118" s="399" t="s">
        <v>470</v>
      </c>
      <c r="O118" s="178"/>
      <c r="P118" s="178"/>
      <c r="Q118" s="178"/>
      <c r="R118" s="178"/>
    </row>
    <row r="119" spans="1:18" ht="15" customHeight="1" x14ac:dyDescent="0.2">
      <c r="A119" s="400"/>
      <c r="B119" s="263"/>
      <c r="C119" s="263"/>
      <c r="D119" s="263"/>
      <c r="E119" s="118" t="s">
        <v>569</v>
      </c>
      <c r="F119" s="118"/>
      <c r="G119" s="100" t="s">
        <v>516</v>
      </c>
      <c r="H119" s="387" t="s">
        <v>571</v>
      </c>
      <c r="I119" s="382">
        <v>25</v>
      </c>
      <c r="J119" s="364">
        <v>3</v>
      </c>
      <c r="K119" s="364">
        <v>16</v>
      </c>
      <c r="L119" s="364">
        <v>48</v>
      </c>
      <c r="M119" s="191" t="s">
        <v>7</v>
      </c>
      <c r="N119" s="400"/>
      <c r="O119" s="178"/>
      <c r="P119" s="178"/>
      <c r="Q119" s="178"/>
      <c r="R119" s="178"/>
    </row>
    <row r="120" spans="1:18" ht="15" customHeight="1" x14ac:dyDescent="0.2">
      <c r="A120" s="400"/>
      <c r="B120" s="263"/>
      <c r="C120" s="263"/>
      <c r="D120" s="263"/>
      <c r="E120" s="118" t="s">
        <v>569</v>
      </c>
      <c r="F120" s="118"/>
      <c r="G120" s="388" t="s">
        <v>518</v>
      </c>
      <c r="H120" s="389" t="s">
        <v>572</v>
      </c>
      <c r="I120" s="382">
        <v>25</v>
      </c>
      <c r="J120" s="364">
        <v>3</v>
      </c>
      <c r="K120" s="364">
        <v>16</v>
      </c>
      <c r="L120" s="364">
        <v>48</v>
      </c>
      <c r="M120" s="191" t="s">
        <v>7</v>
      </c>
      <c r="N120" s="400"/>
      <c r="O120" s="178"/>
      <c r="P120" s="178"/>
      <c r="Q120" s="178"/>
      <c r="R120" s="178"/>
    </row>
    <row r="121" spans="1:18" ht="15" customHeight="1" x14ac:dyDescent="0.2">
      <c r="A121" s="400"/>
      <c r="B121" s="263"/>
      <c r="C121" s="263"/>
      <c r="D121" s="263"/>
      <c r="E121" s="118" t="s">
        <v>569</v>
      </c>
      <c r="F121" s="118"/>
      <c r="G121" s="388" t="s">
        <v>518</v>
      </c>
      <c r="H121" s="387" t="s">
        <v>573</v>
      </c>
      <c r="I121" s="382">
        <v>25</v>
      </c>
      <c r="J121" s="364">
        <v>3</v>
      </c>
      <c r="K121" s="364">
        <v>16</v>
      </c>
      <c r="L121" s="364">
        <v>48</v>
      </c>
      <c r="M121" s="191" t="s">
        <v>7</v>
      </c>
      <c r="N121" s="400"/>
      <c r="O121" s="178"/>
      <c r="P121" s="178"/>
      <c r="Q121" s="178"/>
      <c r="R121" s="178"/>
    </row>
    <row r="122" spans="1:18" ht="15" customHeight="1" x14ac:dyDescent="0.2">
      <c r="A122" s="400"/>
      <c r="B122" s="263"/>
      <c r="C122" s="263"/>
      <c r="D122" s="263"/>
      <c r="E122" s="118" t="s">
        <v>569</v>
      </c>
      <c r="F122" s="118"/>
      <c r="G122" s="100" t="s">
        <v>518</v>
      </c>
      <c r="H122" s="389" t="s">
        <v>574</v>
      </c>
      <c r="I122" s="382">
        <v>25</v>
      </c>
      <c r="J122" s="364">
        <v>3</v>
      </c>
      <c r="K122" s="364">
        <v>16</v>
      </c>
      <c r="L122" s="364">
        <v>48</v>
      </c>
      <c r="M122" s="19" t="s">
        <v>7</v>
      </c>
      <c r="N122" s="400"/>
      <c r="O122" s="178"/>
      <c r="P122" s="178"/>
      <c r="Q122" s="178"/>
      <c r="R122" s="178"/>
    </row>
    <row r="123" spans="1:18" ht="15" customHeight="1" x14ac:dyDescent="0.2">
      <c r="A123" s="400"/>
      <c r="B123" s="263"/>
      <c r="C123" s="263"/>
      <c r="D123" s="263"/>
      <c r="E123" s="118" t="s">
        <v>569</v>
      </c>
      <c r="F123" s="118"/>
      <c r="G123" s="100" t="s">
        <v>518</v>
      </c>
      <c r="H123" s="389" t="s">
        <v>575</v>
      </c>
      <c r="I123" s="382">
        <v>25</v>
      </c>
      <c r="J123" s="364">
        <v>3</v>
      </c>
      <c r="K123" s="364">
        <v>16</v>
      </c>
      <c r="L123" s="364">
        <v>48</v>
      </c>
      <c r="M123" s="191" t="s">
        <v>7</v>
      </c>
      <c r="N123" s="401"/>
      <c r="O123" s="178"/>
      <c r="P123" s="178"/>
      <c r="Q123" s="178"/>
      <c r="R123" s="178"/>
    </row>
    <row r="124" spans="1:18" x14ac:dyDescent="0.2">
      <c r="A124" s="399">
        <v>2</v>
      </c>
      <c r="B124" s="262"/>
      <c r="C124" s="262"/>
      <c r="D124" s="262"/>
      <c r="E124" s="15" t="s">
        <v>576</v>
      </c>
      <c r="F124" s="15"/>
      <c r="G124" s="100" t="s">
        <v>516</v>
      </c>
      <c r="H124" s="387" t="s">
        <v>577</v>
      </c>
      <c r="I124" s="382">
        <v>25</v>
      </c>
      <c r="J124" s="364">
        <v>3</v>
      </c>
      <c r="K124" s="364">
        <v>16</v>
      </c>
      <c r="L124" s="364">
        <v>48</v>
      </c>
      <c r="M124" s="19" t="s">
        <v>7</v>
      </c>
      <c r="N124" s="399" t="s">
        <v>470</v>
      </c>
      <c r="O124" s="178"/>
      <c r="P124" s="178"/>
      <c r="Q124" s="178"/>
      <c r="R124" s="178"/>
    </row>
    <row r="125" spans="1:18" x14ac:dyDescent="0.2">
      <c r="A125" s="400"/>
      <c r="B125" s="263"/>
      <c r="C125" s="263"/>
      <c r="D125" s="263"/>
      <c r="E125" s="15" t="s">
        <v>576</v>
      </c>
      <c r="F125" s="15"/>
      <c r="G125" s="100" t="s">
        <v>516</v>
      </c>
      <c r="H125" s="387" t="s">
        <v>578</v>
      </c>
      <c r="I125" s="382">
        <v>25</v>
      </c>
      <c r="J125" s="364">
        <v>3</v>
      </c>
      <c r="K125" s="364">
        <v>16</v>
      </c>
      <c r="L125" s="364">
        <v>48</v>
      </c>
      <c r="M125" s="19" t="s">
        <v>7</v>
      </c>
      <c r="N125" s="400"/>
      <c r="O125" s="178"/>
      <c r="P125" s="178"/>
      <c r="Q125" s="178"/>
      <c r="R125" s="178"/>
    </row>
    <row r="126" spans="1:18" ht="15.75" customHeight="1" x14ac:dyDescent="0.2">
      <c r="A126" s="400"/>
      <c r="B126" s="263"/>
      <c r="C126" s="263"/>
      <c r="D126" s="263"/>
      <c r="E126" s="15" t="s">
        <v>576</v>
      </c>
      <c r="F126" s="15"/>
      <c r="G126" s="100" t="s">
        <v>472</v>
      </c>
      <c r="H126" s="389" t="s">
        <v>579</v>
      </c>
      <c r="I126" s="382">
        <v>25</v>
      </c>
      <c r="J126" s="364">
        <v>3</v>
      </c>
      <c r="K126" s="364">
        <v>16</v>
      </c>
      <c r="L126" s="364">
        <v>48</v>
      </c>
      <c r="M126" s="19" t="s">
        <v>7</v>
      </c>
      <c r="N126" s="400"/>
      <c r="O126" s="178"/>
      <c r="P126" s="178"/>
      <c r="Q126" s="178"/>
      <c r="R126" s="178"/>
    </row>
    <row r="127" spans="1:18" x14ac:dyDescent="0.2">
      <c r="A127" s="400"/>
      <c r="B127" s="263"/>
      <c r="C127" s="263"/>
      <c r="D127" s="263"/>
      <c r="E127" s="15" t="s">
        <v>576</v>
      </c>
      <c r="F127" s="15"/>
      <c r="G127" s="100" t="s">
        <v>472</v>
      </c>
      <c r="H127" s="389" t="s">
        <v>580</v>
      </c>
      <c r="I127" s="382">
        <v>25</v>
      </c>
      <c r="J127" s="364">
        <v>3</v>
      </c>
      <c r="K127" s="364">
        <v>16</v>
      </c>
      <c r="L127" s="364">
        <v>48</v>
      </c>
      <c r="M127" s="19" t="s">
        <v>7</v>
      </c>
      <c r="N127" s="400"/>
      <c r="O127" s="178"/>
      <c r="P127" s="178"/>
      <c r="Q127" s="178"/>
      <c r="R127" s="178"/>
    </row>
    <row r="128" spans="1:18" x14ac:dyDescent="0.2">
      <c r="A128" s="400"/>
      <c r="B128" s="263"/>
      <c r="C128" s="263"/>
      <c r="D128" s="263"/>
      <c r="E128" s="15" t="s">
        <v>576</v>
      </c>
      <c r="F128" s="15"/>
      <c r="G128" s="100" t="s">
        <v>472</v>
      </c>
      <c r="H128" s="389" t="s">
        <v>581</v>
      </c>
      <c r="I128" s="382">
        <v>25</v>
      </c>
      <c r="J128" s="364">
        <v>3</v>
      </c>
      <c r="K128" s="364">
        <v>16</v>
      </c>
      <c r="L128" s="364">
        <v>48</v>
      </c>
      <c r="M128" s="19" t="s">
        <v>7</v>
      </c>
      <c r="N128" s="400"/>
      <c r="O128" s="178"/>
      <c r="P128" s="178"/>
      <c r="Q128" s="178"/>
      <c r="R128" s="178"/>
    </row>
    <row r="129" spans="1:21" x14ac:dyDescent="0.2">
      <c r="A129" s="400"/>
      <c r="B129" s="263"/>
      <c r="C129" s="263"/>
      <c r="D129" s="263"/>
      <c r="E129" s="15" t="s">
        <v>576</v>
      </c>
      <c r="F129" s="15"/>
      <c r="G129" s="100" t="s">
        <v>472</v>
      </c>
      <c r="H129" s="389" t="s">
        <v>582</v>
      </c>
      <c r="I129" s="382">
        <v>25</v>
      </c>
      <c r="J129" s="364">
        <v>3</v>
      </c>
      <c r="K129" s="364">
        <v>16</v>
      </c>
      <c r="L129" s="364">
        <v>48</v>
      </c>
      <c r="M129" s="19" t="s">
        <v>7</v>
      </c>
      <c r="N129" s="401"/>
      <c r="O129" s="178"/>
      <c r="P129" s="178"/>
      <c r="Q129" s="178"/>
      <c r="R129" s="178"/>
    </row>
    <row r="130" spans="1:21" ht="15" customHeight="1" x14ac:dyDescent="0.2">
      <c r="A130" s="399">
        <v>3</v>
      </c>
      <c r="B130" s="262"/>
      <c r="C130" s="262"/>
      <c r="D130" s="262"/>
      <c r="E130" s="15" t="s">
        <v>583</v>
      </c>
      <c r="F130" s="15"/>
      <c r="G130" s="100" t="s">
        <v>518</v>
      </c>
      <c r="H130" s="389" t="s">
        <v>584</v>
      </c>
      <c r="I130" s="382">
        <v>25</v>
      </c>
      <c r="J130" s="364">
        <v>3</v>
      </c>
      <c r="K130" s="364">
        <v>16</v>
      </c>
      <c r="L130" s="364">
        <v>48</v>
      </c>
      <c r="M130" s="19" t="s">
        <v>7</v>
      </c>
      <c r="N130" s="399" t="s">
        <v>470</v>
      </c>
      <c r="O130" s="178"/>
      <c r="P130" s="178"/>
      <c r="Q130" s="178"/>
      <c r="R130" s="178"/>
    </row>
    <row r="131" spans="1:21" ht="15" customHeight="1" x14ac:dyDescent="0.2">
      <c r="A131" s="400"/>
      <c r="B131" s="263"/>
      <c r="C131" s="263"/>
      <c r="D131" s="263"/>
      <c r="E131" s="15" t="s">
        <v>583</v>
      </c>
      <c r="F131" s="15"/>
      <c r="G131" s="100" t="s">
        <v>496</v>
      </c>
      <c r="H131" s="387" t="s">
        <v>585</v>
      </c>
      <c r="I131" s="382">
        <v>25</v>
      </c>
      <c r="J131" s="364">
        <v>3</v>
      </c>
      <c r="K131" s="364">
        <v>16</v>
      </c>
      <c r="L131" s="364">
        <v>48</v>
      </c>
      <c r="M131" s="19" t="s">
        <v>7</v>
      </c>
      <c r="N131" s="400"/>
      <c r="O131" s="178"/>
      <c r="P131" s="178"/>
      <c r="Q131" s="178"/>
      <c r="R131" s="178"/>
    </row>
    <row r="132" spans="1:21" ht="15" customHeight="1" x14ac:dyDescent="0.2">
      <c r="A132" s="400"/>
      <c r="B132" s="263"/>
      <c r="C132" s="263"/>
      <c r="D132" s="263"/>
      <c r="E132" s="15" t="s">
        <v>583</v>
      </c>
      <c r="F132" s="15"/>
      <c r="G132" s="100" t="s">
        <v>516</v>
      </c>
      <c r="H132" s="387" t="s">
        <v>586</v>
      </c>
      <c r="I132" s="382">
        <v>25</v>
      </c>
      <c r="J132" s="364">
        <v>3</v>
      </c>
      <c r="K132" s="364">
        <v>16</v>
      </c>
      <c r="L132" s="364">
        <v>48</v>
      </c>
      <c r="M132" s="191" t="s">
        <v>7</v>
      </c>
      <c r="N132" s="400"/>
      <c r="O132" s="178"/>
      <c r="P132" s="178"/>
      <c r="Q132" s="178"/>
      <c r="R132" s="178"/>
    </row>
    <row r="133" spans="1:21" ht="15" customHeight="1" x14ac:dyDescent="0.2">
      <c r="A133" s="400"/>
      <c r="B133" s="263"/>
      <c r="C133" s="263"/>
      <c r="D133" s="263"/>
      <c r="E133" s="15" t="s">
        <v>583</v>
      </c>
      <c r="F133" s="15"/>
      <c r="G133" s="100" t="s">
        <v>472</v>
      </c>
      <c r="H133" s="387" t="s">
        <v>587</v>
      </c>
      <c r="I133" s="382">
        <v>25</v>
      </c>
      <c r="J133" s="364">
        <v>3</v>
      </c>
      <c r="K133" s="364">
        <v>16</v>
      </c>
      <c r="L133" s="364">
        <v>48</v>
      </c>
      <c r="M133" s="19" t="s">
        <v>7</v>
      </c>
      <c r="N133" s="400"/>
      <c r="O133" s="178"/>
      <c r="P133" s="178"/>
      <c r="Q133" s="178"/>
      <c r="R133" s="178"/>
    </row>
    <row r="134" spans="1:21" ht="15" customHeight="1" x14ac:dyDescent="0.2">
      <c r="A134" s="400"/>
      <c r="B134" s="263"/>
      <c r="C134" s="263"/>
      <c r="D134" s="263"/>
      <c r="E134" s="15" t="s">
        <v>583</v>
      </c>
      <c r="F134" s="15"/>
      <c r="G134" s="100" t="s">
        <v>472</v>
      </c>
      <c r="H134" s="387" t="s">
        <v>588</v>
      </c>
      <c r="I134" s="382">
        <v>25</v>
      </c>
      <c r="J134" s="364">
        <v>3</v>
      </c>
      <c r="K134" s="364">
        <v>16</v>
      </c>
      <c r="L134" s="364">
        <v>48</v>
      </c>
      <c r="M134" s="19" t="s">
        <v>7</v>
      </c>
      <c r="N134" s="400"/>
      <c r="O134" s="178"/>
      <c r="P134" s="178"/>
      <c r="Q134" s="178"/>
      <c r="R134" s="178"/>
    </row>
    <row r="135" spans="1:21" ht="15" customHeight="1" x14ac:dyDescent="0.2">
      <c r="A135" s="400"/>
      <c r="B135" s="263"/>
      <c r="C135" s="263"/>
      <c r="D135" s="263"/>
      <c r="E135" s="15" t="s">
        <v>583</v>
      </c>
      <c r="F135" s="15"/>
      <c r="G135" s="100" t="s">
        <v>518</v>
      </c>
      <c r="H135" s="387" t="s">
        <v>589</v>
      </c>
      <c r="I135" s="382">
        <v>25</v>
      </c>
      <c r="J135" s="364">
        <v>3</v>
      </c>
      <c r="K135" s="364">
        <v>16</v>
      </c>
      <c r="L135" s="364">
        <v>48</v>
      </c>
      <c r="M135" s="191" t="s">
        <v>7</v>
      </c>
      <c r="N135" s="401"/>
      <c r="O135" s="178"/>
      <c r="P135" s="178"/>
      <c r="Q135" s="178"/>
      <c r="R135" s="178"/>
    </row>
    <row r="136" spans="1:21" ht="15" customHeight="1" x14ac:dyDescent="0.2">
      <c r="A136" s="399">
        <v>4</v>
      </c>
      <c r="B136" s="262"/>
      <c r="C136" s="262"/>
      <c r="D136" s="262"/>
      <c r="E136" s="15" t="s">
        <v>590</v>
      </c>
      <c r="F136" s="15"/>
      <c r="G136" s="100" t="s">
        <v>516</v>
      </c>
      <c r="H136" s="389" t="s">
        <v>591</v>
      </c>
      <c r="I136" s="382">
        <v>25</v>
      </c>
      <c r="J136" s="364">
        <v>3</v>
      </c>
      <c r="K136" s="364">
        <v>16</v>
      </c>
      <c r="L136" s="364">
        <v>48</v>
      </c>
      <c r="M136" s="19" t="s">
        <v>7</v>
      </c>
      <c r="N136" s="399" t="s">
        <v>470</v>
      </c>
      <c r="O136" s="178"/>
      <c r="P136" s="178"/>
      <c r="Q136" s="178"/>
      <c r="R136" s="178"/>
    </row>
    <row r="137" spans="1:21" ht="15" customHeight="1" x14ac:dyDescent="0.2">
      <c r="A137" s="400"/>
      <c r="B137" s="263"/>
      <c r="C137" s="263"/>
      <c r="D137" s="263"/>
      <c r="E137" s="15" t="s">
        <v>590</v>
      </c>
      <c r="F137" s="15"/>
      <c r="G137" s="100" t="s">
        <v>472</v>
      </c>
      <c r="H137" s="389" t="s">
        <v>592</v>
      </c>
      <c r="I137" s="382">
        <v>25</v>
      </c>
      <c r="J137" s="364">
        <v>3</v>
      </c>
      <c r="K137" s="364">
        <v>16</v>
      </c>
      <c r="L137" s="364">
        <v>48</v>
      </c>
      <c r="M137" s="19" t="s">
        <v>7</v>
      </c>
      <c r="N137" s="400"/>
      <c r="O137" s="178"/>
      <c r="P137" s="178"/>
      <c r="Q137" s="178"/>
      <c r="R137" s="178"/>
      <c r="S137" s="177"/>
      <c r="T137" s="177"/>
      <c r="U137" s="177"/>
    </row>
    <row r="138" spans="1:21" ht="15" customHeight="1" x14ac:dyDescent="0.2">
      <c r="A138" s="400"/>
      <c r="B138" s="263"/>
      <c r="C138" s="263"/>
      <c r="D138" s="263"/>
      <c r="E138" s="15" t="s">
        <v>590</v>
      </c>
      <c r="F138" s="15"/>
      <c r="G138" s="100" t="s">
        <v>472</v>
      </c>
      <c r="H138" s="389" t="s">
        <v>593</v>
      </c>
      <c r="I138" s="382">
        <v>25</v>
      </c>
      <c r="J138" s="364">
        <v>3</v>
      </c>
      <c r="K138" s="364">
        <v>16</v>
      </c>
      <c r="L138" s="364">
        <v>48</v>
      </c>
      <c r="M138" s="19" t="s">
        <v>7</v>
      </c>
      <c r="N138" s="400"/>
      <c r="O138" s="178"/>
      <c r="P138" s="178"/>
      <c r="Q138" s="178"/>
      <c r="R138" s="178"/>
    </row>
    <row r="139" spans="1:21" ht="15" customHeight="1" x14ac:dyDescent="0.2">
      <c r="A139" s="400"/>
      <c r="B139" s="263"/>
      <c r="C139" s="263"/>
      <c r="D139" s="263"/>
      <c r="E139" s="15" t="s">
        <v>590</v>
      </c>
      <c r="F139" s="15"/>
      <c r="G139" s="100" t="s">
        <v>469</v>
      </c>
      <c r="H139" s="389" t="s">
        <v>594</v>
      </c>
      <c r="I139" s="382">
        <v>25</v>
      </c>
      <c r="J139" s="364">
        <v>3</v>
      </c>
      <c r="K139" s="364">
        <v>16</v>
      </c>
      <c r="L139" s="364">
        <v>48</v>
      </c>
      <c r="M139" s="19" t="s">
        <v>7</v>
      </c>
      <c r="N139" s="400"/>
      <c r="O139" s="178"/>
      <c r="P139" s="178"/>
      <c r="Q139" s="178"/>
      <c r="R139" s="178"/>
    </row>
    <row r="140" spans="1:21" ht="15" customHeight="1" x14ac:dyDescent="0.2">
      <c r="A140" s="400"/>
      <c r="B140" s="263"/>
      <c r="C140" s="263"/>
      <c r="D140" s="263"/>
      <c r="E140" s="15" t="s">
        <v>590</v>
      </c>
      <c r="F140" s="15"/>
      <c r="G140" s="100" t="s">
        <v>490</v>
      </c>
      <c r="H140" s="389" t="s">
        <v>595</v>
      </c>
      <c r="I140" s="382">
        <v>25</v>
      </c>
      <c r="J140" s="364">
        <v>3</v>
      </c>
      <c r="K140" s="364">
        <v>16</v>
      </c>
      <c r="L140" s="364">
        <v>48</v>
      </c>
      <c r="M140" s="19" t="s">
        <v>7</v>
      </c>
      <c r="N140" s="400"/>
      <c r="O140" s="178"/>
      <c r="P140" s="178"/>
      <c r="Q140" s="178"/>
      <c r="R140" s="178"/>
    </row>
    <row r="141" spans="1:21" ht="15" customHeight="1" x14ac:dyDescent="0.2">
      <c r="A141" s="400"/>
      <c r="B141" s="263"/>
      <c r="C141" s="263"/>
      <c r="D141" s="263"/>
      <c r="E141" s="15" t="s">
        <v>590</v>
      </c>
      <c r="F141" s="15"/>
      <c r="G141" s="100" t="s">
        <v>484</v>
      </c>
      <c r="H141" s="389" t="s">
        <v>596</v>
      </c>
      <c r="I141" s="382">
        <v>25</v>
      </c>
      <c r="J141" s="364">
        <v>3</v>
      </c>
      <c r="K141" s="364">
        <v>16</v>
      </c>
      <c r="L141" s="364">
        <v>48</v>
      </c>
      <c r="M141" s="19" t="s">
        <v>7</v>
      </c>
      <c r="N141" s="401"/>
      <c r="O141" s="178"/>
      <c r="P141" s="178"/>
      <c r="Q141" s="178"/>
      <c r="R141" s="178"/>
    </row>
    <row r="142" spans="1:21" ht="15" customHeight="1" x14ac:dyDescent="0.2">
      <c r="A142" s="407">
        <v>5</v>
      </c>
      <c r="B142" s="267"/>
      <c r="C142" s="267"/>
      <c r="D142" s="267"/>
      <c r="E142" s="15" t="s">
        <v>597</v>
      </c>
      <c r="F142" s="15"/>
      <c r="G142" s="100" t="s">
        <v>484</v>
      </c>
      <c r="H142" s="389" t="s">
        <v>598</v>
      </c>
      <c r="I142" s="303">
        <v>25</v>
      </c>
      <c r="J142" s="364">
        <v>3</v>
      </c>
      <c r="K142" s="364">
        <v>16</v>
      </c>
      <c r="L142" s="364">
        <v>48</v>
      </c>
      <c r="M142" s="19" t="s">
        <v>7</v>
      </c>
      <c r="N142" s="399" t="s">
        <v>470</v>
      </c>
      <c r="O142" s="178"/>
      <c r="P142" s="178"/>
      <c r="Q142" s="178"/>
      <c r="R142" s="178"/>
    </row>
    <row r="143" spans="1:21" ht="15" customHeight="1" x14ac:dyDescent="0.2">
      <c r="A143" s="407"/>
      <c r="B143" s="267"/>
      <c r="C143" s="267"/>
      <c r="D143" s="267"/>
      <c r="E143" s="15" t="s">
        <v>597</v>
      </c>
      <c r="F143" s="15"/>
      <c r="G143" s="100" t="s">
        <v>471</v>
      </c>
      <c r="H143" s="389" t="s">
        <v>599</v>
      </c>
      <c r="I143" s="303">
        <v>25</v>
      </c>
      <c r="J143" s="364">
        <v>3</v>
      </c>
      <c r="K143" s="364">
        <v>16</v>
      </c>
      <c r="L143" s="364">
        <v>48</v>
      </c>
      <c r="M143" s="19" t="s">
        <v>7</v>
      </c>
      <c r="N143" s="401"/>
      <c r="O143" s="178"/>
      <c r="P143" s="178"/>
      <c r="Q143" s="178"/>
      <c r="R143" s="178"/>
    </row>
    <row r="144" spans="1:21" x14ac:dyDescent="0.2">
      <c r="A144" s="178"/>
      <c r="B144" s="178"/>
      <c r="C144" s="178"/>
      <c r="D144" s="178"/>
      <c r="E144" s="232"/>
      <c r="F144" s="232"/>
      <c r="G144" s="390"/>
      <c r="H144" s="391"/>
      <c r="I144" s="392"/>
      <c r="J144" s="393"/>
      <c r="K144" s="393"/>
      <c r="L144" s="393"/>
      <c r="M144" s="394"/>
      <c r="N144" s="178"/>
      <c r="O144" s="178"/>
      <c r="P144" s="178"/>
      <c r="Q144" s="178"/>
      <c r="R144" s="178"/>
    </row>
    <row r="149" spans="7:13" x14ac:dyDescent="0.2">
      <c r="G149" s="25" t="s">
        <v>24</v>
      </c>
      <c r="H149" s="32">
        <f>SUMIF(M118:M143,"pregrado",L118:L143)</f>
        <v>1248</v>
      </c>
      <c r="I149" s="172">
        <f>(H149*33000)*1.5</f>
        <v>61776000</v>
      </c>
      <c r="J149" s="33"/>
      <c r="K149" s="402" t="s">
        <v>30</v>
      </c>
      <c r="L149" s="402"/>
      <c r="M149" s="334"/>
    </row>
    <row r="150" spans="7:13" x14ac:dyDescent="0.2">
      <c r="G150" s="25" t="s">
        <v>18</v>
      </c>
      <c r="H150" s="32">
        <f>SUMIF(M118:M143,"asesoría",L118:L143)</f>
        <v>0</v>
      </c>
      <c r="I150" s="172">
        <f>(H150*21000)*1.5</f>
        <v>0</v>
      </c>
      <c r="J150" s="33"/>
    </row>
    <row r="151" spans="7:13" x14ac:dyDescent="0.2">
      <c r="G151" s="25" t="s">
        <v>19</v>
      </c>
      <c r="H151" s="32">
        <f>SUMIF(M118:M143,"PMA",L118:L143)</f>
        <v>0</v>
      </c>
      <c r="I151" s="172">
        <f>(H151*21000)*1.5</f>
        <v>0</v>
      </c>
      <c r="J151" s="33"/>
    </row>
    <row r="152" spans="7:13" x14ac:dyDescent="0.2">
      <c r="G152" s="25" t="s">
        <v>25</v>
      </c>
      <c r="H152" s="32">
        <f>SUMIF(M118:M143,"posgrado",L118:L143)</f>
        <v>0</v>
      </c>
      <c r="I152" s="172">
        <f>(H152*16000)*1.5</f>
        <v>0</v>
      </c>
      <c r="J152" s="33"/>
    </row>
    <row r="153" spans="7:13" x14ac:dyDescent="0.2">
      <c r="G153" s="27" t="s">
        <v>22</v>
      </c>
      <c r="H153" s="34">
        <f>SUM(H149:H152)</f>
        <v>1248</v>
      </c>
      <c r="I153" s="179">
        <f>SUM(I149:I152)</f>
        <v>61776000</v>
      </c>
      <c r="J153" s="48"/>
    </row>
    <row r="154" spans="7:13" x14ac:dyDescent="0.2">
      <c r="G154" s="20"/>
      <c r="H154" s="20"/>
      <c r="I154" s="180"/>
      <c r="J154" s="33"/>
    </row>
    <row r="155" spans="7:13" x14ac:dyDescent="0.2">
      <c r="G155" s="35"/>
      <c r="H155" s="36"/>
      <c r="I155" s="181"/>
      <c r="J155" s="33"/>
    </row>
    <row r="156" spans="7:13" x14ac:dyDescent="0.2">
      <c r="G156" s="37" t="s">
        <v>26</v>
      </c>
      <c r="H156" s="38" t="e">
        <f>H153/M149</f>
        <v>#DIV/0!</v>
      </c>
      <c r="I156" s="182" t="e">
        <f>(H156*100%)/324</f>
        <v>#DIV/0!</v>
      </c>
      <c r="J156" s="40" t="s">
        <v>27</v>
      </c>
    </row>
    <row r="157" spans="7:13" x14ac:dyDescent="0.2">
      <c r="G157" s="35"/>
      <c r="H157" s="36"/>
      <c r="I157" s="181"/>
      <c r="J157" s="33"/>
    </row>
    <row r="158" spans="7:13" x14ac:dyDescent="0.2">
      <c r="G158" s="41"/>
      <c r="H158" s="42"/>
      <c r="I158" s="183"/>
      <c r="J158" s="42"/>
    </row>
    <row r="159" spans="7:13" x14ac:dyDescent="0.2">
      <c r="G159" s="41" t="s">
        <v>28</v>
      </c>
      <c r="H159" s="43">
        <f>SUM(J177)</f>
        <v>0</v>
      </c>
      <c r="I159" s="183"/>
      <c r="J159" s="42"/>
    </row>
    <row r="160" spans="7:13" x14ac:dyDescent="0.2">
      <c r="G160" s="41"/>
      <c r="H160" s="42"/>
      <c r="I160" s="183"/>
      <c r="J160" s="42"/>
    </row>
    <row r="161" spans="5:10" x14ac:dyDescent="0.2">
      <c r="G161" s="44" t="s">
        <v>29</v>
      </c>
      <c r="H161" s="45">
        <f>SUM(H159+I114)</f>
        <v>172260000</v>
      </c>
      <c r="I161" s="183"/>
      <c r="J161" s="42"/>
    </row>
    <row r="162" spans="5:10" x14ac:dyDescent="0.2">
      <c r="G162" s="46"/>
      <c r="H162" s="47"/>
      <c r="I162" s="184"/>
      <c r="J162" s="47"/>
    </row>
    <row r="165" spans="5:10" x14ac:dyDescent="0.2">
      <c r="E165" s="395" t="s">
        <v>82</v>
      </c>
      <c r="F165" s="395"/>
    </row>
    <row r="167" spans="5:10" ht="25.5" x14ac:dyDescent="0.2">
      <c r="E167" s="395" t="s">
        <v>600</v>
      </c>
      <c r="F167" s="395"/>
    </row>
    <row r="169" spans="5:10" x14ac:dyDescent="0.2">
      <c r="E169" s="395" t="s">
        <v>84</v>
      </c>
      <c r="F169" s="395"/>
    </row>
    <row r="170" spans="5:10" x14ac:dyDescent="0.2">
      <c r="E170" s="395" t="s">
        <v>83</v>
      </c>
      <c r="F170" s="395"/>
    </row>
    <row r="172" spans="5:10" x14ac:dyDescent="0.2">
      <c r="E172" s="396" t="s">
        <v>67</v>
      </c>
      <c r="F172" s="396"/>
    </row>
    <row r="173" spans="5:10" x14ac:dyDescent="0.2">
      <c r="E173" s="397" t="s">
        <v>102</v>
      </c>
      <c r="F173" s="397"/>
    </row>
  </sheetData>
  <mergeCells count="48">
    <mergeCell ref="A142:A143"/>
    <mergeCell ref="N142:N143"/>
    <mergeCell ref="K149:L149"/>
    <mergeCell ref="A124:A129"/>
    <mergeCell ref="N124:N129"/>
    <mergeCell ref="A130:A135"/>
    <mergeCell ref="N130:N135"/>
    <mergeCell ref="A136:A141"/>
    <mergeCell ref="N136:N141"/>
    <mergeCell ref="A100:A102"/>
    <mergeCell ref="N100:N102"/>
    <mergeCell ref="A104:A107"/>
    <mergeCell ref="N104:N107"/>
    <mergeCell ref="A118:A123"/>
    <mergeCell ref="N118:N123"/>
    <mergeCell ref="A82:A84"/>
    <mergeCell ref="N82:N84"/>
    <mergeCell ref="A86:A91"/>
    <mergeCell ref="N86:N91"/>
    <mergeCell ref="A93:A98"/>
    <mergeCell ref="N93:N98"/>
    <mergeCell ref="A64:A69"/>
    <mergeCell ref="N64:N69"/>
    <mergeCell ref="A71:A73"/>
    <mergeCell ref="N71:N73"/>
    <mergeCell ref="A75:A80"/>
    <mergeCell ref="N75:N80"/>
    <mergeCell ref="A44:A51"/>
    <mergeCell ref="N44:N51"/>
    <mergeCell ref="A53:A55"/>
    <mergeCell ref="N53:N55"/>
    <mergeCell ref="A57:A62"/>
    <mergeCell ref="N57:N62"/>
    <mergeCell ref="A29:A31"/>
    <mergeCell ref="N29:N31"/>
    <mergeCell ref="A33:A38"/>
    <mergeCell ref="N33:N38"/>
    <mergeCell ref="A40:A42"/>
    <mergeCell ref="N40:N42"/>
    <mergeCell ref="A13:A17"/>
    <mergeCell ref="N13:N17"/>
    <mergeCell ref="A19:A21"/>
    <mergeCell ref="N19:N21"/>
    <mergeCell ref="A23:A27"/>
    <mergeCell ref="N23:N27"/>
    <mergeCell ref="E2:M2"/>
    <mergeCell ref="A9:A11"/>
    <mergeCell ref="N9:N11"/>
  </mergeCells>
  <dataValidations count="1">
    <dataValidation type="list" allowBlank="1" showInputMessage="1" showErrorMessage="1" sqref="M118:M144 M9:M107">
      <formula1>$U$9:$U$10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DPTO C.BASICAS</vt:lpstr>
      <vt:lpstr>FCSH 1 2020</vt:lpstr>
      <vt:lpstr>ceftel 1 2020</vt:lpstr>
      <vt:lpstr>C. IDIOMAS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Palacio Martinez</dc:creator>
  <cp:lastModifiedBy>Paola Prada Suaza</cp:lastModifiedBy>
  <dcterms:created xsi:type="dcterms:W3CDTF">2019-02-12T13:53:09Z</dcterms:created>
  <dcterms:modified xsi:type="dcterms:W3CDTF">2020-03-10T16:20:36Z</dcterms:modified>
</cp:coreProperties>
</file>