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eds-admin\Desktop\Drill Roster\"/>
    </mc:Choice>
  </mc:AlternateContent>
  <bookViews>
    <workbookView xWindow="0" yWindow="840" windowWidth="16380" windowHeight="8190" tabRatio="374" activeTab="2"/>
  </bookViews>
  <sheets>
    <sheet name="Instructions" sheetId="1" r:id="rId1"/>
    <sheet name="CACReader" sheetId="2" r:id="rId2"/>
    <sheet name="MasterRoster" sheetId="3" r:id="rId3"/>
    <sheet name="Base32 Alphabet" sheetId="4" r:id="rId4"/>
  </sheets>
  <definedNames>
    <definedName name="_xlnm._FilterDatabase" localSheetId="1" hidden="1">CACReader!$A$1:$I$1</definedName>
  </definedNames>
  <calcPr calcId="152511"/>
</workbook>
</file>

<file path=xl/calcChain.xml><?xml version="1.0" encoding="utf-8"?>
<calcChain xmlns="http://schemas.openxmlformats.org/spreadsheetml/2006/main">
  <c r="K1" i="3" l="1"/>
  <c r="J1"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 i="3"/>
  <c r="B142" i="2" l="1"/>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141"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3" i="2"/>
  <c r="A5" i="3" s="1"/>
  <c r="H4" i="2"/>
  <c r="A6" i="3" s="1"/>
  <c r="H5" i="2"/>
  <c r="H2" i="2"/>
  <c r="D2" i="2"/>
  <c r="D3" i="2"/>
  <c r="D4" i="2"/>
  <c r="J6" i="3" l="1"/>
  <c r="I6" i="3"/>
  <c r="J5" i="3"/>
  <c r="I5" i="3"/>
  <c r="A122" i="3"/>
  <c r="A118" i="3"/>
  <c r="A114" i="3"/>
  <c r="A110" i="3"/>
  <c r="A106" i="3"/>
  <c r="A102" i="3"/>
  <c r="A98" i="3"/>
  <c r="A94" i="3"/>
  <c r="A90" i="3"/>
  <c r="A86" i="3"/>
  <c r="A82" i="3"/>
  <c r="A78" i="3"/>
  <c r="A74" i="3"/>
  <c r="A70" i="3"/>
  <c r="A66" i="3"/>
  <c r="A62" i="3"/>
  <c r="A58" i="3"/>
  <c r="A54" i="3"/>
  <c r="A50" i="3"/>
  <c r="A46" i="3"/>
  <c r="A42" i="3"/>
  <c r="A38" i="3"/>
  <c r="A34" i="3"/>
  <c r="A30" i="3"/>
  <c r="A26" i="3"/>
  <c r="A22" i="3"/>
  <c r="A18" i="3"/>
  <c r="A14" i="3"/>
  <c r="A10" i="3"/>
  <c r="A2" i="3"/>
  <c r="A121" i="3"/>
  <c r="A117" i="3"/>
  <c r="A113" i="3"/>
  <c r="A109" i="3"/>
  <c r="A105" i="3"/>
  <c r="A101" i="3"/>
  <c r="A97" i="3"/>
  <c r="A93" i="3"/>
  <c r="A89" i="3"/>
  <c r="A85" i="3"/>
  <c r="A81" i="3"/>
  <c r="A77" i="3"/>
  <c r="A73" i="3"/>
  <c r="A69" i="3"/>
  <c r="A65" i="3"/>
  <c r="A61" i="3"/>
  <c r="A57" i="3"/>
  <c r="A53" i="3"/>
  <c r="A49" i="3"/>
  <c r="A45" i="3"/>
  <c r="A41" i="3"/>
  <c r="A37" i="3"/>
  <c r="A33" i="3"/>
  <c r="A29" i="3"/>
  <c r="A25" i="3"/>
  <c r="A21" i="3"/>
  <c r="A17" i="3"/>
  <c r="A13" i="3"/>
  <c r="A9" i="3"/>
  <c r="A128" i="3"/>
  <c r="A132" i="3"/>
  <c r="A136" i="3"/>
  <c r="A140" i="3"/>
  <c r="A144" i="3"/>
  <c r="A148" i="3"/>
  <c r="A152" i="3"/>
  <c r="A156" i="3"/>
  <c r="A160" i="3"/>
  <c r="A164" i="3"/>
  <c r="A168" i="3"/>
  <c r="A172" i="3"/>
  <c r="A176" i="3"/>
  <c r="A180" i="3"/>
  <c r="A184" i="3"/>
  <c r="A188" i="3"/>
  <c r="A192" i="3"/>
  <c r="A196" i="3"/>
  <c r="A200" i="3"/>
  <c r="A204" i="3"/>
  <c r="A208" i="3"/>
  <c r="A212" i="3"/>
  <c r="A216" i="3"/>
  <c r="A220" i="3"/>
  <c r="A224" i="3"/>
  <c r="A228" i="3"/>
  <c r="A232" i="3"/>
  <c r="A236" i="3"/>
  <c r="A240" i="3"/>
  <c r="A125" i="3"/>
  <c r="A130" i="3"/>
  <c r="A135" i="3"/>
  <c r="A141" i="3"/>
  <c r="A146" i="3"/>
  <c r="A151" i="3"/>
  <c r="A157" i="3"/>
  <c r="A162" i="3"/>
  <c r="A167" i="3"/>
  <c r="A173" i="3"/>
  <c r="A178" i="3"/>
  <c r="A183" i="3"/>
  <c r="A189" i="3"/>
  <c r="A194" i="3"/>
  <c r="A199" i="3"/>
  <c r="A205" i="3"/>
  <c r="A210" i="3"/>
  <c r="A215" i="3"/>
  <c r="A221" i="3"/>
  <c r="A226" i="3"/>
  <c r="A231" i="3"/>
  <c r="A237" i="3"/>
  <c r="A242" i="3"/>
  <c r="A126" i="3"/>
  <c r="A131" i="3"/>
  <c r="A137" i="3"/>
  <c r="A142" i="3"/>
  <c r="A147" i="3"/>
  <c r="A153" i="3"/>
  <c r="A158" i="3"/>
  <c r="A163" i="3"/>
  <c r="A169" i="3"/>
  <c r="A174" i="3"/>
  <c r="A179" i="3"/>
  <c r="A185" i="3"/>
  <c r="A190" i="3"/>
  <c r="A195" i="3"/>
  <c r="A201" i="3"/>
  <c r="A206" i="3"/>
  <c r="A211" i="3"/>
  <c r="A217" i="3"/>
  <c r="A222" i="3"/>
  <c r="A227" i="3"/>
  <c r="A233" i="3"/>
  <c r="A238" i="3"/>
  <c r="A127" i="3"/>
  <c r="A133" i="3"/>
  <c r="A138" i="3"/>
  <c r="A143" i="3"/>
  <c r="A149" i="3"/>
  <c r="A154" i="3"/>
  <c r="A159" i="3"/>
  <c r="A165" i="3"/>
  <c r="A170" i="3"/>
  <c r="A175" i="3"/>
  <c r="A181" i="3"/>
  <c r="A186" i="3"/>
  <c r="A191" i="3"/>
  <c r="A197" i="3"/>
  <c r="A202" i="3"/>
  <c r="A207" i="3"/>
  <c r="A213" i="3"/>
  <c r="A218" i="3"/>
  <c r="A223" i="3"/>
  <c r="A229" i="3"/>
  <c r="A234" i="3"/>
  <c r="A239" i="3"/>
  <c r="A129" i="3"/>
  <c r="A134" i="3"/>
  <c r="A139" i="3"/>
  <c r="A145" i="3"/>
  <c r="A150" i="3"/>
  <c r="A155" i="3"/>
  <c r="A161" i="3"/>
  <c r="A166" i="3"/>
  <c r="A171" i="3"/>
  <c r="A177" i="3"/>
  <c r="A182" i="3"/>
  <c r="A187" i="3"/>
  <c r="A193" i="3"/>
  <c r="A198" i="3"/>
  <c r="A203" i="3"/>
  <c r="A209" i="3"/>
  <c r="A214" i="3"/>
  <c r="A225" i="3"/>
  <c r="A230" i="3"/>
  <c r="A235" i="3"/>
  <c r="A219" i="3"/>
  <c r="A241" i="3"/>
  <c r="A124" i="3"/>
  <c r="A120" i="3"/>
  <c r="A116" i="3"/>
  <c r="A112" i="3"/>
  <c r="A108" i="3"/>
  <c r="A104" i="3"/>
  <c r="A100" i="3"/>
  <c r="A96" i="3"/>
  <c r="A92" i="3"/>
  <c r="A88" i="3"/>
  <c r="A84" i="3"/>
  <c r="A80" i="3"/>
  <c r="A76" i="3"/>
  <c r="A72" i="3"/>
  <c r="A68" i="3"/>
  <c r="A64" i="3"/>
  <c r="A60" i="3"/>
  <c r="A56" i="3"/>
  <c r="A52" i="3"/>
  <c r="A48" i="3"/>
  <c r="A44" i="3"/>
  <c r="A40" i="3"/>
  <c r="A36" i="3"/>
  <c r="A32" i="3"/>
  <c r="A28" i="3"/>
  <c r="A24" i="3"/>
  <c r="A20" i="3"/>
  <c r="A16" i="3"/>
  <c r="A12" i="3"/>
  <c r="A8" i="3"/>
  <c r="A4" i="3"/>
  <c r="A123" i="3"/>
  <c r="A119" i="3"/>
  <c r="A115" i="3"/>
  <c r="A111" i="3"/>
  <c r="A107" i="3"/>
  <c r="A103" i="3"/>
  <c r="A99" i="3"/>
  <c r="A95" i="3"/>
  <c r="A91" i="3"/>
  <c r="A87" i="3"/>
  <c r="A83" i="3"/>
  <c r="A79" i="3"/>
  <c r="A75" i="3"/>
  <c r="A71" i="3"/>
  <c r="A67" i="3"/>
  <c r="A63" i="3"/>
  <c r="A59" i="3"/>
  <c r="A55" i="3"/>
  <c r="A51" i="3"/>
  <c r="A47" i="3"/>
  <c r="A43" i="3"/>
  <c r="A39" i="3"/>
  <c r="A35" i="3"/>
  <c r="A31" i="3"/>
  <c r="A27" i="3"/>
  <c r="A23" i="3"/>
  <c r="A19" i="3"/>
  <c r="A15" i="3"/>
  <c r="A11" i="3"/>
  <c r="A7" i="3"/>
  <c r="A3" i="3"/>
  <c r="L12" i="4"/>
  <c r="L13" i="4" s="1"/>
  <c r="K12" i="4"/>
  <c r="J12" i="4"/>
  <c r="I12" i="4"/>
  <c r="H12" i="4"/>
  <c r="G12" i="4"/>
  <c r="F12" i="4"/>
  <c r="J11" i="3" l="1"/>
  <c r="I11" i="3"/>
  <c r="J27" i="3"/>
  <c r="I27" i="3"/>
  <c r="J43" i="3"/>
  <c r="I43" i="3"/>
  <c r="J59" i="3"/>
  <c r="I59" i="3"/>
  <c r="J75" i="3"/>
  <c r="I75" i="3"/>
  <c r="J91" i="3"/>
  <c r="I91" i="3"/>
  <c r="J107" i="3"/>
  <c r="I107" i="3"/>
  <c r="J123" i="3"/>
  <c r="I123" i="3"/>
  <c r="I16" i="3"/>
  <c r="J16" i="3"/>
  <c r="I32" i="3"/>
  <c r="J32" i="3"/>
  <c r="I48" i="3"/>
  <c r="J48" i="3"/>
  <c r="I64" i="3"/>
  <c r="J64" i="3"/>
  <c r="I80" i="3"/>
  <c r="J80" i="3"/>
  <c r="I96" i="3"/>
  <c r="J96" i="3"/>
  <c r="I112" i="3"/>
  <c r="J112" i="3"/>
  <c r="J241" i="3"/>
  <c r="I241" i="3"/>
  <c r="J225" i="3"/>
  <c r="I225" i="3"/>
  <c r="I198" i="3"/>
  <c r="J198" i="3"/>
  <c r="J177" i="3"/>
  <c r="I177" i="3"/>
  <c r="J155" i="3"/>
  <c r="I155" i="3"/>
  <c r="J134" i="3"/>
  <c r="I134" i="3"/>
  <c r="I229" i="3"/>
  <c r="J229" i="3"/>
  <c r="I207" i="3"/>
  <c r="J207" i="3"/>
  <c r="I186" i="3"/>
  <c r="J186" i="3"/>
  <c r="J165" i="3"/>
  <c r="I165" i="3"/>
  <c r="J143" i="3"/>
  <c r="I143" i="3"/>
  <c r="I238" i="3"/>
  <c r="J238" i="3"/>
  <c r="J217" i="3"/>
  <c r="I217" i="3"/>
  <c r="I195" i="3"/>
  <c r="J195" i="3"/>
  <c r="I174" i="3"/>
  <c r="J174" i="3"/>
  <c r="J153" i="3"/>
  <c r="I153" i="3"/>
  <c r="J131" i="3"/>
  <c r="I131" i="3"/>
  <c r="I231" i="3"/>
  <c r="J231" i="3"/>
  <c r="I210" i="3"/>
  <c r="J210" i="3"/>
  <c r="I189" i="3"/>
  <c r="J189" i="3"/>
  <c r="J167" i="3"/>
  <c r="I167" i="3"/>
  <c r="I146" i="3"/>
  <c r="J146" i="3"/>
  <c r="J125" i="3"/>
  <c r="I125" i="3"/>
  <c r="I228" i="3"/>
  <c r="J228" i="3"/>
  <c r="I212" i="3"/>
  <c r="J212" i="3"/>
  <c r="I196" i="3"/>
  <c r="J196" i="3"/>
  <c r="I180" i="3"/>
  <c r="J180" i="3"/>
  <c r="I164" i="3"/>
  <c r="J164" i="3"/>
  <c r="I148" i="3"/>
  <c r="J148" i="3"/>
  <c r="I132" i="3"/>
  <c r="J132" i="3"/>
  <c r="J17" i="3"/>
  <c r="I17" i="3"/>
  <c r="J33" i="3"/>
  <c r="I33" i="3"/>
  <c r="J49" i="3"/>
  <c r="I49" i="3"/>
  <c r="J65" i="3"/>
  <c r="I65" i="3"/>
  <c r="J81" i="3"/>
  <c r="I81" i="3"/>
  <c r="J97" i="3"/>
  <c r="I97" i="3"/>
  <c r="J113" i="3"/>
  <c r="I113" i="3"/>
  <c r="I10" i="3"/>
  <c r="J10" i="3"/>
  <c r="I26" i="3"/>
  <c r="J26" i="3"/>
  <c r="I42" i="3"/>
  <c r="J42" i="3"/>
  <c r="I58" i="3"/>
  <c r="J58" i="3"/>
  <c r="I74" i="3"/>
  <c r="J74" i="3"/>
  <c r="I90" i="3"/>
  <c r="J90" i="3"/>
  <c r="I106" i="3"/>
  <c r="J106" i="3"/>
  <c r="J122" i="3"/>
  <c r="I122" i="3"/>
  <c r="J15" i="3"/>
  <c r="I15" i="3"/>
  <c r="J31" i="3"/>
  <c r="I31" i="3"/>
  <c r="J47" i="3"/>
  <c r="I47" i="3"/>
  <c r="J63" i="3"/>
  <c r="I63" i="3"/>
  <c r="J79" i="3"/>
  <c r="I79" i="3"/>
  <c r="J95" i="3"/>
  <c r="I95" i="3"/>
  <c r="J111" i="3"/>
  <c r="I111" i="3"/>
  <c r="I4" i="3"/>
  <c r="J4" i="3"/>
  <c r="I20" i="3"/>
  <c r="J20" i="3"/>
  <c r="I36" i="3"/>
  <c r="J36" i="3"/>
  <c r="I52" i="3"/>
  <c r="J52" i="3"/>
  <c r="I68" i="3"/>
  <c r="J68" i="3"/>
  <c r="I84" i="3"/>
  <c r="J84" i="3"/>
  <c r="I100" i="3"/>
  <c r="J100" i="3"/>
  <c r="I116" i="3"/>
  <c r="J116" i="3"/>
  <c r="I219" i="3"/>
  <c r="J219" i="3"/>
  <c r="I214" i="3"/>
  <c r="J214" i="3"/>
  <c r="J193" i="3"/>
  <c r="I193" i="3"/>
  <c r="J171" i="3"/>
  <c r="I171" i="3"/>
  <c r="J150" i="3"/>
  <c r="I150" i="3"/>
  <c r="J129" i="3"/>
  <c r="I129" i="3"/>
  <c r="I223" i="3"/>
  <c r="J223" i="3"/>
  <c r="I202" i="3"/>
  <c r="J202" i="3"/>
  <c r="I181" i="3"/>
  <c r="J181" i="3"/>
  <c r="J159" i="3"/>
  <c r="I159" i="3"/>
  <c r="I138" i="3"/>
  <c r="J138" i="3"/>
  <c r="J233" i="3"/>
  <c r="I233" i="3"/>
  <c r="I211" i="3"/>
  <c r="J211" i="3"/>
  <c r="I190" i="3"/>
  <c r="J190" i="3"/>
  <c r="J169" i="3"/>
  <c r="I169" i="3"/>
  <c r="J147" i="3"/>
  <c r="I147" i="3"/>
  <c r="J126" i="3"/>
  <c r="I126" i="3"/>
  <c r="I226" i="3"/>
  <c r="J226" i="3"/>
  <c r="I205" i="3"/>
  <c r="J205" i="3"/>
  <c r="I183" i="3"/>
  <c r="J183" i="3"/>
  <c r="I162" i="3"/>
  <c r="J162" i="3"/>
  <c r="J141" i="3"/>
  <c r="I141" i="3"/>
  <c r="I240" i="3"/>
  <c r="J240" i="3"/>
  <c r="I224" i="3"/>
  <c r="J224" i="3"/>
  <c r="I208" i="3"/>
  <c r="J208" i="3"/>
  <c r="I192" i="3"/>
  <c r="J192" i="3"/>
  <c r="I176" i="3"/>
  <c r="J176" i="3"/>
  <c r="I160" i="3"/>
  <c r="J160" i="3"/>
  <c r="I144" i="3"/>
  <c r="J144" i="3"/>
  <c r="I128" i="3"/>
  <c r="J128" i="3"/>
  <c r="J21" i="3"/>
  <c r="I21" i="3"/>
  <c r="J37" i="3"/>
  <c r="I37" i="3"/>
  <c r="J53" i="3"/>
  <c r="I53" i="3"/>
  <c r="J69" i="3"/>
  <c r="I69" i="3"/>
  <c r="J85" i="3"/>
  <c r="I85" i="3"/>
  <c r="J101" i="3"/>
  <c r="I101" i="3"/>
  <c r="J117" i="3"/>
  <c r="I117" i="3"/>
  <c r="J14" i="3"/>
  <c r="I14" i="3"/>
  <c r="J30" i="3"/>
  <c r="I30" i="3"/>
  <c r="J46" i="3"/>
  <c r="I46" i="3"/>
  <c r="J62" i="3"/>
  <c r="I62" i="3"/>
  <c r="J78" i="3"/>
  <c r="I78" i="3"/>
  <c r="J94" i="3"/>
  <c r="I94" i="3"/>
  <c r="J110" i="3"/>
  <c r="I110" i="3"/>
  <c r="J3" i="3"/>
  <c r="I3" i="3"/>
  <c r="J19" i="3"/>
  <c r="I19" i="3"/>
  <c r="J35" i="3"/>
  <c r="I35" i="3"/>
  <c r="J51" i="3"/>
  <c r="I51" i="3"/>
  <c r="J67" i="3"/>
  <c r="I67" i="3"/>
  <c r="J83" i="3"/>
  <c r="I83" i="3"/>
  <c r="J99" i="3"/>
  <c r="I99" i="3"/>
  <c r="J115" i="3"/>
  <c r="I115" i="3"/>
  <c r="I8" i="3"/>
  <c r="J8" i="3"/>
  <c r="I24" i="3"/>
  <c r="J24" i="3"/>
  <c r="I40" i="3"/>
  <c r="J40" i="3"/>
  <c r="I56" i="3"/>
  <c r="J56" i="3"/>
  <c r="I72" i="3"/>
  <c r="J72" i="3"/>
  <c r="I88" i="3"/>
  <c r="J88" i="3"/>
  <c r="I104" i="3"/>
  <c r="J104" i="3"/>
  <c r="I120" i="3"/>
  <c r="J120" i="3"/>
  <c r="I235" i="3"/>
  <c r="J235" i="3"/>
  <c r="J209" i="3"/>
  <c r="I209" i="3"/>
  <c r="I187" i="3"/>
  <c r="J187" i="3"/>
  <c r="J166" i="3"/>
  <c r="I166" i="3"/>
  <c r="J145" i="3"/>
  <c r="I145" i="3"/>
  <c r="I239" i="3"/>
  <c r="J239" i="3"/>
  <c r="I218" i="3"/>
  <c r="J218" i="3"/>
  <c r="I197" i="3"/>
  <c r="J197" i="3"/>
  <c r="I175" i="3"/>
  <c r="J175" i="3"/>
  <c r="J154" i="3"/>
  <c r="I154" i="3"/>
  <c r="J133" i="3"/>
  <c r="I133" i="3"/>
  <c r="I227" i="3"/>
  <c r="J227" i="3"/>
  <c r="I206" i="3"/>
  <c r="J206" i="3"/>
  <c r="J185" i="3"/>
  <c r="I185" i="3"/>
  <c r="J163" i="3"/>
  <c r="I163" i="3"/>
  <c r="J142" i="3"/>
  <c r="I142" i="3"/>
  <c r="I242" i="3"/>
  <c r="J242" i="3"/>
  <c r="I221" i="3"/>
  <c r="J221" i="3"/>
  <c r="I199" i="3"/>
  <c r="J199" i="3"/>
  <c r="I178" i="3"/>
  <c r="J178" i="3"/>
  <c r="J157" i="3"/>
  <c r="I157" i="3"/>
  <c r="J135" i="3"/>
  <c r="I135" i="3"/>
  <c r="I236" i="3"/>
  <c r="J236" i="3"/>
  <c r="I220" i="3"/>
  <c r="J220" i="3"/>
  <c r="I204" i="3"/>
  <c r="J204" i="3"/>
  <c r="I188" i="3"/>
  <c r="J188" i="3"/>
  <c r="I172" i="3"/>
  <c r="J172" i="3"/>
  <c r="I156" i="3"/>
  <c r="J156" i="3"/>
  <c r="I140" i="3"/>
  <c r="J140" i="3"/>
  <c r="J9" i="3"/>
  <c r="I9" i="3"/>
  <c r="J25" i="3"/>
  <c r="I25" i="3"/>
  <c r="J41" i="3"/>
  <c r="I41" i="3"/>
  <c r="J57" i="3"/>
  <c r="I57" i="3"/>
  <c r="J73" i="3"/>
  <c r="I73" i="3"/>
  <c r="J89" i="3"/>
  <c r="I89" i="3"/>
  <c r="J105" i="3"/>
  <c r="I105" i="3"/>
  <c r="J121" i="3"/>
  <c r="I121" i="3"/>
  <c r="I18" i="3"/>
  <c r="J18" i="3"/>
  <c r="I34" i="3"/>
  <c r="J34" i="3"/>
  <c r="I50" i="3"/>
  <c r="J50" i="3"/>
  <c r="I66" i="3"/>
  <c r="J66" i="3"/>
  <c r="I82" i="3"/>
  <c r="J82" i="3"/>
  <c r="I98" i="3"/>
  <c r="J98" i="3"/>
  <c r="I114" i="3"/>
  <c r="J114" i="3"/>
  <c r="J7" i="3"/>
  <c r="I7" i="3"/>
  <c r="J23" i="3"/>
  <c r="I23" i="3"/>
  <c r="J39" i="3"/>
  <c r="I39" i="3"/>
  <c r="J55" i="3"/>
  <c r="I55" i="3"/>
  <c r="J71" i="3"/>
  <c r="I71" i="3"/>
  <c r="J87" i="3"/>
  <c r="I87" i="3"/>
  <c r="J103" i="3"/>
  <c r="I103" i="3"/>
  <c r="J119" i="3"/>
  <c r="I119" i="3"/>
  <c r="I12" i="3"/>
  <c r="J12" i="3"/>
  <c r="I28" i="3"/>
  <c r="J28" i="3"/>
  <c r="I44" i="3"/>
  <c r="J44" i="3"/>
  <c r="I60" i="3"/>
  <c r="J60" i="3"/>
  <c r="I76" i="3"/>
  <c r="J76" i="3"/>
  <c r="I92" i="3"/>
  <c r="J92" i="3"/>
  <c r="I108" i="3"/>
  <c r="J108" i="3"/>
  <c r="I124" i="3"/>
  <c r="J124" i="3"/>
  <c r="I230" i="3"/>
  <c r="J230" i="3"/>
  <c r="I203" i="3"/>
  <c r="J203" i="3"/>
  <c r="I182" i="3"/>
  <c r="J182" i="3"/>
  <c r="J161" i="3"/>
  <c r="I161" i="3"/>
  <c r="J139" i="3"/>
  <c r="I139" i="3"/>
  <c r="I234" i="3"/>
  <c r="J234" i="3"/>
  <c r="I213" i="3"/>
  <c r="J213" i="3"/>
  <c r="I191" i="3"/>
  <c r="J191" i="3"/>
  <c r="I170" i="3"/>
  <c r="J170" i="3"/>
  <c r="J149" i="3"/>
  <c r="I149" i="3"/>
  <c r="J127" i="3"/>
  <c r="I127" i="3"/>
  <c r="I222" i="3"/>
  <c r="J222" i="3"/>
  <c r="J201" i="3"/>
  <c r="I201" i="3"/>
  <c r="I179" i="3"/>
  <c r="J179" i="3"/>
  <c r="J158" i="3"/>
  <c r="I158" i="3"/>
  <c r="J137" i="3"/>
  <c r="I137" i="3"/>
  <c r="I237" i="3"/>
  <c r="J237" i="3"/>
  <c r="I215" i="3"/>
  <c r="J215" i="3"/>
  <c r="I194" i="3"/>
  <c r="J194" i="3"/>
  <c r="I173" i="3"/>
  <c r="J173" i="3"/>
  <c r="J151" i="3"/>
  <c r="I151" i="3"/>
  <c r="I130" i="3"/>
  <c r="J130" i="3"/>
  <c r="I232" i="3"/>
  <c r="J232" i="3"/>
  <c r="I216" i="3"/>
  <c r="J216" i="3"/>
  <c r="I200" i="3"/>
  <c r="J200" i="3"/>
  <c r="I184" i="3"/>
  <c r="J184" i="3"/>
  <c r="J168" i="3"/>
  <c r="I168" i="3"/>
  <c r="I152" i="3"/>
  <c r="J152" i="3"/>
  <c r="J136" i="3"/>
  <c r="I136" i="3"/>
  <c r="J13" i="3"/>
  <c r="I13" i="3"/>
  <c r="J29" i="3"/>
  <c r="I29" i="3"/>
  <c r="J45" i="3"/>
  <c r="I45" i="3"/>
  <c r="J61" i="3"/>
  <c r="I61" i="3"/>
  <c r="J77" i="3"/>
  <c r="I77" i="3"/>
  <c r="J93" i="3"/>
  <c r="I93" i="3"/>
  <c r="J109" i="3"/>
  <c r="I109" i="3"/>
  <c r="I2" i="3"/>
  <c r="J2" i="3"/>
  <c r="J22" i="3"/>
  <c r="I22" i="3"/>
  <c r="J38" i="3"/>
  <c r="I38" i="3"/>
  <c r="J54" i="3"/>
  <c r="I54" i="3"/>
  <c r="J70" i="3"/>
  <c r="I70" i="3"/>
  <c r="J86" i="3"/>
  <c r="I86" i="3"/>
  <c r="J102" i="3"/>
  <c r="I102" i="3"/>
  <c r="J118" i="3"/>
  <c r="I118" i="3"/>
  <c r="M12" i="4"/>
  <c r="I140" i="2"/>
  <c r="I122" i="2"/>
  <c r="I106" i="2"/>
  <c r="I24" i="2"/>
  <c r="I32" i="2"/>
  <c r="I7" i="2"/>
  <c r="I5" i="2"/>
  <c r="I125" i="2"/>
  <c r="I104" i="2"/>
  <c r="I64" i="2"/>
  <c r="I129" i="2"/>
  <c r="I63" i="2"/>
  <c r="I130" i="2"/>
  <c r="I20" i="2"/>
  <c r="I52" i="2"/>
  <c r="I103" i="2"/>
  <c r="E116" i="2"/>
  <c r="K5" i="4"/>
  <c r="K13" i="4" s="1"/>
  <c r="F7" i="4"/>
  <c r="G7" i="4"/>
  <c r="H7" i="4"/>
  <c r="I7" i="4"/>
  <c r="J7" i="4"/>
  <c r="K7" i="4"/>
  <c r="L7" i="4"/>
  <c r="L9" i="4"/>
  <c r="L10" i="4" s="1"/>
  <c r="D34" i="2"/>
  <c r="C34" i="2" s="1"/>
  <c r="B34" i="2" s="1"/>
  <c r="E34" i="2"/>
  <c r="F34" i="2"/>
  <c r="G34" i="2"/>
  <c r="I34" i="2"/>
  <c r="D46" i="2"/>
  <c r="E46" i="2"/>
  <c r="F46" i="2"/>
  <c r="G46" i="2"/>
  <c r="I46" i="2"/>
  <c r="D136" i="2"/>
  <c r="E136" i="2"/>
  <c r="F136" i="2"/>
  <c r="G136" i="2"/>
  <c r="C136" i="2"/>
  <c r="B136" i="2" s="1"/>
  <c r="I136" i="2"/>
  <c r="D29" i="2"/>
  <c r="C29" i="2" s="1"/>
  <c r="B29" i="2" s="1"/>
  <c r="E29" i="2"/>
  <c r="F29" i="2"/>
  <c r="G29" i="2"/>
  <c r="I29" i="2"/>
  <c r="D33" i="2"/>
  <c r="E33" i="2"/>
  <c r="F33" i="2"/>
  <c r="G33" i="2"/>
  <c r="C33" i="2"/>
  <c r="B33" i="2" s="1"/>
  <c r="I33" i="2"/>
  <c r="D89" i="2"/>
  <c r="C89" i="2" s="1"/>
  <c r="B89" i="2" s="1"/>
  <c r="E89" i="2"/>
  <c r="F89" i="2"/>
  <c r="G89" i="2"/>
  <c r="I89" i="2"/>
  <c r="D134" i="2"/>
  <c r="C134" i="2" s="1"/>
  <c r="B134" i="2" s="1"/>
  <c r="E134" i="2"/>
  <c r="F134" i="2"/>
  <c r="G134" i="2"/>
  <c r="I134" i="2"/>
  <c r="D138" i="2"/>
  <c r="E138" i="2"/>
  <c r="F138" i="2"/>
  <c r="G138" i="2"/>
  <c r="C138" i="2"/>
  <c r="B138" i="2" s="1"/>
  <c r="I138" i="2"/>
  <c r="D109" i="2"/>
  <c r="C109" i="2" s="1"/>
  <c r="B109" i="2" s="1"/>
  <c r="E109" i="2"/>
  <c r="F109" i="2"/>
  <c r="G109" i="2"/>
  <c r="I109" i="2"/>
  <c r="D113" i="2"/>
  <c r="E113" i="2"/>
  <c r="F113" i="2"/>
  <c r="G113" i="2"/>
  <c r="C113" i="2"/>
  <c r="B113" i="2" s="1"/>
  <c r="I113" i="2"/>
  <c r="D42" i="2"/>
  <c r="C42" i="2" s="1"/>
  <c r="B42" i="2" s="1"/>
  <c r="E42" i="2"/>
  <c r="F42" i="2"/>
  <c r="G42" i="2"/>
  <c r="I42" i="2"/>
  <c r="D100" i="2"/>
  <c r="C100" i="2" s="1"/>
  <c r="B100" i="2" s="1"/>
  <c r="E100" i="2"/>
  <c r="F100" i="2"/>
  <c r="G100" i="2"/>
  <c r="I100" i="2"/>
  <c r="D105" i="2"/>
  <c r="E105" i="2"/>
  <c r="F105" i="2"/>
  <c r="G105" i="2"/>
  <c r="C105" i="2"/>
  <c r="B105" i="2" s="1"/>
  <c r="I105" i="2"/>
  <c r="D83" i="2"/>
  <c r="C83" i="2" s="1"/>
  <c r="B83" i="2" s="1"/>
  <c r="E83" i="2"/>
  <c r="F83" i="2"/>
  <c r="G83" i="2"/>
  <c r="I83" i="2"/>
  <c r="D91" i="2"/>
  <c r="C91" i="2" s="1"/>
  <c r="B91" i="2" s="1"/>
  <c r="E91" i="2"/>
  <c r="F91" i="2"/>
  <c r="G91" i="2"/>
  <c r="I91" i="2"/>
  <c r="D17" i="2"/>
  <c r="E17" i="2"/>
  <c r="F17" i="2"/>
  <c r="G17" i="2"/>
  <c r="C17" i="2"/>
  <c r="B17" i="2" s="1"/>
  <c r="I17" i="2"/>
  <c r="D96" i="2"/>
  <c r="E96" i="2"/>
  <c r="F96" i="2"/>
  <c r="G96" i="2"/>
  <c r="C96" i="2"/>
  <c r="B96" i="2" s="1"/>
  <c r="I96" i="2"/>
  <c r="D66" i="2"/>
  <c r="E66" i="2"/>
  <c r="F66" i="2"/>
  <c r="G66" i="2"/>
  <c r="C66" i="2"/>
  <c r="B66" i="2" s="1"/>
  <c r="I66" i="2"/>
  <c r="C3" i="2"/>
  <c r="B3" i="2" s="1"/>
  <c r="E3" i="2"/>
  <c r="F3" i="2"/>
  <c r="G3" i="2"/>
  <c r="I3" i="2"/>
  <c r="D75" i="2"/>
  <c r="E75" i="2"/>
  <c r="F75" i="2"/>
  <c r="G75" i="2"/>
  <c r="C75" i="2"/>
  <c r="B75" i="2" s="1"/>
  <c r="I75" i="2"/>
  <c r="E2" i="2"/>
  <c r="F2" i="2"/>
  <c r="G2" i="2"/>
  <c r="I2" i="2"/>
  <c r="D84" i="2"/>
  <c r="E84" i="2"/>
  <c r="F84" i="2"/>
  <c r="G84" i="2"/>
  <c r="C84" i="2"/>
  <c r="B84" i="2" s="1"/>
  <c r="I84" i="2"/>
  <c r="D101" i="2"/>
  <c r="E101" i="2"/>
  <c r="F101" i="2"/>
  <c r="G101" i="2"/>
  <c r="C101" i="2"/>
  <c r="B101" i="2" s="1"/>
  <c r="I101" i="2"/>
  <c r="D77" i="2"/>
  <c r="E77" i="2"/>
  <c r="F77" i="2"/>
  <c r="G77" i="2"/>
  <c r="C77" i="2"/>
  <c r="B77" i="2" s="1"/>
  <c r="I77" i="2"/>
  <c r="D73" i="2"/>
  <c r="C73" i="2" s="1"/>
  <c r="B73" i="2" s="1"/>
  <c r="E73" i="2"/>
  <c r="F73" i="2"/>
  <c r="G73" i="2"/>
  <c r="I73" i="2"/>
  <c r="D107" i="2"/>
  <c r="E107" i="2"/>
  <c r="F107" i="2"/>
  <c r="G107" i="2"/>
  <c r="C107" i="2"/>
  <c r="B107" i="2" s="1"/>
  <c r="I107" i="2"/>
  <c r="D53" i="2"/>
  <c r="C53" i="2" s="1"/>
  <c r="B53" i="2" s="1"/>
  <c r="E53" i="2"/>
  <c r="F53" i="2"/>
  <c r="G53" i="2"/>
  <c r="I53" i="2"/>
  <c r="D35" i="2"/>
  <c r="E35" i="2"/>
  <c r="F35" i="2"/>
  <c r="G35" i="2"/>
  <c r="C35" i="2"/>
  <c r="B35" i="2" s="1"/>
  <c r="I35" i="2"/>
  <c r="D79" i="2"/>
  <c r="C79" i="2" s="1"/>
  <c r="B79" i="2" s="1"/>
  <c r="E79" i="2"/>
  <c r="F79" i="2"/>
  <c r="G79" i="2"/>
  <c r="I79" i="2"/>
  <c r="D11" i="2"/>
  <c r="C11" i="2" s="1"/>
  <c r="B11" i="2" s="1"/>
  <c r="E11" i="2"/>
  <c r="F11" i="2"/>
  <c r="G11" i="2"/>
  <c r="I11" i="2"/>
  <c r="D126" i="2"/>
  <c r="E126" i="2"/>
  <c r="F126" i="2"/>
  <c r="G126" i="2"/>
  <c r="C126" i="2"/>
  <c r="B126" i="2" s="1"/>
  <c r="I126" i="2"/>
  <c r="D25" i="2"/>
  <c r="C25" i="2" s="1"/>
  <c r="B25" i="2" s="1"/>
  <c r="E25" i="2"/>
  <c r="F25" i="2"/>
  <c r="G25" i="2"/>
  <c r="I25" i="2"/>
  <c r="D41" i="2"/>
  <c r="C41" i="2" s="1"/>
  <c r="B41" i="2" s="1"/>
  <c r="E41" i="2"/>
  <c r="F41" i="2"/>
  <c r="G41" i="2"/>
  <c r="I41" i="2"/>
  <c r="D31" i="2"/>
  <c r="C31" i="2" s="1"/>
  <c r="B31" i="2" s="1"/>
  <c r="E31" i="2"/>
  <c r="F31" i="2"/>
  <c r="G31" i="2"/>
  <c r="I31" i="2"/>
  <c r="D55" i="2"/>
  <c r="C55" i="2" s="1"/>
  <c r="B55" i="2" s="1"/>
  <c r="E55" i="2"/>
  <c r="F55" i="2"/>
  <c r="G55" i="2"/>
  <c r="I55" i="2"/>
  <c r="D86" i="2"/>
  <c r="E86" i="2"/>
  <c r="F86" i="2"/>
  <c r="G86" i="2"/>
  <c r="C86" i="2"/>
  <c r="B86" i="2" s="1"/>
  <c r="I86" i="2"/>
  <c r="D99" i="2"/>
  <c r="E99" i="2"/>
  <c r="F99" i="2"/>
  <c r="G99" i="2"/>
  <c r="C99" i="2"/>
  <c r="B99" i="2" s="1"/>
  <c r="I99" i="2"/>
  <c r="D139" i="2"/>
  <c r="C139" i="2" s="1"/>
  <c r="B139" i="2" s="1"/>
  <c r="E139" i="2"/>
  <c r="F139" i="2"/>
  <c r="G139" i="2"/>
  <c r="I139" i="2"/>
  <c r="D60" i="2"/>
  <c r="C60" i="2" s="1"/>
  <c r="B60" i="2" s="1"/>
  <c r="E60" i="2"/>
  <c r="F60" i="2"/>
  <c r="G60" i="2"/>
  <c r="I60" i="2"/>
  <c r="D132" i="2"/>
  <c r="E132" i="2"/>
  <c r="F132" i="2"/>
  <c r="G132" i="2"/>
  <c r="C132" i="2"/>
  <c r="B132" i="2" s="1"/>
  <c r="I132" i="2"/>
  <c r="D23" i="2"/>
  <c r="E23" i="2"/>
  <c r="F23" i="2"/>
  <c r="G23" i="2"/>
  <c r="C23" i="2"/>
  <c r="B23" i="2" s="1"/>
  <c r="I23" i="2"/>
  <c r="D62" i="2"/>
  <c r="C62" i="2" s="1"/>
  <c r="B62" i="2" s="1"/>
  <c r="E62" i="2"/>
  <c r="F62" i="2"/>
  <c r="G62" i="2"/>
  <c r="I62" i="2"/>
  <c r="D22" i="2"/>
  <c r="C22" i="2" s="1"/>
  <c r="B22" i="2" s="1"/>
  <c r="E22" i="2"/>
  <c r="F22" i="2"/>
  <c r="G22" i="2"/>
  <c r="I22" i="2"/>
  <c r="D121" i="2"/>
  <c r="E121" i="2"/>
  <c r="F121" i="2"/>
  <c r="G121" i="2"/>
  <c r="C121" i="2"/>
  <c r="B121" i="2" s="1"/>
  <c r="I121" i="2"/>
  <c r="D8" i="2"/>
  <c r="E8" i="2"/>
  <c r="F8" i="2"/>
  <c r="G8" i="2"/>
  <c r="C8" i="2"/>
  <c r="B8" i="2" s="1"/>
  <c r="I8" i="2"/>
  <c r="D49" i="2"/>
  <c r="C49" i="2" s="1"/>
  <c r="B49" i="2" s="1"/>
  <c r="E49" i="2"/>
  <c r="F49" i="2"/>
  <c r="G49" i="2"/>
  <c r="I49" i="2"/>
  <c r="D38" i="2"/>
  <c r="E38" i="2"/>
  <c r="F38" i="2"/>
  <c r="G38" i="2"/>
  <c r="C38" i="2"/>
  <c r="B38" i="2" s="1"/>
  <c r="I38" i="2"/>
  <c r="D97" i="2"/>
  <c r="C97" i="2" s="1"/>
  <c r="B97" i="2" s="1"/>
  <c r="E97" i="2"/>
  <c r="F97" i="2"/>
  <c r="G97" i="2"/>
  <c r="I97" i="2"/>
  <c r="D16" i="2"/>
  <c r="C16" i="2" s="1"/>
  <c r="B16" i="2" s="1"/>
  <c r="E16" i="2"/>
  <c r="F16" i="2"/>
  <c r="G16" i="2"/>
  <c r="I16" i="2"/>
  <c r="D123" i="2"/>
  <c r="E123" i="2"/>
  <c r="F123" i="2"/>
  <c r="G123" i="2"/>
  <c r="C123" i="2"/>
  <c r="B123" i="2" s="1"/>
  <c r="I123" i="2"/>
  <c r="D47" i="2"/>
  <c r="E47" i="2"/>
  <c r="F47" i="2"/>
  <c r="G47" i="2"/>
  <c r="C47" i="2"/>
  <c r="B47" i="2" s="1"/>
  <c r="I47" i="2"/>
  <c r="D12" i="2"/>
  <c r="C12" i="2" s="1"/>
  <c r="B12" i="2" s="1"/>
  <c r="E12" i="2"/>
  <c r="F12" i="2"/>
  <c r="G12" i="2"/>
  <c r="I12" i="2"/>
  <c r="D111" i="2"/>
  <c r="E111" i="2"/>
  <c r="F111" i="2"/>
  <c r="G111" i="2"/>
  <c r="C111" i="2"/>
  <c r="B111" i="2" s="1"/>
  <c r="I111" i="2"/>
  <c r="D18" i="2"/>
  <c r="C18" i="2" s="1"/>
  <c r="B18" i="2" s="1"/>
  <c r="E18" i="2"/>
  <c r="F18" i="2"/>
  <c r="G18" i="2"/>
  <c r="I18" i="2"/>
  <c r="D120" i="2"/>
  <c r="C120" i="2" s="1"/>
  <c r="B120" i="2" s="1"/>
  <c r="E120" i="2"/>
  <c r="F120" i="2"/>
  <c r="G120" i="2"/>
  <c r="I120" i="2"/>
  <c r="D65" i="2"/>
  <c r="E65" i="2"/>
  <c r="F65" i="2"/>
  <c r="G65" i="2"/>
  <c r="C65" i="2"/>
  <c r="B65" i="2" s="1"/>
  <c r="I65" i="2"/>
  <c r="D82" i="2"/>
  <c r="E82" i="2"/>
  <c r="F82" i="2"/>
  <c r="G82" i="2"/>
  <c r="C82" i="2"/>
  <c r="B82" i="2" s="1"/>
  <c r="I82" i="2"/>
  <c r="D21" i="2"/>
  <c r="C21" i="2" s="1"/>
  <c r="B21" i="2" s="1"/>
  <c r="E21" i="2"/>
  <c r="F21" i="2"/>
  <c r="G21" i="2"/>
  <c r="I21" i="2"/>
  <c r="D67" i="2"/>
  <c r="E67" i="2"/>
  <c r="F67" i="2"/>
  <c r="G67" i="2"/>
  <c r="C67" i="2"/>
  <c r="B67" i="2" s="1"/>
  <c r="I67" i="2"/>
  <c r="D95" i="2"/>
  <c r="E95" i="2"/>
  <c r="F95" i="2"/>
  <c r="G95" i="2"/>
  <c r="C95" i="2"/>
  <c r="B95" i="2" s="1"/>
  <c r="I95" i="2"/>
  <c r="D128" i="2"/>
  <c r="C128" i="2" s="1"/>
  <c r="B128" i="2" s="1"/>
  <c r="E128" i="2"/>
  <c r="F128" i="2"/>
  <c r="G128" i="2"/>
  <c r="I128" i="2"/>
  <c r="D68" i="2"/>
  <c r="E68" i="2"/>
  <c r="F68" i="2"/>
  <c r="G68" i="2"/>
  <c r="C68" i="2"/>
  <c r="B68" i="2" s="1"/>
  <c r="I68" i="2"/>
  <c r="D78" i="2"/>
  <c r="E78" i="2"/>
  <c r="F78" i="2"/>
  <c r="G78" i="2"/>
  <c r="C78" i="2"/>
  <c r="B78" i="2" s="1"/>
  <c r="I78" i="2"/>
  <c r="D117" i="2"/>
  <c r="E117" i="2"/>
  <c r="F117" i="2"/>
  <c r="G117" i="2"/>
  <c r="C117" i="2"/>
  <c r="B117" i="2" s="1"/>
  <c r="I117" i="2"/>
  <c r="D108" i="2"/>
  <c r="C108" i="2" s="1"/>
  <c r="B108" i="2" s="1"/>
  <c r="E108" i="2"/>
  <c r="F108" i="2"/>
  <c r="G108" i="2"/>
  <c r="I108" i="2"/>
  <c r="D87" i="2"/>
  <c r="C87" i="2" s="1"/>
  <c r="B87" i="2" s="1"/>
  <c r="E87" i="2"/>
  <c r="F87" i="2"/>
  <c r="G87" i="2"/>
  <c r="I87" i="2"/>
  <c r="D54" i="2"/>
  <c r="E54" i="2"/>
  <c r="F54" i="2"/>
  <c r="G54" i="2"/>
  <c r="C54" i="2"/>
  <c r="B54" i="2" s="1"/>
  <c r="I54" i="2"/>
  <c r="D45" i="2"/>
  <c r="C45" i="2" s="1"/>
  <c r="B45" i="2" s="1"/>
  <c r="E45" i="2"/>
  <c r="F45" i="2"/>
  <c r="G45" i="2"/>
  <c r="I45" i="2"/>
  <c r="D10" i="2"/>
  <c r="C10" i="2" s="1"/>
  <c r="B10" i="2" s="1"/>
  <c r="E10" i="2"/>
  <c r="F10" i="2"/>
  <c r="G10" i="2"/>
  <c r="I10" i="2"/>
  <c r="D114" i="2"/>
  <c r="C114" i="2" s="1"/>
  <c r="B114" i="2" s="1"/>
  <c r="E114" i="2"/>
  <c r="F114" i="2"/>
  <c r="G114" i="2"/>
  <c r="I114" i="2"/>
  <c r="D69" i="2"/>
  <c r="E69" i="2"/>
  <c r="F69" i="2"/>
  <c r="G69" i="2"/>
  <c r="C69" i="2"/>
  <c r="B69" i="2" s="1"/>
  <c r="I69" i="2"/>
  <c r="C4" i="2"/>
  <c r="B4" i="2" s="1"/>
  <c r="E4" i="2"/>
  <c r="F4" i="2"/>
  <c r="G4" i="2"/>
  <c r="I4" i="2"/>
  <c r="D58" i="2"/>
  <c r="E58" i="2"/>
  <c r="F58" i="2"/>
  <c r="G58" i="2"/>
  <c r="C58" i="2"/>
  <c r="B58" i="2" s="1"/>
  <c r="I58" i="2"/>
  <c r="D14" i="2"/>
  <c r="C14" i="2" s="1"/>
  <c r="B14" i="2" s="1"/>
  <c r="E14" i="2"/>
  <c r="F14" i="2"/>
  <c r="G14" i="2"/>
  <c r="I14" i="2"/>
  <c r="D51" i="2"/>
  <c r="E51" i="2"/>
  <c r="F51" i="2"/>
  <c r="G51" i="2"/>
  <c r="C51" i="2"/>
  <c r="B51" i="2" s="1"/>
  <c r="I51" i="2"/>
  <c r="D119" i="2"/>
  <c r="E119" i="2"/>
  <c r="F119" i="2"/>
  <c r="G119" i="2"/>
  <c r="C119" i="2"/>
  <c r="B119" i="2" s="1"/>
  <c r="I119" i="2"/>
  <c r="D50" i="2"/>
  <c r="E50" i="2"/>
  <c r="F50" i="2"/>
  <c r="G50" i="2"/>
  <c r="C50" i="2"/>
  <c r="B50" i="2" s="1"/>
  <c r="I50" i="2"/>
  <c r="D135" i="2"/>
  <c r="C135" i="2" s="1"/>
  <c r="B135" i="2" s="1"/>
  <c r="E135" i="2"/>
  <c r="F135" i="2"/>
  <c r="G135" i="2"/>
  <c r="I135" i="2"/>
  <c r="D15" i="2"/>
  <c r="E15" i="2"/>
  <c r="F15" i="2"/>
  <c r="G15" i="2"/>
  <c r="C15" i="2"/>
  <c r="B15" i="2" s="1"/>
  <c r="I15" i="2"/>
  <c r="D30" i="2"/>
  <c r="E30" i="2"/>
  <c r="F30" i="2"/>
  <c r="G30" i="2"/>
  <c r="C30" i="2"/>
  <c r="B30" i="2" s="1"/>
  <c r="I30" i="2"/>
  <c r="D112" i="2"/>
  <c r="E112" i="2"/>
  <c r="F112" i="2"/>
  <c r="G112" i="2"/>
  <c r="C112" i="2"/>
  <c r="B112" i="2" s="1"/>
  <c r="I112" i="2"/>
  <c r="D118" i="2"/>
  <c r="C118" i="2" s="1"/>
  <c r="B118" i="2" s="1"/>
  <c r="E118" i="2"/>
  <c r="F118" i="2"/>
  <c r="G118" i="2"/>
  <c r="I118" i="2"/>
  <c r="D110" i="2"/>
  <c r="E110" i="2"/>
  <c r="F110" i="2"/>
  <c r="G110" i="2"/>
  <c r="C110" i="2"/>
  <c r="B110" i="2" s="1"/>
  <c r="I110" i="2"/>
  <c r="D98" i="2"/>
  <c r="E98" i="2"/>
  <c r="F98" i="2"/>
  <c r="G98" i="2"/>
  <c r="C98" i="2"/>
  <c r="B98" i="2" s="1"/>
  <c r="I98" i="2"/>
  <c r="D71" i="2"/>
  <c r="E71" i="2"/>
  <c r="F71" i="2"/>
  <c r="G71" i="2"/>
  <c r="C71" i="2"/>
  <c r="B71" i="2" s="1"/>
  <c r="I71" i="2"/>
  <c r="D124" i="2"/>
  <c r="C124" i="2" s="1"/>
  <c r="B124" i="2" s="1"/>
  <c r="E124" i="2"/>
  <c r="F124" i="2"/>
  <c r="G124" i="2"/>
  <c r="I124" i="2"/>
  <c r="D94" i="2"/>
  <c r="C94" i="2" s="1"/>
  <c r="B94" i="2" s="1"/>
  <c r="E94" i="2"/>
  <c r="F94" i="2"/>
  <c r="G94" i="2"/>
  <c r="I94" i="2"/>
  <c r="D6" i="2"/>
  <c r="C6" i="2" s="1"/>
  <c r="B6" i="2" s="1"/>
  <c r="E6" i="2"/>
  <c r="F6" i="2"/>
  <c r="G6" i="2"/>
  <c r="I6" i="2"/>
  <c r="D13" i="2"/>
  <c r="E13" i="2"/>
  <c r="F13" i="2"/>
  <c r="G13" i="2"/>
  <c r="C13" i="2"/>
  <c r="B13" i="2" s="1"/>
  <c r="I13" i="2"/>
  <c r="D76" i="2"/>
  <c r="C76" i="2" s="1"/>
  <c r="B76" i="2" s="1"/>
  <c r="E76" i="2"/>
  <c r="F76" i="2"/>
  <c r="G76" i="2"/>
  <c r="I76" i="2"/>
  <c r="D27" i="2"/>
  <c r="E27" i="2"/>
  <c r="F27" i="2"/>
  <c r="G27" i="2"/>
  <c r="C27" i="2"/>
  <c r="B27" i="2" s="1"/>
  <c r="I27" i="2"/>
  <c r="D19" i="2"/>
  <c r="C19" i="2" s="1"/>
  <c r="B19" i="2" s="1"/>
  <c r="E19" i="2"/>
  <c r="F19" i="2"/>
  <c r="G19" i="2"/>
  <c r="I19" i="2"/>
  <c r="D56" i="2"/>
  <c r="C56" i="2" s="1"/>
  <c r="B56" i="2" s="1"/>
  <c r="E56" i="2"/>
  <c r="F56" i="2"/>
  <c r="G56" i="2"/>
  <c r="I56" i="2"/>
  <c r="D74" i="2"/>
  <c r="C74" i="2" s="1"/>
  <c r="B74" i="2" s="1"/>
  <c r="E74" i="2"/>
  <c r="F74" i="2"/>
  <c r="G74" i="2"/>
  <c r="I74" i="2"/>
  <c r="D48" i="2"/>
  <c r="C48" i="2" s="1"/>
  <c r="B48" i="2" s="1"/>
  <c r="E48" i="2"/>
  <c r="F48" i="2"/>
  <c r="G48" i="2"/>
  <c r="I48" i="2"/>
  <c r="D44" i="2"/>
  <c r="E44" i="2"/>
  <c r="F44" i="2"/>
  <c r="G44" i="2"/>
  <c r="C44" i="2"/>
  <c r="B44" i="2" s="1"/>
  <c r="I44" i="2"/>
  <c r="D81" i="2"/>
  <c r="C81" i="2" s="1"/>
  <c r="B81" i="2" s="1"/>
  <c r="E81" i="2"/>
  <c r="F81" i="2"/>
  <c r="G81" i="2"/>
  <c r="I81" i="2"/>
  <c r="D40" i="2"/>
  <c r="C40" i="2" s="1"/>
  <c r="B40" i="2" s="1"/>
  <c r="E40" i="2"/>
  <c r="F40" i="2"/>
  <c r="G40" i="2"/>
  <c r="I40" i="2"/>
  <c r="D88" i="2"/>
  <c r="E88" i="2"/>
  <c r="F88" i="2"/>
  <c r="G88" i="2"/>
  <c r="C88" i="2"/>
  <c r="B88" i="2" s="1"/>
  <c r="I88" i="2"/>
  <c r="D131" i="2"/>
  <c r="C131" i="2" s="1"/>
  <c r="B131" i="2" s="1"/>
  <c r="E131" i="2"/>
  <c r="F131" i="2"/>
  <c r="G131" i="2"/>
  <c r="I131" i="2"/>
  <c r="D90" i="2"/>
  <c r="C90" i="2" s="1"/>
  <c r="B90" i="2" s="1"/>
  <c r="E90" i="2"/>
  <c r="F90" i="2"/>
  <c r="G90" i="2"/>
  <c r="I90" i="2"/>
  <c r="D37" i="2"/>
  <c r="C37" i="2" s="1"/>
  <c r="B37" i="2" s="1"/>
  <c r="E37" i="2"/>
  <c r="F37" i="2"/>
  <c r="G37" i="2"/>
  <c r="I37" i="2"/>
  <c r="D36" i="2"/>
  <c r="C36" i="2" s="1"/>
  <c r="B36" i="2" s="1"/>
  <c r="E36" i="2"/>
  <c r="F36" i="2"/>
  <c r="G36" i="2"/>
  <c r="I36" i="2"/>
  <c r="D115" i="2"/>
  <c r="E115" i="2"/>
  <c r="F115" i="2"/>
  <c r="G115" i="2"/>
  <c r="C115" i="2"/>
  <c r="B115" i="2" s="1"/>
  <c r="I115" i="2"/>
  <c r="D85" i="2"/>
  <c r="C85" i="2" s="1"/>
  <c r="B85" i="2" s="1"/>
  <c r="E85" i="2"/>
  <c r="F85" i="2"/>
  <c r="G85" i="2"/>
  <c r="I85" i="2"/>
  <c r="D72" i="2"/>
  <c r="C72" i="2" s="1"/>
  <c r="B72" i="2" s="1"/>
  <c r="E72" i="2"/>
  <c r="F72" i="2"/>
  <c r="G72" i="2"/>
  <c r="I72" i="2"/>
  <c r="D137" i="2"/>
  <c r="E137" i="2"/>
  <c r="F137" i="2"/>
  <c r="G137" i="2"/>
  <c r="C137" i="2"/>
  <c r="B137" i="2" s="1"/>
  <c r="I137" i="2"/>
  <c r="D93" i="2"/>
  <c r="C93" i="2" s="1"/>
  <c r="B93" i="2" s="1"/>
  <c r="E93" i="2"/>
  <c r="F93" i="2"/>
  <c r="G93" i="2"/>
  <c r="I93" i="2"/>
  <c r="D59" i="2"/>
  <c r="E59" i="2"/>
  <c r="F59" i="2"/>
  <c r="G59" i="2"/>
  <c r="C59" i="2"/>
  <c r="B59" i="2" s="1"/>
  <c r="I59" i="2"/>
  <c r="D43" i="2"/>
  <c r="C43" i="2" s="1"/>
  <c r="B43" i="2" s="1"/>
  <c r="E43" i="2"/>
  <c r="F43" i="2"/>
  <c r="G43" i="2"/>
  <c r="I43" i="2"/>
  <c r="D57" i="2"/>
  <c r="C57" i="2" s="1"/>
  <c r="B57" i="2" s="1"/>
  <c r="E57" i="2"/>
  <c r="F57" i="2"/>
  <c r="G57" i="2"/>
  <c r="I57" i="2"/>
  <c r="D127" i="2"/>
  <c r="E127" i="2"/>
  <c r="F127" i="2"/>
  <c r="G127" i="2"/>
  <c r="C127" i="2"/>
  <c r="B127" i="2" s="1"/>
  <c r="I127" i="2"/>
  <c r="D133" i="2"/>
  <c r="C133" i="2" s="1"/>
  <c r="B133" i="2" s="1"/>
  <c r="E133" i="2"/>
  <c r="F133" i="2"/>
  <c r="G133" i="2"/>
  <c r="I133" i="2"/>
  <c r="D80" i="2"/>
  <c r="C80" i="2" s="1"/>
  <c r="B80" i="2" s="1"/>
  <c r="E80" i="2"/>
  <c r="F80" i="2"/>
  <c r="G80" i="2"/>
  <c r="I80" i="2"/>
  <c r="D61" i="2"/>
  <c r="E61" i="2"/>
  <c r="F61" i="2"/>
  <c r="G61" i="2"/>
  <c r="C61" i="2"/>
  <c r="B61" i="2" s="1"/>
  <c r="I61" i="2"/>
  <c r="D116" i="2"/>
  <c r="C116" i="2" s="1"/>
  <c r="B116" i="2" s="1"/>
  <c r="F116" i="2"/>
  <c r="G116" i="2"/>
  <c r="I116" i="2"/>
  <c r="D9" i="2"/>
  <c r="C9" i="2" s="1"/>
  <c r="B9" i="2" s="1"/>
  <c r="E9" i="2"/>
  <c r="F9" i="2"/>
  <c r="G9" i="2"/>
  <c r="I9" i="2"/>
  <c r="D28" i="2"/>
  <c r="C28" i="2" s="1"/>
  <c r="B28" i="2" s="1"/>
  <c r="E28" i="2"/>
  <c r="F28" i="2"/>
  <c r="G28" i="2"/>
  <c r="I28" i="2"/>
  <c r="D26" i="2"/>
  <c r="E26" i="2"/>
  <c r="F26" i="2"/>
  <c r="G26" i="2"/>
  <c r="C26" i="2"/>
  <c r="B26" i="2" s="1"/>
  <c r="I26" i="2"/>
  <c r="D92" i="2"/>
  <c r="C92" i="2" s="1"/>
  <c r="B92" i="2" s="1"/>
  <c r="E92" i="2"/>
  <c r="F92" i="2"/>
  <c r="G92" i="2"/>
  <c r="I92" i="2"/>
  <c r="D70" i="2"/>
  <c r="E70" i="2"/>
  <c r="F70" i="2"/>
  <c r="G70" i="2"/>
  <c r="C70" i="2"/>
  <c r="B70" i="2" s="1"/>
  <c r="I70" i="2"/>
  <c r="D102" i="2"/>
  <c r="E102" i="2"/>
  <c r="F102" i="2"/>
  <c r="G102" i="2"/>
  <c r="C102" i="2"/>
  <c r="B102" i="2" s="1"/>
  <c r="I102" i="2"/>
  <c r="D39" i="2"/>
  <c r="E39" i="2"/>
  <c r="F39" i="2"/>
  <c r="G39" i="2"/>
  <c r="C39" i="2"/>
  <c r="B39" i="2" s="1"/>
  <c r="I39" i="2"/>
  <c r="D103" i="2"/>
  <c r="C103" i="2" s="1"/>
  <c r="B103" i="2" s="1"/>
  <c r="E103" i="2"/>
  <c r="F103" i="2"/>
  <c r="G103" i="2"/>
  <c r="D52" i="2"/>
  <c r="E52" i="2"/>
  <c r="F52" i="2"/>
  <c r="G52" i="2"/>
  <c r="C52" i="2"/>
  <c r="B52" i="2" s="1"/>
  <c r="D20" i="2"/>
  <c r="C20" i="2" s="1"/>
  <c r="B20" i="2" s="1"/>
  <c r="E20" i="2"/>
  <c r="F20" i="2"/>
  <c r="G20" i="2"/>
  <c r="D130" i="2"/>
  <c r="E130" i="2"/>
  <c r="F130" i="2"/>
  <c r="G130" i="2"/>
  <c r="C130" i="2"/>
  <c r="B130" i="2" s="1"/>
  <c r="D63" i="2"/>
  <c r="C63" i="2" s="1"/>
  <c r="B63" i="2" s="1"/>
  <c r="E63" i="2"/>
  <c r="F63" i="2"/>
  <c r="G63" i="2"/>
  <c r="D129" i="2"/>
  <c r="C129" i="2" s="1"/>
  <c r="B129" i="2" s="1"/>
  <c r="E129" i="2"/>
  <c r="F129" i="2"/>
  <c r="G129" i="2"/>
  <c r="D64" i="2"/>
  <c r="C64" i="2" s="1"/>
  <c r="B64" i="2" s="1"/>
  <c r="E64" i="2"/>
  <c r="F64" i="2"/>
  <c r="G64" i="2"/>
  <c r="D104" i="2"/>
  <c r="C104" i="2" s="1"/>
  <c r="B104" i="2" s="1"/>
  <c r="E104" i="2"/>
  <c r="F104" i="2"/>
  <c r="G104" i="2"/>
  <c r="D125" i="2"/>
  <c r="C125" i="2" s="1"/>
  <c r="B125" i="2" s="1"/>
  <c r="E125" i="2"/>
  <c r="F125" i="2"/>
  <c r="G125" i="2"/>
  <c r="D5" i="2"/>
  <c r="E5" i="2"/>
  <c r="F5" i="2"/>
  <c r="G5" i="2"/>
  <c r="C5" i="2"/>
  <c r="B5" i="2" s="1"/>
  <c r="D7" i="2"/>
  <c r="C7" i="2" s="1"/>
  <c r="B7" i="2" s="1"/>
  <c r="E7" i="2"/>
  <c r="F7" i="2"/>
  <c r="G7" i="2"/>
  <c r="D32" i="2"/>
  <c r="E32" i="2"/>
  <c r="F32" i="2"/>
  <c r="G32" i="2"/>
  <c r="C32" i="2"/>
  <c r="B32" i="2" s="1"/>
  <c r="D24" i="2"/>
  <c r="C24" i="2" s="1"/>
  <c r="B24" i="2" s="1"/>
  <c r="E24" i="2"/>
  <c r="F24" i="2"/>
  <c r="G24" i="2"/>
  <c r="D106" i="2"/>
  <c r="C106" i="2" s="1"/>
  <c r="B106" i="2" s="1"/>
  <c r="E106" i="2"/>
  <c r="F106" i="2"/>
  <c r="G106" i="2"/>
  <c r="D122" i="2"/>
  <c r="E122" i="2"/>
  <c r="F122" i="2"/>
  <c r="G122" i="2"/>
  <c r="C122" i="2"/>
  <c r="B122" i="2" s="1"/>
  <c r="D140" i="2"/>
  <c r="C140" i="2" s="1"/>
  <c r="B140" i="2" s="1"/>
  <c r="E140" i="2"/>
  <c r="F140" i="2"/>
  <c r="G140" i="2"/>
  <c r="D141" i="2"/>
  <c r="E141" i="2"/>
  <c r="F141" i="2"/>
  <c r="G141" i="2"/>
  <c r="C141" i="2"/>
  <c r="D142" i="2"/>
  <c r="C142" i="2" s="1"/>
  <c r="E142" i="2"/>
  <c r="F142" i="2"/>
  <c r="G142" i="2"/>
  <c r="D143" i="2"/>
  <c r="C143" i="2" s="1"/>
  <c r="E143" i="2"/>
  <c r="F143" i="2"/>
  <c r="G143" i="2"/>
  <c r="D144" i="2"/>
  <c r="C144" i="2" s="1"/>
  <c r="E144" i="2"/>
  <c r="F144" i="2"/>
  <c r="G144" i="2"/>
  <c r="D145" i="2"/>
  <c r="C145" i="2" s="1"/>
  <c r="E145" i="2"/>
  <c r="F145" i="2"/>
  <c r="G145" i="2"/>
  <c r="D146" i="2"/>
  <c r="E146" i="2"/>
  <c r="F146" i="2"/>
  <c r="G146" i="2"/>
  <c r="C146" i="2"/>
  <c r="D147" i="2"/>
  <c r="C147" i="2" s="1"/>
  <c r="E147" i="2"/>
  <c r="F147" i="2"/>
  <c r="G147" i="2"/>
  <c r="D148" i="2"/>
  <c r="E148" i="2"/>
  <c r="F148" i="2"/>
  <c r="G148" i="2"/>
  <c r="C148" i="2"/>
  <c r="D149" i="2"/>
  <c r="C149" i="2" s="1"/>
  <c r="E149" i="2"/>
  <c r="F149" i="2"/>
  <c r="G149" i="2"/>
  <c r="D150" i="2"/>
  <c r="E150" i="2"/>
  <c r="F150" i="2"/>
  <c r="G150" i="2"/>
  <c r="C150" i="2"/>
  <c r="D151" i="2"/>
  <c r="C151" i="2" s="1"/>
  <c r="E151" i="2"/>
  <c r="F151" i="2"/>
  <c r="G151" i="2"/>
  <c r="D152" i="2"/>
  <c r="E152" i="2"/>
  <c r="F152" i="2"/>
  <c r="G152" i="2"/>
  <c r="C152" i="2"/>
  <c r="D153" i="2"/>
  <c r="C153" i="2" s="1"/>
  <c r="E153" i="2"/>
  <c r="F153" i="2"/>
  <c r="G153" i="2"/>
  <c r="D154" i="2"/>
  <c r="E154" i="2"/>
  <c r="F154" i="2"/>
  <c r="G154" i="2"/>
  <c r="C154" i="2"/>
  <c r="D155" i="2"/>
  <c r="E155" i="2"/>
  <c r="F155" i="2"/>
  <c r="G155" i="2"/>
  <c r="C155" i="2"/>
  <c r="D156" i="2"/>
  <c r="E156" i="2"/>
  <c r="F156" i="2"/>
  <c r="G156" i="2"/>
  <c r="C156" i="2"/>
  <c r="D157" i="2"/>
  <c r="E157" i="2"/>
  <c r="F157" i="2"/>
  <c r="G157" i="2"/>
  <c r="C157" i="2"/>
  <c r="D158" i="2"/>
  <c r="E158" i="2"/>
  <c r="F158" i="2"/>
  <c r="G158" i="2"/>
  <c r="C158" i="2"/>
  <c r="D159" i="2"/>
  <c r="C159" i="2" s="1"/>
  <c r="E159" i="2"/>
  <c r="F159" i="2"/>
  <c r="G159" i="2"/>
  <c r="D160" i="2"/>
  <c r="E160" i="2"/>
  <c r="F160" i="2"/>
  <c r="G160" i="2"/>
  <c r="C160" i="2"/>
  <c r="D161" i="2"/>
  <c r="C161" i="2" s="1"/>
  <c r="E161" i="2"/>
  <c r="F161" i="2"/>
  <c r="G161" i="2"/>
  <c r="D162" i="2"/>
  <c r="E162" i="2"/>
  <c r="F162" i="2"/>
  <c r="G162" i="2"/>
  <c r="C162" i="2"/>
  <c r="D163" i="2"/>
  <c r="C163" i="2" s="1"/>
  <c r="E163" i="2"/>
  <c r="F163" i="2"/>
  <c r="G163" i="2"/>
  <c r="D164" i="2"/>
  <c r="E164" i="2"/>
  <c r="F164" i="2"/>
  <c r="G164" i="2"/>
  <c r="C164" i="2"/>
  <c r="D165" i="2"/>
  <c r="E165" i="2"/>
  <c r="F165" i="2"/>
  <c r="G165" i="2"/>
  <c r="C165" i="2"/>
  <c r="D166" i="2"/>
  <c r="E166" i="2"/>
  <c r="F166" i="2"/>
  <c r="G166" i="2"/>
  <c r="C166" i="2"/>
  <c r="D167" i="2"/>
  <c r="C167" i="2" s="1"/>
  <c r="E167" i="2"/>
  <c r="F167" i="2"/>
  <c r="G167" i="2"/>
  <c r="D168" i="2"/>
  <c r="C168" i="2" s="1"/>
  <c r="E168" i="2"/>
  <c r="F168" i="2"/>
  <c r="G168" i="2"/>
  <c r="D169" i="2"/>
  <c r="C169" i="2" s="1"/>
  <c r="E169" i="2"/>
  <c r="F169" i="2"/>
  <c r="G169" i="2"/>
  <c r="D170" i="2"/>
  <c r="C170" i="2" s="1"/>
  <c r="E170" i="2"/>
  <c r="F170" i="2"/>
  <c r="G170" i="2"/>
  <c r="D171" i="2"/>
  <c r="C171" i="2" s="1"/>
  <c r="E171" i="2"/>
  <c r="F171" i="2"/>
  <c r="G171" i="2"/>
  <c r="D172" i="2"/>
  <c r="E172" i="2"/>
  <c r="F172" i="2"/>
  <c r="G172" i="2"/>
  <c r="C172" i="2"/>
  <c r="D173" i="2"/>
  <c r="E173" i="2"/>
  <c r="F173" i="2"/>
  <c r="G173" i="2"/>
  <c r="C173" i="2"/>
  <c r="D174" i="2"/>
  <c r="C174" i="2" s="1"/>
  <c r="E174" i="2"/>
  <c r="F174" i="2"/>
  <c r="G174" i="2"/>
  <c r="D175" i="2"/>
  <c r="C175" i="2" s="1"/>
  <c r="E175" i="2"/>
  <c r="F175" i="2"/>
  <c r="G175" i="2"/>
  <c r="D176" i="2"/>
  <c r="C176" i="2" s="1"/>
  <c r="E176" i="2"/>
  <c r="F176" i="2"/>
  <c r="G176" i="2"/>
  <c r="D177" i="2"/>
  <c r="C177" i="2" s="1"/>
  <c r="E177" i="2"/>
  <c r="F177" i="2"/>
  <c r="G177" i="2"/>
  <c r="D178" i="2"/>
  <c r="C178" i="2" s="1"/>
  <c r="E178" i="2"/>
  <c r="F178" i="2"/>
  <c r="G178" i="2"/>
  <c r="D179" i="2"/>
  <c r="C179" i="2" s="1"/>
  <c r="E179" i="2"/>
  <c r="F179" i="2"/>
  <c r="G179" i="2"/>
  <c r="D180" i="2"/>
  <c r="C180" i="2" s="1"/>
  <c r="E180" i="2"/>
  <c r="F180" i="2"/>
  <c r="G180" i="2"/>
  <c r="D181" i="2"/>
  <c r="E181" i="2"/>
  <c r="F181" i="2"/>
  <c r="G181" i="2"/>
  <c r="C181" i="2"/>
  <c r="D182" i="2"/>
  <c r="C182" i="2" s="1"/>
  <c r="E182" i="2"/>
  <c r="F182" i="2"/>
  <c r="G182" i="2"/>
  <c r="D183" i="2"/>
  <c r="E183" i="2"/>
  <c r="F183" i="2"/>
  <c r="G183" i="2"/>
  <c r="C183" i="2"/>
  <c r="D184" i="2"/>
  <c r="C184" i="2" s="1"/>
  <c r="E184" i="2"/>
  <c r="F184" i="2"/>
  <c r="G184" i="2"/>
  <c r="D185" i="2"/>
  <c r="E185" i="2"/>
  <c r="F185" i="2"/>
  <c r="G185" i="2"/>
  <c r="C185" i="2"/>
  <c r="D186" i="2"/>
  <c r="E186" i="2"/>
  <c r="F186" i="2"/>
  <c r="G186" i="2"/>
  <c r="C186" i="2"/>
  <c r="D187" i="2"/>
  <c r="E187" i="2"/>
  <c r="F187" i="2"/>
  <c r="G187" i="2"/>
  <c r="C187" i="2"/>
  <c r="D188" i="2"/>
  <c r="C188" i="2" s="1"/>
  <c r="E188" i="2"/>
  <c r="F188" i="2"/>
  <c r="G188" i="2"/>
  <c r="D189" i="2"/>
  <c r="C189" i="2" s="1"/>
  <c r="E189" i="2"/>
  <c r="F189" i="2"/>
  <c r="G189" i="2"/>
  <c r="D190" i="2"/>
  <c r="E190" i="2"/>
  <c r="F190" i="2"/>
  <c r="G190" i="2"/>
  <c r="C190" i="2"/>
  <c r="D191" i="2"/>
  <c r="C191" i="2" s="1"/>
  <c r="E191" i="2"/>
  <c r="F191" i="2"/>
  <c r="G191" i="2"/>
  <c r="D192" i="2"/>
  <c r="E192" i="2"/>
  <c r="F192" i="2"/>
  <c r="G192" i="2"/>
  <c r="C192" i="2"/>
  <c r="D193" i="2"/>
  <c r="E193" i="2"/>
  <c r="F193" i="2"/>
  <c r="G193" i="2"/>
  <c r="C193" i="2"/>
  <c r="D194" i="2"/>
  <c r="C194" i="2" s="1"/>
  <c r="E194" i="2"/>
  <c r="F194" i="2"/>
  <c r="G194" i="2"/>
  <c r="D195" i="2"/>
  <c r="C195" i="2" s="1"/>
  <c r="E195" i="2"/>
  <c r="F195" i="2"/>
  <c r="G195" i="2"/>
  <c r="D196" i="2"/>
  <c r="E196" i="2"/>
  <c r="F196" i="2"/>
  <c r="G196" i="2"/>
  <c r="C196" i="2"/>
  <c r="D197" i="2"/>
  <c r="C197" i="2" s="1"/>
  <c r="E197" i="2"/>
  <c r="F197" i="2"/>
  <c r="G197" i="2"/>
  <c r="D198" i="2"/>
  <c r="E198" i="2"/>
  <c r="F198" i="2"/>
  <c r="G198" i="2"/>
  <c r="C198" i="2"/>
  <c r="D199" i="2"/>
  <c r="C199" i="2" s="1"/>
  <c r="E199" i="2"/>
  <c r="F199" i="2"/>
  <c r="G199" i="2"/>
  <c r="D200" i="2"/>
  <c r="E200" i="2"/>
  <c r="F200" i="2"/>
  <c r="G200" i="2"/>
  <c r="C200" i="2"/>
  <c r="D201" i="2"/>
  <c r="E201" i="2"/>
  <c r="F201" i="2"/>
  <c r="G201" i="2"/>
  <c r="C201" i="2"/>
  <c r="D202" i="2"/>
  <c r="E202" i="2"/>
  <c r="F202" i="2"/>
  <c r="G202" i="2"/>
  <c r="C202" i="2"/>
  <c r="D203" i="2"/>
  <c r="E203" i="2"/>
  <c r="F203" i="2"/>
  <c r="G203" i="2"/>
  <c r="C203" i="2"/>
  <c r="D204" i="2"/>
  <c r="E204" i="2"/>
  <c r="F204" i="2"/>
  <c r="G204" i="2"/>
  <c r="C204" i="2"/>
  <c r="D205" i="2"/>
  <c r="E205" i="2"/>
  <c r="F205" i="2"/>
  <c r="G205" i="2"/>
  <c r="C205" i="2"/>
  <c r="D206" i="2"/>
  <c r="E206" i="2"/>
  <c r="F206" i="2"/>
  <c r="G206" i="2"/>
  <c r="C206" i="2"/>
  <c r="D207" i="2"/>
  <c r="E207" i="2"/>
  <c r="F207" i="2"/>
  <c r="G207" i="2"/>
  <c r="C207" i="2"/>
  <c r="D208" i="2"/>
  <c r="E208" i="2"/>
  <c r="F208" i="2"/>
  <c r="G208" i="2"/>
  <c r="C208" i="2"/>
  <c r="D209" i="2"/>
  <c r="C209" i="2" s="1"/>
  <c r="E209" i="2"/>
  <c r="F209" i="2"/>
  <c r="G209" i="2"/>
  <c r="D210" i="2"/>
  <c r="E210" i="2"/>
  <c r="F210" i="2"/>
  <c r="G210" i="2"/>
  <c r="C210" i="2"/>
  <c r="D211" i="2"/>
  <c r="E211" i="2"/>
  <c r="F211" i="2"/>
  <c r="G211" i="2"/>
  <c r="C211" i="2"/>
  <c r="D212" i="2"/>
  <c r="E212" i="2"/>
  <c r="F212" i="2"/>
  <c r="G212" i="2"/>
  <c r="C212" i="2"/>
  <c r="D213" i="2"/>
  <c r="E213" i="2"/>
  <c r="F213" i="2"/>
  <c r="G213" i="2"/>
  <c r="C213" i="2"/>
  <c r="D214" i="2"/>
  <c r="E214" i="2"/>
  <c r="F214" i="2"/>
  <c r="G214" i="2"/>
  <c r="C214" i="2"/>
  <c r="D215" i="2"/>
  <c r="E215" i="2"/>
  <c r="F215" i="2"/>
  <c r="G215" i="2"/>
  <c r="C215" i="2"/>
  <c r="D216" i="2"/>
  <c r="E216" i="2"/>
  <c r="F216" i="2"/>
  <c r="G216" i="2"/>
  <c r="C216" i="2"/>
  <c r="D217" i="2"/>
  <c r="C217" i="2" s="1"/>
  <c r="E217" i="2"/>
  <c r="F217" i="2"/>
  <c r="G217" i="2"/>
  <c r="D218" i="2"/>
  <c r="C218" i="2" s="1"/>
  <c r="E218" i="2"/>
  <c r="F218" i="2"/>
  <c r="G218" i="2"/>
  <c r="D219" i="2"/>
  <c r="C219" i="2" s="1"/>
  <c r="E219" i="2"/>
  <c r="F219" i="2"/>
  <c r="G219" i="2"/>
  <c r="D220" i="2"/>
  <c r="E220" i="2"/>
  <c r="F220" i="2"/>
  <c r="G220" i="2"/>
  <c r="C220" i="2"/>
  <c r="D221" i="2"/>
  <c r="C221" i="2" s="1"/>
  <c r="E221" i="2"/>
  <c r="F221" i="2"/>
  <c r="G221" i="2"/>
  <c r="D222" i="2"/>
  <c r="E222" i="2"/>
  <c r="F222" i="2"/>
  <c r="G222" i="2"/>
  <c r="C222" i="2"/>
  <c r="D223" i="2"/>
  <c r="C223" i="2" s="1"/>
  <c r="E223" i="2"/>
  <c r="F223" i="2"/>
  <c r="G223" i="2"/>
  <c r="D224" i="2"/>
  <c r="E224" i="2"/>
  <c r="F224" i="2"/>
  <c r="G224" i="2"/>
  <c r="C224" i="2"/>
  <c r="D225" i="2"/>
  <c r="C225" i="2" s="1"/>
  <c r="E225" i="2"/>
  <c r="F225" i="2"/>
  <c r="G225" i="2"/>
  <c r="D226" i="2"/>
  <c r="E226" i="2"/>
  <c r="F226" i="2"/>
  <c r="G226" i="2"/>
  <c r="C226" i="2"/>
  <c r="I1" i="3" l="1"/>
  <c r="C2" i="2"/>
  <c r="B2" i="2" s="1"/>
  <c r="C46" i="2"/>
  <c r="B46" i="2" s="1"/>
  <c r="J5" i="4"/>
  <c r="J13" i="4" s="1"/>
  <c r="K9" i="4"/>
  <c r="K10" i="4" s="1"/>
  <c r="J9" i="4" l="1"/>
  <c r="J10" i="4" s="1"/>
  <c r="I5" i="4"/>
  <c r="I13" i="4" s="1"/>
  <c r="I9" i="4" l="1"/>
  <c r="I10" i="4" s="1"/>
  <c r="H5" i="4"/>
  <c r="H13" i="4" s="1"/>
  <c r="G5" i="4" l="1"/>
  <c r="G13" i="4" s="1"/>
  <c r="H9" i="4"/>
  <c r="H10" i="4" s="1"/>
  <c r="F5" i="4" l="1"/>
  <c r="G9" i="4"/>
  <c r="G10" i="4" s="1"/>
  <c r="F9" i="4" l="1"/>
  <c r="F10" i="4" s="1"/>
  <c r="F13" i="4"/>
  <c r="M13" i="4" s="1"/>
  <c r="M9" i="4" l="1"/>
  <c r="M10" i="4" s="1"/>
</calcChain>
</file>

<file path=xl/sharedStrings.xml><?xml version="1.0" encoding="utf-8"?>
<sst xmlns="http://schemas.openxmlformats.org/spreadsheetml/2006/main" count="111" uniqueCount="82">
  <si>
    <t>3D ANGLICO</t>
  </si>
  <si>
    <t>Drill Roster CAC Scanner</t>
  </si>
  <si>
    <t>Created By: LCpl Rice, Sammuel, S-6</t>
  </si>
  <si>
    <t>Step</t>
  </si>
  <si>
    <t>Instructions</t>
  </si>
  <si>
    <t>Before beginning to use this application, please ensure that there is a 2D scanner attached to the computer, and that the sheet “MasterRoster” is up-to-date.</t>
  </si>
  <si>
    <t>On the sheet “CACReader”, ensure that there are no fields filled out yet. Make sure your cursor has selected the first empty box under the “PDF417” tab, and then scan the front of a CAC.</t>
  </si>
  <si>
    <t>The entire row should populate info, and your cursor should have moved to the next line, all automatically. “Errors?” and “In Roster” should both be green, and “EDIPI” should have no background color. If there is anything else, please see the “Error Codes” section on this page.</t>
  </si>
  <si>
    <t>Once you have completed scanning in all the CACs, switch to the sheet “MasterRoster” and check the first column “Present” - if the EDIPI matches any of the scanned in EDIPIs, then the box will be green and say “Present”, otherwise it will be red and say “Absent”.</t>
  </si>
  <si>
    <t>Errors</t>
  </si>
  <si>
    <t>“Error?” is RED and says “Len Error”</t>
  </si>
  <si>
    <t>Means:</t>
  </si>
  <si>
    <t>The length of the data scanned is shorter or longer than it is supposed to be.</t>
  </si>
  <si>
    <t>Caused by:</t>
  </si>
  <si>
    <t>This is most likely caused by scanning the wrong code, such as the one on the back, or one that is not used by CACs.</t>
  </si>
  <si>
    <t>Fixed by:</t>
  </si>
  <si>
    <t>Delete the scanned in value from the “PDF417” tab, and scan the correct code on the FRONT of the CAC.</t>
  </si>
  <si>
    <t>“In Roster?” is ORANGE and says “#N/A”</t>
  </si>
  <si>
    <t>Formula Error in calculating if the EDIPI matches any of the EDIPIs from the sheet “MasterRoster”</t>
  </si>
  <si>
    <t>EDIPI field is a non-number, such as being blank. This is typically only seen PRIOR to scanning.</t>
  </si>
  <si>
    <t>Scan, or rescan the code.</t>
  </si>
  <si>
    <t>“In Roster?” is ORANGE and does not say “#N/A”</t>
  </si>
  <si>
    <t>Unexplained error.</t>
  </si>
  <si>
    <t>Things that can not be explained...</t>
  </si>
  <si>
    <t>Rescan the code.</t>
  </si>
  <si>
    <t>“In Roster?” is RED and says “No”</t>
  </si>
  <si>
    <t>The scanned CAC is not in the master roster.</t>
  </si>
  <si>
    <t>The EDIPI does NOT match any EDIPI in the sheet “MasterRoster”, typically because the Marine is a new join.</t>
  </si>
  <si>
    <t>If this is in error, and not expected, double check to ensure they should be in the master roster. If they are NOT, add them – if they are, ensure the EDIPI from the Master Roster and the CAC match. If they do not macth, correct the master roster.</t>
  </si>
  <si>
    <t>“EDIPI” is RED</t>
  </si>
  <si>
    <t>Duplicate EDIPI scanned</t>
  </si>
  <si>
    <t>Typically, from accidentally scanning the same CAC more than once.</t>
  </si>
  <si>
    <t>Delete the duplicate scanned in CAC – please note, sometimes the spreadsheet also changes the original duplicate to be RED, even after deleting the duplicates. If that happens, restart the application.</t>
  </si>
  <si>
    <t>Fields that should have numbers have weird values or “#N/A”</t>
  </si>
  <si>
    <t>The values could not be translated correctly.</t>
  </si>
  <si>
    <t>Tampering with, or removing the “Base32 Alphabet” sheet.</t>
  </si>
  <si>
    <t>Reloading a previous version of this document with an intact “Base32 Alphabet”. If that does not work, try to rescan the code.</t>
  </si>
  <si>
    <t>PDF417</t>
  </si>
  <si>
    <t>Error?</t>
  </si>
  <si>
    <t>In Roster?</t>
  </si>
  <si>
    <t>EDIPI Code</t>
  </si>
  <si>
    <t>Last</t>
  </si>
  <si>
    <t>First</t>
  </si>
  <si>
    <t>Middle</t>
  </si>
  <si>
    <t>EDIPI</t>
  </si>
  <si>
    <t>Rank</t>
  </si>
  <si>
    <t>Present</t>
  </si>
  <si>
    <t>I</t>
  </si>
  <si>
    <t>J</t>
  </si>
  <si>
    <t>P</t>
  </si>
  <si>
    <t>A</t>
  </si>
  <si>
    <t>S</t>
  </si>
  <si>
    <t>E</t>
  </si>
  <si>
    <t>R</t>
  </si>
  <si>
    <t>K</t>
  </si>
  <si>
    <t>B</t>
  </si>
  <si>
    <t>N</t>
  </si>
  <si>
    <t>M</t>
  </si>
  <si>
    <t>D</t>
  </si>
  <si>
    <t>C</t>
  </si>
  <si>
    <t>L</t>
  </si>
  <si>
    <t>F</t>
  </si>
  <si>
    <t>T</t>
  </si>
  <si>
    <t>H</t>
  </si>
  <si>
    <t>O</t>
  </si>
  <si>
    <t>V</t>
  </si>
  <si>
    <t>G</t>
  </si>
  <si>
    <t xml:space="preserve">The "Extended Hex" Base 32 Alphabet </t>
  </si>
  <si>
    <t>DO NOT TOUCH OR REMOVE THIS PAGE!!!</t>
  </si>
  <si>
    <t>The value of the base*exponent →</t>
  </si>
  <si>
    <t>base converting...</t>
  </si>
  <si>
    <t>Exponent for each base position →</t>
  </si>
  <si>
    <t xml:space="preserve">Base32 Value → </t>
  </si>
  <si>
    <t>Base32 Symbol →</t>
  </si>
  <si>
    <t>Q</t>
  </si>
  <si>
    <t xml:space="preserve">Base32 Value * value of the base position → </t>
  </si>
  <si>
    <t>← base10 value</t>
  </si>
  <si>
    <t>Corresponding Base32 symbol for above value →</t>
  </si>
  <si>
    <t>← base32 value</t>
  </si>
  <si>
    <t>U</t>
  </si>
  <si>
    <t>Override</t>
  </si>
  <si>
    <t>Grade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</si>
</sst>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name val="Arial"/>
      <family val="2"/>
    </font>
    <font>
      <sz val="10"/>
      <name val="Lucida Sans"/>
      <family val="2"/>
    </font>
    <font>
      <b/>
      <sz val="10"/>
      <name val="Arial"/>
      <family val="2"/>
    </font>
    <font>
      <i/>
      <sz val="10"/>
      <name val="Arial"/>
      <family val="2"/>
    </font>
    <font>
      <sz val="10"/>
      <name val="Times New Roman"/>
      <family val="1"/>
    </font>
    <font>
      <b/>
      <i/>
      <u/>
      <sz val="15"/>
      <color indexed="9"/>
      <name val="Arial"/>
      <family val="2"/>
    </font>
    <font>
      <sz val="12"/>
      <name val="Times New Roman"/>
      <family val="1"/>
    </font>
    <font>
      <sz val="8"/>
      <color theme="1"/>
      <name val="Andale WT"/>
      <family val="2"/>
    </font>
  </fonts>
  <fills count="7">
    <fill>
      <patternFill patternType="none"/>
    </fill>
    <fill>
      <patternFill patternType="gray125"/>
    </fill>
    <fill>
      <patternFill patternType="solid">
        <fgColor indexed="50"/>
        <bgColor indexed="57"/>
      </patternFill>
    </fill>
    <fill>
      <patternFill patternType="solid">
        <fgColor indexed="10"/>
        <bgColor indexed="53"/>
      </patternFill>
    </fill>
    <fill>
      <patternFill patternType="solid">
        <fgColor indexed="52"/>
        <bgColor indexed="51"/>
      </patternFill>
    </fill>
    <fill>
      <patternFill patternType="solid">
        <fgColor rgb="FF92D050"/>
        <bgColor indexed="64"/>
      </patternFill>
    </fill>
    <fill>
      <patternFill patternType="solid">
        <fgColor rgb="FFFF7C80"/>
        <bgColor indexed="64"/>
      </patternFill>
    </fill>
  </fills>
  <borders count="5">
    <border>
      <left/>
      <right/>
      <top/>
      <bottom/>
      <diagonal/>
    </border>
    <border>
      <left/>
      <right/>
      <top/>
      <bottom style="thin">
        <color indexed="8"/>
      </bottom>
      <diagonal/>
    </border>
    <border>
      <left/>
      <right style="thin">
        <color indexed="8"/>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23">
    <xf numFmtId="0" fontId="0" fillId="0" borderId="0" xfId="0"/>
    <xf numFmtId="0" fontId="0" fillId="0" borderId="0" xfId="0" applyAlignment="1">
      <alignment horizontal="center" vertical="center"/>
    </xf>
    <xf numFmtId="0" fontId="2" fillId="0" borderId="0" xfId="0" applyFont="1"/>
    <xf numFmtId="0" fontId="0" fillId="0" borderId="0" xfId="0" applyFont="1" applyAlignment="1">
      <alignment horizontal="left" wrapText="1"/>
    </xf>
    <xf numFmtId="0" fontId="6" fillId="0" borderId="2" xfId="0" applyFont="1" applyBorder="1" applyAlignment="1">
      <alignment horizontal="right" wrapText="1"/>
    </xf>
    <xf numFmtId="0" fontId="6" fillId="0" borderId="0" xfId="0" applyFont="1" applyAlignment="1">
      <alignment horizontal="left" wrapText="1"/>
    </xf>
    <xf numFmtId="0" fontId="0" fillId="0" borderId="0" xfId="0"/>
    <xf numFmtId="0" fontId="0" fillId="0" borderId="0" xfId="0" applyFont="1"/>
    <xf numFmtId="49" fontId="2" fillId="0" borderId="0" xfId="0" applyNumberFormat="1" applyFont="1"/>
    <xf numFmtId="49" fontId="0" fillId="0" borderId="0" xfId="0" applyNumberFormat="1"/>
    <xf numFmtId="0" fontId="0" fillId="0" borderId="0" xfId="0"/>
    <xf numFmtId="0" fontId="7" fillId="0" borderId="3" xfId="0" applyFont="1" applyBorder="1" applyAlignment="1">
      <alignment vertical="top"/>
    </xf>
    <xf numFmtId="0" fontId="0" fillId="0" borderId="3" xfId="0" applyBorder="1"/>
    <xf numFmtId="0" fontId="7" fillId="0" borderId="4" xfId="0" applyFont="1" applyFill="1" applyBorder="1" applyAlignment="1">
      <alignment vertical="top"/>
    </xf>
    <xf numFmtId="0" fontId="3" fillId="0" borderId="0" xfId="0" applyFont="1" applyAlignment="1">
      <alignment horizontal="left" vertical="center"/>
    </xf>
    <xf numFmtId="0" fontId="0" fillId="0" borderId="0" xfId="0" applyFont="1" applyAlignment="1">
      <alignment horizontal="left" vertical="center" wrapText="1"/>
    </xf>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wrapText="1"/>
    </xf>
    <xf numFmtId="0" fontId="5" fillId="3" borderId="0" xfId="0" applyFont="1" applyFill="1" applyAlignment="1">
      <alignment horizontal="center" vertical="center"/>
    </xf>
    <xf numFmtId="0" fontId="2" fillId="5" borderId="0" xfId="0" applyFont="1" applyFill="1"/>
    <xf numFmtId="0" fontId="2" fillId="6" borderId="0" xfId="0" applyFont="1" applyFill="1"/>
  </cellXfs>
  <cellStyles count="4">
    <cellStyle name="GOOD" xfId="1"/>
    <cellStyle name="Normal" xfId="0" builtinId="0"/>
    <cellStyle name="Untitled1" xfId="2"/>
    <cellStyle name="Untitled2" xfId="3"/>
  </cellStyles>
  <dxfs count="6">
    <dxf>
      <fill>
        <patternFill patternType="solid">
          <fgColor indexed="51"/>
          <bgColor indexed="52"/>
        </patternFill>
      </fill>
    </dxf>
    <dxf>
      <fill>
        <patternFill patternType="solid">
          <fgColor indexed="53"/>
          <bgColor indexed="10"/>
        </patternFill>
      </fill>
    </dxf>
    <dxf>
      <fill>
        <patternFill patternType="solid">
          <fgColor indexed="57"/>
          <bgColor indexed="50"/>
        </patternFill>
      </fill>
    </dxf>
    <dxf>
      <font>
        <color rgb="FF006100"/>
      </font>
      <fill>
        <patternFill>
          <bgColor rgb="FFC6EFCE"/>
        </patternFill>
      </fill>
    </dxf>
    <dxf>
      <font>
        <color rgb="FFC00000"/>
      </font>
      <fill>
        <patternFill>
          <bgColor rgb="FFFF9999"/>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333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66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7C80"/>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A4" sqref="A4"/>
    </sheetView>
  </sheetViews>
  <sheetFormatPr defaultColWidth="11.5703125" defaultRowHeight="12.75"/>
  <cols>
    <col min="1" max="1" width="10.85546875" customWidth="1"/>
    <col min="2" max="2" width="63.140625" customWidth="1"/>
  </cols>
  <sheetData>
    <row r="1" spans="1:2">
      <c r="A1" s="17" t="s">
        <v>0</v>
      </c>
      <c r="B1" s="17"/>
    </row>
    <row r="2" spans="1:2">
      <c r="A2" s="18" t="s">
        <v>1</v>
      </c>
      <c r="B2" s="18"/>
    </row>
    <row r="3" spans="1:2">
      <c r="A3" s="18" t="s">
        <v>2</v>
      </c>
      <c r="B3" s="18"/>
    </row>
    <row r="4" spans="1:2">
      <c r="A4" s="1"/>
    </row>
    <row r="5" spans="1:2">
      <c r="A5" s="2" t="s">
        <v>3</v>
      </c>
      <c r="B5" s="2" t="s">
        <v>4</v>
      </c>
    </row>
    <row r="6" spans="1:2" ht="12.95" customHeight="1">
      <c r="A6">
        <v>1</v>
      </c>
      <c r="B6" s="15" t="s">
        <v>5</v>
      </c>
    </row>
    <row r="7" spans="1:2" ht="25.35" customHeight="1">
      <c r="B7" s="15"/>
    </row>
    <row r="8" spans="1:2" ht="12.95" customHeight="1">
      <c r="A8">
        <v>2</v>
      </c>
      <c r="B8" s="15" t="s">
        <v>6</v>
      </c>
    </row>
    <row r="9" spans="1:2" ht="24.6" customHeight="1">
      <c r="B9" s="15"/>
    </row>
    <row r="10" spans="1:2" ht="12.95" customHeight="1">
      <c r="A10">
        <v>3</v>
      </c>
      <c r="B10" s="15" t="s">
        <v>7</v>
      </c>
    </row>
    <row r="11" spans="1:2" ht="38.1" customHeight="1">
      <c r="B11" s="15"/>
    </row>
    <row r="12" spans="1:2" ht="12.95" customHeight="1">
      <c r="A12">
        <v>4</v>
      </c>
      <c r="B12" s="15" t="s">
        <v>8</v>
      </c>
    </row>
    <row r="13" spans="1:2" ht="38.85" customHeight="1">
      <c r="B13" s="15"/>
    </row>
    <row r="15" spans="1:2">
      <c r="A15" s="17" t="s">
        <v>9</v>
      </c>
      <c r="B15" s="17"/>
    </row>
    <row r="16" spans="1:2">
      <c r="A16" s="14" t="s">
        <v>10</v>
      </c>
      <c r="B16" s="14"/>
    </row>
    <row r="17" spans="1:2" ht="25.5">
      <c r="A17" t="s">
        <v>11</v>
      </c>
      <c r="B17" s="3" t="s">
        <v>12</v>
      </c>
    </row>
    <row r="18" spans="1:2" ht="12.95" customHeight="1">
      <c r="A18" t="s">
        <v>13</v>
      </c>
      <c r="B18" s="15" t="s">
        <v>14</v>
      </c>
    </row>
    <row r="19" spans="1:2">
      <c r="B19" s="15"/>
    </row>
    <row r="20" spans="1:2" ht="12.95" customHeight="1">
      <c r="A20" t="s">
        <v>15</v>
      </c>
      <c r="B20" s="15" t="s">
        <v>16</v>
      </c>
    </row>
    <row r="21" spans="1:2">
      <c r="B21" s="15"/>
    </row>
    <row r="22" spans="1:2">
      <c r="B22" s="3"/>
    </row>
    <row r="23" spans="1:2">
      <c r="A23" s="14" t="s">
        <v>17</v>
      </c>
      <c r="B23" s="14"/>
    </row>
    <row r="24" spans="1:2" ht="12.95" customHeight="1">
      <c r="A24" t="s">
        <v>11</v>
      </c>
      <c r="B24" s="15" t="s">
        <v>18</v>
      </c>
    </row>
    <row r="25" spans="1:2">
      <c r="B25" s="15"/>
    </row>
    <row r="26" spans="1:2" ht="12.95" customHeight="1">
      <c r="A26" t="s">
        <v>13</v>
      </c>
      <c r="B26" s="15" t="s">
        <v>19</v>
      </c>
    </row>
    <row r="27" spans="1:2">
      <c r="B27" s="15"/>
    </row>
    <row r="28" spans="1:2">
      <c r="A28" t="s">
        <v>15</v>
      </c>
      <c r="B28" s="3" t="s">
        <v>20</v>
      </c>
    </row>
    <row r="29" spans="1:2">
      <c r="B29" s="3"/>
    </row>
    <row r="30" spans="1:2">
      <c r="A30" s="14" t="s">
        <v>21</v>
      </c>
      <c r="B30" s="14"/>
    </row>
    <row r="31" spans="1:2">
      <c r="A31" t="s">
        <v>11</v>
      </c>
      <c r="B31" s="3" t="s">
        <v>22</v>
      </c>
    </row>
    <row r="32" spans="1:2">
      <c r="A32" t="s">
        <v>13</v>
      </c>
      <c r="B32" s="3" t="s">
        <v>23</v>
      </c>
    </row>
    <row r="33" spans="1:2">
      <c r="A33" t="s">
        <v>15</v>
      </c>
      <c r="B33" s="3" t="s">
        <v>24</v>
      </c>
    </row>
    <row r="34" spans="1:2">
      <c r="B34" s="3"/>
    </row>
    <row r="35" spans="1:2">
      <c r="A35" s="14" t="s">
        <v>25</v>
      </c>
      <c r="B35" s="14"/>
    </row>
    <row r="36" spans="1:2">
      <c r="A36" t="s">
        <v>11</v>
      </c>
      <c r="B36" s="3" t="s">
        <v>26</v>
      </c>
    </row>
    <row r="37" spans="1:2" ht="12.95" customHeight="1">
      <c r="A37" t="s">
        <v>13</v>
      </c>
      <c r="B37" s="15" t="s">
        <v>27</v>
      </c>
    </row>
    <row r="38" spans="1:2">
      <c r="B38" s="15"/>
    </row>
    <row r="39" spans="1:2" ht="12.95" customHeight="1">
      <c r="A39" t="s">
        <v>15</v>
      </c>
      <c r="B39" s="15" t="s">
        <v>28</v>
      </c>
    </row>
    <row r="40" spans="1:2" ht="38.1" customHeight="1">
      <c r="B40" s="15"/>
    </row>
    <row r="41" spans="1:2">
      <c r="B41" s="3"/>
    </row>
    <row r="42" spans="1:2">
      <c r="A42" s="14" t="s">
        <v>29</v>
      </c>
      <c r="B42" s="14"/>
    </row>
    <row r="43" spans="1:2">
      <c r="A43" t="s">
        <v>11</v>
      </c>
      <c r="B43" s="3" t="s">
        <v>30</v>
      </c>
    </row>
    <row r="44" spans="1:2">
      <c r="A44" t="s">
        <v>13</v>
      </c>
      <c r="B44" s="3" t="s">
        <v>31</v>
      </c>
    </row>
    <row r="45" spans="1:2" ht="12.95" customHeight="1">
      <c r="A45" t="s">
        <v>15</v>
      </c>
      <c r="B45" s="15" t="s">
        <v>32</v>
      </c>
    </row>
    <row r="46" spans="1:2" ht="26.1" customHeight="1">
      <c r="B46" s="15"/>
    </row>
    <row r="47" spans="1:2">
      <c r="B47" s="3"/>
    </row>
    <row r="48" spans="1:2">
      <c r="A48" s="14" t="s">
        <v>33</v>
      </c>
      <c r="B48" s="14"/>
    </row>
    <row r="49" spans="1:2">
      <c r="A49" t="s">
        <v>11</v>
      </c>
      <c r="B49" s="3" t="s">
        <v>34</v>
      </c>
    </row>
    <row r="50" spans="1:2">
      <c r="A50" t="s">
        <v>13</v>
      </c>
      <c r="B50" s="3" t="s">
        <v>35</v>
      </c>
    </row>
    <row r="51" spans="1:2" ht="12.95" customHeight="1">
      <c r="A51" t="s">
        <v>15</v>
      </c>
      <c r="B51" s="15" t="s">
        <v>36</v>
      </c>
    </row>
    <row r="52" spans="1:2">
      <c r="B52" s="16"/>
    </row>
  </sheetData>
  <sheetProtection selectLockedCells="1" selectUnlockedCells="1"/>
  <mergeCells count="22">
    <mergeCell ref="A23:B23"/>
    <mergeCell ref="A1:B1"/>
    <mergeCell ref="A2:B2"/>
    <mergeCell ref="A3:B3"/>
    <mergeCell ref="B6:B7"/>
    <mergeCell ref="B8:B9"/>
    <mergeCell ref="B10:B11"/>
    <mergeCell ref="B12:B13"/>
    <mergeCell ref="A15:B15"/>
    <mergeCell ref="A16:B16"/>
    <mergeCell ref="B18:B19"/>
    <mergeCell ref="B20:B21"/>
    <mergeCell ref="A42:B42"/>
    <mergeCell ref="B45:B46"/>
    <mergeCell ref="A48:B48"/>
    <mergeCell ref="B51:B52"/>
    <mergeCell ref="B24:B25"/>
    <mergeCell ref="B26:B27"/>
    <mergeCell ref="A30:B30"/>
    <mergeCell ref="A35:B35"/>
    <mergeCell ref="B37:B38"/>
    <mergeCell ref="B39:B40"/>
  </mergeCells>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6"/>
  <sheetViews>
    <sheetView workbookViewId="0">
      <selection activeCell="A2" sqref="A2"/>
    </sheetView>
  </sheetViews>
  <sheetFormatPr defaultRowHeight="12.75"/>
  <cols>
    <col min="1" max="1" width="87.7109375" bestFit="1" customWidth="1"/>
    <col min="2" max="2" width="10.28515625" bestFit="1" customWidth="1"/>
    <col min="3" max="3" width="10.140625" bestFit="1" customWidth="1"/>
    <col min="4" max="4" width="11.140625" bestFit="1" customWidth="1"/>
    <col min="5" max="5" width="21.7109375" bestFit="1" customWidth="1"/>
    <col min="6" max="6" width="16.7109375" bestFit="1" customWidth="1"/>
    <col min="7" max="7" width="7.140625" bestFit="1" customWidth="1"/>
    <col min="8" max="8" width="11" bestFit="1" customWidth="1"/>
    <col min="9" max="9" width="8.42578125" bestFit="1" customWidth="1"/>
    <col min="18" max="18" width="11" bestFit="1" customWidth="1"/>
    <col min="19" max="19" width="10" bestFit="1" customWidth="1"/>
    <col min="25" max="25" width="14.85546875" customWidth="1"/>
  </cols>
  <sheetData>
    <row r="1" spans="1:32" ht="15.75">
      <c r="A1" s="2" t="s">
        <v>37</v>
      </c>
      <c r="B1" s="2" t="s">
        <v>38</v>
      </c>
      <c r="C1" s="2" t="s">
        <v>39</v>
      </c>
      <c r="D1" s="2" t="s">
        <v>40</v>
      </c>
      <c r="E1" s="2" t="s">
        <v>41</v>
      </c>
      <c r="F1" s="2" t="s">
        <v>42</v>
      </c>
      <c r="G1" s="2" t="s">
        <v>43</v>
      </c>
      <c r="H1" s="2" t="s">
        <v>44</v>
      </c>
      <c r="I1" s="2" t="s">
        <v>45</v>
      </c>
      <c r="AE1" s="4"/>
      <c r="AF1" s="5"/>
    </row>
    <row r="2" spans="1:32" ht="15.75">
      <c r="A2" s="7"/>
      <c r="B2" s="7" t="str">
        <f t="shared" ref="B2:B65" si="0">IF(A2="","No Card",IF(OR(LEN(A2)=89, LEN(A2)=88),IF(C2="Yes", "No Error", "EDIPI Error"), "Len Error"))</f>
        <v>No Card</v>
      </c>
      <c r="C2" s="7" t="str">
        <f>IF(COUNTIF(MasterRoster!$F$2:$F$998, H2)&gt;0, "Yes", "No")</f>
        <v>No</v>
      </c>
      <c r="D2" s="7" t="str">
        <f t="shared" ref="D2:D65" si="1">MID(A2, 9, 7)</f>
        <v/>
      </c>
      <c r="E2" s="7" t="str">
        <f>MID(A2,36,26)</f>
        <v/>
      </c>
      <c r="F2" s="7" t="str">
        <f>MID(A2,16,20)</f>
        <v/>
      </c>
      <c r="G2" s="7" t="str">
        <f>IF(LEN(A2)=89, MID(A2, 89, 1), "N/A")</f>
        <v>N/A</v>
      </c>
      <c r="H2" s="10" t="e">
        <f>(IFERROR(VLOOKUP(MID($A2,9,1),'Base32 Alphabet'!$A$1:$B$32,2,0),VLOOKUP(VALUE(MID($A2,9,1)),'Base32 Alphabet'!$A$1:$B$32,2,0))*32^6)+(IFERROR(VLOOKUP(MID($A2, 10, 1),'Base32 Alphabet'!$A$1:$B$32,2,0),VLOOKUP(VALUE(MID($A2, 10, 1)),'Base32 Alphabet'!$A$1:$B$32,2,0))*32^5)+(IFERROR(VLOOKUP(MID($A2, 11, 1),'Base32 Alphabet'!$A$1:$B$32,2,0),VLOOKUP(VALUE(MID($A2, 11, 1)),'Base32 Alphabet'!$A$1:$B$32,2,0))*32^4)+(IFERROR(VLOOKUP(MID($A2, 12, 1),'Base32 Alphabet'!$A$1:$B$32,2,0),VLOOKUP(VALUE(MID($A2, 12, 1)),'Base32 Alphabet'!$A$1:$B$32,2,0))*32^3)+(IFERROR(VLOOKUP(MID($A2, 13, 1),'Base32 Alphabet'!$A$1:$B$32,2,0),VLOOKUP(VALUE(MID($A2, 13, 1)),'Base32 Alphabet'!$A$1:$B$32,2,0))*32^2)+(IFERROR(VLOOKUP(MID($A2, 14, 1),'Base32 Alphabet'!$A$1:$B$32,2,0),VLOOKUP(VALUE(MID($A2, 14, 1)),'Base32 Alphabet'!$A$1:$B$32,2,0))*32)+(IFERROR(VLOOKUP(MID($A2, 15, 1),'Base32 Alphabet'!$A$1:$B$32,2,0),VLOOKUP(VALUE(MID($A2, 15, 1)),'Base32 Alphabet'!$A$1:$B$32,2,0)))</f>
        <v>#VALUE!</v>
      </c>
      <c r="I2" s="7" t="str">
        <f>MID(A2,70,6)</f>
        <v/>
      </c>
      <c r="L2" s="6"/>
      <c r="M2" s="6"/>
      <c r="N2" s="6"/>
      <c r="O2" s="6"/>
      <c r="P2" s="6"/>
      <c r="Q2" s="6"/>
      <c r="R2" s="6"/>
      <c r="S2" s="6"/>
      <c r="T2" s="6"/>
      <c r="U2" s="6"/>
      <c r="V2" s="6"/>
      <c r="W2" s="6"/>
      <c r="X2" s="6"/>
      <c r="AE2" s="4"/>
      <c r="AF2" s="5"/>
    </row>
    <row r="3" spans="1:32" ht="15.75">
      <c r="A3" s="7"/>
      <c r="B3" s="7" t="str">
        <f t="shared" si="0"/>
        <v>No Card</v>
      </c>
      <c r="C3" s="7" t="str">
        <f>IF(COUNTIF(MasterRoster!$F$2:$F$998, H3)&gt;0, "Yes", "No")</f>
        <v>No</v>
      </c>
      <c r="D3" s="7" t="str">
        <f t="shared" si="1"/>
        <v/>
      </c>
      <c r="E3" s="7" t="str">
        <f t="shared" ref="E3:E65" si="2">MID(A3,36,26)</f>
        <v/>
      </c>
      <c r="F3" s="7" t="str">
        <f t="shared" ref="F3:F65" si="3">MID(A3,16,20)</f>
        <v/>
      </c>
      <c r="G3" s="7" t="str">
        <f t="shared" ref="G3:G65" si="4">IF(LEN(A3)=89, MID(A3, 89, 1), "N/A")</f>
        <v>N/A</v>
      </c>
      <c r="H3" s="10" t="e">
        <f>(IFERROR(VLOOKUP(MID($A3,9,1),'Base32 Alphabet'!$A$1:$B$32,2,0),VLOOKUP(VALUE(MID($A3,9,1)),'Base32 Alphabet'!$A$1:$B$32,2,0))*32^6)+(IFERROR(VLOOKUP(MID($A3, 10, 1),'Base32 Alphabet'!$A$1:$B$32,2,0),VLOOKUP(VALUE(MID($A3, 10, 1)),'Base32 Alphabet'!$A$1:$B$32,2,0))*32^5)+(IFERROR(VLOOKUP(MID($A3, 11, 1),'Base32 Alphabet'!$A$1:$B$32,2,0),VLOOKUP(VALUE(MID($A3, 11, 1)),'Base32 Alphabet'!$A$1:$B$32,2,0))*32^4)+(IFERROR(VLOOKUP(MID($A3, 12, 1),'Base32 Alphabet'!$A$1:$B$32,2,0),VLOOKUP(VALUE(MID($A3, 12, 1)),'Base32 Alphabet'!$A$1:$B$32,2,0))*32^3)+(IFERROR(VLOOKUP(MID($A3, 13, 1),'Base32 Alphabet'!$A$1:$B$32,2,0),VLOOKUP(VALUE(MID($A3, 13, 1)),'Base32 Alphabet'!$A$1:$B$32,2,0))*32^2)+(IFERROR(VLOOKUP(MID($A3, 14, 1),'Base32 Alphabet'!$A$1:$B$32,2,0),VLOOKUP(VALUE(MID($A3, 14, 1)),'Base32 Alphabet'!$A$1:$B$32,2,0))*32)+(IFERROR(VLOOKUP(MID($A3, 15, 1),'Base32 Alphabet'!$A$1:$B$32,2,0),VLOOKUP(VALUE(MID($A3, 15, 1)),'Base32 Alphabet'!$A$1:$B$32,2,0)))</f>
        <v>#VALUE!</v>
      </c>
      <c r="I3" s="7" t="str">
        <f t="shared" ref="I3:I33" si="5">MID(A3,70,6)</f>
        <v/>
      </c>
      <c r="AE3" s="4"/>
      <c r="AF3" s="5"/>
    </row>
    <row r="4" spans="1:32" ht="15.75">
      <c r="A4" s="7"/>
      <c r="B4" s="7" t="str">
        <f t="shared" si="0"/>
        <v>No Card</v>
      </c>
      <c r="C4" s="7" t="str">
        <f>IF(COUNTIF(MasterRoster!$F$2:$F$998, H4)&gt;0, "Yes", "No")</f>
        <v>No</v>
      </c>
      <c r="D4" s="7" t="str">
        <f t="shared" si="1"/>
        <v/>
      </c>
      <c r="E4" s="7" t="str">
        <f t="shared" si="2"/>
        <v/>
      </c>
      <c r="F4" s="7" t="str">
        <f t="shared" si="3"/>
        <v/>
      </c>
      <c r="G4" s="7" t="str">
        <f t="shared" si="4"/>
        <v>N/A</v>
      </c>
      <c r="H4" s="10" t="e">
        <f>(IFERROR(VLOOKUP(MID($A4,9,1),'Base32 Alphabet'!$A$1:$B$32,2,0),VLOOKUP(VALUE(MID($A4,9,1)),'Base32 Alphabet'!$A$1:$B$32,2,0))*32^6)+(IFERROR(VLOOKUP(MID($A4, 10, 1),'Base32 Alphabet'!$A$1:$B$32,2,0),VLOOKUP(VALUE(MID($A4, 10, 1)),'Base32 Alphabet'!$A$1:$B$32,2,0))*32^5)+(IFERROR(VLOOKUP(MID($A4, 11, 1),'Base32 Alphabet'!$A$1:$B$32,2,0),VLOOKUP(VALUE(MID($A4, 11, 1)),'Base32 Alphabet'!$A$1:$B$32,2,0))*32^4)+(IFERROR(VLOOKUP(MID($A4, 12, 1),'Base32 Alphabet'!$A$1:$B$32,2,0),VLOOKUP(VALUE(MID($A4, 12, 1)),'Base32 Alphabet'!$A$1:$B$32,2,0))*32^3)+(IFERROR(VLOOKUP(MID($A4, 13, 1),'Base32 Alphabet'!$A$1:$B$32,2,0),VLOOKUP(VALUE(MID($A4, 13, 1)),'Base32 Alphabet'!$A$1:$B$32,2,0))*32^2)+(IFERROR(VLOOKUP(MID($A4, 14, 1),'Base32 Alphabet'!$A$1:$B$32,2,0),VLOOKUP(VALUE(MID($A4, 14, 1)),'Base32 Alphabet'!$A$1:$B$32,2,0))*32)+(IFERROR(VLOOKUP(MID($A4, 15, 1),'Base32 Alphabet'!$A$1:$B$32,2,0),VLOOKUP(VALUE(MID($A4, 15, 1)),'Base32 Alphabet'!$A$1:$B$32,2,0)))</f>
        <v>#VALUE!</v>
      </c>
      <c r="I4" s="7" t="str">
        <f t="shared" si="5"/>
        <v/>
      </c>
      <c r="S4" s="10"/>
      <c r="T4" s="10"/>
      <c r="U4" s="10"/>
      <c r="V4" s="10"/>
      <c r="W4" s="10"/>
      <c r="X4" s="10"/>
      <c r="AE4" s="4"/>
      <c r="AF4" s="5"/>
    </row>
    <row r="5" spans="1:32" ht="15.75">
      <c r="A5" s="7"/>
      <c r="B5" s="7" t="str">
        <f t="shared" si="0"/>
        <v>No Card</v>
      </c>
      <c r="C5" s="7" t="str">
        <f>IF(COUNTIF(MasterRoster!$F$2:$F$998, H5)&gt;0, "Yes", "No")</f>
        <v>No</v>
      </c>
      <c r="D5" s="7" t="str">
        <f t="shared" si="1"/>
        <v/>
      </c>
      <c r="E5" s="7" t="str">
        <f t="shared" si="2"/>
        <v/>
      </c>
      <c r="F5" s="7" t="str">
        <f t="shared" si="3"/>
        <v/>
      </c>
      <c r="G5" s="7" t="str">
        <f t="shared" si="4"/>
        <v>N/A</v>
      </c>
      <c r="H5" s="10" t="e">
        <f>(IFERROR(VLOOKUP(MID($A5,9,1),'Base32 Alphabet'!$A$1:$B$32,2,0),VLOOKUP(VALUE(MID($A5,9,1)),'Base32 Alphabet'!$A$1:$B$32,2,0))*32^6)+(IFERROR(VLOOKUP(MID($A5, 10, 1),'Base32 Alphabet'!$A$1:$B$32,2,0),VLOOKUP(VALUE(MID($A5, 10, 1)),'Base32 Alphabet'!$A$1:$B$32,2,0))*32^5)+(IFERROR(VLOOKUP(MID($A5, 11, 1),'Base32 Alphabet'!$A$1:$B$32,2,0),VLOOKUP(VALUE(MID($A5, 11, 1)),'Base32 Alphabet'!$A$1:$B$32,2,0))*32^4)+(IFERROR(VLOOKUP(MID($A5, 12, 1),'Base32 Alphabet'!$A$1:$B$32,2,0),VLOOKUP(VALUE(MID($A5, 12, 1)),'Base32 Alphabet'!$A$1:$B$32,2,0))*32^3)+(IFERROR(VLOOKUP(MID($A5, 13, 1),'Base32 Alphabet'!$A$1:$B$32,2,0),VLOOKUP(VALUE(MID($A5, 13, 1)),'Base32 Alphabet'!$A$1:$B$32,2,0))*32^2)+(IFERROR(VLOOKUP(MID($A5, 14, 1),'Base32 Alphabet'!$A$1:$B$32,2,0),VLOOKUP(VALUE(MID($A5, 14, 1)),'Base32 Alphabet'!$A$1:$B$32,2,0))*32)+(IFERROR(VLOOKUP(MID($A5, 15, 1),'Base32 Alphabet'!$A$1:$B$32,2,0),VLOOKUP(VALUE(MID($A5, 15, 1)),'Base32 Alphabet'!$A$1:$B$32,2,0)))</f>
        <v>#VALUE!</v>
      </c>
      <c r="I5" s="7" t="str">
        <f t="shared" si="5"/>
        <v/>
      </c>
      <c r="R5" s="10"/>
      <c r="S5" s="10"/>
      <c r="T5" s="10"/>
      <c r="U5" s="10"/>
      <c r="V5" s="10"/>
      <c r="W5" s="10"/>
      <c r="X5" s="10"/>
      <c r="Y5" s="10"/>
      <c r="AE5" s="4"/>
      <c r="AF5" s="5"/>
    </row>
    <row r="6" spans="1:32" ht="15.75">
      <c r="A6" s="7"/>
      <c r="B6" s="7" t="str">
        <f t="shared" si="0"/>
        <v>No Card</v>
      </c>
      <c r="C6" s="7" t="str">
        <f>IF(COUNTIF(MasterRoster!$F$2:$F$998, H6)&gt;0, "Yes", "No")</f>
        <v>No</v>
      </c>
      <c r="D6" s="7" t="str">
        <f t="shared" si="1"/>
        <v/>
      </c>
      <c r="E6" s="7" t="str">
        <f t="shared" si="2"/>
        <v/>
      </c>
      <c r="F6" s="7" t="str">
        <f t="shared" si="3"/>
        <v/>
      </c>
      <c r="G6" s="7" t="str">
        <f t="shared" si="4"/>
        <v>N/A</v>
      </c>
      <c r="H6" s="10" t="e">
        <f>(IFERROR(VLOOKUP(MID($A6,9,1),'Base32 Alphabet'!$A$1:$B$32,2,0),VLOOKUP(VALUE(MID($A6,9,1)),'Base32 Alphabet'!$A$1:$B$32,2,0))*32^6)+(IFERROR(VLOOKUP(MID($A6, 10, 1),'Base32 Alphabet'!$A$1:$B$32,2,0),VLOOKUP(VALUE(MID($A6, 10, 1)),'Base32 Alphabet'!$A$1:$B$32,2,0))*32^5)+(IFERROR(VLOOKUP(MID($A6, 11, 1),'Base32 Alphabet'!$A$1:$B$32,2,0),VLOOKUP(VALUE(MID($A6, 11, 1)),'Base32 Alphabet'!$A$1:$B$32,2,0))*32^4)+(IFERROR(VLOOKUP(MID($A6, 12, 1),'Base32 Alphabet'!$A$1:$B$32,2,0),VLOOKUP(VALUE(MID($A6, 12, 1)),'Base32 Alphabet'!$A$1:$B$32,2,0))*32^3)+(IFERROR(VLOOKUP(MID($A6, 13, 1),'Base32 Alphabet'!$A$1:$B$32,2,0),VLOOKUP(VALUE(MID($A6, 13, 1)),'Base32 Alphabet'!$A$1:$B$32,2,0))*32^2)+(IFERROR(VLOOKUP(MID($A6, 14, 1),'Base32 Alphabet'!$A$1:$B$32,2,0),VLOOKUP(VALUE(MID($A6, 14, 1)),'Base32 Alphabet'!$A$1:$B$32,2,0))*32)+(IFERROR(VLOOKUP(MID($A6, 15, 1),'Base32 Alphabet'!$A$1:$B$32,2,0),VLOOKUP(VALUE(MID($A6, 15, 1)),'Base32 Alphabet'!$A$1:$B$32,2,0)))</f>
        <v>#VALUE!</v>
      </c>
      <c r="I6" s="7" t="str">
        <f t="shared" si="5"/>
        <v/>
      </c>
      <c r="AE6" s="4"/>
      <c r="AF6" s="5"/>
    </row>
    <row r="7" spans="1:32" ht="15.75">
      <c r="A7" s="7"/>
      <c r="B7" s="7" t="str">
        <f t="shared" si="0"/>
        <v>No Card</v>
      </c>
      <c r="C7" s="7" t="str">
        <f>IF(COUNTIF(MasterRoster!$F$2:$F$998, H7)&gt;0, "Yes", "No")</f>
        <v>No</v>
      </c>
      <c r="D7" s="7" t="str">
        <f t="shared" si="1"/>
        <v/>
      </c>
      <c r="E7" s="7" t="str">
        <f t="shared" si="2"/>
        <v/>
      </c>
      <c r="F7" s="7" t="str">
        <f t="shared" si="3"/>
        <v/>
      </c>
      <c r="G7" s="7" t="str">
        <f t="shared" si="4"/>
        <v>N/A</v>
      </c>
      <c r="H7" s="10" t="e">
        <f>(IFERROR(VLOOKUP(MID($A7,9,1),'Base32 Alphabet'!$A$1:$B$32,2,0),VLOOKUP(VALUE(MID($A7,9,1)),'Base32 Alphabet'!$A$1:$B$32,2,0))*32^6)+(IFERROR(VLOOKUP(MID($A7, 10, 1),'Base32 Alphabet'!$A$1:$B$32,2,0),VLOOKUP(VALUE(MID($A7, 10, 1)),'Base32 Alphabet'!$A$1:$B$32,2,0))*32^5)+(IFERROR(VLOOKUP(MID($A7, 11, 1),'Base32 Alphabet'!$A$1:$B$32,2,0),VLOOKUP(VALUE(MID($A7, 11, 1)),'Base32 Alphabet'!$A$1:$B$32,2,0))*32^4)+(IFERROR(VLOOKUP(MID($A7, 12, 1),'Base32 Alphabet'!$A$1:$B$32,2,0),VLOOKUP(VALUE(MID($A7, 12, 1)),'Base32 Alphabet'!$A$1:$B$32,2,0))*32^3)+(IFERROR(VLOOKUP(MID($A7, 13, 1),'Base32 Alphabet'!$A$1:$B$32,2,0),VLOOKUP(VALUE(MID($A7, 13, 1)),'Base32 Alphabet'!$A$1:$B$32,2,0))*32^2)+(IFERROR(VLOOKUP(MID($A7, 14, 1),'Base32 Alphabet'!$A$1:$B$32,2,0),VLOOKUP(VALUE(MID($A7, 14, 1)),'Base32 Alphabet'!$A$1:$B$32,2,0))*32)+(IFERROR(VLOOKUP(MID($A7, 15, 1),'Base32 Alphabet'!$A$1:$B$32,2,0),VLOOKUP(VALUE(MID($A7, 15, 1)),'Base32 Alphabet'!$A$1:$B$32,2,0)))</f>
        <v>#VALUE!</v>
      </c>
      <c r="I7" s="7" t="str">
        <f t="shared" si="5"/>
        <v/>
      </c>
      <c r="AE7" s="4"/>
      <c r="AF7" s="5"/>
    </row>
    <row r="8" spans="1:32" ht="15.75">
      <c r="A8" s="7"/>
      <c r="B8" s="7" t="str">
        <f t="shared" si="0"/>
        <v>No Card</v>
      </c>
      <c r="C8" s="7" t="str">
        <f>IF(COUNTIF(MasterRoster!$F$2:$F$998, H8)&gt;0, "Yes", "No")</f>
        <v>No</v>
      </c>
      <c r="D8" s="7" t="str">
        <f t="shared" si="1"/>
        <v/>
      </c>
      <c r="E8" s="7" t="str">
        <f t="shared" si="2"/>
        <v/>
      </c>
      <c r="F8" s="7" t="str">
        <f t="shared" si="3"/>
        <v/>
      </c>
      <c r="G8" s="7" t="str">
        <f t="shared" si="4"/>
        <v>N/A</v>
      </c>
      <c r="H8" s="10" t="e">
        <f>(IFERROR(VLOOKUP(MID($A8,9,1),'Base32 Alphabet'!$A$1:$B$32,2,0),VLOOKUP(VALUE(MID($A8,9,1)),'Base32 Alphabet'!$A$1:$B$32,2,0))*32^6)+(IFERROR(VLOOKUP(MID($A8, 10, 1),'Base32 Alphabet'!$A$1:$B$32,2,0),VLOOKUP(VALUE(MID($A8, 10, 1)),'Base32 Alphabet'!$A$1:$B$32,2,0))*32^5)+(IFERROR(VLOOKUP(MID($A8, 11, 1),'Base32 Alphabet'!$A$1:$B$32,2,0),VLOOKUP(VALUE(MID($A8, 11, 1)),'Base32 Alphabet'!$A$1:$B$32,2,0))*32^4)+(IFERROR(VLOOKUP(MID($A8, 12, 1),'Base32 Alphabet'!$A$1:$B$32,2,0),VLOOKUP(VALUE(MID($A8, 12, 1)),'Base32 Alphabet'!$A$1:$B$32,2,0))*32^3)+(IFERROR(VLOOKUP(MID($A8, 13, 1),'Base32 Alphabet'!$A$1:$B$32,2,0),VLOOKUP(VALUE(MID($A8, 13, 1)),'Base32 Alphabet'!$A$1:$B$32,2,0))*32^2)+(IFERROR(VLOOKUP(MID($A8, 14, 1),'Base32 Alphabet'!$A$1:$B$32,2,0),VLOOKUP(VALUE(MID($A8, 14, 1)),'Base32 Alphabet'!$A$1:$B$32,2,0))*32)+(IFERROR(VLOOKUP(MID($A8, 15, 1),'Base32 Alphabet'!$A$1:$B$32,2,0),VLOOKUP(VALUE(MID($A8, 15, 1)),'Base32 Alphabet'!$A$1:$B$32,2,0)))</f>
        <v>#VALUE!</v>
      </c>
      <c r="I8" s="7" t="str">
        <f t="shared" si="5"/>
        <v/>
      </c>
      <c r="AE8" s="4"/>
      <c r="AF8" s="5"/>
    </row>
    <row r="9" spans="1:32" ht="15.75">
      <c r="A9" s="7"/>
      <c r="B9" s="7" t="str">
        <f t="shared" si="0"/>
        <v>No Card</v>
      </c>
      <c r="C9" s="7" t="str">
        <f>IF(COUNTIF(MasterRoster!$F$2:$F$998, H9)&gt;0, "Yes", "No")</f>
        <v>No</v>
      </c>
      <c r="D9" s="7" t="str">
        <f t="shared" si="1"/>
        <v/>
      </c>
      <c r="E9" s="7" t="str">
        <f t="shared" si="2"/>
        <v/>
      </c>
      <c r="F9" s="7" t="str">
        <f t="shared" si="3"/>
        <v/>
      </c>
      <c r="G9" s="7" t="str">
        <f t="shared" si="4"/>
        <v>N/A</v>
      </c>
      <c r="H9" s="10" t="e">
        <f>(IFERROR(VLOOKUP(MID($A9,9,1),'Base32 Alphabet'!$A$1:$B$32,2,0),VLOOKUP(VALUE(MID($A9,9,1)),'Base32 Alphabet'!$A$1:$B$32,2,0))*32^6)+(IFERROR(VLOOKUP(MID($A9, 10, 1),'Base32 Alphabet'!$A$1:$B$32,2,0),VLOOKUP(VALUE(MID($A9, 10, 1)),'Base32 Alphabet'!$A$1:$B$32,2,0))*32^5)+(IFERROR(VLOOKUP(MID($A9, 11, 1),'Base32 Alphabet'!$A$1:$B$32,2,0),VLOOKUP(VALUE(MID($A9, 11, 1)),'Base32 Alphabet'!$A$1:$B$32,2,0))*32^4)+(IFERROR(VLOOKUP(MID($A9, 12, 1),'Base32 Alphabet'!$A$1:$B$32,2,0),VLOOKUP(VALUE(MID($A9, 12, 1)),'Base32 Alphabet'!$A$1:$B$32,2,0))*32^3)+(IFERROR(VLOOKUP(MID($A9, 13, 1),'Base32 Alphabet'!$A$1:$B$32,2,0),VLOOKUP(VALUE(MID($A9, 13, 1)),'Base32 Alphabet'!$A$1:$B$32,2,0))*32^2)+(IFERROR(VLOOKUP(MID($A9, 14, 1),'Base32 Alphabet'!$A$1:$B$32,2,0),VLOOKUP(VALUE(MID($A9, 14, 1)),'Base32 Alphabet'!$A$1:$B$32,2,0))*32)+(IFERROR(VLOOKUP(MID($A9, 15, 1),'Base32 Alphabet'!$A$1:$B$32,2,0),VLOOKUP(VALUE(MID($A9, 15, 1)),'Base32 Alphabet'!$A$1:$B$32,2,0)))</f>
        <v>#VALUE!</v>
      </c>
      <c r="I9" s="7" t="str">
        <f t="shared" si="5"/>
        <v/>
      </c>
      <c r="AE9" s="4"/>
      <c r="AF9" s="5"/>
    </row>
    <row r="10" spans="1:32" ht="15.75">
      <c r="A10" s="7"/>
      <c r="B10" s="7" t="str">
        <f t="shared" si="0"/>
        <v>No Card</v>
      </c>
      <c r="C10" s="7" t="str">
        <f>IF(COUNTIF(MasterRoster!$F$2:$F$998, H10)&gt;0, "Yes", "No")</f>
        <v>No</v>
      </c>
      <c r="D10" s="7" t="str">
        <f t="shared" si="1"/>
        <v/>
      </c>
      <c r="E10" s="7" t="str">
        <f t="shared" si="2"/>
        <v/>
      </c>
      <c r="F10" s="7" t="str">
        <f t="shared" si="3"/>
        <v/>
      </c>
      <c r="G10" s="7" t="str">
        <f t="shared" si="4"/>
        <v>N/A</v>
      </c>
      <c r="H10" s="10" t="e">
        <f>(IFERROR(VLOOKUP(MID($A10,9,1),'Base32 Alphabet'!$A$1:$B$32,2,0),VLOOKUP(VALUE(MID($A10,9,1)),'Base32 Alphabet'!$A$1:$B$32,2,0))*32^6)+(IFERROR(VLOOKUP(MID($A10, 10, 1),'Base32 Alphabet'!$A$1:$B$32,2,0),VLOOKUP(VALUE(MID($A10, 10, 1)),'Base32 Alphabet'!$A$1:$B$32,2,0))*32^5)+(IFERROR(VLOOKUP(MID($A10, 11, 1),'Base32 Alphabet'!$A$1:$B$32,2,0),VLOOKUP(VALUE(MID($A10, 11, 1)),'Base32 Alphabet'!$A$1:$B$32,2,0))*32^4)+(IFERROR(VLOOKUP(MID($A10, 12, 1),'Base32 Alphabet'!$A$1:$B$32,2,0),VLOOKUP(VALUE(MID($A10, 12, 1)),'Base32 Alphabet'!$A$1:$B$32,2,0))*32^3)+(IFERROR(VLOOKUP(MID($A10, 13, 1),'Base32 Alphabet'!$A$1:$B$32,2,0),VLOOKUP(VALUE(MID($A10, 13, 1)),'Base32 Alphabet'!$A$1:$B$32,2,0))*32^2)+(IFERROR(VLOOKUP(MID($A10, 14, 1),'Base32 Alphabet'!$A$1:$B$32,2,0),VLOOKUP(VALUE(MID($A10, 14, 1)),'Base32 Alphabet'!$A$1:$B$32,2,0))*32)+(IFERROR(VLOOKUP(MID($A10, 15, 1),'Base32 Alphabet'!$A$1:$B$32,2,0),VLOOKUP(VALUE(MID($A10, 15, 1)),'Base32 Alphabet'!$A$1:$B$32,2,0)))</f>
        <v>#VALUE!</v>
      </c>
      <c r="I10" s="7" t="str">
        <f t="shared" si="5"/>
        <v/>
      </c>
      <c r="AE10" s="4"/>
      <c r="AF10" s="5"/>
    </row>
    <row r="11" spans="1:32" ht="15.75">
      <c r="A11" s="7"/>
      <c r="B11" s="7" t="str">
        <f t="shared" si="0"/>
        <v>No Card</v>
      </c>
      <c r="C11" s="7" t="str">
        <f>IF(COUNTIF(MasterRoster!$F$2:$F$998, H11)&gt;0, "Yes", "No")</f>
        <v>No</v>
      </c>
      <c r="D11" s="7" t="str">
        <f t="shared" si="1"/>
        <v/>
      </c>
      <c r="E11" s="7" t="str">
        <f t="shared" si="2"/>
        <v/>
      </c>
      <c r="F11" s="7" t="str">
        <f t="shared" si="3"/>
        <v/>
      </c>
      <c r="G11" s="7" t="str">
        <f t="shared" si="4"/>
        <v>N/A</v>
      </c>
      <c r="H11" s="10" t="e">
        <f>(IFERROR(VLOOKUP(MID($A11,9,1),'Base32 Alphabet'!$A$1:$B$32,2,0),VLOOKUP(VALUE(MID($A11,9,1)),'Base32 Alphabet'!$A$1:$B$32,2,0))*32^6)+(IFERROR(VLOOKUP(MID($A11, 10, 1),'Base32 Alphabet'!$A$1:$B$32,2,0),VLOOKUP(VALUE(MID($A11, 10, 1)),'Base32 Alphabet'!$A$1:$B$32,2,0))*32^5)+(IFERROR(VLOOKUP(MID($A11, 11, 1),'Base32 Alphabet'!$A$1:$B$32,2,0),VLOOKUP(VALUE(MID($A11, 11, 1)),'Base32 Alphabet'!$A$1:$B$32,2,0))*32^4)+(IFERROR(VLOOKUP(MID($A11, 12, 1),'Base32 Alphabet'!$A$1:$B$32,2,0),VLOOKUP(VALUE(MID($A11, 12, 1)),'Base32 Alphabet'!$A$1:$B$32,2,0))*32^3)+(IFERROR(VLOOKUP(MID($A11, 13, 1),'Base32 Alphabet'!$A$1:$B$32,2,0),VLOOKUP(VALUE(MID($A11, 13, 1)),'Base32 Alphabet'!$A$1:$B$32,2,0))*32^2)+(IFERROR(VLOOKUP(MID($A11, 14, 1),'Base32 Alphabet'!$A$1:$B$32,2,0),VLOOKUP(VALUE(MID($A11, 14, 1)),'Base32 Alphabet'!$A$1:$B$32,2,0))*32)+(IFERROR(VLOOKUP(MID($A11, 15, 1),'Base32 Alphabet'!$A$1:$B$32,2,0),VLOOKUP(VALUE(MID($A11, 15, 1)),'Base32 Alphabet'!$A$1:$B$32,2,0)))</f>
        <v>#VALUE!</v>
      </c>
      <c r="I11" s="7" t="str">
        <f t="shared" si="5"/>
        <v/>
      </c>
      <c r="AE11" s="4"/>
      <c r="AF11" s="5"/>
    </row>
    <row r="12" spans="1:32" ht="15.75">
      <c r="A12" s="7"/>
      <c r="B12" s="7" t="str">
        <f t="shared" si="0"/>
        <v>No Card</v>
      </c>
      <c r="C12" s="7" t="str">
        <f>IF(COUNTIF(MasterRoster!$F$2:$F$998, H12)&gt;0, "Yes", "No")</f>
        <v>No</v>
      </c>
      <c r="D12" s="7" t="str">
        <f t="shared" si="1"/>
        <v/>
      </c>
      <c r="E12" s="7" t="str">
        <f t="shared" si="2"/>
        <v/>
      </c>
      <c r="F12" s="7" t="str">
        <f t="shared" si="3"/>
        <v/>
      </c>
      <c r="G12" s="7" t="str">
        <f t="shared" si="4"/>
        <v>N/A</v>
      </c>
      <c r="H12" s="10" t="e">
        <f>(IFERROR(VLOOKUP(MID($A12,9,1),'Base32 Alphabet'!$A$1:$B$32,2,0),VLOOKUP(VALUE(MID($A12,9,1)),'Base32 Alphabet'!$A$1:$B$32,2,0))*32^6)+(IFERROR(VLOOKUP(MID($A12, 10, 1),'Base32 Alphabet'!$A$1:$B$32,2,0),VLOOKUP(VALUE(MID($A12, 10, 1)),'Base32 Alphabet'!$A$1:$B$32,2,0))*32^5)+(IFERROR(VLOOKUP(MID($A12, 11, 1),'Base32 Alphabet'!$A$1:$B$32,2,0),VLOOKUP(VALUE(MID($A12, 11, 1)),'Base32 Alphabet'!$A$1:$B$32,2,0))*32^4)+(IFERROR(VLOOKUP(MID($A12, 12, 1),'Base32 Alphabet'!$A$1:$B$32,2,0),VLOOKUP(VALUE(MID($A12, 12, 1)),'Base32 Alphabet'!$A$1:$B$32,2,0))*32^3)+(IFERROR(VLOOKUP(MID($A12, 13, 1),'Base32 Alphabet'!$A$1:$B$32,2,0),VLOOKUP(VALUE(MID($A12, 13, 1)),'Base32 Alphabet'!$A$1:$B$32,2,0))*32^2)+(IFERROR(VLOOKUP(MID($A12, 14, 1),'Base32 Alphabet'!$A$1:$B$32,2,0),VLOOKUP(VALUE(MID($A12, 14, 1)),'Base32 Alphabet'!$A$1:$B$32,2,0))*32)+(IFERROR(VLOOKUP(MID($A12, 15, 1),'Base32 Alphabet'!$A$1:$B$32,2,0),VLOOKUP(VALUE(MID($A12, 15, 1)),'Base32 Alphabet'!$A$1:$B$32,2,0)))</f>
        <v>#VALUE!</v>
      </c>
      <c r="I12" s="7" t="str">
        <f t="shared" si="5"/>
        <v/>
      </c>
      <c r="AE12" s="4"/>
      <c r="AF12" s="5"/>
    </row>
    <row r="13" spans="1:32" ht="15.75">
      <c r="A13" s="7"/>
      <c r="B13" s="7" t="str">
        <f t="shared" si="0"/>
        <v>No Card</v>
      </c>
      <c r="C13" s="7" t="str">
        <f>IF(COUNTIF(MasterRoster!$F$2:$F$998, H13)&gt;0, "Yes", "No")</f>
        <v>No</v>
      </c>
      <c r="D13" s="7" t="str">
        <f t="shared" si="1"/>
        <v/>
      </c>
      <c r="E13" s="7" t="str">
        <f t="shared" si="2"/>
        <v/>
      </c>
      <c r="F13" s="7" t="str">
        <f t="shared" si="3"/>
        <v/>
      </c>
      <c r="G13" s="7" t="str">
        <f t="shared" si="4"/>
        <v>N/A</v>
      </c>
      <c r="H13" s="10" t="e">
        <f>(IFERROR(VLOOKUP(MID($A13,9,1),'Base32 Alphabet'!$A$1:$B$32,2,0),VLOOKUP(VALUE(MID($A13,9,1)),'Base32 Alphabet'!$A$1:$B$32,2,0))*32^6)+(IFERROR(VLOOKUP(MID($A13, 10, 1),'Base32 Alphabet'!$A$1:$B$32,2,0),VLOOKUP(VALUE(MID($A13, 10, 1)),'Base32 Alphabet'!$A$1:$B$32,2,0))*32^5)+(IFERROR(VLOOKUP(MID($A13, 11, 1),'Base32 Alphabet'!$A$1:$B$32,2,0),VLOOKUP(VALUE(MID($A13, 11, 1)),'Base32 Alphabet'!$A$1:$B$32,2,0))*32^4)+(IFERROR(VLOOKUP(MID($A13, 12, 1),'Base32 Alphabet'!$A$1:$B$32,2,0),VLOOKUP(VALUE(MID($A13, 12, 1)),'Base32 Alphabet'!$A$1:$B$32,2,0))*32^3)+(IFERROR(VLOOKUP(MID($A13, 13, 1),'Base32 Alphabet'!$A$1:$B$32,2,0),VLOOKUP(VALUE(MID($A13, 13, 1)),'Base32 Alphabet'!$A$1:$B$32,2,0))*32^2)+(IFERROR(VLOOKUP(MID($A13, 14, 1),'Base32 Alphabet'!$A$1:$B$32,2,0),VLOOKUP(VALUE(MID($A13, 14, 1)),'Base32 Alphabet'!$A$1:$B$32,2,0))*32)+(IFERROR(VLOOKUP(MID($A13, 15, 1),'Base32 Alphabet'!$A$1:$B$32,2,0),VLOOKUP(VALUE(MID($A13, 15, 1)),'Base32 Alphabet'!$A$1:$B$32,2,0)))</f>
        <v>#VALUE!</v>
      </c>
      <c r="I13" s="7" t="str">
        <f t="shared" si="5"/>
        <v/>
      </c>
      <c r="AE13" s="4"/>
      <c r="AF13" s="5"/>
    </row>
    <row r="14" spans="1:32" ht="15.75">
      <c r="A14" s="7"/>
      <c r="B14" s="7" t="str">
        <f t="shared" si="0"/>
        <v>No Card</v>
      </c>
      <c r="C14" s="7" t="str">
        <f>IF(COUNTIF(MasterRoster!$F$2:$F$998, H14)&gt;0, "Yes", "No")</f>
        <v>No</v>
      </c>
      <c r="D14" s="7" t="str">
        <f t="shared" si="1"/>
        <v/>
      </c>
      <c r="E14" s="7" t="str">
        <f t="shared" si="2"/>
        <v/>
      </c>
      <c r="F14" s="7" t="str">
        <f t="shared" si="3"/>
        <v/>
      </c>
      <c r="G14" s="7" t="str">
        <f t="shared" si="4"/>
        <v>N/A</v>
      </c>
      <c r="H14" s="10" t="e">
        <f>(IFERROR(VLOOKUP(MID($A14,9,1),'Base32 Alphabet'!$A$1:$B$32,2,0),VLOOKUP(VALUE(MID($A14,9,1)),'Base32 Alphabet'!$A$1:$B$32,2,0))*32^6)+(IFERROR(VLOOKUP(MID($A14, 10, 1),'Base32 Alphabet'!$A$1:$B$32,2,0),VLOOKUP(VALUE(MID($A14, 10, 1)),'Base32 Alphabet'!$A$1:$B$32,2,0))*32^5)+(IFERROR(VLOOKUP(MID($A14, 11, 1),'Base32 Alphabet'!$A$1:$B$32,2,0),VLOOKUP(VALUE(MID($A14, 11, 1)),'Base32 Alphabet'!$A$1:$B$32,2,0))*32^4)+(IFERROR(VLOOKUP(MID($A14, 12, 1),'Base32 Alphabet'!$A$1:$B$32,2,0),VLOOKUP(VALUE(MID($A14, 12, 1)),'Base32 Alphabet'!$A$1:$B$32,2,0))*32^3)+(IFERROR(VLOOKUP(MID($A14, 13, 1),'Base32 Alphabet'!$A$1:$B$32,2,0),VLOOKUP(VALUE(MID($A14, 13, 1)),'Base32 Alphabet'!$A$1:$B$32,2,0))*32^2)+(IFERROR(VLOOKUP(MID($A14, 14, 1),'Base32 Alphabet'!$A$1:$B$32,2,0),VLOOKUP(VALUE(MID($A14, 14, 1)),'Base32 Alphabet'!$A$1:$B$32,2,0))*32)+(IFERROR(VLOOKUP(MID($A14, 15, 1),'Base32 Alphabet'!$A$1:$B$32,2,0),VLOOKUP(VALUE(MID($A14, 15, 1)),'Base32 Alphabet'!$A$1:$B$32,2,0)))</f>
        <v>#VALUE!</v>
      </c>
      <c r="I14" s="7" t="str">
        <f t="shared" si="5"/>
        <v/>
      </c>
      <c r="AE14" s="4"/>
      <c r="AF14" s="5"/>
    </row>
    <row r="15" spans="1:32" ht="15.75">
      <c r="A15" s="7"/>
      <c r="B15" s="7" t="str">
        <f t="shared" si="0"/>
        <v>No Card</v>
      </c>
      <c r="C15" s="7" t="str">
        <f>IF(COUNTIF(MasterRoster!$F$2:$F$998, H15)&gt;0, "Yes", "No")</f>
        <v>No</v>
      </c>
      <c r="D15" s="7" t="str">
        <f t="shared" si="1"/>
        <v/>
      </c>
      <c r="E15" s="7" t="str">
        <f t="shared" si="2"/>
        <v/>
      </c>
      <c r="F15" s="7" t="str">
        <f t="shared" si="3"/>
        <v/>
      </c>
      <c r="G15" s="7" t="str">
        <f t="shared" si="4"/>
        <v>N/A</v>
      </c>
      <c r="H15" s="10" t="e">
        <f>(IFERROR(VLOOKUP(MID($A15,9,1),'Base32 Alphabet'!$A$1:$B$32,2,0),VLOOKUP(VALUE(MID($A15,9,1)),'Base32 Alphabet'!$A$1:$B$32,2,0))*32^6)+(IFERROR(VLOOKUP(MID($A15, 10, 1),'Base32 Alphabet'!$A$1:$B$32,2,0),VLOOKUP(VALUE(MID($A15, 10, 1)),'Base32 Alphabet'!$A$1:$B$32,2,0))*32^5)+(IFERROR(VLOOKUP(MID($A15, 11, 1),'Base32 Alphabet'!$A$1:$B$32,2,0),VLOOKUP(VALUE(MID($A15, 11, 1)),'Base32 Alphabet'!$A$1:$B$32,2,0))*32^4)+(IFERROR(VLOOKUP(MID($A15, 12, 1),'Base32 Alphabet'!$A$1:$B$32,2,0),VLOOKUP(VALUE(MID($A15, 12, 1)),'Base32 Alphabet'!$A$1:$B$32,2,0))*32^3)+(IFERROR(VLOOKUP(MID($A15, 13, 1),'Base32 Alphabet'!$A$1:$B$32,2,0),VLOOKUP(VALUE(MID($A15, 13, 1)),'Base32 Alphabet'!$A$1:$B$32,2,0))*32^2)+(IFERROR(VLOOKUP(MID($A15, 14, 1),'Base32 Alphabet'!$A$1:$B$32,2,0),VLOOKUP(VALUE(MID($A15, 14, 1)),'Base32 Alphabet'!$A$1:$B$32,2,0))*32)+(IFERROR(VLOOKUP(MID($A15, 15, 1),'Base32 Alphabet'!$A$1:$B$32,2,0),VLOOKUP(VALUE(MID($A15, 15, 1)),'Base32 Alphabet'!$A$1:$B$32,2,0)))</f>
        <v>#VALUE!</v>
      </c>
      <c r="I15" s="7" t="str">
        <f t="shared" si="5"/>
        <v/>
      </c>
      <c r="AE15" s="4"/>
      <c r="AF15" s="5"/>
    </row>
    <row r="16" spans="1:32" ht="15.75">
      <c r="A16" s="7"/>
      <c r="B16" s="7" t="str">
        <f t="shared" si="0"/>
        <v>No Card</v>
      </c>
      <c r="C16" s="7" t="str">
        <f>IF(COUNTIF(MasterRoster!$F$2:$F$998, H16)&gt;0, "Yes", "No")</f>
        <v>No</v>
      </c>
      <c r="D16" s="7" t="str">
        <f t="shared" si="1"/>
        <v/>
      </c>
      <c r="E16" s="7" t="str">
        <f t="shared" si="2"/>
        <v/>
      </c>
      <c r="F16" s="7" t="str">
        <f t="shared" si="3"/>
        <v/>
      </c>
      <c r="G16" s="7" t="str">
        <f t="shared" si="4"/>
        <v>N/A</v>
      </c>
      <c r="H16" s="10" t="e">
        <f>(IFERROR(VLOOKUP(MID($A16,9,1),'Base32 Alphabet'!$A$1:$B$32,2,0),VLOOKUP(VALUE(MID($A16,9,1)),'Base32 Alphabet'!$A$1:$B$32,2,0))*32^6)+(IFERROR(VLOOKUP(MID($A16, 10, 1),'Base32 Alphabet'!$A$1:$B$32,2,0),VLOOKUP(VALUE(MID($A16, 10, 1)),'Base32 Alphabet'!$A$1:$B$32,2,0))*32^5)+(IFERROR(VLOOKUP(MID($A16, 11, 1),'Base32 Alphabet'!$A$1:$B$32,2,0),VLOOKUP(VALUE(MID($A16, 11, 1)),'Base32 Alphabet'!$A$1:$B$32,2,0))*32^4)+(IFERROR(VLOOKUP(MID($A16, 12, 1),'Base32 Alphabet'!$A$1:$B$32,2,0),VLOOKUP(VALUE(MID($A16, 12, 1)),'Base32 Alphabet'!$A$1:$B$32,2,0))*32^3)+(IFERROR(VLOOKUP(MID($A16, 13, 1),'Base32 Alphabet'!$A$1:$B$32,2,0),VLOOKUP(VALUE(MID($A16, 13, 1)),'Base32 Alphabet'!$A$1:$B$32,2,0))*32^2)+(IFERROR(VLOOKUP(MID($A16, 14, 1),'Base32 Alphabet'!$A$1:$B$32,2,0),VLOOKUP(VALUE(MID($A16, 14, 1)),'Base32 Alphabet'!$A$1:$B$32,2,0))*32)+(IFERROR(VLOOKUP(MID($A16, 15, 1),'Base32 Alphabet'!$A$1:$B$32,2,0),VLOOKUP(VALUE(MID($A16, 15, 1)),'Base32 Alphabet'!$A$1:$B$32,2,0)))</f>
        <v>#VALUE!</v>
      </c>
      <c r="I16" s="7" t="str">
        <f t="shared" si="5"/>
        <v/>
      </c>
      <c r="AE16" s="4"/>
      <c r="AF16" s="5"/>
    </row>
    <row r="17" spans="1:32" ht="15.75">
      <c r="A17" s="7"/>
      <c r="B17" s="7" t="str">
        <f t="shared" si="0"/>
        <v>No Card</v>
      </c>
      <c r="C17" s="7" t="str">
        <f>IF(COUNTIF(MasterRoster!$F$2:$F$998, H17)&gt;0, "Yes", "No")</f>
        <v>No</v>
      </c>
      <c r="D17" s="7" t="str">
        <f t="shared" si="1"/>
        <v/>
      </c>
      <c r="E17" s="7" t="str">
        <f t="shared" si="2"/>
        <v/>
      </c>
      <c r="F17" s="7" t="str">
        <f t="shared" si="3"/>
        <v/>
      </c>
      <c r="G17" s="7" t="str">
        <f t="shared" si="4"/>
        <v>N/A</v>
      </c>
      <c r="H17" s="10" t="e">
        <f>(IFERROR(VLOOKUP(MID($A17,9,1),'Base32 Alphabet'!$A$1:$B$32,2,0),VLOOKUP(VALUE(MID($A17,9,1)),'Base32 Alphabet'!$A$1:$B$32,2,0))*32^6)+(IFERROR(VLOOKUP(MID($A17, 10, 1),'Base32 Alphabet'!$A$1:$B$32,2,0),VLOOKUP(VALUE(MID($A17, 10, 1)),'Base32 Alphabet'!$A$1:$B$32,2,0))*32^5)+(IFERROR(VLOOKUP(MID($A17, 11, 1),'Base32 Alphabet'!$A$1:$B$32,2,0),VLOOKUP(VALUE(MID($A17, 11, 1)),'Base32 Alphabet'!$A$1:$B$32,2,0))*32^4)+(IFERROR(VLOOKUP(MID($A17, 12, 1),'Base32 Alphabet'!$A$1:$B$32,2,0),VLOOKUP(VALUE(MID($A17, 12, 1)),'Base32 Alphabet'!$A$1:$B$32,2,0))*32^3)+(IFERROR(VLOOKUP(MID($A17, 13, 1),'Base32 Alphabet'!$A$1:$B$32,2,0),VLOOKUP(VALUE(MID($A17, 13, 1)),'Base32 Alphabet'!$A$1:$B$32,2,0))*32^2)+(IFERROR(VLOOKUP(MID($A17, 14, 1),'Base32 Alphabet'!$A$1:$B$32,2,0),VLOOKUP(VALUE(MID($A17, 14, 1)),'Base32 Alphabet'!$A$1:$B$32,2,0))*32)+(IFERROR(VLOOKUP(MID($A17, 15, 1),'Base32 Alphabet'!$A$1:$B$32,2,0),VLOOKUP(VALUE(MID($A17, 15, 1)),'Base32 Alphabet'!$A$1:$B$32,2,0)))</f>
        <v>#VALUE!</v>
      </c>
      <c r="I17" s="7" t="str">
        <f t="shared" si="5"/>
        <v/>
      </c>
      <c r="AE17" s="4"/>
      <c r="AF17" s="5"/>
    </row>
    <row r="18" spans="1:32" ht="15.75">
      <c r="A18" s="7"/>
      <c r="B18" s="7" t="str">
        <f t="shared" si="0"/>
        <v>No Card</v>
      </c>
      <c r="C18" s="7" t="str">
        <f>IF(COUNTIF(MasterRoster!$F$2:$F$998, H18)&gt;0, "Yes", "No")</f>
        <v>No</v>
      </c>
      <c r="D18" s="7" t="str">
        <f t="shared" si="1"/>
        <v/>
      </c>
      <c r="E18" s="7" t="str">
        <f t="shared" si="2"/>
        <v/>
      </c>
      <c r="F18" s="7" t="str">
        <f t="shared" si="3"/>
        <v/>
      </c>
      <c r="G18" s="7" t="str">
        <f t="shared" si="4"/>
        <v>N/A</v>
      </c>
      <c r="H18" s="10" t="e">
        <f>(IFERROR(VLOOKUP(MID($A18,9,1),'Base32 Alphabet'!$A$1:$B$32,2,0),VLOOKUP(VALUE(MID($A18,9,1)),'Base32 Alphabet'!$A$1:$B$32,2,0))*32^6)+(IFERROR(VLOOKUP(MID($A18, 10, 1),'Base32 Alphabet'!$A$1:$B$32,2,0),VLOOKUP(VALUE(MID($A18, 10, 1)),'Base32 Alphabet'!$A$1:$B$32,2,0))*32^5)+(IFERROR(VLOOKUP(MID($A18, 11, 1),'Base32 Alphabet'!$A$1:$B$32,2,0),VLOOKUP(VALUE(MID($A18, 11, 1)),'Base32 Alphabet'!$A$1:$B$32,2,0))*32^4)+(IFERROR(VLOOKUP(MID($A18, 12, 1),'Base32 Alphabet'!$A$1:$B$32,2,0),VLOOKUP(VALUE(MID($A18, 12, 1)),'Base32 Alphabet'!$A$1:$B$32,2,0))*32^3)+(IFERROR(VLOOKUP(MID($A18, 13, 1),'Base32 Alphabet'!$A$1:$B$32,2,0),VLOOKUP(VALUE(MID($A18, 13, 1)),'Base32 Alphabet'!$A$1:$B$32,2,0))*32^2)+(IFERROR(VLOOKUP(MID($A18, 14, 1),'Base32 Alphabet'!$A$1:$B$32,2,0),VLOOKUP(VALUE(MID($A18, 14, 1)),'Base32 Alphabet'!$A$1:$B$32,2,0))*32)+(IFERROR(VLOOKUP(MID($A18, 15, 1),'Base32 Alphabet'!$A$1:$B$32,2,0),VLOOKUP(VALUE(MID($A18, 15, 1)),'Base32 Alphabet'!$A$1:$B$32,2,0)))</f>
        <v>#VALUE!</v>
      </c>
      <c r="I18" s="7" t="str">
        <f t="shared" si="5"/>
        <v/>
      </c>
      <c r="AE18" s="4"/>
      <c r="AF18" s="5"/>
    </row>
    <row r="19" spans="1:32" ht="15.75">
      <c r="A19" s="7"/>
      <c r="B19" s="7" t="str">
        <f t="shared" si="0"/>
        <v>No Card</v>
      </c>
      <c r="C19" s="7" t="str">
        <f>IF(COUNTIF(MasterRoster!$F$2:$F$998, H19)&gt;0, "Yes", "No")</f>
        <v>No</v>
      </c>
      <c r="D19" s="7" t="str">
        <f t="shared" si="1"/>
        <v/>
      </c>
      <c r="E19" s="7" t="str">
        <f t="shared" si="2"/>
        <v/>
      </c>
      <c r="F19" s="7" t="str">
        <f t="shared" si="3"/>
        <v/>
      </c>
      <c r="G19" s="7" t="str">
        <f t="shared" si="4"/>
        <v>N/A</v>
      </c>
      <c r="H19" s="10" t="e">
        <f>(IFERROR(VLOOKUP(MID($A19,9,1),'Base32 Alphabet'!$A$1:$B$32,2,0),VLOOKUP(VALUE(MID($A19,9,1)),'Base32 Alphabet'!$A$1:$B$32,2,0))*32^6)+(IFERROR(VLOOKUP(MID($A19, 10, 1),'Base32 Alphabet'!$A$1:$B$32,2,0),VLOOKUP(VALUE(MID($A19, 10, 1)),'Base32 Alphabet'!$A$1:$B$32,2,0))*32^5)+(IFERROR(VLOOKUP(MID($A19, 11, 1),'Base32 Alphabet'!$A$1:$B$32,2,0),VLOOKUP(VALUE(MID($A19, 11, 1)),'Base32 Alphabet'!$A$1:$B$32,2,0))*32^4)+(IFERROR(VLOOKUP(MID($A19, 12, 1),'Base32 Alphabet'!$A$1:$B$32,2,0),VLOOKUP(VALUE(MID($A19, 12, 1)),'Base32 Alphabet'!$A$1:$B$32,2,0))*32^3)+(IFERROR(VLOOKUP(MID($A19, 13, 1),'Base32 Alphabet'!$A$1:$B$32,2,0),VLOOKUP(VALUE(MID($A19, 13, 1)),'Base32 Alphabet'!$A$1:$B$32,2,0))*32^2)+(IFERROR(VLOOKUP(MID($A19, 14, 1),'Base32 Alphabet'!$A$1:$B$32,2,0),VLOOKUP(VALUE(MID($A19, 14, 1)),'Base32 Alphabet'!$A$1:$B$32,2,0))*32)+(IFERROR(VLOOKUP(MID($A19, 15, 1),'Base32 Alphabet'!$A$1:$B$32,2,0),VLOOKUP(VALUE(MID($A19, 15, 1)),'Base32 Alphabet'!$A$1:$B$32,2,0)))</f>
        <v>#VALUE!</v>
      </c>
      <c r="I19" s="7" t="str">
        <f t="shared" si="5"/>
        <v/>
      </c>
      <c r="AE19" s="4"/>
      <c r="AF19" s="5"/>
    </row>
    <row r="20" spans="1:32" ht="15.75">
      <c r="A20" s="7"/>
      <c r="B20" s="7" t="str">
        <f t="shared" si="0"/>
        <v>No Card</v>
      </c>
      <c r="C20" s="7" t="str">
        <f>IF(COUNTIF(MasterRoster!$F$2:$F$998, H20)&gt;0, "Yes", "No")</f>
        <v>No</v>
      </c>
      <c r="D20" s="7" t="str">
        <f t="shared" si="1"/>
        <v/>
      </c>
      <c r="E20" s="7" t="str">
        <f t="shared" si="2"/>
        <v/>
      </c>
      <c r="F20" s="7" t="str">
        <f t="shared" si="3"/>
        <v/>
      </c>
      <c r="G20" s="7" t="str">
        <f t="shared" si="4"/>
        <v>N/A</v>
      </c>
      <c r="H20" s="10" t="e">
        <f>(IFERROR(VLOOKUP(MID($A20,9,1),'Base32 Alphabet'!$A$1:$B$32,2,0),VLOOKUP(VALUE(MID($A20,9,1)),'Base32 Alphabet'!$A$1:$B$32,2,0))*32^6)+(IFERROR(VLOOKUP(MID($A20, 10, 1),'Base32 Alphabet'!$A$1:$B$32,2,0),VLOOKUP(VALUE(MID($A20, 10, 1)),'Base32 Alphabet'!$A$1:$B$32,2,0))*32^5)+(IFERROR(VLOOKUP(MID($A20, 11, 1),'Base32 Alphabet'!$A$1:$B$32,2,0),VLOOKUP(VALUE(MID($A20, 11, 1)),'Base32 Alphabet'!$A$1:$B$32,2,0))*32^4)+(IFERROR(VLOOKUP(MID($A20, 12, 1),'Base32 Alphabet'!$A$1:$B$32,2,0),VLOOKUP(VALUE(MID($A20, 12, 1)),'Base32 Alphabet'!$A$1:$B$32,2,0))*32^3)+(IFERROR(VLOOKUP(MID($A20, 13, 1),'Base32 Alphabet'!$A$1:$B$32,2,0),VLOOKUP(VALUE(MID($A20, 13, 1)),'Base32 Alphabet'!$A$1:$B$32,2,0))*32^2)+(IFERROR(VLOOKUP(MID($A20, 14, 1),'Base32 Alphabet'!$A$1:$B$32,2,0),VLOOKUP(VALUE(MID($A20, 14, 1)),'Base32 Alphabet'!$A$1:$B$32,2,0))*32)+(IFERROR(VLOOKUP(MID($A20, 15, 1),'Base32 Alphabet'!$A$1:$B$32,2,0),VLOOKUP(VALUE(MID($A20, 15, 1)),'Base32 Alphabet'!$A$1:$B$32,2,0)))</f>
        <v>#VALUE!</v>
      </c>
      <c r="I20" s="7" t="str">
        <f t="shared" si="5"/>
        <v/>
      </c>
      <c r="AE20" s="4"/>
      <c r="AF20" s="5"/>
    </row>
    <row r="21" spans="1:32" ht="15.75">
      <c r="A21" s="7"/>
      <c r="B21" s="7" t="str">
        <f t="shared" si="0"/>
        <v>No Card</v>
      </c>
      <c r="C21" s="7" t="str">
        <f>IF(COUNTIF(MasterRoster!$F$2:$F$998, H21)&gt;0, "Yes", "No")</f>
        <v>No</v>
      </c>
      <c r="D21" s="7" t="str">
        <f t="shared" si="1"/>
        <v/>
      </c>
      <c r="E21" s="7" t="str">
        <f t="shared" si="2"/>
        <v/>
      </c>
      <c r="F21" s="7" t="str">
        <f t="shared" si="3"/>
        <v/>
      </c>
      <c r="G21" s="7" t="str">
        <f t="shared" si="4"/>
        <v>N/A</v>
      </c>
      <c r="H21" s="10" t="e">
        <f>(IFERROR(VLOOKUP(MID($A21,9,1),'Base32 Alphabet'!$A$1:$B$32,2,0),VLOOKUP(VALUE(MID($A21,9,1)),'Base32 Alphabet'!$A$1:$B$32,2,0))*32^6)+(IFERROR(VLOOKUP(MID($A21, 10, 1),'Base32 Alphabet'!$A$1:$B$32,2,0),VLOOKUP(VALUE(MID($A21, 10, 1)),'Base32 Alphabet'!$A$1:$B$32,2,0))*32^5)+(IFERROR(VLOOKUP(MID($A21, 11, 1),'Base32 Alphabet'!$A$1:$B$32,2,0),VLOOKUP(VALUE(MID($A21, 11, 1)),'Base32 Alphabet'!$A$1:$B$32,2,0))*32^4)+(IFERROR(VLOOKUP(MID($A21, 12, 1),'Base32 Alphabet'!$A$1:$B$32,2,0),VLOOKUP(VALUE(MID($A21, 12, 1)),'Base32 Alphabet'!$A$1:$B$32,2,0))*32^3)+(IFERROR(VLOOKUP(MID($A21, 13, 1),'Base32 Alphabet'!$A$1:$B$32,2,0),VLOOKUP(VALUE(MID($A21, 13, 1)),'Base32 Alphabet'!$A$1:$B$32,2,0))*32^2)+(IFERROR(VLOOKUP(MID($A21, 14, 1),'Base32 Alphabet'!$A$1:$B$32,2,0),VLOOKUP(VALUE(MID($A21, 14, 1)),'Base32 Alphabet'!$A$1:$B$32,2,0))*32)+(IFERROR(VLOOKUP(MID($A21, 15, 1),'Base32 Alphabet'!$A$1:$B$32,2,0),VLOOKUP(VALUE(MID($A21, 15, 1)),'Base32 Alphabet'!$A$1:$B$32,2,0)))</f>
        <v>#VALUE!</v>
      </c>
      <c r="I21" s="7" t="str">
        <f t="shared" si="5"/>
        <v/>
      </c>
      <c r="AE21" s="4"/>
      <c r="AF21" s="5"/>
    </row>
    <row r="22" spans="1:32" ht="15.75">
      <c r="A22" s="7"/>
      <c r="B22" s="7" t="str">
        <f t="shared" si="0"/>
        <v>No Card</v>
      </c>
      <c r="C22" s="7" t="str">
        <f>IF(COUNTIF(MasterRoster!$F$2:$F$998, H22)&gt;0, "Yes", "No")</f>
        <v>No</v>
      </c>
      <c r="D22" s="7" t="str">
        <f t="shared" si="1"/>
        <v/>
      </c>
      <c r="E22" s="7" t="str">
        <f t="shared" si="2"/>
        <v/>
      </c>
      <c r="F22" s="7" t="str">
        <f t="shared" si="3"/>
        <v/>
      </c>
      <c r="G22" s="7" t="str">
        <f t="shared" si="4"/>
        <v>N/A</v>
      </c>
      <c r="H22" s="10" t="e">
        <f>(IFERROR(VLOOKUP(MID($A22,9,1),'Base32 Alphabet'!$A$1:$B$32,2,0),VLOOKUP(VALUE(MID($A22,9,1)),'Base32 Alphabet'!$A$1:$B$32,2,0))*32^6)+(IFERROR(VLOOKUP(MID($A22, 10, 1),'Base32 Alphabet'!$A$1:$B$32,2,0),VLOOKUP(VALUE(MID($A22, 10, 1)),'Base32 Alphabet'!$A$1:$B$32,2,0))*32^5)+(IFERROR(VLOOKUP(MID($A22, 11, 1),'Base32 Alphabet'!$A$1:$B$32,2,0),VLOOKUP(VALUE(MID($A22, 11, 1)),'Base32 Alphabet'!$A$1:$B$32,2,0))*32^4)+(IFERROR(VLOOKUP(MID($A22, 12, 1),'Base32 Alphabet'!$A$1:$B$32,2,0),VLOOKUP(VALUE(MID($A22, 12, 1)),'Base32 Alphabet'!$A$1:$B$32,2,0))*32^3)+(IFERROR(VLOOKUP(MID($A22, 13, 1),'Base32 Alphabet'!$A$1:$B$32,2,0),VLOOKUP(VALUE(MID($A22, 13, 1)),'Base32 Alphabet'!$A$1:$B$32,2,0))*32^2)+(IFERROR(VLOOKUP(MID($A22, 14, 1),'Base32 Alphabet'!$A$1:$B$32,2,0),VLOOKUP(VALUE(MID($A22, 14, 1)),'Base32 Alphabet'!$A$1:$B$32,2,0))*32)+(IFERROR(VLOOKUP(MID($A22, 15, 1),'Base32 Alphabet'!$A$1:$B$32,2,0),VLOOKUP(VALUE(MID($A22, 15, 1)),'Base32 Alphabet'!$A$1:$B$32,2,0)))</f>
        <v>#VALUE!</v>
      </c>
      <c r="I22" s="7" t="str">
        <f t="shared" si="5"/>
        <v/>
      </c>
      <c r="AE22" s="4"/>
      <c r="AF22" s="5"/>
    </row>
    <row r="23" spans="1:32" ht="15.75">
      <c r="A23" s="7"/>
      <c r="B23" s="7" t="str">
        <f t="shared" si="0"/>
        <v>No Card</v>
      </c>
      <c r="C23" s="7" t="str">
        <f>IF(COUNTIF(MasterRoster!$F$2:$F$998, H23)&gt;0, "Yes", "No")</f>
        <v>No</v>
      </c>
      <c r="D23" s="7" t="str">
        <f t="shared" si="1"/>
        <v/>
      </c>
      <c r="E23" s="7" t="str">
        <f t="shared" si="2"/>
        <v/>
      </c>
      <c r="F23" s="7" t="str">
        <f t="shared" si="3"/>
        <v/>
      </c>
      <c r="G23" s="7" t="str">
        <f t="shared" si="4"/>
        <v>N/A</v>
      </c>
      <c r="H23" s="10" t="e">
        <f>(IFERROR(VLOOKUP(MID($A23,9,1),'Base32 Alphabet'!$A$1:$B$32,2,0),VLOOKUP(VALUE(MID($A23,9,1)),'Base32 Alphabet'!$A$1:$B$32,2,0))*32^6)+(IFERROR(VLOOKUP(MID($A23, 10, 1),'Base32 Alphabet'!$A$1:$B$32,2,0),VLOOKUP(VALUE(MID($A23, 10, 1)),'Base32 Alphabet'!$A$1:$B$32,2,0))*32^5)+(IFERROR(VLOOKUP(MID($A23, 11, 1),'Base32 Alphabet'!$A$1:$B$32,2,0),VLOOKUP(VALUE(MID($A23, 11, 1)),'Base32 Alphabet'!$A$1:$B$32,2,0))*32^4)+(IFERROR(VLOOKUP(MID($A23, 12, 1),'Base32 Alphabet'!$A$1:$B$32,2,0),VLOOKUP(VALUE(MID($A23, 12, 1)),'Base32 Alphabet'!$A$1:$B$32,2,0))*32^3)+(IFERROR(VLOOKUP(MID($A23, 13, 1),'Base32 Alphabet'!$A$1:$B$32,2,0),VLOOKUP(VALUE(MID($A23, 13, 1)),'Base32 Alphabet'!$A$1:$B$32,2,0))*32^2)+(IFERROR(VLOOKUP(MID($A23, 14, 1),'Base32 Alphabet'!$A$1:$B$32,2,0),VLOOKUP(VALUE(MID($A23, 14, 1)),'Base32 Alphabet'!$A$1:$B$32,2,0))*32)+(IFERROR(VLOOKUP(MID($A23, 15, 1),'Base32 Alphabet'!$A$1:$B$32,2,0),VLOOKUP(VALUE(MID($A23, 15, 1)),'Base32 Alphabet'!$A$1:$B$32,2,0)))</f>
        <v>#VALUE!</v>
      </c>
      <c r="I23" s="7" t="str">
        <f t="shared" si="5"/>
        <v/>
      </c>
      <c r="AE23" s="4"/>
      <c r="AF23" s="5"/>
    </row>
    <row r="24" spans="1:32" ht="15.75">
      <c r="A24" s="7"/>
      <c r="B24" s="7" t="str">
        <f t="shared" si="0"/>
        <v>No Card</v>
      </c>
      <c r="C24" s="7" t="str">
        <f>IF(COUNTIF(MasterRoster!$F$2:$F$998, H24)&gt;0, "Yes", "No")</f>
        <v>No</v>
      </c>
      <c r="D24" s="7" t="str">
        <f t="shared" si="1"/>
        <v/>
      </c>
      <c r="E24" s="7" t="str">
        <f t="shared" si="2"/>
        <v/>
      </c>
      <c r="F24" s="7" t="str">
        <f t="shared" si="3"/>
        <v/>
      </c>
      <c r="G24" s="7" t="str">
        <f t="shared" si="4"/>
        <v>N/A</v>
      </c>
      <c r="H24" s="10" t="e">
        <f>(IFERROR(VLOOKUP(MID($A24,9,1),'Base32 Alphabet'!$A$1:$B$32,2,0),VLOOKUP(VALUE(MID($A24,9,1)),'Base32 Alphabet'!$A$1:$B$32,2,0))*32^6)+(IFERROR(VLOOKUP(MID($A24, 10, 1),'Base32 Alphabet'!$A$1:$B$32,2,0),VLOOKUP(VALUE(MID($A24, 10, 1)),'Base32 Alphabet'!$A$1:$B$32,2,0))*32^5)+(IFERROR(VLOOKUP(MID($A24, 11, 1),'Base32 Alphabet'!$A$1:$B$32,2,0),VLOOKUP(VALUE(MID($A24, 11, 1)),'Base32 Alphabet'!$A$1:$B$32,2,0))*32^4)+(IFERROR(VLOOKUP(MID($A24, 12, 1),'Base32 Alphabet'!$A$1:$B$32,2,0),VLOOKUP(VALUE(MID($A24, 12, 1)),'Base32 Alphabet'!$A$1:$B$32,2,0))*32^3)+(IFERROR(VLOOKUP(MID($A24, 13, 1),'Base32 Alphabet'!$A$1:$B$32,2,0),VLOOKUP(VALUE(MID($A24, 13, 1)),'Base32 Alphabet'!$A$1:$B$32,2,0))*32^2)+(IFERROR(VLOOKUP(MID($A24, 14, 1),'Base32 Alphabet'!$A$1:$B$32,2,0),VLOOKUP(VALUE(MID($A24, 14, 1)),'Base32 Alphabet'!$A$1:$B$32,2,0))*32)+(IFERROR(VLOOKUP(MID($A24, 15, 1),'Base32 Alphabet'!$A$1:$B$32,2,0),VLOOKUP(VALUE(MID($A24, 15, 1)),'Base32 Alphabet'!$A$1:$B$32,2,0)))</f>
        <v>#VALUE!</v>
      </c>
      <c r="I24" s="7" t="str">
        <f t="shared" si="5"/>
        <v/>
      </c>
      <c r="AE24" s="4"/>
      <c r="AF24" s="5"/>
    </row>
    <row r="25" spans="1:32" ht="15.75">
      <c r="A25" s="7"/>
      <c r="B25" s="7" t="str">
        <f t="shared" si="0"/>
        <v>No Card</v>
      </c>
      <c r="C25" s="7" t="str">
        <f>IF(COUNTIF(MasterRoster!$F$2:$F$998, H25)&gt;0, "Yes", "No")</f>
        <v>No</v>
      </c>
      <c r="D25" s="7" t="str">
        <f t="shared" si="1"/>
        <v/>
      </c>
      <c r="E25" s="7" t="str">
        <f t="shared" si="2"/>
        <v/>
      </c>
      <c r="F25" s="7" t="str">
        <f t="shared" si="3"/>
        <v/>
      </c>
      <c r="G25" s="7" t="str">
        <f t="shared" si="4"/>
        <v>N/A</v>
      </c>
      <c r="H25" s="10" t="e">
        <f>(IFERROR(VLOOKUP(MID($A25,9,1),'Base32 Alphabet'!$A$1:$B$32,2,0),VLOOKUP(VALUE(MID($A25,9,1)),'Base32 Alphabet'!$A$1:$B$32,2,0))*32^6)+(IFERROR(VLOOKUP(MID($A25, 10, 1),'Base32 Alphabet'!$A$1:$B$32,2,0),VLOOKUP(VALUE(MID($A25, 10, 1)),'Base32 Alphabet'!$A$1:$B$32,2,0))*32^5)+(IFERROR(VLOOKUP(MID($A25, 11, 1),'Base32 Alphabet'!$A$1:$B$32,2,0),VLOOKUP(VALUE(MID($A25, 11, 1)),'Base32 Alphabet'!$A$1:$B$32,2,0))*32^4)+(IFERROR(VLOOKUP(MID($A25, 12, 1),'Base32 Alphabet'!$A$1:$B$32,2,0),VLOOKUP(VALUE(MID($A25, 12, 1)),'Base32 Alphabet'!$A$1:$B$32,2,0))*32^3)+(IFERROR(VLOOKUP(MID($A25, 13, 1),'Base32 Alphabet'!$A$1:$B$32,2,0),VLOOKUP(VALUE(MID($A25, 13, 1)),'Base32 Alphabet'!$A$1:$B$32,2,0))*32^2)+(IFERROR(VLOOKUP(MID($A25, 14, 1),'Base32 Alphabet'!$A$1:$B$32,2,0),VLOOKUP(VALUE(MID($A25, 14, 1)),'Base32 Alphabet'!$A$1:$B$32,2,0))*32)+(IFERROR(VLOOKUP(MID($A25, 15, 1),'Base32 Alphabet'!$A$1:$B$32,2,0),VLOOKUP(VALUE(MID($A25, 15, 1)),'Base32 Alphabet'!$A$1:$B$32,2,0)))</f>
        <v>#VALUE!</v>
      </c>
      <c r="I25" s="7" t="str">
        <f t="shared" si="5"/>
        <v/>
      </c>
      <c r="AE25" s="4"/>
      <c r="AF25" s="5"/>
    </row>
    <row r="26" spans="1:32" ht="15.75">
      <c r="A26" s="7"/>
      <c r="B26" s="7" t="str">
        <f t="shared" si="0"/>
        <v>No Card</v>
      </c>
      <c r="C26" s="7" t="str">
        <f>IF(COUNTIF(MasterRoster!$F$2:$F$998, H26)&gt;0, "Yes", "No")</f>
        <v>No</v>
      </c>
      <c r="D26" s="7" t="str">
        <f t="shared" si="1"/>
        <v/>
      </c>
      <c r="E26" s="7" t="str">
        <f t="shared" si="2"/>
        <v/>
      </c>
      <c r="F26" s="7" t="str">
        <f t="shared" si="3"/>
        <v/>
      </c>
      <c r="G26" s="7" t="str">
        <f t="shared" si="4"/>
        <v>N/A</v>
      </c>
      <c r="H26" s="10" t="e">
        <f>(IFERROR(VLOOKUP(MID($A26,9,1),'Base32 Alphabet'!$A$1:$B$32,2,0),VLOOKUP(VALUE(MID($A26,9,1)),'Base32 Alphabet'!$A$1:$B$32,2,0))*32^6)+(IFERROR(VLOOKUP(MID($A26, 10, 1),'Base32 Alphabet'!$A$1:$B$32,2,0),VLOOKUP(VALUE(MID($A26, 10, 1)),'Base32 Alphabet'!$A$1:$B$32,2,0))*32^5)+(IFERROR(VLOOKUP(MID($A26, 11, 1),'Base32 Alphabet'!$A$1:$B$32,2,0),VLOOKUP(VALUE(MID($A26, 11, 1)),'Base32 Alphabet'!$A$1:$B$32,2,0))*32^4)+(IFERROR(VLOOKUP(MID($A26, 12, 1),'Base32 Alphabet'!$A$1:$B$32,2,0),VLOOKUP(VALUE(MID($A26, 12, 1)),'Base32 Alphabet'!$A$1:$B$32,2,0))*32^3)+(IFERROR(VLOOKUP(MID($A26, 13, 1),'Base32 Alphabet'!$A$1:$B$32,2,0),VLOOKUP(VALUE(MID($A26, 13, 1)),'Base32 Alphabet'!$A$1:$B$32,2,0))*32^2)+(IFERROR(VLOOKUP(MID($A26, 14, 1),'Base32 Alphabet'!$A$1:$B$32,2,0),VLOOKUP(VALUE(MID($A26, 14, 1)),'Base32 Alphabet'!$A$1:$B$32,2,0))*32)+(IFERROR(VLOOKUP(MID($A26, 15, 1),'Base32 Alphabet'!$A$1:$B$32,2,0),VLOOKUP(VALUE(MID($A26, 15, 1)),'Base32 Alphabet'!$A$1:$B$32,2,0)))</f>
        <v>#VALUE!</v>
      </c>
      <c r="I26" s="7" t="str">
        <f t="shared" si="5"/>
        <v/>
      </c>
      <c r="AE26" s="4"/>
      <c r="AF26" s="5"/>
    </row>
    <row r="27" spans="1:32" ht="15.75">
      <c r="A27" s="7"/>
      <c r="B27" s="7" t="str">
        <f t="shared" si="0"/>
        <v>No Card</v>
      </c>
      <c r="C27" s="7" t="str">
        <f>IF(COUNTIF(MasterRoster!$F$2:$F$998, H27)&gt;0, "Yes", "No")</f>
        <v>No</v>
      </c>
      <c r="D27" s="7" t="str">
        <f t="shared" si="1"/>
        <v/>
      </c>
      <c r="E27" s="7" t="str">
        <f t="shared" si="2"/>
        <v/>
      </c>
      <c r="F27" s="7" t="str">
        <f t="shared" si="3"/>
        <v/>
      </c>
      <c r="G27" s="7" t="str">
        <f t="shared" si="4"/>
        <v>N/A</v>
      </c>
      <c r="H27" s="10" t="e">
        <f>(IFERROR(VLOOKUP(MID($A27,9,1),'Base32 Alphabet'!$A$1:$B$32,2,0),VLOOKUP(VALUE(MID($A27,9,1)),'Base32 Alphabet'!$A$1:$B$32,2,0))*32^6)+(IFERROR(VLOOKUP(MID($A27, 10, 1),'Base32 Alphabet'!$A$1:$B$32,2,0),VLOOKUP(VALUE(MID($A27, 10, 1)),'Base32 Alphabet'!$A$1:$B$32,2,0))*32^5)+(IFERROR(VLOOKUP(MID($A27, 11, 1),'Base32 Alphabet'!$A$1:$B$32,2,0),VLOOKUP(VALUE(MID($A27, 11, 1)),'Base32 Alphabet'!$A$1:$B$32,2,0))*32^4)+(IFERROR(VLOOKUP(MID($A27, 12, 1),'Base32 Alphabet'!$A$1:$B$32,2,0),VLOOKUP(VALUE(MID($A27, 12, 1)),'Base32 Alphabet'!$A$1:$B$32,2,0))*32^3)+(IFERROR(VLOOKUP(MID($A27, 13, 1),'Base32 Alphabet'!$A$1:$B$32,2,0),VLOOKUP(VALUE(MID($A27, 13, 1)),'Base32 Alphabet'!$A$1:$B$32,2,0))*32^2)+(IFERROR(VLOOKUP(MID($A27, 14, 1),'Base32 Alphabet'!$A$1:$B$32,2,0),VLOOKUP(VALUE(MID($A27, 14, 1)),'Base32 Alphabet'!$A$1:$B$32,2,0))*32)+(IFERROR(VLOOKUP(MID($A27, 15, 1),'Base32 Alphabet'!$A$1:$B$32,2,0),VLOOKUP(VALUE(MID($A27, 15, 1)),'Base32 Alphabet'!$A$1:$B$32,2,0)))</f>
        <v>#VALUE!</v>
      </c>
      <c r="I27" s="7" t="str">
        <f t="shared" si="5"/>
        <v/>
      </c>
      <c r="AE27" s="4"/>
      <c r="AF27" s="5"/>
    </row>
    <row r="28" spans="1:32" ht="15.75">
      <c r="A28" s="7"/>
      <c r="B28" s="7" t="str">
        <f t="shared" si="0"/>
        <v>No Card</v>
      </c>
      <c r="C28" s="7" t="str">
        <f>IF(COUNTIF(MasterRoster!$F$2:$F$998, H28)&gt;0, "Yes", "No")</f>
        <v>No</v>
      </c>
      <c r="D28" s="7" t="str">
        <f t="shared" si="1"/>
        <v/>
      </c>
      <c r="E28" s="7" t="str">
        <f t="shared" si="2"/>
        <v/>
      </c>
      <c r="F28" s="7" t="str">
        <f t="shared" si="3"/>
        <v/>
      </c>
      <c r="G28" s="7" t="str">
        <f t="shared" si="4"/>
        <v>N/A</v>
      </c>
      <c r="H28" s="10" t="e">
        <f>(IFERROR(VLOOKUP(MID($A28,9,1),'Base32 Alphabet'!$A$1:$B$32,2,0),VLOOKUP(VALUE(MID($A28,9,1)),'Base32 Alphabet'!$A$1:$B$32,2,0))*32^6)+(IFERROR(VLOOKUP(MID($A28, 10, 1),'Base32 Alphabet'!$A$1:$B$32,2,0),VLOOKUP(VALUE(MID($A28, 10, 1)),'Base32 Alphabet'!$A$1:$B$32,2,0))*32^5)+(IFERROR(VLOOKUP(MID($A28, 11, 1),'Base32 Alphabet'!$A$1:$B$32,2,0),VLOOKUP(VALUE(MID($A28, 11, 1)),'Base32 Alphabet'!$A$1:$B$32,2,0))*32^4)+(IFERROR(VLOOKUP(MID($A28, 12, 1),'Base32 Alphabet'!$A$1:$B$32,2,0),VLOOKUP(VALUE(MID($A28, 12, 1)),'Base32 Alphabet'!$A$1:$B$32,2,0))*32^3)+(IFERROR(VLOOKUP(MID($A28, 13, 1),'Base32 Alphabet'!$A$1:$B$32,2,0),VLOOKUP(VALUE(MID($A28, 13, 1)),'Base32 Alphabet'!$A$1:$B$32,2,0))*32^2)+(IFERROR(VLOOKUP(MID($A28, 14, 1),'Base32 Alphabet'!$A$1:$B$32,2,0),VLOOKUP(VALUE(MID($A28, 14, 1)),'Base32 Alphabet'!$A$1:$B$32,2,0))*32)+(IFERROR(VLOOKUP(MID($A28, 15, 1),'Base32 Alphabet'!$A$1:$B$32,2,0),VLOOKUP(VALUE(MID($A28, 15, 1)),'Base32 Alphabet'!$A$1:$B$32,2,0)))</f>
        <v>#VALUE!</v>
      </c>
      <c r="I28" s="7" t="str">
        <f t="shared" si="5"/>
        <v/>
      </c>
      <c r="AE28" s="4"/>
      <c r="AF28" s="5"/>
    </row>
    <row r="29" spans="1:32" ht="15.75">
      <c r="A29" s="7"/>
      <c r="B29" s="7" t="str">
        <f t="shared" si="0"/>
        <v>No Card</v>
      </c>
      <c r="C29" s="7" t="str">
        <f>IF(COUNTIF(MasterRoster!$F$2:$F$998, H29)&gt;0, "Yes", "No")</f>
        <v>No</v>
      </c>
      <c r="D29" s="7" t="str">
        <f t="shared" si="1"/>
        <v/>
      </c>
      <c r="E29" s="7" t="str">
        <f t="shared" si="2"/>
        <v/>
      </c>
      <c r="F29" s="7" t="str">
        <f t="shared" si="3"/>
        <v/>
      </c>
      <c r="G29" s="7" t="str">
        <f t="shared" si="4"/>
        <v>N/A</v>
      </c>
      <c r="H29" s="10" t="e">
        <f>(IFERROR(VLOOKUP(MID($A29,9,1),'Base32 Alphabet'!$A$1:$B$32,2,0),VLOOKUP(VALUE(MID($A29,9,1)),'Base32 Alphabet'!$A$1:$B$32,2,0))*32^6)+(IFERROR(VLOOKUP(MID($A29, 10, 1),'Base32 Alphabet'!$A$1:$B$32,2,0),VLOOKUP(VALUE(MID($A29, 10, 1)),'Base32 Alphabet'!$A$1:$B$32,2,0))*32^5)+(IFERROR(VLOOKUP(MID($A29, 11, 1),'Base32 Alphabet'!$A$1:$B$32,2,0),VLOOKUP(VALUE(MID($A29, 11, 1)),'Base32 Alphabet'!$A$1:$B$32,2,0))*32^4)+(IFERROR(VLOOKUP(MID($A29, 12, 1),'Base32 Alphabet'!$A$1:$B$32,2,0),VLOOKUP(VALUE(MID($A29, 12, 1)),'Base32 Alphabet'!$A$1:$B$32,2,0))*32^3)+(IFERROR(VLOOKUP(MID($A29, 13, 1),'Base32 Alphabet'!$A$1:$B$32,2,0),VLOOKUP(VALUE(MID($A29, 13, 1)),'Base32 Alphabet'!$A$1:$B$32,2,0))*32^2)+(IFERROR(VLOOKUP(MID($A29, 14, 1),'Base32 Alphabet'!$A$1:$B$32,2,0),VLOOKUP(VALUE(MID($A29, 14, 1)),'Base32 Alphabet'!$A$1:$B$32,2,0))*32)+(IFERROR(VLOOKUP(MID($A29, 15, 1),'Base32 Alphabet'!$A$1:$B$32,2,0),VLOOKUP(VALUE(MID($A29, 15, 1)),'Base32 Alphabet'!$A$1:$B$32,2,0)))</f>
        <v>#VALUE!</v>
      </c>
      <c r="I29" s="7" t="str">
        <f t="shared" si="5"/>
        <v/>
      </c>
      <c r="AE29" s="4"/>
      <c r="AF29" s="5"/>
    </row>
    <row r="30" spans="1:32" ht="15.75">
      <c r="A30" s="7"/>
      <c r="B30" s="7" t="str">
        <f t="shared" si="0"/>
        <v>No Card</v>
      </c>
      <c r="C30" s="7" t="str">
        <f>IF(COUNTIF(MasterRoster!$F$2:$F$998, H30)&gt;0, "Yes", "No")</f>
        <v>No</v>
      </c>
      <c r="D30" s="7" t="str">
        <f t="shared" si="1"/>
        <v/>
      </c>
      <c r="E30" s="7" t="str">
        <f t="shared" si="2"/>
        <v/>
      </c>
      <c r="F30" s="7" t="str">
        <f t="shared" si="3"/>
        <v/>
      </c>
      <c r="G30" s="7" t="str">
        <f t="shared" si="4"/>
        <v>N/A</v>
      </c>
      <c r="H30" s="10" t="e">
        <f>(IFERROR(VLOOKUP(MID($A30,9,1),'Base32 Alphabet'!$A$1:$B$32,2,0),VLOOKUP(VALUE(MID($A30,9,1)),'Base32 Alphabet'!$A$1:$B$32,2,0))*32^6)+(IFERROR(VLOOKUP(MID($A30, 10, 1),'Base32 Alphabet'!$A$1:$B$32,2,0),VLOOKUP(VALUE(MID($A30, 10, 1)),'Base32 Alphabet'!$A$1:$B$32,2,0))*32^5)+(IFERROR(VLOOKUP(MID($A30, 11, 1),'Base32 Alphabet'!$A$1:$B$32,2,0),VLOOKUP(VALUE(MID($A30, 11, 1)),'Base32 Alphabet'!$A$1:$B$32,2,0))*32^4)+(IFERROR(VLOOKUP(MID($A30, 12, 1),'Base32 Alphabet'!$A$1:$B$32,2,0),VLOOKUP(VALUE(MID($A30, 12, 1)),'Base32 Alphabet'!$A$1:$B$32,2,0))*32^3)+(IFERROR(VLOOKUP(MID($A30, 13, 1),'Base32 Alphabet'!$A$1:$B$32,2,0),VLOOKUP(VALUE(MID($A30, 13, 1)),'Base32 Alphabet'!$A$1:$B$32,2,0))*32^2)+(IFERROR(VLOOKUP(MID($A30, 14, 1),'Base32 Alphabet'!$A$1:$B$32,2,0),VLOOKUP(VALUE(MID($A30, 14, 1)),'Base32 Alphabet'!$A$1:$B$32,2,0))*32)+(IFERROR(VLOOKUP(MID($A30, 15, 1),'Base32 Alphabet'!$A$1:$B$32,2,0),VLOOKUP(VALUE(MID($A30, 15, 1)),'Base32 Alphabet'!$A$1:$B$32,2,0)))</f>
        <v>#VALUE!</v>
      </c>
      <c r="I30" s="7" t="str">
        <f t="shared" si="5"/>
        <v/>
      </c>
      <c r="AE30" s="4"/>
      <c r="AF30" s="5"/>
    </row>
    <row r="31" spans="1:32" ht="15.75">
      <c r="A31" s="7"/>
      <c r="B31" s="7" t="str">
        <f t="shared" si="0"/>
        <v>No Card</v>
      </c>
      <c r="C31" s="7" t="str">
        <f>IF(COUNTIF(MasterRoster!$F$2:$F$998, H31)&gt;0, "Yes", "No")</f>
        <v>No</v>
      </c>
      <c r="D31" s="7" t="str">
        <f t="shared" si="1"/>
        <v/>
      </c>
      <c r="E31" s="7" t="str">
        <f t="shared" si="2"/>
        <v/>
      </c>
      <c r="F31" s="7" t="str">
        <f t="shared" si="3"/>
        <v/>
      </c>
      <c r="G31" s="7" t="str">
        <f t="shared" si="4"/>
        <v>N/A</v>
      </c>
      <c r="H31" s="10" t="e">
        <f>(IFERROR(VLOOKUP(MID($A31,9,1),'Base32 Alphabet'!$A$1:$B$32,2,0),VLOOKUP(VALUE(MID($A31,9,1)),'Base32 Alphabet'!$A$1:$B$32,2,0))*32^6)+(IFERROR(VLOOKUP(MID($A31, 10, 1),'Base32 Alphabet'!$A$1:$B$32,2,0),VLOOKUP(VALUE(MID($A31, 10, 1)),'Base32 Alphabet'!$A$1:$B$32,2,0))*32^5)+(IFERROR(VLOOKUP(MID($A31, 11, 1),'Base32 Alphabet'!$A$1:$B$32,2,0),VLOOKUP(VALUE(MID($A31, 11, 1)),'Base32 Alphabet'!$A$1:$B$32,2,0))*32^4)+(IFERROR(VLOOKUP(MID($A31, 12, 1),'Base32 Alphabet'!$A$1:$B$32,2,0),VLOOKUP(VALUE(MID($A31, 12, 1)),'Base32 Alphabet'!$A$1:$B$32,2,0))*32^3)+(IFERROR(VLOOKUP(MID($A31, 13, 1),'Base32 Alphabet'!$A$1:$B$32,2,0),VLOOKUP(VALUE(MID($A31, 13, 1)),'Base32 Alphabet'!$A$1:$B$32,2,0))*32^2)+(IFERROR(VLOOKUP(MID($A31, 14, 1),'Base32 Alphabet'!$A$1:$B$32,2,0),VLOOKUP(VALUE(MID($A31, 14, 1)),'Base32 Alphabet'!$A$1:$B$32,2,0))*32)+(IFERROR(VLOOKUP(MID($A31, 15, 1),'Base32 Alphabet'!$A$1:$B$32,2,0),VLOOKUP(VALUE(MID($A31, 15, 1)),'Base32 Alphabet'!$A$1:$B$32,2,0)))</f>
        <v>#VALUE!</v>
      </c>
      <c r="I31" s="7" t="str">
        <f t="shared" si="5"/>
        <v/>
      </c>
      <c r="AE31" s="4"/>
      <c r="AF31" s="5"/>
    </row>
    <row r="32" spans="1:32" ht="15.75">
      <c r="A32" s="7"/>
      <c r="B32" s="7" t="str">
        <f t="shared" si="0"/>
        <v>No Card</v>
      </c>
      <c r="C32" s="7" t="str">
        <f>IF(COUNTIF(MasterRoster!$F$2:$F$998, H32)&gt;0, "Yes", "No")</f>
        <v>No</v>
      </c>
      <c r="D32" s="7" t="str">
        <f t="shared" si="1"/>
        <v/>
      </c>
      <c r="E32" s="7" t="str">
        <f t="shared" si="2"/>
        <v/>
      </c>
      <c r="F32" s="7" t="str">
        <f t="shared" si="3"/>
        <v/>
      </c>
      <c r="G32" s="7" t="str">
        <f t="shared" si="4"/>
        <v>N/A</v>
      </c>
      <c r="H32" s="10" t="e">
        <f>(IFERROR(VLOOKUP(MID($A32,9,1),'Base32 Alphabet'!$A$1:$B$32,2,0),VLOOKUP(VALUE(MID($A32,9,1)),'Base32 Alphabet'!$A$1:$B$32,2,0))*32^6)+(IFERROR(VLOOKUP(MID($A32, 10, 1),'Base32 Alphabet'!$A$1:$B$32,2,0),VLOOKUP(VALUE(MID($A32, 10, 1)),'Base32 Alphabet'!$A$1:$B$32,2,0))*32^5)+(IFERROR(VLOOKUP(MID($A32, 11, 1),'Base32 Alphabet'!$A$1:$B$32,2,0),VLOOKUP(VALUE(MID($A32, 11, 1)),'Base32 Alphabet'!$A$1:$B$32,2,0))*32^4)+(IFERROR(VLOOKUP(MID($A32, 12, 1),'Base32 Alphabet'!$A$1:$B$32,2,0),VLOOKUP(VALUE(MID($A32, 12, 1)),'Base32 Alphabet'!$A$1:$B$32,2,0))*32^3)+(IFERROR(VLOOKUP(MID($A32, 13, 1),'Base32 Alphabet'!$A$1:$B$32,2,0),VLOOKUP(VALUE(MID($A32, 13, 1)),'Base32 Alphabet'!$A$1:$B$32,2,0))*32^2)+(IFERROR(VLOOKUP(MID($A32, 14, 1),'Base32 Alphabet'!$A$1:$B$32,2,0),VLOOKUP(VALUE(MID($A32, 14, 1)),'Base32 Alphabet'!$A$1:$B$32,2,0))*32)+(IFERROR(VLOOKUP(MID($A32, 15, 1),'Base32 Alphabet'!$A$1:$B$32,2,0),VLOOKUP(VALUE(MID($A32, 15, 1)),'Base32 Alphabet'!$A$1:$B$32,2,0)))</f>
        <v>#VALUE!</v>
      </c>
      <c r="I32" s="7" t="str">
        <f t="shared" si="5"/>
        <v/>
      </c>
      <c r="AE32" s="4"/>
      <c r="AF32" s="5"/>
    </row>
    <row r="33" spans="1:9">
      <c r="A33" s="7"/>
      <c r="B33" s="7" t="str">
        <f t="shared" si="0"/>
        <v>No Card</v>
      </c>
      <c r="C33" s="7" t="str">
        <f>IF(COUNTIF(MasterRoster!$F$2:$F$998, H33)&gt;0, "Yes", "No")</f>
        <v>No</v>
      </c>
      <c r="D33" s="7" t="str">
        <f t="shared" si="1"/>
        <v/>
      </c>
      <c r="E33" s="7" t="str">
        <f t="shared" si="2"/>
        <v/>
      </c>
      <c r="F33" s="7" t="str">
        <f t="shared" si="3"/>
        <v/>
      </c>
      <c r="G33" s="7" t="str">
        <f t="shared" si="4"/>
        <v>N/A</v>
      </c>
      <c r="H33" s="10" t="e">
        <f>(IFERROR(VLOOKUP(MID($A33,9,1),'Base32 Alphabet'!$A$1:$B$32,2,0),VLOOKUP(VALUE(MID($A33,9,1)),'Base32 Alphabet'!$A$1:$B$32,2,0))*32^6)+(IFERROR(VLOOKUP(MID($A33, 10, 1),'Base32 Alphabet'!$A$1:$B$32,2,0),VLOOKUP(VALUE(MID($A33, 10, 1)),'Base32 Alphabet'!$A$1:$B$32,2,0))*32^5)+(IFERROR(VLOOKUP(MID($A33, 11, 1),'Base32 Alphabet'!$A$1:$B$32,2,0),VLOOKUP(VALUE(MID($A33, 11, 1)),'Base32 Alphabet'!$A$1:$B$32,2,0))*32^4)+(IFERROR(VLOOKUP(MID($A33, 12, 1),'Base32 Alphabet'!$A$1:$B$32,2,0),VLOOKUP(VALUE(MID($A33, 12, 1)),'Base32 Alphabet'!$A$1:$B$32,2,0))*32^3)+(IFERROR(VLOOKUP(MID($A33, 13, 1),'Base32 Alphabet'!$A$1:$B$32,2,0),VLOOKUP(VALUE(MID($A33, 13, 1)),'Base32 Alphabet'!$A$1:$B$32,2,0))*32^2)+(IFERROR(VLOOKUP(MID($A33, 14, 1),'Base32 Alphabet'!$A$1:$B$32,2,0),VLOOKUP(VALUE(MID($A33, 14, 1)),'Base32 Alphabet'!$A$1:$B$32,2,0))*32)+(IFERROR(VLOOKUP(MID($A33, 15, 1),'Base32 Alphabet'!$A$1:$B$32,2,0),VLOOKUP(VALUE(MID($A33, 15, 1)),'Base32 Alphabet'!$A$1:$B$32,2,0)))</f>
        <v>#VALUE!</v>
      </c>
      <c r="I33" s="7" t="str">
        <f t="shared" si="5"/>
        <v/>
      </c>
    </row>
    <row r="34" spans="1:9">
      <c r="A34" s="7"/>
      <c r="B34" s="7" t="str">
        <f t="shared" si="0"/>
        <v>No Card</v>
      </c>
      <c r="C34" s="7" t="str">
        <f>IF(COUNTIF(MasterRoster!$F$2:$F$998, H34)&gt;0, "Yes", "No")</f>
        <v>No</v>
      </c>
      <c r="D34" s="7" t="str">
        <f>MID(A34, 9, 7)</f>
        <v/>
      </c>
      <c r="E34" s="7" t="str">
        <f>MID(A34,36,26)</f>
        <v/>
      </c>
      <c r="F34" s="7" t="str">
        <f>MID(A34,16,20)</f>
        <v/>
      </c>
      <c r="G34" s="7" t="str">
        <f>IF(LEN(A34)=89, MID(A34, 89, 1), "N/A")</f>
        <v>N/A</v>
      </c>
      <c r="H34" s="10" t="e">
        <f>(IFERROR(VLOOKUP(MID($A34,9,1),'Base32 Alphabet'!$A$1:$B$32,2,0),VLOOKUP(VALUE(MID($A34,9,1)),'Base32 Alphabet'!$A$1:$B$32,2,0))*32^6)+(IFERROR(VLOOKUP(MID($A34, 10, 1),'Base32 Alphabet'!$A$1:$B$32,2,0),VLOOKUP(VALUE(MID($A34, 10, 1)),'Base32 Alphabet'!$A$1:$B$32,2,0))*32^5)+(IFERROR(VLOOKUP(MID($A34, 11, 1),'Base32 Alphabet'!$A$1:$B$32,2,0),VLOOKUP(VALUE(MID($A34, 11, 1)),'Base32 Alphabet'!$A$1:$B$32,2,0))*32^4)+(IFERROR(VLOOKUP(MID($A34, 12, 1),'Base32 Alphabet'!$A$1:$B$32,2,0),VLOOKUP(VALUE(MID($A34, 12, 1)),'Base32 Alphabet'!$A$1:$B$32,2,0))*32^3)+(IFERROR(VLOOKUP(MID($A34, 13, 1),'Base32 Alphabet'!$A$1:$B$32,2,0),VLOOKUP(VALUE(MID($A34, 13, 1)),'Base32 Alphabet'!$A$1:$B$32,2,0))*32^2)+(IFERROR(VLOOKUP(MID($A34, 14, 1),'Base32 Alphabet'!$A$1:$B$32,2,0),VLOOKUP(VALUE(MID($A34, 14, 1)),'Base32 Alphabet'!$A$1:$B$32,2,0))*32)+(IFERROR(VLOOKUP(MID($A34, 15, 1),'Base32 Alphabet'!$A$1:$B$32,2,0),VLOOKUP(VALUE(MID($A34, 15, 1)),'Base32 Alphabet'!$A$1:$B$32,2,0)))</f>
        <v>#VALUE!</v>
      </c>
      <c r="I34" s="7" t="str">
        <f>MID(A34,70,6)</f>
        <v/>
      </c>
    </row>
    <row r="35" spans="1:9">
      <c r="A35" s="7"/>
      <c r="B35" s="7" t="str">
        <f t="shared" si="0"/>
        <v>No Card</v>
      </c>
      <c r="C35" s="7" t="str">
        <f>IF(COUNTIF(MasterRoster!$F$2:$F$998, H35)&gt;0, "Yes", "No")</f>
        <v>No</v>
      </c>
      <c r="D35" s="7" t="str">
        <f t="shared" si="1"/>
        <v/>
      </c>
      <c r="E35" s="7" t="str">
        <f t="shared" si="2"/>
        <v/>
      </c>
      <c r="F35" s="7" t="str">
        <f t="shared" si="3"/>
        <v/>
      </c>
      <c r="G35" s="7" t="str">
        <f t="shared" si="4"/>
        <v>N/A</v>
      </c>
      <c r="H35" s="10" t="e">
        <f>(IFERROR(VLOOKUP(MID($A35,9,1),'Base32 Alphabet'!$A$1:$B$32,2,0),VLOOKUP(VALUE(MID($A35,9,1)),'Base32 Alphabet'!$A$1:$B$32,2,0))*32^6)+(IFERROR(VLOOKUP(MID($A35, 10, 1),'Base32 Alphabet'!$A$1:$B$32,2,0),VLOOKUP(VALUE(MID($A35, 10, 1)),'Base32 Alphabet'!$A$1:$B$32,2,0))*32^5)+(IFERROR(VLOOKUP(MID($A35, 11, 1),'Base32 Alphabet'!$A$1:$B$32,2,0),VLOOKUP(VALUE(MID($A35, 11, 1)),'Base32 Alphabet'!$A$1:$B$32,2,0))*32^4)+(IFERROR(VLOOKUP(MID($A35, 12, 1),'Base32 Alphabet'!$A$1:$B$32,2,0),VLOOKUP(VALUE(MID($A35, 12, 1)),'Base32 Alphabet'!$A$1:$B$32,2,0))*32^3)+(IFERROR(VLOOKUP(MID($A35, 13, 1),'Base32 Alphabet'!$A$1:$B$32,2,0),VLOOKUP(VALUE(MID($A35, 13, 1)),'Base32 Alphabet'!$A$1:$B$32,2,0))*32^2)+(IFERROR(VLOOKUP(MID($A35, 14, 1),'Base32 Alphabet'!$A$1:$B$32,2,0),VLOOKUP(VALUE(MID($A35, 14, 1)),'Base32 Alphabet'!$A$1:$B$32,2,0))*32)+(IFERROR(VLOOKUP(MID($A35, 15, 1),'Base32 Alphabet'!$A$1:$B$32,2,0),VLOOKUP(VALUE(MID($A35, 15, 1)),'Base32 Alphabet'!$A$1:$B$32,2,0)))</f>
        <v>#VALUE!</v>
      </c>
      <c r="I35" s="7" t="str">
        <f t="shared" ref="I35:I65" si="6">MID(A35,70,6)</f>
        <v/>
      </c>
    </row>
    <row r="36" spans="1:9">
      <c r="A36" s="7"/>
      <c r="B36" s="7" t="str">
        <f t="shared" si="0"/>
        <v>No Card</v>
      </c>
      <c r="C36" s="7" t="str">
        <f>IF(COUNTIF(MasterRoster!$F$2:$F$998, H36)&gt;0, "Yes", "No")</f>
        <v>No</v>
      </c>
      <c r="D36" s="7" t="str">
        <f t="shared" si="1"/>
        <v/>
      </c>
      <c r="E36" s="7" t="str">
        <f t="shared" si="2"/>
        <v/>
      </c>
      <c r="F36" s="7" t="str">
        <f t="shared" si="3"/>
        <v/>
      </c>
      <c r="G36" s="7" t="str">
        <f t="shared" si="4"/>
        <v>N/A</v>
      </c>
      <c r="H36" s="10" t="e">
        <f>(IFERROR(VLOOKUP(MID($A36,9,1),'Base32 Alphabet'!$A$1:$B$32,2,0),VLOOKUP(VALUE(MID($A36,9,1)),'Base32 Alphabet'!$A$1:$B$32,2,0))*32^6)+(IFERROR(VLOOKUP(MID($A36, 10, 1),'Base32 Alphabet'!$A$1:$B$32,2,0),VLOOKUP(VALUE(MID($A36, 10, 1)),'Base32 Alphabet'!$A$1:$B$32,2,0))*32^5)+(IFERROR(VLOOKUP(MID($A36, 11, 1),'Base32 Alphabet'!$A$1:$B$32,2,0),VLOOKUP(VALUE(MID($A36, 11, 1)),'Base32 Alphabet'!$A$1:$B$32,2,0))*32^4)+(IFERROR(VLOOKUP(MID($A36, 12, 1),'Base32 Alphabet'!$A$1:$B$32,2,0),VLOOKUP(VALUE(MID($A36, 12, 1)),'Base32 Alphabet'!$A$1:$B$32,2,0))*32^3)+(IFERROR(VLOOKUP(MID($A36, 13, 1),'Base32 Alphabet'!$A$1:$B$32,2,0),VLOOKUP(VALUE(MID($A36, 13, 1)),'Base32 Alphabet'!$A$1:$B$32,2,0))*32^2)+(IFERROR(VLOOKUP(MID($A36, 14, 1),'Base32 Alphabet'!$A$1:$B$32,2,0),VLOOKUP(VALUE(MID($A36, 14, 1)),'Base32 Alphabet'!$A$1:$B$32,2,0))*32)+(IFERROR(VLOOKUP(MID($A36, 15, 1),'Base32 Alphabet'!$A$1:$B$32,2,0),VLOOKUP(VALUE(MID($A36, 15, 1)),'Base32 Alphabet'!$A$1:$B$32,2,0)))</f>
        <v>#VALUE!</v>
      </c>
      <c r="I36" s="7" t="str">
        <f t="shared" si="6"/>
        <v/>
      </c>
    </row>
    <row r="37" spans="1:9">
      <c r="A37" s="7"/>
      <c r="B37" s="7" t="str">
        <f t="shared" si="0"/>
        <v>No Card</v>
      </c>
      <c r="C37" s="7" t="str">
        <f>IF(COUNTIF(MasterRoster!$F$2:$F$998, H37)&gt;0, "Yes", "No")</f>
        <v>No</v>
      </c>
      <c r="D37" s="7" t="str">
        <f t="shared" si="1"/>
        <v/>
      </c>
      <c r="E37" s="7" t="str">
        <f t="shared" si="2"/>
        <v/>
      </c>
      <c r="F37" s="7" t="str">
        <f t="shared" si="3"/>
        <v/>
      </c>
      <c r="G37" s="7" t="str">
        <f t="shared" si="4"/>
        <v>N/A</v>
      </c>
      <c r="H37" s="10" t="e">
        <f>(IFERROR(VLOOKUP(MID($A37,9,1),'Base32 Alphabet'!$A$1:$B$32,2,0),VLOOKUP(VALUE(MID($A37,9,1)),'Base32 Alphabet'!$A$1:$B$32,2,0))*32^6)+(IFERROR(VLOOKUP(MID($A37, 10, 1),'Base32 Alphabet'!$A$1:$B$32,2,0),VLOOKUP(VALUE(MID($A37, 10, 1)),'Base32 Alphabet'!$A$1:$B$32,2,0))*32^5)+(IFERROR(VLOOKUP(MID($A37, 11, 1),'Base32 Alphabet'!$A$1:$B$32,2,0),VLOOKUP(VALUE(MID($A37, 11, 1)),'Base32 Alphabet'!$A$1:$B$32,2,0))*32^4)+(IFERROR(VLOOKUP(MID($A37, 12, 1),'Base32 Alphabet'!$A$1:$B$32,2,0),VLOOKUP(VALUE(MID($A37, 12, 1)),'Base32 Alphabet'!$A$1:$B$32,2,0))*32^3)+(IFERROR(VLOOKUP(MID($A37, 13, 1),'Base32 Alphabet'!$A$1:$B$32,2,0),VLOOKUP(VALUE(MID($A37, 13, 1)),'Base32 Alphabet'!$A$1:$B$32,2,0))*32^2)+(IFERROR(VLOOKUP(MID($A37, 14, 1),'Base32 Alphabet'!$A$1:$B$32,2,0),VLOOKUP(VALUE(MID($A37, 14, 1)),'Base32 Alphabet'!$A$1:$B$32,2,0))*32)+(IFERROR(VLOOKUP(MID($A37, 15, 1),'Base32 Alphabet'!$A$1:$B$32,2,0),VLOOKUP(VALUE(MID($A37, 15, 1)),'Base32 Alphabet'!$A$1:$B$32,2,0)))</f>
        <v>#VALUE!</v>
      </c>
      <c r="I37" s="7" t="str">
        <f t="shared" si="6"/>
        <v/>
      </c>
    </row>
    <row r="38" spans="1:9">
      <c r="A38" s="7"/>
      <c r="B38" s="7" t="str">
        <f t="shared" si="0"/>
        <v>No Card</v>
      </c>
      <c r="C38" s="7" t="str">
        <f>IF(COUNTIF(MasterRoster!$F$2:$F$998, H38)&gt;0, "Yes", "No")</f>
        <v>No</v>
      </c>
      <c r="D38" s="7" t="str">
        <f t="shared" si="1"/>
        <v/>
      </c>
      <c r="E38" s="7" t="str">
        <f t="shared" si="2"/>
        <v/>
      </c>
      <c r="F38" s="7" t="str">
        <f t="shared" si="3"/>
        <v/>
      </c>
      <c r="G38" s="7" t="str">
        <f t="shared" si="4"/>
        <v>N/A</v>
      </c>
      <c r="H38" s="10" t="e">
        <f>(IFERROR(VLOOKUP(MID($A38,9,1),'Base32 Alphabet'!$A$1:$B$32,2,0),VLOOKUP(VALUE(MID($A38,9,1)),'Base32 Alphabet'!$A$1:$B$32,2,0))*32^6)+(IFERROR(VLOOKUP(MID($A38, 10, 1),'Base32 Alphabet'!$A$1:$B$32,2,0),VLOOKUP(VALUE(MID($A38, 10, 1)),'Base32 Alphabet'!$A$1:$B$32,2,0))*32^5)+(IFERROR(VLOOKUP(MID($A38, 11, 1),'Base32 Alphabet'!$A$1:$B$32,2,0),VLOOKUP(VALUE(MID($A38, 11, 1)),'Base32 Alphabet'!$A$1:$B$32,2,0))*32^4)+(IFERROR(VLOOKUP(MID($A38, 12, 1),'Base32 Alphabet'!$A$1:$B$32,2,0),VLOOKUP(VALUE(MID($A38, 12, 1)),'Base32 Alphabet'!$A$1:$B$32,2,0))*32^3)+(IFERROR(VLOOKUP(MID($A38, 13, 1),'Base32 Alphabet'!$A$1:$B$32,2,0),VLOOKUP(VALUE(MID($A38, 13, 1)),'Base32 Alphabet'!$A$1:$B$32,2,0))*32^2)+(IFERROR(VLOOKUP(MID($A38, 14, 1),'Base32 Alphabet'!$A$1:$B$32,2,0),VLOOKUP(VALUE(MID($A38, 14, 1)),'Base32 Alphabet'!$A$1:$B$32,2,0))*32)+(IFERROR(VLOOKUP(MID($A38, 15, 1),'Base32 Alphabet'!$A$1:$B$32,2,0),VLOOKUP(VALUE(MID($A38, 15, 1)),'Base32 Alphabet'!$A$1:$B$32,2,0)))</f>
        <v>#VALUE!</v>
      </c>
      <c r="I38" s="7" t="str">
        <f t="shared" si="6"/>
        <v/>
      </c>
    </row>
    <row r="39" spans="1:9">
      <c r="A39" s="7"/>
      <c r="B39" s="7" t="str">
        <f t="shared" si="0"/>
        <v>No Card</v>
      </c>
      <c r="C39" s="7" t="str">
        <f>IF(COUNTIF(MasterRoster!$F$2:$F$998, H39)&gt;0, "Yes", "No")</f>
        <v>No</v>
      </c>
      <c r="D39" s="7" t="str">
        <f t="shared" si="1"/>
        <v/>
      </c>
      <c r="E39" s="7" t="str">
        <f t="shared" si="2"/>
        <v/>
      </c>
      <c r="F39" s="7" t="str">
        <f t="shared" si="3"/>
        <v/>
      </c>
      <c r="G39" s="7" t="str">
        <f t="shared" si="4"/>
        <v>N/A</v>
      </c>
      <c r="H39" s="10" t="e">
        <f>(IFERROR(VLOOKUP(MID($A39,9,1),'Base32 Alphabet'!$A$1:$B$32,2,0),VLOOKUP(VALUE(MID($A39,9,1)),'Base32 Alphabet'!$A$1:$B$32,2,0))*32^6)+(IFERROR(VLOOKUP(MID($A39, 10, 1),'Base32 Alphabet'!$A$1:$B$32,2,0),VLOOKUP(VALUE(MID($A39, 10, 1)),'Base32 Alphabet'!$A$1:$B$32,2,0))*32^5)+(IFERROR(VLOOKUP(MID($A39, 11, 1),'Base32 Alphabet'!$A$1:$B$32,2,0),VLOOKUP(VALUE(MID($A39, 11, 1)),'Base32 Alphabet'!$A$1:$B$32,2,0))*32^4)+(IFERROR(VLOOKUP(MID($A39, 12, 1),'Base32 Alphabet'!$A$1:$B$32,2,0),VLOOKUP(VALUE(MID($A39, 12, 1)),'Base32 Alphabet'!$A$1:$B$32,2,0))*32^3)+(IFERROR(VLOOKUP(MID($A39, 13, 1),'Base32 Alphabet'!$A$1:$B$32,2,0),VLOOKUP(VALUE(MID($A39, 13, 1)),'Base32 Alphabet'!$A$1:$B$32,2,0))*32^2)+(IFERROR(VLOOKUP(MID($A39, 14, 1),'Base32 Alphabet'!$A$1:$B$32,2,0),VLOOKUP(VALUE(MID($A39, 14, 1)),'Base32 Alphabet'!$A$1:$B$32,2,0))*32)+(IFERROR(VLOOKUP(MID($A39, 15, 1),'Base32 Alphabet'!$A$1:$B$32,2,0),VLOOKUP(VALUE(MID($A39, 15, 1)),'Base32 Alphabet'!$A$1:$B$32,2,0)))</f>
        <v>#VALUE!</v>
      </c>
      <c r="I39" s="7" t="str">
        <f t="shared" si="6"/>
        <v/>
      </c>
    </row>
    <row r="40" spans="1:9">
      <c r="A40" s="7"/>
      <c r="B40" s="7" t="str">
        <f t="shared" si="0"/>
        <v>No Card</v>
      </c>
      <c r="C40" s="7" t="str">
        <f>IF(COUNTIF(MasterRoster!$F$2:$F$998, H40)&gt;0, "Yes", "No")</f>
        <v>No</v>
      </c>
      <c r="D40" s="7" t="str">
        <f t="shared" si="1"/>
        <v/>
      </c>
      <c r="E40" s="7" t="str">
        <f t="shared" si="2"/>
        <v/>
      </c>
      <c r="F40" s="7" t="str">
        <f t="shared" si="3"/>
        <v/>
      </c>
      <c r="G40" s="7" t="str">
        <f t="shared" si="4"/>
        <v>N/A</v>
      </c>
      <c r="H40" s="10" t="e">
        <f>(IFERROR(VLOOKUP(MID($A40,9,1),'Base32 Alphabet'!$A$1:$B$32,2,0),VLOOKUP(VALUE(MID($A40,9,1)),'Base32 Alphabet'!$A$1:$B$32,2,0))*32^6)+(IFERROR(VLOOKUP(MID($A40, 10, 1),'Base32 Alphabet'!$A$1:$B$32,2,0),VLOOKUP(VALUE(MID($A40, 10, 1)),'Base32 Alphabet'!$A$1:$B$32,2,0))*32^5)+(IFERROR(VLOOKUP(MID($A40, 11, 1),'Base32 Alphabet'!$A$1:$B$32,2,0),VLOOKUP(VALUE(MID($A40, 11, 1)),'Base32 Alphabet'!$A$1:$B$32,2,0))*32^4)+(IFERROR(VLOOKUP(MID($A40, 12, 1),'Base32 Alphabet'!$A$1:$B$32,2,0),VLOOKUP(VALUE(MID($A40, 12, 1)),'Base32 Alphabet'!$A$1:$B$32,2,0))*32^3)+(IFERROR(VLOOKUP(MID($A40, 13, 1),'Base32 Alphabet'!$A$1:$B$32,2,0),VLOOKUP(VALUE(MID($A40, 13, 1)),'Base32 Alphabet'!$A$1:$B$32,2,0))*32^2)+(IFERROR(VLOOKUP(MID($A40, 14, 1),'Base32 Alphabet'!$A$1:$B$32,2,0),VLOOKUP(VALUE(MID($A40, 14, 1)),'Base32 Alphabet'!$A$1:$B$32,2,0))*32)+(IFERROR(VLOOKUP(MID($A40, 15, 1),'Base32 Alphabet'!$A$1:$B$32,2,0),VLOOKUP(VALUE(MID($A40, 15, 1)),'Base32 Alphabet'!$A$1:$B$32,2,0)))</f>
        <v>#VALUE!</v>
      </c>
      <c r="I40" s="7" t="str">
        <f t="shared" si="6"/>
        <v/>
      </c>
    </row>
    <row r="41" spans="1:9">
      <c r="A41" s="7"/>
      <c r="B41" s="7" t="str">
        <f t="shared" si="0"/>
        <v>No Card</v>
      </c>
      <c r="C41" s="7" t="str">
        <f>IF(COUNTIF(MasterRoster!$F$2:$F$998, H41)&gt;0, "Yes", "No")</f>
        <v>No</v>
      </c>
      <c r="D41" s="7" t="str">
        <f t="shared" si="1"/>
        <v/>
      </c>
      <c r="E41" s="7" t="str">
        <f t="shared" si="2"/>
        <v/>
      </c>
      <c r="F41" s="7" t="str">
        <f t="shared" si="3"/>
        <v/>
      </c>
      <c r="G41" s="7" t="str">
        <f t="shared" si="4"/>
        <v>N/A</v>
      </c>
      <c r="H41" s="10" t="e">
        <f>(IFERROR(VLOOKUP(MID($A41,9,1),'Base32 Alphabet'!$A$1:$B$32,2,0),VLOOKUP(VALUE(MID($A41,9,1)),'Base32 Alphabet'!$A$1:$B$32,2,0))*32^6)+(IFERROR(VLOOKUP(MID($A41, 10, 1),'Base32 Alphabet'!$A$1:$B$32,2,0),VLOOKUP(VALUE(MID($A41, 10, 1)),'Base32 Alphabet'!$A$1:$B$32,2,0))*32^5)+(IFERROR(VLOOKUP(MID($A41, 11, 1),'Base32 Alphabet'!$A$1:$B$32,2,0),VLOOKUP(VALUE(MID($A41, 11, 1)),'Base32 Alphabet'!$A$1:$B$32,2,0))*32^4)+(IFERROR(VLOOKUP(MID($A41, 12, 1),'Base32 Alphabet'!$A$1:$B$32,2,0),VLOOKUP(VALUE(MID($A41, 12, 1)),'Base32 Alphabet'!$A$1:$B$32,2,0))*32^3)+(IFERROR(VLOOKUP(MID($A41, 13, 1),'Base32 Alphabet'!$A$1:$B$32,2,0),VLOOKUP(VALUE(MID($A41, 13, 1)),'Base32 Alphabet'!$A$1:$B$32,2,0))*32^2)+(IFERROR(VLOOKUP(MID($A41, 14, 1),'Base32 Alphabet'!$A$1:$B$32,2,0),VLOOKUP(VALUE(MID($A41, 14, 1)),'Base32 Alphabet'!$A$1:$B$32,2,0))*32)+(IFERROR(VLOOKUP(MID($A41, 15, 1),'Base32 Alphabet'!$A$1:$B$32,2,0),VLOOKUP(VALUE(MID($A41, 15, 1)),'Base32 Alphabet'!$A$1:$B$32,2,0)))</f>
        <v>#VALUE!</v>
      </c>
      <c r="I41" s="7" t="str">
        <f t="shared" si="6"/>
        <v/>
      </c>
    </row>
    <row r="42" spans="1:9">
      <c r="A42" s="7"/>
      <c r="B42" s="7" t="str">
        <f t="shared" si="0"/>
        <v>No Card</v>
      </c>
      <c r="C42" s="7" t="str">
        <f>IF(COUNTIF(MasterRoster!$F$2:$F$998, H42)&gt;0, "Yes", "No")</f>
        <v>No</v>
      </c>
      <c r="D42" s="7" t="str">
        <f t="shared" si="1"/>
        <v/>
      </c>
      <c r="E42" s="7" t="str">
        <f t="shared" si="2"/>
        <v/>
      </c>
      <c r="F42" s="7" t="str">
        <f t="shared" si="3"/>
        <v/>
      </c>
      <c r="G42" s="7" t="str">
        <f t="shared" si="4"/>
        <v>N/A</v>
      </c>
      <c r="H42" s="10" t="e">
        <f>(IFERROR(VLOOKUP(MID($A42,9,1),'Base32 Alphabet'!$A$1:$B$32,2,0),VLOOKUP(VALUE(MID($A42,9,1)),'Base32 Alphabet'!$A$1:$B$32,2,0))*32^6)+(IFERROR(VLOOKUP(MID($A42, 10, 1),'Base32 Alphabet'!$A$1:$B$32,2,0),VLOOKUP(VALUE(MID($A42, 10, 1)),'Base32 Alphabet'!$A$1:$B$32,2,0))*32^5)+(IFERROR(VLOOKUP(MID($A42, 11, 1),'Base32 Alphabet'!$A$1:$B$32,2,0),VLOOKUP(VALUE(MID($A42, 11, 1)),'Base32 Alphabet'!$A$1:$B$32,2,0))*32^4)+(IFERROR(VLOOKUP(MID($A42, 12, 1),'Base32 Alphabet'!$A$1:$B$32,2,0),VLOOKUP(VALUE(MID($A42, 12, 1)),'Base32 Alphabet'!$A$1:$B$32,2,0))*32^3)+(IFERROR(VLOOKUP(MID($A42, 13, 1),'Base32 Alphabet'!$A$1:$B$32,2,0),VLOOKUP(VALUE(MID($A42, 13, 1)),'Base32 Alphabet'!$A$1:$B$32,2,0))*32^2)+(IFERROR(VLOOKUP(MID($A42, 14, 1),'Base32 Alphabet'!$A$1:$B$32,2,0),VLOOKUP(VALUE(MID($A42, 14, 1)),'Base32 Alphabet'!$A$1:$B$32,2,0))*32)+(IFERROR(VLOOKUP(MID($A42, 15, 1),'Base32 Alphabet'!$A$1:$B$32,2,0),VLOOKUP(VALUE(MID($A42, 15, 1)),'Base32 Alphabet'!$A$1:$B$32,2,0)))</f>
        <v>#VALUE!</v>
      </c>
      <c r="I42" s="7" t="str">
        <f t="shared" si="6"/>
        <v/>
      </c>
    </row>
    <row r="43" spans="1:9">
      <c r="A43" s="7"/>
      <c r="B43" s="7" t="str">
        <f t="shared" si="0"/>
        <v>No Card</v>
      </c>
      <c r="C43" s="7" t="str">
        <f>IF(COUNTIF(MasterRoster!$F$2:$F$998, H43)&gt;0, "Yes", "No")</f>
        <v>No</v>
      </c>
      <c r="D43" s="7" t="str">
        <f t="shared" si="1"/>
        <v/>
      </c>
      <c r="E43" s="7" t="str">
        <f t="shared" si="2"/>
        <v/>
      </c>
      <c r="F43" s="7" t="str">
        <f t="shared" si="3"/>
        <v/>
      </c>
      <c r="G43" s="7" t="str">
        <f t="shared" si="4"/>
        <v>N/A</v>
      </c>
      <c r="H43" s="10" t="e">
        <f>(IFERROR(VLOOKUP(MID($A43,9,1),'Base32 Alphabet'!$A$1:$B$32,2,0),VLOOKUP(VALUE(MID($A43,9,1)),'Base32 Alphabet'!$A$1:$B$32,2,0))*32^6)+(IFERROR(VLOOKUP(MID($A43, 10, 1),'Base32 Alphabet'!$A$1:$B$32,2,0),VLOOKUP(VALUE(MID($A43, 10, 1)),'Base32 Alphabet'!$A$1:$B$32,2,0))*32^5)+(IFERROR(VLOOKUP(MID($A43, 11, 1),'Base32 Alphabet'!$A$1:$B$32,2,0),VLOOKUP(VALUE(MID($A43, 11, 1)),'Base32 Alphabet'!$A$1:$B$32,2,0))*32^4)+(IFERROR(VLOOKUP(MID($A43, 12, 1),'Base32 Alphabet'!$A$1:$B$32,2,0),VLOOKUP(VALUE(MID($A43, 12, 1)),'Base32 Alphabet'!$A$1:$B$32,2,0))*32^3)+(IFERROR(VLOOKUP(MID($A43, 13, 1),'Base32 Alphabet'!$A$1:$B$32,2,0),VLOOKUP(VALUE(MID($A43, 13, 1)),'Base32 Alphabet'!$A$1:$B$32,2,0))*32^2)+(IFERROR(VLOOKUP(MID($A43, 14, 1),'Base32 Alphabet'!$A$1:$B$32,2,0),VLOOKUP(VALUE(MID($A43, 14, 1)),'Base32 Alphabet'!$A$1:$B$32,2,0))*32)+(IFERROR(VLOOKUP(MID($A43, 15, 1),'Base32 Alphabet'!$A$1:$B$32,2,0),VLOOKUP(VALUE(MID($A43, 15, 1)),'Base32 Alphabet'!$A$1:$B$32,2,0)))</f>
        <v>#VALUE!</v>
      </c>
      <c r="I43" s="7" t="str">
        <f t="shared" si="6"/>
        <v/>
      </c>
    </row>
    <row r="44" spans="1:9">
      <c r="A44" s="7"/>
      <c r="B44" s="7" t="str">
        <f t="shared" si="0"/>
        <v>No Card</v>
      </c>
      <c r="C44" s="7" t="str">
        <f>IF(COUNTIF(MasterRoster!$F$2:$F$998, H44)&gt;0, "Yes", "No")</f>
        <v>No</v>
      </c>
      <c r="D44" s="7" t="str">
        <f t="shared" si="1"/>
        <v/>
      </c>
      <c r="E44" s="7" t="str">
        <f t="shared" si="2"/>
        <v/>
      </c>
      <c r="F44" s="7" t="str">
        <f t="shared" si="3"/>
        <v/>
      </c>
      <c r="G44" s="7" t="str">
        <f t="shared" si="4"/>
        <v>N/A</v>
      </c>
      <c r="H44" s="10" t="e">
        <f>(IFERROR(VLOOKUP(MID($A44,9,1),'Base32 Alphabet'!$A$1:$B$32,2,0),VLOOKUP(VALUE(MID($A44,9,1)),'Base32 Alphabet'!$A$1:$B$32,2,0))*32^6)+(IFERROR(VLOOKUP(MID($A44, 10, 1),'Base32 Alphabet'!$A$1:$B$32,2,0),VLOOKUP(VALUE(MID($A44, 10, 1)),'Base32 Alphabet'!$A$1:$B$32,2,0))*32^5)+(IFERROR(VLOOKUP(MID($A44, 11, 1),'Base32 Alphabet'!$A$1:$B$32,2,0),VLOOKUP(VALUE(MID($A44, 11, 1)),'Base32 Alphabet'!$A$1:$B$32,2,0))*32^4)+(IFERROR(VLOOKUP(MID($A44, 12, 1),'Base32 Alphabet'!$A$1:$B$32,2,0),VLOOKUP(VALUE(MID($A44, 12, 1)),'Base32 Alphabet'!$A$1:$B$32,2,0))*32^3)+(IFERROR(VLOOKUP(MID($A44, 13, 1),'Base32 Alphabet'!$A$1:$B$32,2,0),VLOOKUP(VALUE(MID($A44, 13, 1)),'Base32 Alphabet'!$A$1:$B$32,2,0))*32^2)+(IFERROR(VLOOKUP(MID($A44, 14, 1),'Base32 Alphabet'!$A$1:$B$32,2,0),VLOOKUP(VALUE(MID($A44, 14, 1)),'Base32 Alphabet'!$A$1:$B$32,2,0))*32)+(IFERROR(VLOOKUP(MID($A44, 15, 1),'Base32 Alphabet'!$A$1:$B$32,2,0),VLOOKUP(VALUE(MID($A44, 15, 1)),'Base32 Alphabet'!$A$1:$B$32,2,0)))</f>
        <v>#VALUE!</v>
      </c>
      <c r="I44" s="7" t="str">
        <f t="shared" si="6"/>
        <v/>
      </c>
    </row>
    <row r="45" spans="1:9">
      <c r="A45" s="7"/>
      <c r="B45" s="7" t="str">
        <f t="shared" si="0"/>
        <v>No Card</v>
      </c>
      <c r="C45" s="7" t="str">
        <f>IF(COUNTIF(MasterRoster!$F$2:$F$998, H45)&gt;0, "Yes", "No")</f>
        <v>No</v>
      </c>
      <c r="D45" s="7" t="str">
        <f t="shared" si="1"/>
        <v/>
      </c>
      <c r="E45" s="7" t="str">
        <f t="shared" si="2"/>
        <v/>
      </c>
      <c r="F45" s="7" t="str">
        <f t="shared" si="3"/>
        <v/>
      </c>
      <c r="G45" s="7" t="str">
        <f t="shared" si="4"/>
        <v>N/A</v>
      </c>
      <c r="H45" s="10" t="e">
        <f>(IFERROR(VLOOKUP(MID($A45,9,1),'Base32 Alphabet'!$A$1:$B$32,2,0),VLOOKUP(VALUE(MID($A45,9,1)),'Base32 Alphabet'!$A$1:$B$32,2,0))*32^6)+(IFERROR(VLOOKUP(MID($A45, 10, 1),'Base32 Alphabet'!$A$1:$B$32,2,0),VLOOKUP(VALUE(MID($A45, 10, 1)),'Base32 Alphabet'!$A$1:$B$32,2,0))*32^5)+(IFERROR(VLOOKUP(MID($A45, 11, 1),'Base32 Alphabet'!$A$1:$B$32,2,0),VLOOKUP(VALUE(MID($A45, 11, 1)),'Base32 Alphabet'!$A$1:$B$32,2,0))*32^4)+(IFERROR(VLOOKUP(MID($A45, 12, 1),'Base32 Alphabet'!$A$1:$B$32,2,0),VLOOKUP(VALUE(MID($A45, 12, 1)),'Base32 Alphabet'!$A$1:$B$32,2,0))*32^3)+(IFERROR(VLOOKUP(MID($A45, 13, 1),'Base32 Alphabet'!$A$1:$B$32,2,0),VLOOKUP(VALUE(MID($A45, 13, 1)),'Base32 Alphabet'!$A$1:$B$32,2,0))*32^2)+(IFERROR(VLOOKUP(MID($A45, 14, 1),'Base32 Alphabet'!$A$1:$B$32,2,0),VLOOKUP(VALUE(MID($A45, 14, 1)),'Base32 Alphabet'!$A$1:$B$32,2,0))*32)+(IFERROR(VLOOKUP(MID($A45, 15, 1),'Base32 Alphabet'!$A$1:$B$32,2,0),VLOOKUP(VALUE(MID($A45, 15, 1)),'Base32 Alphabet'!$A$1:$B$32,2,0)))</f>
        <v>#VALUE!</v>
      </c>
      <c r="I45" s="7" t="str">
        <f t="shared" si="6"/>
        <v/>
      </c>
    </row>
    <row r="46" spans="1:9">
      <c r="A46" s="7"/>
      <c r="B46" s="7" t="str">
        <f t="shared" si="0"/>
        <v>No Card</v>
      </c>
      <c r="C46" s="7" t="str">
        <f>IF(COUNTIF(MasterRoster!$F$2:$F$998, H46)&gt;0, "Yes", "No")</f>
        <v>No</v>
      </c>
      <c r="D46" s="7" t="str">
        <f t="shared" si="1"/>
        <v/>
      </c>
      <c r="E46" s="7" t="str">
        <f t="shared" si="2"/>
        <v/>
      </c>
      <c r="F46" s="7" t="str">
        <f t="shared" si="3"/>
        <v/>
      </c>
      <c r="G46" s="7" t="str">
        <f t="shared" si="4"/>
        <v>N/A</v>
      </c>
      <c r="H46" s="10" t="e">
        <f>(IFERROR(VLOOKUP(MID($A46,9,1),'Base32 Alphabet'!$A$1:$B$32,2,0),VLOOKUP(VALUE(MID($A46,9,1)),'Base32 Alphabet'!$A$1:$B$32,2,0))*32^6)+(IFERROR(VLOOKUP(MID($A46, 10, 1),'Base32 Alphabet'!$A$1:$B$32,2,0),VLOOKUP(VALUE(MID($A46, 10, 1)),'Base32 Alphabet'!$A$1:$B$32,2,0))*32^5)+(IFERROR(VLOOKUP(MID($A46, 11, 1),'Base32 Alphabet'!$A$1:$B$32,2,0),VLOOKUP(VALUE(MID($A46, 11, 1)),'Base32 Alphabet'!$A$1:$B$32,2,0))*32^4)+(IFERROR(VLOOKUP(MID($A46, 12, 1),'Base32 Alphabet'!$A$1:$B$32,2,0),VLOOKUP(VALUE(MID($A46, 12, 1)),'Base32 Alphabet'!$A$1:$B$32,2,0))*32^3)+(IFERROR(VLOOKUP(MID($A46, 13, 1),'Base32 Alphabet'!$A$1:$B$32,2,0),VLOOKUP(VALUE(MID($A46, 13, 1)),'Base32 Alphabet'!$A$1:$B$32,2,0))*32^2)+(IFERROR(VLOOKUP(MID($A46, 14, 1),'Base32 Alphabet'!$A$1:$B$32,2,0),VLOOKUP(VALUE(MID($A46, 14, 1)),'Base32 Alphabet'!$A$1:$B$32,2,0))*32)+(IFERROR(VLOOKUP(MID($A46, 15, 1),'Base32 Alphabet'!$A$1:$B$32,2,0),VLOOKUP(VALUE(MID($A46, 15, 1)),'Base32 Alphabet'!$A$1:$B$32,2,0)))</f>
        <v>#VALUE!</v>
      </c>
      <c r="I46" s="7" t="str">
        <f t="shared" si="6"/>
        <v/>
      </c>
    </row>
    <row r="47" spans="1:9">
      <c r="A47" s="7"/>
      <c r="B47" s="7" t="str">
        <f t="shared" si="0"/>
        <v>No Card</v>
      </c>
      <c r="C47" s="7" t="str">
        <f>IF(COUNTIF(MasterRoster!$F$2:$F$998, H47)&gt;0, "Yes", "No")</f>
        <v>No</v>
      </c>
      <c r="D47" s="7" t="str">
        <f t="shared" si="1"/>
        <v/>
      </c>
      <c r="E47" s="7" t="str">
        <f t="shared" si="2"/>
        <v/>
      </c>
      <c r="F47" s="7" t="str">
        <f t="shared" si="3"/>
        <v/>
      </c>
      <c r="G47" s="7" t="str">
        <f t="shared" si="4"/>
        <v>N/A</v>
      </c>
      <c r="H47" s="10" t="e">
        <f>(IFERROR(VLOOKUP(MID($A47,9,1),'Base32 Alphabet'!$A$1:$B$32,2,0),VLOOKUP(VALUE(MID($A47,9,1)),'Base32 Alphabet'!$A$1:$B$32,2,0))*32^6)+(IFERROR(VLOOKUP(MID($A47, 10, 1),'Base32 Alphabet'!$A$1:$B$32,2,0),VLOOKUP(VALUE(MID($A47, 10, 1)),'Base32 Alphabet'!$A$1:$B$32,2,0))*32^5)+(IFERROR(VLOOKUP(MID($A47, 11, 1),'Base32 Alphabet'!$A$1:$B$32,2,0),VLOOKUP(VALUE(MID($A47, 11, 1)),'Base32 Alphabet'!$A$1:$B$32,2,0))*32^4)+(IFERROR(VLOOKUP(MID($A47, 12, 1),'Base32 Alphabet'!$A$1:$B$32,2,0),VLOOKUP(VALUE(MID($A47, 12, 1)),'Base32 Alphabet'!$A$1:$B$32,2,0))*32^3)+(IFERROR(VLOOKUP(MID($A47, 13, 1),'Base32 Alphabet'!$A$1:$B$32,2,0),VLOOKUP(VALUE(MID($A47, 13, 1)),'Base32 Alphabet'!$A$1:$B$32,2,0))*32^2)+(IFERROR(VLOOKUP(MID($A47, 14, 1),'Base32 Alphabet'!$A$1:$B$32,2,0),VLOOKUP(VALUE(MID($A47, 14, 1)),'Base32 Alphabet'!$A$1:$B$32,2,0))*32)+(IFERROR(VLOOKUP(MID($A47, 15, 1),'Base32 Alphabet'!$A$1:$B$32,2,0),VLOOKUP(VALUE(MID($A47, 15, 1)),'Base32 Alphabet'!$A$1:$B$32,2,0)))</f>
        <v>#VALUE!</v>
      </c>
      <c r="I47" s="7" t="str">
        <f t="shared" si="6"/>
        <v/>
      </c>
    </row>
    <row r="48" spans="1:9">
      <c r="A48" s="7"/>
      <c r="B48" s="7" t="str">
        <f t="shared" si="0"/>
        <v>No Card</v>
      </c>
      <c r="C48" s="7" t="str">
        <f>IF(COUNTIF(MasterRoster!$F$2:$F$998, H48)&gt;0, "Yes", "No")</f>
        <v>No</v>
      </c>
      <c r="D48" s="7" t="str">
        <f t="shared" si="1"/>
        <v/>
      </c>
      <c r="E48" s="7" t="str">
        <f t="shared" si="2"/>
        <v/>
      </c>
      <c r="F48" s="7" t="str">
        <f t="shared" si="3"/>
        <v/>
      </c>
      <c r="G48" s="7" t="str">
        <f t="shared" si="4"/>
        <v>N/A</v>
      </c>
      <c r="H48" s="10" t="e">
        <f>(IFERROR(VLOOKUP(MID($A48,9,1),'Base32 Alphabet'!$A$1:$B$32,2,0),VLOOKUP(VALUE(MID($A48,9,1)),'Base32 Alphabet'!$A$1:$B$32,2,0))*32^6)+(IFERROR(VLOOKUP(MID($A48, 10, 1),'Base32 Alphabet'!$A$1:$B$32,2,0),VLOOKUP(VALUE(MID($A48, 10, 1)),'Base32 Alphabet'!$A$1:$B$32,2,0))*32^5)+(IFERROR(VLOOKUP(MID($A48, 11, 1),'Base32 Alphabet'!$A$1:$B$32,2,0),VLOOKUP(VALUE(MID($A48, 11, 1)),'Base32 Alphabet'!$A$1:$B$32,2,0))*32^4)+(IFERROR(VLOOKUP(MID($A48, 12, 1),'Base32 Alphabet'!$A$1:$B$32,2,0),VLOOKUP(VALUE(MID($A48, 12, 1)),'Base32 Alphabet'!$A$1:$B$32,2,0))*32^3)+(IFERROR(VLOOKUP(MID($A48, 13, 1),'Base32 Alphabet'!$A$1:$B$32,2,0),VLOOKUP(VALUE(MID($A48, 13, 1)),'Base32 Alphabet'!$A$1:$B$32,2,0))*32^2)+(IFERROR(VLOOKUP(MID($A48, 14, 1),'Base32 Alphabet'!$A$1:$B$32,2,0),VLOOKUP(VALUE(MID($A48, 14, 1)),'Base32 Alphabet'!$A$1:$B$32,2,0))*32)+(IFERROR(VLOOKUP(MID($A48, 15, 1),'Base32 Alphabet'!$A$1:$B$32,2,0),VLOOKUP(VALUE(MID($A48, 15, 1)),'Base32 Alphabet'!$A$1:$B$32,2,0)))</f>
        <v>#VALUE!</v>
      </c>
      <c r="I48" s="7" t="str">
        <f t="shared" si="6"/>
        <v/>
      </c>
    </row>
    <row r="49" spans="1:9">
      <c r="A49" s="7"/>
      <c r="B49" s="7" t="str">
        <f t="shared" si="0"/>
        <v>No Card</v>
      </c>
      <c r="C49" s="7" t="str">
        <f>IF(COUNTIF(MasterRoster!$F$2:$F$998, H49)&gt;0, "Yes", "No")</f>
        <v>No</v>
      </c>
      <c r="D49" s="7" t="str">
        <f t="shared" si="1"/>
        <v/>
      </c>
      <c r="E49" s="7" t="str">
        <f t="shared" si="2"/>
        <v/>
      </c>
      <c r="F49" s="7" t="str">
        <f t="shared" si="3"/>
        <v/>
      </c>
      <c r="G49" s="7" t="str">
        <f t="shared" si="4"/>
        <v>N/A</v>
      </c>
      <c r="H49" s="10" t="e">
        <f>(IFERROR(VLOOKUP(MID($A49,9,1),'Base32 Alphabet'!$A$1:$B$32,2,0),VLOOKUP(VALUE(MID($A49,9,1)),'Base32 Alphabet'!$A$1:$B$32,2,0))*32^6)+(IFERROR(VLOOKUP(MID($A49, 10, 1),'Base32 Alphabet'!$A$1:$B$32,2,0),VLOOKUP(VALUE(MID($A49, 10, 1)),'Base32 Alphabet'!$A$1:$B$32,2,0))*32^5)+(IFERROR(VLOOKUP(MID($A49, 11, 1),'Base32 Alphabet'!$A$1:$B$32,2,0),VLOOKUP(VALUE(MID($A49, 11, 1)),'Base32 Alphabet'!$A$1:$B$32,2,0))*32^4)+(IFERROR(VLOOKUP(MID($A49, 12, 1),'Base32 Alphabet'!$A$1:$B$32,2,0),VLOOKUP(VALUE(MID($A49, 12, 1)),'Base32 Alphabet'!$A$1:$B$32,2,0))*32^3)+(IFERROR(VLOOKUP(MID($A49, 13, 1),'Base32 Alphabet'!$A$1:$B$32,2,0),VLOOKUP(VALUE(MID($A49, 13, 1)),'Base32 Alphabet'!$A$1:$B$32,2,0))*32^2)+(IFERROR(VLOOKUP(MID($A49, 14, 1),'Base32 Alphabet'!$A$1:$B$32,2,0),VLOOKUP(VALUE(MID($A49, 14, 1)),'Base32 Alphabet'!$A$1:$B$32,2,0))*32)+(IFERROR(VLOOKUP(MID($A49, 15, 1),'Base32 Alphabet'!$A$1:$B$32,2,0),VLOOKUP(VALUE(MID($A49, 15, 1)),'Base32 Alphabet'!$A$1:$B$32,2,0)))</f>
        <v>#VALUE!</v>
      </c>
      <c r="I49" s="7" t="str">
        <f t="shared" si="6"/>
        <v/>
      </c>
    </row>
    <row r="50" spans="1:9">
      <c r="A50" s="7"/>
      <c r="B50" s="7" t="str">
        <f t="shared" si="0"/>
        <v>No Card</v>
      </c>
      <c r="C50" s="7" t="str">
        <f>IF(COUNTIF(MasterRoster!$F$2:$F$998, H50)&gt;0, "Yes", "No")</f>
        <v>No</v>
      </c>
      <c r="D50" s="7" t="str">
        <f t="shared" si="1"/>
        <v/>
      </c>
      <c r="E50" s="7" t="str">
        <f t="shared" si="2"/>
        <v/>
      </c>
      <c r="F50" s="7" t="str">
        <f t="shared" si="3"/>
        <v/>
      </c>
      <c r="G50" s="7" t="str">
        <f t="shared" si="4"/>
        <v>N/A</v>
      </c>
      <c r="H50" s="10" t="e">
        <f>(IFERROR(VLOOKUP(MID($A50,9,1),'Base32 Alphabet'!$A$1:$B$32,2,0),VLOOKUP(VALUE(MID($A50,9,1)),'Base32 Alphabet'!$A$1:$B$32,2,0))*32^6)+(IFERROR(VLOOKUP(MID($A50, 10, 1),'Base32 Alphabet'!$A$1:$B$32,2,0),VLOOKUP(VALUE(MID($A50, 10, 1)),'Base32 Alphabet'!$A$1:$B$32,2,0))*32^5)+(IFERROR(VLOOKUP(MID($A50, 11, 1),'Base32 Alphabet'!$A$1:$B$32,2,0),VLOOKUP(VALUE(MID($A50, 11, 1)),'Base32 Alphabet'!$A$1:$B$32,2,0))*32^4)+(IFERROR(VLOOKUP(MID($A50, 12, 1),'Base32 Alphabet'!$A$1:$B$32,2,0),VLOOKUP(VALUE(MID($A50, 12, 1)),'Base32 Alphabet'!$A$1:$B$32,2,0))*32^3)+(IFERROR(VLOOKUP(MID($A50, 13, 1),'Base32 Alphabet'!$A$1:$B$32,2,0),VLOOKUP(VALUE(MID($A50, 13, 1)),'Base32 Alphabet'!$A$1:$B$32,2,0))*32^2)+(IFERROR(VLOOKUP(MID($A50, 14, 1),'Base32 Alphabet'!$A$1:$B$32,2,0),VLOOKUP(VALUE(MID($A50, 14, 1)),'Base32 Alphabet'!$A$1:$B$32,2,0))*32)+(IFERROR(VLOOKUP(MID($A50, 15, 1),'Base32 Alphabet'!$A$1:$B$32,2,0),VLOOKUP(VALUE(MID($A50, 15, 1)),'Base32 Alphabet'!$A$1:$B$32,2,0)))</f>
        <v>#VALUE!</v>
      </c>
      <c r="I50" s="7" t="str">
        <f t="shared" si="6"/>
        <v/>
      </c>
    </row>
    <row r="51" spans="1:9">
      <c r="A51" s="7"/>
      <c r="B51" s="7" t="str">
        <f t="shared" si="0"/>
        <v>No Card</v>
      </c>
      <c r="C51" s="7" t="str">
        <f>IF(COUNTIF(MasterRoster!$F$2:$F$998, H51)&gt;0, "Yes", "No")</f>
        <v>No</v>
      </c>
      <c r="D51" s="7" t="str">
        <f t="shared" si="1"/>
        <v/>
      </c>
      <c r="E51" s="7" t="str">
        <f t="shared" si="2"/>
        <v/>
      </c>
      <c r="F51" s="7" t="str">
        <f t="shared" si="3"/>
        <v/>
      </c>
      <c r="G51" s="7" t="str">
        <f t="shared" si="4"/>
        <v>N/A</v>
      </c>
      <c r="H51" s="10" t="e">
        <f>(IFERROR(VLOOKUP(MID($A51,9,1),'Base32 Alphabet'!$A$1:$B$32,2,0),VLOOKUP(VALUE(MID($A51,9,1)),'Base32 Alphabet'!$A$1:$B$32,2,0))*32^6)+(IFERROR(VLOOKUP(MID($A51, 10, 1),'Base32 Alphabet'!$A$1:$B$32,2,0),VLOOKUP(VALUE(MID($A51, 10, 1)),'Base32 Alphabet'!$A$1:$B$32,2,0))*32^5)+(IFERROR(VLOOKUP(MID($A51, 11, 1),'Base32 Alphabet'!$A$1:$B$32,2,0),VLOOKUP(VALUE(MID($A51, 11, 1)),'Base32 Alphabet'!$A$1:$B$32,2,0))*32^4)+(IFERROR(VLOOKUP(MID($A51, 12, 1),'Base32 Alphabet'!$A$1:$B$32,2,0),VLOOKUP(VALUE(MID($A51, 12, 1)),'Base32 Alphabet'!$A$1:$B$32,2,0))*32^3)+(IFERROR(VLOOKUP(MID($A51, 13, 1),'Base32 Alphabet'!$A$1:$B$32,2,0),VLOOKUP(VALUE(MID($A51, 13, 1)),'Base32 Alphabet'!$A$1:$B$32,2,0))*32^2)+(IFERROR(VLOOKUP(MID($A51, 14, 1),'Base32 Alphabet'!$A$1:$B$32,2,0),VLOOKUP(VALUE(MID($A51, 14, 1)),'Base32 Alphabet'!$A$1:$B$32,2,0))*32)+(IFERROR(VLOOKUP(MID($A51, 15, 1),'Base32 Alphabet'!$A$1:$B$32,2,0),VLOOKUP(VALUE(MID($A51, 15, 1)),'Base32 Alphabet'!$A$1:$B$32,2,0)))</f>
        <v>#VALUE!</v>
      </c>
      <c r="I51" s="7" t="str">
        <f t="shared" si="6"/>
        <v/>
      </c>
    </row>
    <row r="52" spans="1:9">
      <c r="A52" s="7"/>
      <c r="B52" s="7" t="str">
        <f t="shared" si="0"/>
        <v>No Card</v>
      </c>
      <c r="C52" s="7" t="str">
        <f>IF(COUNTIF(MasterRoster!$F$2:$F$998, H52)&gt;0, "Yes", "No")</f>
        <v>No</v>
      </c>
      <c r="D52" s="7" t="str">
        <f t="shared" si="1"/>
        <v/>
      </c>
      <c r="E52" s="7" t="str">
        <f t="shared" si="2"/>
        <v/>
      </c>
      <c r="F52" s="7" t="str">
        <f t="shared" si="3"/>
        <v/>
      </c>
      <c r="G52" s="7" t="str">
        <f t="shared" si="4"/>
        <v>N/A</v>
      </c>
      <c r="H52" s="10" t="e">
        <f>(IFERROR(VLOOKUP(MID($A52,9,1),'Base32 Alphabet'!$A$1:$B$32,2,0),VLOOKUP(VALUE(MID($A52,9,1)),'Base32 Alphabet'!$A$1:$B$32,2,0))*32^6)+(IFERROR(VLOOKUP(MID($A52, 10, 1),'Base32 Alphabet'!$A$1:$B$32,2,0),VLOOKUP(VALUE(MID($A52, 10, 1)),'Base32 Alphabet'!$A$1:$B$32,2,0))*32^5)+(IFERROR(VLOOKUP(MID($A52, 11, 1),'Base32 Alphabet'!$A$1:$B$32,2,0),VLOOKUP(VALUE(MID($A52, 11, 1)),'Base32 Alphabet'!$A$1:$B$32,2,0))*32^4)+(IFERROR(VLOOKUP(MID($A52, 12, 1),'Base32 Alphabet'!$A$1:$B$32,2,0),VLOOKUP(VALUE(MID($A52, 12, 1)),'Base32 Alphabet'!$A$1:$B$32,2,0))*32^3)+(IFERROR(VLOOKUP(MID($A52, 13, 1),'Base32 Alphabet'!$A$1:$B$32,2,0),VLOOKUP(VALUE(MID($A52, 13, 1)),'Base32 Alphabet'!$A$1:$B$32,2,0))*32^2)+(IFERROR(VLOOKUP(MID($A52, 14, 1),'Base32 Alphabet'!$A$1:$B$32,2,0),VLOOKUP(VALUE(MID($A52, 14, 1)),'Base32 Alphabet'!$A$1:$B$32,2,0))*32)+(IFERROR(VLOOKUP(MID($A52, 15, 1),'Base32 Alphabet'!$A$1:$B$32,2,0),VLOOKUP(VALUE(MID($A52, 15, 1)),'Base32 Alphabet'!$A$1:$B$32,2,0)))</f>
        <v>#VALUE!</v>
      </c>
      <c r="I52" s="7" t="str">
        <f t="shared" si="6"/>
        <v/>
      </c>
    </row>
    <row r="53" spans="1:9">
      <c r="A53" s="7"/>
      <c r="B53" s="7" t="str">
        <f t="shared" si="0"/>
        <v>No Card</v>
      </c>
      <c r="C53" s="7" t="str">
        <f>IF(COUNTIF(MasterRoster!$F$2:$F$998, H53)&gt;0, "Yes", "No")</f>
        <v>No</v>
      </c>
      <c r="D53" s="7" t="str">
        <f t="shared" si="1"/>
        <v/>
      </c>
      <c r="E53" s="7" t="str">
        <f t="shared" si="2"/>
        <v/>
      </c>
      <c r="F53" s="7" t="str">
        <f t="shared" si="3"/>
        <v/>
      </c>
      <c r="G53" s="7" t="str">
        <f t="shared" si="4"/>
        <v>N/A</v>
      </c>
      <c r="H53" s="10" t="e">
        <f>(IFERROR(VLOOKUP(MID($A53,9,1),'Base32 Alphabet'!$A$1:$B$32,2,0),VLOOKUP(VALUE(MID($A53,9,1)),'Base32 Alphabet'!$A$1:$B$32,2,0))*32^6)+(IFERROR(VLOOKUP(MID($A53, 10, 1),'Base32 Alphabet'!$A$1:$B$32,2,0),VLOOKUP(VALUE(MID($A53, 10, 1)),'Base32 Alphabet'!$A$1:$B$32,2,0))*32^5)+(IFERROR(VLOOKUP(MID($A53, 11, 1),'Base32 Alphabet'!$A$1:$B$32,2,0),VLOOKUP(VALUE(MID($A53, 11, 1)),'Base32 Alphabet'!$A$1:$B$32,2,0))*32^4)+(IFERROR(VLOOKUP(MID($A53, 12, 1),'Base32 Alphabet'!$A$1:$B$32,2,0),VLOOKUP(VALUE(MID($A53, 12, 1)),'Base32 Alphabet'!$A$1:$B$32,2,0))*32^3)+(IFERROR(VLOOKUP(MID($A53, 13, 1),'Base32 Alphabet'!$A$1:$B$32,2,0),VLOOKUP(VALUE(MID($A53, 13, 1)),'Base32 Alphabet'!$A$1:$B$32,2,0))*32^2)+(IFERROR(VLOOKUP(MID($A53, 14, 1),'Base32 Alphabet'!$A$1:$B$32,2,0),VLOOKUP(VALUE(MID($A53, 14, 1)),'Base32 Alphabet'!$A$1:$B$32,2,0))*32)+(IFERROR(VLOOKUP(MID($A53, 15, 1),'Base32 Alphabet'!$A$1:$B$32,2,0),VLOOKUP(VALUE(MID($A53, 15, 1)),'Base32 Alphabet'!$A$1:$B$32,2,0)))</f>
        <v>#VALUE!</v>
      </c>
      <c r="I53" s="7" t="str">
        <f t="shared" si="6"/>
        <v/>
      </c>
    </row>
    <row r="54" spans="1:9">
      <c r="A54" s="7"/>
      <c r="B54" s="7" t="str">
        <f t="shared" si="0"/>
        <v>No Card</v>
      </c>
      <c r="C54" s="7" t="str">
        <f>IF(COUNTIF(MasterRoster!$F$2:$F$998, H54)&gt;0, "Yes", "No")</f>
        <v>No</v>
      </c>
      <c r="D54" s="7" t="str">
        <f t="shared" si="1"/>
        <v/>
      </c>
      <c r="E54" s="7" t="str">
        <f t="shared" si="2"/>
        <v/>
      </c>
      <c r="F54" s="7" t="str">
        <f t="shared" si="3"/>
        <v/>
      </c>
      <c r="G54" s="7" t="str">
        <f t="shared" si="4"/>
        <v>N/A</v>
      </c>
      <c r="H54" s="10" t="e">
        <f>(IFERROR(VLOOKUP(MID($A54,9,1),'Base32 Alphabet'!$A$1:$B$32,2,0),VLOOKUP(VALUE(MID($A54,9,1)),'Base32 Alphabet'!$A$1:$B$32,2,0))*32^6)+(IFERROR(VLOOKUP(MID($A54, 10, 1),'Base32 Alphabet'!$A$1:$B$32,2,0),VLOOKUP(VALUE(MID($A54, 10, 1)),'Base32 Alphabet'!$A$1:$B$32,2,0))*32^5)+(IFERROR(VLOOKUP(MID($A54, 11, 1),'Base32 Alphabet'!$A$1:$B$32,2,0),VLOOKUP(VALUE(MID($A54, 11, 1)),'Base32 Alphabet'!$A$1:$B$32,2,0))*32^4)+(IFERROR(VLOOKUP(MID($A54, 12, 1),'Base32 Alphabet'!$A$1:$B$32,2,0),VLOOKUP(VALUE(MID($A54, 12, 1)),'Base32 Alphabet'!$A$1:$B$32,2,0))*32^3)+(IFERROR(VLOOKUP(MID($A54, 13, 1),'Base32 Alphabet'!$A$1:$B$32,2,0),VLOOKUP(VALUE(MID($A54, 13, 1)),'Base32 Alphabet'!$A$1:$B$32,2,0))*32^2)+(IFERROR(VLOOKUP(MID($A54, 14, 1),'Base32 Alphabet'!$A$1:$B$32,2,0),VLOOKUP(VALUE(MID($A54, 14, 1)),'Base32 Alphabet'!$A$1:$B$32,2,0))*32)+(IFERROR(VLOOKUP(MID($A54, 15, 1),'Base32 Alphabet'!$A$1:$B$32,2,0),VLOOKUP(VALUE(MID($A54, 15, 1)),'Base32 Alphabet'!$A$1:$B$32,2,0)))</f>
        <v>#VALUE!</v>
      </c>
      <c r="I54" s="7" t="str">
        <f t="shared" si="6"/>
        <v/>
      </c>
    </row>
    <row r="55" spans="1:9">
      <c r="A55" s="7"/>
      <c r="B55" s="7" t="str">
        <f t="shared" si="0"/>
        <v>No Card</v>
      </c>
      <c r="C55" s="7" t="str">
        <f>IF(COUNTIF(MasterRoster!$F$2:$F$998, H55)&gt;0, "Yes", "No")</f>
        <v>No</v>
      </c>
      <c r="D55" s="7" t="str">
        <f t="shared" si="1"/>
        <v/>
      </c>
      <c r="E55" s="7" t="str">
        <f t="shared" si="2"/>
        <v/>
      </c>
      <c r="F55" s="7" t="str">
        <f t="shared" si="3"/>
        <v/>
      </c>
      <c r="G55" s="7" t="str">
        <f t="shared" si="4"/>
        <v>N/A</v>
      </c>
      <c r="H55" s="10" t="e">
        <f>(IFERROR(VLOOKUP(MID($A55,9,1),'Base32 Alphabet'!$A$1:$B$32,2,0),VLOOKUP(VALUE(MID($A55,9,1)),'Base32 Alphabet'!$A$1:$B$32,2,0))*32^6)+(IFERROR(VLOOKUP(MID($A55, 10, 1),'Base32 Alphabet'!$A$1:$B$32,2,0),VLOOKUP(VALUE(MID($A55, 10, 1)),'Base32 Alphabet'!$A$1:$B$32,2,0))*32^5)+(IFERROR(VLOOKUP(MID($A55, 11, 1),'Base32 Alphabet'!$A$1:$B$32,2,0),VLOOKUP(VALUE(MID($A55, 11, 1)),'Base32 Alphabet'!$A$1:$B$32,2,0))*32^4)+(IFERROR(VLOOKUP(MID($A55, 12, 1),'Base32 Alphabet'!$A$1:$B$32,2,0),VLOOKUP(VALUE(MID($A55, 12, 1)),'Base32 Alphabet'!$A$1:$B$32,2,0))*32^3)+(IFERROR(VLOOKUP(MID($A55, 13, 1),'Base32 Alphabet'!$A$1:$B$32,2,0),VLOOKUP(VALUE(MID($A55, 13, 1)),'Base32 Alphabet'!$A$1:$B$32,2,0))*32^2)+(IFERROR(VLOOKUP(MID($A55, 14, 1),'Base32 Alphabet'!$A$1:$B$32,2,0),VLOOKUP(VALUE(MID($A55, 14, 1)),'Base32 Alphabet'!$A$1:$B$32,2,0))*32)+(IFERROR(VLOOKUP(MID($A55, 15, 1),'Base32 Alphabet'!$A$1:$B$32,2,0),VLOOKUP(VALUE(MID($A55, 15, 1)),'Base32 Alphabet'!$A$1:$B$32,2,0)))</f>
        <v>#VALUE!</v>
      </c>
      <c r="I55" s="7" t="str">
        <f t="shared" si="6"/>
        <v/>
      </c>
    </row>
    <row r="56" spans="1:9">
      <c r="A56" s="7"/>
      <c r="B56" s="7" t="str">
        <f t="shared" si="0"/>
        <v>No Card</v>
      </c>
      <c r="C56" s="7" t="str">
        <f>IF(COUNTIF(MasterRoster!$F$2:$F$998, H56)&gt;0, "Yes", "No")</f>
        <v>No</v>
      </c>
      <c r="D56" s="7" t="str">
        <f t="shared" si="1"/>
        <v/>
      </c>
      <c r="E56" s="7" t="str">
        <f t="shared" si="2"/>
        <v/>
      </c>
      <c r="F56" s="7" t="str">
        <f t="shared" si="3"/>
        <v/>
      </c>
      <c r="G56" s="7" t="str">
        <f t="shared" si="4"/>
        <v>N/A</v>
      </c>
      <c r="H56" s="10" t="e">
        <f>(IFERROR(VLOOKUP(MID($A56,9,1),'Base32 Alphabet'!$A$1:$B$32,2,0),VLOOKUP(VALUE(MID($A56,9,1)),'Base32 Alphabet'!$A$1:$B$32,2,0))*32^6)+(IFERROR(VLOOKUP(MID($A56, 10, 1),'Base32 Alphabet'!$A$1:$B$32,2,0),VLOOKUP(VALUE(MID($A56, 10, 1)),'Base32 Alphabet'!$A$1:$B$32,2,0))*32^5)+(IFERROR(VLOOKUP(MID($A56, 11, 1),'Base32 Alphabet'!$A$1:$B$32,2,0),VLOOKUP(VALUE(MID($A56, 11, 1)),'Base32 Alphabet'!$A$1:$B$32,2,0))*32^4)+(IFERROR(VLOOKUP(MID($A56, 12, 1),'Base32 Alphabet'!$A$1:$B$32,2,0),VLOOKUP(VALUE(MID($A56, 12, 1)),'Base32 Alphabet'!$A$1:$B$32,2,0))*32^3)+(IFERROR(VLOOKUP(MID($A56, 13, 1),'Base32 Alphabet'!$A$1:$B$32,2,0),VLOOKUP(VALUE(MID($A56, 13, 1)),'Base32 Alphabet'!$A$1:$B$32,2,0))*32^2)+(IFERROR(VLOOKUP(MID($A56, 14, 1),'Base32 Alphabet'!$A$1:$B$32,2,0),VLOOKUP(VALUE(MID($A56, 14, 1)),'Base32 Alphabet'!$A$1:$B$32,2,0))*32)+(IFERROR(VLOOKUP(MID($A56, 15, 1),'Base32 Alphabet'!$A$1:$B$32,2,0),VLOOKUP(VALUE(MID($A56, 15, 1)),'Base32 Alphabet'!$A$1:$B$32,2,0)))</f>
        <v>#VALUE!</v>
      </c>
      <c r="I56" s="7" t="str">
        <f t="shared" si="6"/>
        <v/>
      </c>
    </row>
    <row r="57" spans="1:9">
      <c r="A57" s="7"/>
      <c r="B57" s="7" t="str">
        <f t="shared" si="0"/>
        <v>No Card</v>
      </c>
      <c r="C57" s="7" t="str">
        <f>IF(COUNTIF(MasterRoster!$F$2:$F$998, H57)&gt;0, "Yes", "No")</f>
        <v>No</v>
      </c>
      <c r="D57" s="7" t="str">
        <f t="shared" si="1"/>
        <v/>
      </c>
      <c r="E57" s="7" t="str">
        <f t="shared" si="2"/>
        <v/>
      </c>
      <c r="F57" s="7" t="str">
        <f t="shared" si="3"/>
        <v/>
      </c>
      <c r="G57" s="7" t="str">
        <f t="shared" si="4"/>
        <v>N/A</v>
      </c>
      <c r="H57" s="10" t="e">
        <f>(IFERROR(VLOOKUP(MID($A57,9,1),'Base32 Alphabet'!$A$1:$B$32,2,0),VLOOKUP(VALUE(MID($A57,9,1)),'Base32 Alphabet'!$A$1:$B$32,2,0))*32^6)+(IFERROR(VLOOKUP(MID($A57, 10, 1),'Base32 Alphabet'!$A$1:$B$32,2,0),VLOOKUP(VALUE(MID($A57, 10, 1)),'Base32 Alphabet'!$A$1:$B$32,2,0))*32^5)+(IFERROR(VLOOKUP(MID($A57, 11, 1),'Base32 Alphabet'!$A$1:$B$32,2,0),VLOOKUP(VALUE(MID($A57, 11, 1)),'Base32 Alphabet'!$A$1:$B$32,2,0))*32^4)+(IFERROR(VLOOKUP(MID($A57, 12, 1),'Base32 Alphabet'!$A$1:$B$32,2,0),VLOOKUP(VALUE(MID($A57, 12, 1)),'Base32 Alphabet'!$A$1:$B$32,2,0))*32^3)+(IFERROR(VLOOKUP(MID($A57, 13, 1),'Base32 Alphabet'!$A$1:$B$32,2,0),VLOOKUP(VALUE(MID($A57, 13, 1)),'Base32 Alphabet'!$A$1:$B$32,2,0))*32^2)+(IFERROR(VLOOKUP(MID($A57, 14, 1),'Base32 Alphabet'!$A$1:$B$32,2,0),VLOOKUP(VALUE(MID($A57, 14, 1)),'Base32 Alphabet'!$A$1:$B$32,2,0))*32)+(IFERROR(VLOOKUP(MID($A57, 15, 1),'Base32 Alphabet'!$A$1:$B$32,2,0),VLOOKUP(VALUE(MID($A57, 15, 1)),'Base32 Alphabet'!$A$1:$B$32,2,0)))</f>
        <v>#VALUE!</v>
      </c>
      <c r="I57" s="7" t="str">
        <f t="shared" si="6"/>
        <v/>
      </c>
    </row>
    <row r="58" spans="1:9">
      <c r="A58" s="7"/>
      <c r="B58" s="7" t="str">
        <f t="shared" si="0"/>
        <v>No Card</v>
      </c>
      <c r="C58" s="7" t="str">
        <f>IF(COUNTIF(MasterRoster!$F$2:$F$998, H58)&gt;0, "Yes", "No")</f>
        <v>No</v>
      </c>
      <c r="D58" s="7" t="str">
        <f t="shared" si="1"/>
        <v/>
      </c>
      <c r="E58" s="7" t="str">
        <f t="shared" si="2"/>
        <v/>
      </c>
      <c r="F58" s="7" t="str">
        <f t="shared" si="3"/>
        <v/>
      </c>
      <c r="G58" s="7" t="str">
        <f t="shared" si="4"/>
        <v>N/A</v>
      </c>
      <c r="H58" s="10" t="e">
        <f>(IFERROR(VLOOKUP(MID($A58,9,1),'Base32 Alphabet'!$A$1:$B$32,2,0),VLOOKUP(VALUE(MID($A58,9,1)),'Base32 Alphabet'!$A$1:$B$32,2,0))*32^6)+(IFERROR(VLOOKUP(MID($A58, 10, 1),'Base32 Alphabet'!$A$1:$B$32,2,0),VLOOKUP(VALUE(MID($A58, 10, 1)),'Base32 Alphabet'!$A$1:$B$32,2,0))*32^5)+(IFERROR(VLOOKUP(MID($A58, 11, 1),'Base32 Alphabet'!$A$1:$B$32,2,0),VLOOKUP(VALUE(MID($A58, 11, 1)),'Base32 Alphabet'!$A$1:$B$32,2,0))*32^4)+(IFERROR(VLOOKUP(MID($A58, 12, 1),'Base32 Alphabet'!$A$1:$B$32,2,0),VLOOKUP(VALUE(MID($A58, 12, 1)),'Base32 Alphabet'!$A$1:$B$32,2,0))*32^3)+(IFERROR(VLOOKUP(MID($A58, 13, 1),'Base32 Alphabet'!$A$1:$B$32,2,0),VLOOKUP(VALUE(MID($A58, 13, 1)),'Base32 Alphabet'!$A$1:$B$32,2,0))*32^2)+(IFERROR(VLOOKUP(MID($A58, 14, 1),'Base32 Alphabet'!$A$1:$B$32,2,0),VLOOKUP(VALUE(MID($A58, 14, 1)),'Base32 Alphabet'!$A$1:$B$32,2,0))*32)+(IFERROR(VLOOKUP(MID($A58, 15, 1),'Base32 Alphabet'!$A$1:$B$32,2,0),VLOOKUP(VALUE(MID($A58, 15, 1)),'Base32 Alphabet'!$A$1:$B$32,2,0)))</f>
        <v>#VALUE!</v>
      </c>
      <c r="I58" s="7" t="str">
        <f t="shared" si="6"/>
        <v/>
      </c>
    </row>
    <row r="59" spans="1:9">
      <c r="A59" s="7"/>
      <c r="B59" s="7" t="str">
        <f t="shared" si="0"/>
        <v>No Card</v>
      </c>
      <c r="C59" s="7" t="str">
        <f>IF(COUNTIF(MasterRoster!$F$2:$F$998, H59)&gt;0, "Yes", "No")</f>
        <v>No</v>
      </c>
      <c r="D59" s="7" t="str">
        <f t="shared" si="1"/>
        <v/>
      </c>
      <c r="E59" s="7" t="str">
        <f t="shared" si="2"/>
        <v/>
      </c>
      <c r="F59" s="7" t="str">
        <f t="shared" si="3"/>
        <v/>
      </c>
      <c r="G59" s="7" t="str">
        <f t="shared" si="4"/>
        <v>N/A</v>
      </c>
      <c r="H59" s="10" t="e">
        <f>(IFERROR(VLOOKUP(MID($A59,9,1),'Base32 Alphabet'!$A$1:$B$32,2,0),VLOOKUP(VALUE(MID($A59,9,1)),'Base32 Alphabet'!$A$1:$B$32,2,0))*32^6)+(IFERROR(VLOOKUP(MID($A59, 10, 1),'Base32 Alphabet'!$A$1:$B$32,2,0),VLOOKUP(VALUE(MID($A59, 10, 1)),'Base32 Alphabet'!$A$1:$B$32,2,0))*32^5)+(IFERROR(VLOOKUP(MID($A59, 11, 1),'Base32 Alphabet'!$A$1:$B$32,2,0),VLOOKUP(VALUE(MID($A59, 11, 1)),'Base32 Alphabet'!$A$1:$B$32,2,0))*32^4)+(IFERROR(VLOOKUP(MID($A59, 12, 1),'Base32 Alphabet'!$A$1:$B$32,2,0),VLOOKUP(VALUE(MID($A59, 12, 1)),'Base32 Alphabet'!$A$1:$B$32,2,0))*32^3)+(IFERROR(VLOOKUP(MID($A59, 13, 1),'Base32 Alphabet'!$A$1:$B$32,2,0),VLOOKUP(VALUE(MID($A59, 13, 1)),'Base32 Alphabet'!$A$1:$B$32,2,0))*32^2)+(IFERROR(VLOOKUP(MID($A59, 14, 1),'Base32 Alphabet'!$A$1:$B$32,2,0),VLOOKUP(VALUE(MID($A59, 14, 1)),'Base32 Alphabet'!$A$1:$B$32,2,0))*32)+(IFERROR(VLOOKUP(MID($A59, 15, 1),'Base32 Alphabet'!$A$1:$B$32,2,0),VLOOKUP(VALUE(MID($A59, 15, 1)),'Base32 Alphabet'!$A$1:$B$32,2,0)))</f>
        <v>#VALUE!</v>
      </c>
      <c r="I59" s="7" t="str">
        <f t="shared" si="6"/>
        <v/>
      </c>
    </row>
    <row r="60" spans="1:9">
      <c r="A60" s="7"/>
      <c r="B60" s="7" t="str">
        <f t="shared" si="0"/>
        <v>No Card</v>
      </c>
      <c r="C60" s="7" t="str">
        <f>IF(COUNTIF(MasterRoster!$F$2:$F$998, H60)&gt;0, "Yes", "No")</f>
        <v>No</v>
      </c>
      <c r="D60" s="7" t="str">
        <f t="shared" si="1"/>
        <v/>
      </c>
      <c r="E60" s="7" t="str">
        <f t="shared" si="2"/>
        <v/>
      </c>
      <c r="F60" s="7" t="str">
        <f t="shared" si="3"/>
        <v/>
      </c>
      <c r="G60" s="7" t="str">
        <f t="shared" si="4"/>
        <v>N/A</v>
      </c>
      <c r="H60" s="10" t="e">
        <f>(IFERROR(VLOOKUP(MID($A60,9,1),'Base32 Alphabet'!$A$1:$B$32,2,0),VLOOKUP(VALUE(MID($A60,9,1)),'Base32 Alphabet'!$A$1:$B$32,2,0))*32^6)+(IFERROR(VLOOKUP(MID($A60, 10, 1),'Base32 Alphabet'!$A$1:$B$32,2,0),VLOOKUP(VALUE(MID($A60, 10, 1)),'Base32 Alphabet'!$A$1:$B$32,2,0))*32^5)+(IFERROR(VLOOKUP(MID($A60, 11, 1),'Base32 Alphabet'!$A$1:$B$32,2,0),VLOOKUP(VALUE(MID($A60, 11, 1)),'Base32 Alphabet'!$A$1:$B$32,2,0))*32^4)+(IFERROR(VLOOKUP(MID($A60, 12, 1),'Base32 Alphabet'!$A$1:$B$32,2,0),VLOOKUP(VALUE(MID($A60, 12, 1)),'Base32 Alphabet'!$A$1:$B$32,2,0))*32^3)+(IFERROR(VLOOKUP(MID($A60, 13, 1),'Base32 Alphabet'!$A$1:$B$32,2,0),VLOOKUP(VALUE(MID($A60, 13, 1)),'Base32 Alphabet'!$A$1:$B$32,2,0))*32^2)+(IFERROR(VLOOKUP(MID($A60, 14, 1),'Base32 Alphabet'!$A$1:$B$32,2,0),VLOOKUP(VALUE(MID($A60, 14, 1)),'Base32 Alphabet'!$A$1:$B$32,2,0))*32)+(IFERROR(VLOOKUP(MID($A60, 15, 1),'Base32 Alphabet'!$A$1:$B$32,2,0),VLOOKUP(VALUE(MID($A60, 15, 1)),'Base32 Alphabet'!$A$1:$B$32,2,0)))</f>
        <v>#VALUE!</v>
      </c>
      <c r="I60" s="7" t="str">
        <f t="shared" si="6"/>
        <v/>
      </c>
    </row>
    <row r="61" spans="1:9">
      <c r="A61" s="7"/>
      <c r="B61" s="7" t="str">
        <f t="shared" si="0"/>
        <v>No Card</v>
      </c>
      <c r="C61" s="7" t="str">
        <f>IF(COUNTIF(MasterRoster!$F$2:$F$998, H61)&gt;0, "Yes", "No")</f>
        <v>No</v>
      </c>
      <c r="D61" s="7" t="str">
        <f t="shared" si="1"/>
        <v/>
      </c>
      <c r="E61" s="7" t="str">
        <f t="shared" si="2"/>
        <v/>
      </c>
      <c r="F61" s="7" t="str">
        <f t="shared" si="3"/>
        <v/>
      </c>
      <c r="G61" s="7" t="str">
        <f t="shared" si="4"/>
        <v>N/A</v>
      </c>
      <c r="H61" s="10" t="e">
        <f>(IFERROR(VLOOKUP(MID($A61,9,1),'Base32 Alphabet'!$A$1:$B$32,2,0),VLOOKUP(VALUE(MID($A61,9,1)),'Base32 Alphabet'!$A$1:$B$32,2,0))*32^6)+(IFERROR(VLOOKUP(MID($A61, 10, 1),'Base32 Alphabet'!$A$1:$B$32,2,0),VLOOKUP(VALUE(MID($A61, 10, 1)),'Base32 Alphabet'!$A$1:$B$32,2,0))*32^5)+(IFERROR(VLOOKUP(MID($A61, 11, 1),'Base32 Alphabet'!$A$1:$B$32,2,0),VLOOKUP(VALUE(MID($A61, 11, 1)),'Base32 Alphabet'!$A$1:$B$32,2,0))*32^4)+(IFERROR(VLOOKUP(MID($A61, 12, 1),'Base32 Alphabet'!$A$1:$B$32,2,0),VLOOKUP(VALUE(MID($A61, 12, 1)),'Base32 Alphabet'!$A$1:$B$32,2,0))*32^3)+(IFERROR(VLOOKUP(MID($A61, 13, 1),'Base32 Alphabet'!$A$1:$B$32,2,0),VLOOKUP(VALUE(MID($A61, 13, 1)),'Base32 Alphabet'!$A$1:$B$32,2,0))*32^2)+(IFERROR(VLOOKUP(MID($A61, 14, 1),'Base32 Alphabet'!$A$1:$B$32,2,0),VLOOKUP(VALUE(MID($A61, 14, 1)),'Base32 Alphabet'!$A$1:$B$32,2,0))*32)+(IFERROR(VLOOKUP(MID($A61, 15, 1),'Base32 Alphabet'!$A$1:$B$32,2,0),VLOOKUP(VALUE(MID($A61, 15, 1)),'Base32 Alphabet'!$A$1:$B$32,2,0)))</f>
        <v>#VALUE!</v>
      </c>
      <c r="I61" s="7" t="str">
        <f t="shared" si="6"/>
        <v/>
      </c>
    </row>
    <row r="62" spans="1:9">
      <c r="A62" s="7"/>
      <c r="B62" s="7" t="str">
        <f t="shared" si="0"/>
        <v>No Card</v>
      </c>
      <c r="C62" s="7" t="str">
        <f>IF(COUNTIF(MasterRoster!$F$2:$F$998, H62)&gt;0, "Yes", "No")</f>
        <v>No</v>
      </c>
      <c r="D62" s="7" t="str">
        <f t="shared" si="1"/>
        <v/>
      </c>
      <c r="E62" s="7" t="str">
        <f t="shared" si="2"/>
        <v/>
      </c>
      <c r="F62" s="7" t="str">
        <f t="shared" si="3"/>
        <v/>
      </c>
      <c r="G62" s="7" t="str">
        <f t="shared" si="4"/>
        <v>N/A</v>
      </c>
      <c r="H62" s="10" t="e">
        <f>(IFERROR(VLOOKUP(MID($A62,9,1),'Base32 Alphabet'!$A$1:$B$32,2,0),VLOOKUP(VALUE(MID($A62,9,1)),'Base32 Alphabet'!$A$1:$B$32,2,0))*32^6)+(IFERROR(VLOOKUP(MID($A62, 10, 1),'Base32 Alphabet'!$A$1:$B$32,2,0),VLOOKUP(VALUE(MID($A62, 10, 1)),'Base32 Alphabet'!$A$1:$B$32,2,0))*32^5)+(IFERROR(VLOOKUP(MID($A62, 11, 1),'Base32 Alphabet'!$A$1:$B$32,2,0),VLOOKUP(VALUE(MID($A62, 11, 1)),'Base32 Alphabet'!$A$1:$B$32,2,0))*32^4)+(IFERROR(VLOOKUP(MID($A62, 12, 1),'Base32 Alphabet'!$A$1:$B$32,2,0),VLOOKUP(VALUE(MID($A62, 12, 1)),'Base32 Alphabet'!$A$1:$B$32,2,0))*32^3)+(IFERROR(VLOOKUP(MID($A62, 13, 1),'Base32 Alphabet'!$A$1:$B$32,2,0),VLOOKUP(VALUE(MID($A62, 13, 1)),'Base32 Alphabet'!$A$1:$B$32,2,0))*32^2)+(IFERROR(VLOOKUP(MID($A62, 14, 1),'Base32 Alphabet'!$A$1:$B$32,2,0),VLOOKUP(VALUE(MID($A62, 14, 1)),'Base32 Alphabet'!$A$1:$B$32,2,0))*32)+(IFERROR(VLOOKUP(MID($A62, 15, 1),'Base32 Alphabet'!$A$1:$B$32,2,0),VLOOKUP(VALUE(MID($A62, 15, 1)),'Base32 Alphabet'!$A$1:$B$32,2,0)))</f>
        <v>#VALUE!</v>
      </c>
      <c r="I62" s="7" t="str">
        <f t="shared" si="6"/>
        <v/>
      </c>
    </row>
    <row r="63" spans="1:9">
      <c r="A63" s="7"/>
      <c r="B63" s="7" t="str">
        <f t="shared" si="0"/>
        <v>No Card</v>
      </c>
      <c r="C63" s="7" t="str">
        <f>IF(COUNTIF(MasterRoster!$F$2:$F$998, H63)&gt;0, "Yes", "No")</f>
        <v>No</v>
      </c>
      <c r="D63" s="7" t="str">
        <f t="shared" si="1"/>
        <v/>
      </c>
      <c r="E63" s="7" t="str">
        <f t="shared" si="2"/>
        <v/>
      </c>
      <c r="F63" s="7" t="str">
        <f t="shared" si="3"/>
        <v/>
      </c>
      <c r="G63" s="7" t="str">
        <f t="shared" si="4"/>
        <v>N/A</v>
      </c>
      <c r="H63" s="10" t="e">
        <f>(IFERROR(VLOOKUP(MID($A63,9,1),'Base32 Alphabet'!$A$1:$B$32,2,0),VLOOKUP(VALUE(MID($A63,9,1)),'Base32 Alphabet'!$A$1:$B$32,2,0))*32^6)+(IFERROR(VLOOKUP(MID($A63, 10, 1),'Base32 Alphabet'!$A$1:$B$32,2,0),VLOOKUP(VALUE(MID($A63, 10, 1)),'Base32 Alphabet'!$A$1:$B$32,2,0))*32^5)+(IFERROR(VLOOKUP(MID($A63, 11, 1),'Base32 Alphabet'!$A$1:$B$32,2,0),VLOOKUP(VALUE(MID($A63, 11, 1)),'Base32 Alphabet'!$A$1:$B$32,2,0))*32^4)+(IFERROR(VLOOKUP(MID($A63, 12, 1),'Base32 Alphabet'!$A$1:$B$32,2,0),VLOOKUP(VALUE(MID($A63, 12, 1)),'Base32 Alphabet'!$A$1:$B$32,2,0))*32^3)+(IFERROR(VLOOKUP(MID($A63, 13, 1),'Base32 Alphabet'!$A$1:$B$32,2,0),VLOOKUP(VALUE(MID($A63, 13, 1)),'Base32 Alphabet'!$A$1:$B$32,2,0))*32^2)+(IFERROR(VLOOKUP(MID($A63, 14, 1),'Base32 Alphabet'!$A$1:$B$32,2,0),VLOOKUP(VALUE(MID($A63, 14, 1)),'Base32 Alphabet'!$A$1:$B$32,2,0))*32)+(IFERROR(VLOOKUP(MID($A63, 15, 1),'Base32 Alphabet'!$A$1:$B$32,2,0),VLOOKUP(VALUE(MID($A63, 15, 1)),'Base32 Alphabet'!$A$1:$B$32,2,0)))</f>
        <v>#VALUE!</v>
      </c>
      <c r="I63" s="7" t="str">
        <f t="shared" si="6"/>
        <v/>
      </c>
    </row>
    <row r="64" spans="1:9">
      <c r="A64" s="7"/>
      <c r="B64" s="7" t="str">
        <f t="shared" si="0"/>
        <v>No Card</v>
      </c>
      <c r="C64" s="7" t="str">
        <f>IF(COUNTIF(MasterRoster!$F$2:$F$998, H64)&gt;0, "Yes", "No")</f>
        <v>No</v>
      </c>
      <c r="D64" s="7" t="str">
        <f t="shared" si="1"/>
        <v/>
      </c>
      <c r="E64" s="7" t="str">
        <f t="shared" si="2"/>
        <v/>
      </c>
      <c r="F64" s="7" t="str">
        <f t="shared" si="3"/>
        <v/>
      </c>
      <c r="G64" s="7" t="str">
        <f t="shared" si="4"/>
        <v>N/A</v>
      </c>
      <c r="H64" s="10" t="e">
        <f>(IFERROR(VLOOKUP(MID($A64,9,1),'Base32 Alphabet'!$A$1:$B$32,2,0),VLOOKUP(VALUE(MID($A64,9,1)),'Base32 Alphabet'!$A$1:$B$32,2,0))*32^6)+(IFERROR(VLOOKUP(MID($A64, 10, 1),'Base32 Alphabet'!$A$1:$B$32,2,0),VLOOKUP(VALUE(MID($A64, 10, 1)),'Base32 Alphabet'!$A$1:$B$32,2,0))*32^5)+(IFERROR(VLOOKUP(MID($A64, 11, 1),'Base32 Alphabet'!$A$1:$B$32,2,0),VLOOKUP(VALUE(MID($A64, 11, 1)),'Base32 Alphabet'!$A$1:$B$32,2,0))*32^4)+(IFERROR(VLOOKUP(MID($A64, 12, 1),'Base32 Alphabet'!$A$1:$B$32,2,0),VLOOKUP(VALUE(MID($A64, 12, 1)),'Base32 Alphabet'!$A$1:$B$32,2,0))*32^3)+(IFERROR(VLOOKUP(MID($A64, 13, 1),'Base32 Alphabet'!$A$1:$B$32,2,0),VLOOKUP(VALUE(MID($A64, 13, 1)),'Base32 Alphabet'!$A$1:$B$32,2,0))*32^2)+(IFERROR(VLOOKUP(MID($A64, 14, 1),'Base32 Alphabet'!$A$1:$B$32,2,0),VLOOKUP(VALUE(MID($A64, 14, 1)),'Base32 Alphabet'!$A$1:$B$32,2,0))*32)+(IFERROR(VLOOKUP(MID($A64, 15, 1),'Base32 Alphabet'!$A$1:$B$32,2,0),VLOOKUP(VALUE(MID($A64, 15, 1)),'Base32 Alphabet'!$A$1:$B$32,2,0)))</f>
        <v>#VALUE!</v>
      </c>
      <c r="I64" s="7" t="str">
        <f t="shared" si="6"/>
        <v/>
      </c>
    </row>
    <row r="65" spans="1:9">
      <c r="A65" s="7"/>
      <c r="B65" s="7" t="str">
        <f t="shared" si="0"/>
        <v>No Card</v>
      </c>
      <c r="C65" s="7" t="str">
        <f>IF(COUNTIF(MasterRoster!$F$2:$F$998, H65)&gt;0, "Yes", "No")</f>
        <v>No</v>
      </c>
      <c r="D65" s="7" t="str">
        <f t="shared" si="1"/>
        <v/>
      </c>
      <c r="E65" s="7" t="str">
        <f t="shared" si="2"/>
        <v/>
      </c>
      <c r="F65" s="7" t="str">
        <f t="shared" si="3"/>
        <v/>
      </c>
      <c r="G65" s="7" t="str">
        <f t="shared" si="4"/>
        <v>N/A</v>
      </c>
      <c r="H65" s="10" t="e">
        <f>(IFERROR(VLOOKUP(MID($A65,9,1),'Base32 Alphabet'!$A$1:$B$32,2,0),VLOOKUP(VALUE(MID($A65,9,1)),'Base32 Alphabet'!$A$1:$B$32,2,0))*32^6)+(IFERROR(VLOOKUP(MID($A65, 10, 1),'Base32 Alphabet'!$A$1:$B$32,2,0),VLOOKUP(VALUE(MID($A65, 10, 1)),'Base32 Alphabet'!$A$1:$B$32,2,0))*32^5)+(IFERROR(VLOOKUP(MID($A65, 11, 1),'Base32 Alphabet'!$A$1:$B$32,2,0),VLOOKUP(VALUE(MID($A65, 11, 1)),'Base32 Alphabet'!$A$1:$B$32,2,0))*32^4)+(IFERROR(VLOOKUP(MID($A65, 12, 1),'Base32 Alphabet'!$A$1:$B$32,2,0),VLOOKUP(VALUE(MID($A65, 12, 1)),'Base32 Alphabet'!$A$1:$B$32,2,0))*32^3)+(IFERROR(VLOOKUP(MID($A65, 13, 1),'Base32 Alphabet'!$A$1:$B$32,2,0),VLOOKUP(VALUE(MID($A65, 13, 1)),'Base32 Alphabet'!$A$1:$B$32,2,0))*32^2)+(IFERROR(VLOOKUP(MID($A65, 14, 1),'Base32 Alphabet'!$A$1:$B$32,2,0),VLOOKUP(VALUE(MID($A65, 14, 1)),'Base32 Alphabet'!$A$1:$B$32,2,0))*32)+(IFERROR(VLOOKUP(MID($A65, 15, 1),'Base32 Alphabet'!$A$1:$B$32,2,0),VLOOKUP(VALUE(MID($A65, 15, 1)),'Base32 Alphabet'!$A$1:$B$32,2,0)))</f>
        <v>#VALUE!</v>
      </c>
      <c r="I65" s="7" t="str">
        <f t="shared" si="6"/>
        <v/>
      </c>
    </row>
    <row r="66" spans="1:9">
      <c r="A66" s="7"/>
      <c r="B66" s="7" t="str">
        <f t="shared" ref="B66:B129" si="7">IF(A66="","No Card",IF(OR(LEN(A66)=89, LEN(A66)=88),IF(C66="Yes", "No Error", "EDIPI Error"), "Len Error"))</f>
        <v>No Card</v>
      </c>
      <c r="C66" s="7" t="str">
        <f>IF(COUNTIF(MasterRoster!$F$2:$F$998, H66)&gt;0, "Yes", "No")</f>
        <v>No</v>
      </c>
      <c r="D66" s="7" t="str">
        <f t="shared" ref="D66:D129" si="8">MID(A66, 9, 7)</f>
        <v/>
      </c>
      <c r="E66" s="7" t="str">
        <f t="shared" ref="E66:E129" si="9">MID(A66,36,26)</f>
        <v/>
      </c>
      <c r="F66" s="7" t="str">
        <f t="shared" ref="F66:F129" si="10">MID(A66,16,20)</f>
        <v/>
      </c>
      <c r="G66" s="7" t="str">
        <f t="shared" ref="G66:G129" si="11">IF(LEN(A66)=89, MID(A66, 89, 1), "N/A")</f>
        <v>N/A</v>
      </c>
      <c r="H66" s="10" t="e">
        <f>(IFERROR(VLOOKUP(MID($A66,9,1),'Base32 Alphabet'!$A$1:$B$32,2,0),VLOOKUP(VALUE(MID($A66,9,1)),'Base32 Alphabet'!$A$1:$B$32,2,0))*32^6)+(IFERROR(VLOOKUP(MID($A66, 10, 1),'Base32 Alphabet'!$A$1:$B$32,2,0),VLOOKUP(VALUE(MID($A66, 10, 1)),'Base32 Alphabet'!$A$1:$B$32,2,0))*32^5)+(IFERROR(VLOOKUP(MID($A66, 11, 1),'Base32 Alphabet'!$A$1:$B$32,2,0),VLOOKUP(VALUE(MID($A66, 11, 1)),'Base32 Alphabet'!$A$1:$B$32,2,0))*32^4)+(IFERROR(VLOOKUP(MID($A66, 12, 1),'Base32 Alphabet'!$A$1:$B$32,2,0),VLOOKUP(VALUE(MID($A66, 12, 1)),'Base32 Alphabet'!$A$1:$B$32,2,0))*32^3)+(IFERROR(VLOOKUP(MID($A66, 13, 1),'Base32 Alphabet'!$A$1:$B$32,2,0),VLOOKUP(VALUE(MID($A66, 13, 1)),'Base32 Alphabet'!$A$1:$B$32,2,0))*32^2)+(IFERROR(VLOOKUP(MID($A66, 14, 1),'Base32 Alphabet'!$A$1:$B$32,2,0),VLOOKUP(VALUE(MID($A66, 14, 1)),'Base32 Alphabet'!$A$1:$B$32,2,0))*32)+(IFERROR(VLOOKUP(MID($A66, 15, 1),'Base32 Alphabet'!$A$1:$B$32,2,0),VLOOKUP(VALUE(MID($A66, 15, 1)),'Base32 Alphabet'!$A$1:$B$32,2,0)))</f>
        <v>#VALUE!</v>
      </c>
      <c r="I66" s="7" t="str">
        <f t="shared" ref="I66:I97" si="12">MID(A66,70,6)</f>
        <v/>
      </c>
    </row>
    <row r="67" spans="1:9">
      <c r="A67" s="7"/>
      <c r="B67" s="7" t="str">
        <f t="shared" si="7"/>
        <v>No Card</v>
      </c>
      <c r="C67" s="7" t="str">
        <f>IF(COUNTIF(MasterRoster!$F$2:$F$998, H67)&gt;0, "Yes", "No")</f>
        <v>No</v>
      </c>
      <c r="D67" s="7" t="str">
        <f t="shared" si="8"/>
        <v/>
      </c>
      <c r="E67" s="7" t="str">
        <f t="shared" si="9"/>
        <v/>
      </c>
      <c r="F67" s="7" t="str">
        <f t="shared" si="10"/>
        <v/>
      </c>
      <c r="G67" s="7" t="str">
        <f t="shared" si="11"/>
        <v>N/A</v>
      </c>
      <c r="H67" s="10" t="e">
        <f>(IFERROR(VLOOKUP(MID($A67,9,1),'Base32 Alphabet'!$A$1:$B$32,2,0),VLOOKUP(VALUE(MID($A67,9,1)),'Base32 Alphabet'!$A$1:$B$32,2,0))*32^6)+(IFERROR(VLOOKUP(MID($A67, 10, 1),'Base32 Alphabet'!$A$1:$B$32,2,0),VLOOKUP(VALUE(MID($A67, 10, 1)),'Base32 Alphabet'!$A$1:$B$32,2,0))*32^5)+(IFERROR(VLOOKUP(MID($A67, 11, 1),'Base32 Alphabet'!$A$1:$B$32,2,0),VLOOKUP(VALUE(MID($A67, 11, 1)),'Base32 Alphabet'!$A$1:$B$32,2,0))*32^4)+(IFERROR(VLOOKUP(MID($A67, 12, 1),'Base32 Alphabet'!$A$1:$B$32,2,0),VLOOKUP(VALUE(MID($A67, 12, 1)),'Base32 Alphabet'!$A$1:$B$32,2,0))*32^3)+(IFERROR(VLOOKUP(MID($A67, 13, 1),'Base32 Alphabet'!$A$1:$B$32,2,0),VLOOKUP(VALUE(MID($A67, 13, 1)),'Base32 Alphabet'!$A$1:$B$32,2,0))*32^2)+(IFERROR(VLOOKUP(MID($A67, 14, 1),'Base32 Alphabet'!$A$1:$B$32,2,0),VLOOKUP(VALUE(MID($A67, 14, 1)),'Base32 Alphabet'!$A$1:$B$32,2,0))*32)+(IFERROR(VLOOKUP(MID($A67, 15, 1),'Base32 Alphabet'!$A$1:$B$32,2,0),VLOOKUP(VALUE(MID($A67, 15, 1)),'Base32 Alphabet'!$A$1:$B$32,2,0)))</f>
        <v>#VALUE!</v>
      </c>
      <c r="I67" s="7" t="str">
        <f t="shared" si="12"/>
        <v/>
      </c>
    </row>
    <row r="68" spans="1:9">
      <c r="A68" s="7"/>
      <c r="B68" s="7" t="str">
        <f t="shared" si="7"/>
        <v>No Card</v>
      </c>
      <c r="C68" s="7" t="str">
        <f>IF(COUNTIF(MasterRoster!$F$2:$F$998, H68)&gt;0, "Yes", "No")</f>
        <v>No</v>
      </c>
      <c r="D68" s="7" t="str">
        <f t="shared" si="8"/>
        <v/>
      </c>
      <c r="E68" s="7" t="str">
        <f t="shared" si="9"/>
        <v/>
      </c>
      <c r="F68" s="7" t="str">
        <f t="shared" si="10"/>
        <v/>
      </c>
      <c r="G68" s="7" t="str">
        <f t="shared" si="11"/>
        <v>N/A</v>
      </c>
      <c r="H68" s="10" t="e">
        <f>(IFERROR(VLOOKUP(MID($A68,9,1),'Base32 Alphabet'!$A$1:$B$32,2,0),VLOOKUP(VALUE(MID($A68,9,1)),'Base32 Alphabet'!$A$1:$B$32,2,0))*32^6)+(IFERROR(VLOOKUP(MID($A68, 10, 1),'Base32 Alphabet'!$A$1:$B$32,2,0),VLOOKUP(VALUE(MID($A68, 10, 1)),'Base32 Alphabet'!$A$1:$B$32,2,0))*32^5)+(IFERROR(VLOOKUP(MID($A68, 11, 1),'Base32 Alphabet'!$A$1:$B$32,2,0),VLOOKUP(VALUE(MID($A68, 11, 1)),'Base32 Alphabet'!$A$1:$B$32,2,0))*32^4)+(IFERROR(VLOOKUP(MID($A68, 12, 1),'Base32 Alphabet'!$A$1:$B$32,2,0),VLOOKUP(VALUE(MID($A68, 12, 1)),'Base32 Alphabet'!$A$1:$B$32,2,0))*32^3)+(IFERROR(VLOOKUP(MID($A68, 13, 1),'Base32 Alphabet'!$A$1:$B$32,2,0),VLOOKUP(VALUE(MID($A68, 13, 1)),'Base32 Alphabet'!$A$1:$B$32,2,0))*32^2)+(IFERROR(VLOOKUP(MID($A68, 14, 1),'Base32 Alphabet'!$A$1:$B$32,2,0),VLOOKUP(VALUE(MID($A68, 14, 1)),'Base32 Alphabet'!$A$1:$B$32,2,0))*32)+(IFERROR(VLOOKUP(MID($A68, 15, 1),'Base32 Alphabet'!$A$1:$B$32,2,0),VLOOKUP(VALUE(MID($A68, 15, 1)),'Base32 Alphabet'!$A$1:$B$32,2,0)))</f>
        <v>#VALUE!</v>
      </c>
      <c r="I68" s="7" t="str">
        <f t="shared" si="12"/>
        <v/>
      </c>
    </row>
    <row r="69" spans="1:9">
      <c r="A69" s="7"/>
      <c r="B69" s="7" t="str">
        <f t="shared" si="7"/>
        <v>No Card</v>
      </c>
      <c r="C69" s="7" t="str">
        <f>IF(COUNTIF(MasterRoster!$F$2:$F$998, H69)&gt;0, "Yes", "No")</f>
        <v>No</v>
      </c>
      <c r="D69" s="7" t="str">
        <f t="shared" si="8"/>
        <v/>
      </c>
      <c r="E69" s="7" t="str">
        <f t="shared" si="9"/>
        <v/>
      </c>
      <c r="F69" s="7" t="str">
        <f t="shared" si="10"/>
        <v/>
      </c>
      <c r="G69" s="7" t="str">
        <f t="shared" si="11"/>
        <v>N/A</v>
      </c>
      <c r="H69" s="10" t="e">
        <f>(IFERROR(VLOOKUP(MID($A69,9,1),'Base32 Alphabet'!$A$1:$B$32,2,0),VLOOKUP(VALUE(MID($A69,9,1)),'Base32 Alphabet'!$A$1:$B$32,2,0))*32^6)+(IFERROR(VLOOKUP(MID($A69, 10, 1),'Base32 Alphabet'!$A$1:$B$32,2,0),VLOOKUP(VALUE(MID($A69, 10, 1)),'Base32 Alphabet'!$A$1:$B$32,2,0))*32^5)+(IFERROR(VLOOKUP(MID($A69, 11, 1),'Base32 Alphabet'!$A$1:$B$32,2,0),VLOOKUP(VALUE(MID($A69, 11, 1)),'Base32 Alphabet'!$A$1:$B$32,2,0))*32^4)+(IFERROR(VLOOKUP(MID($A69, 12, 1),'Base32 Alphabet'!$A$1:$B$32,2,0),VLOOKUP(VALUE(MID($A69, 12, 1)),'Base32 Alphabet'!$A$1:$B$32,2,0))*32^3)+(IFERROR(VLOOKUP(MID($A69, 13, 1),'Base32 Alphabet'!$A$1:$B$32,2,0),VLOOKUP(VALUE(MID($A69, 13, 1)),'Base32 Alphabet'!$A$1:$B$32,2,0))*32^2)+(IFERROR(VLOOKUP(MID($A69, 14, 1),'Base32 Alphabet'!$A$1:$B$32,2,0),VLOOKUP(VALUE(MID($A69, 14, 1)),'Base32 Alphabet'!$A$1:$B$32,2,0))*32)+(IFERROR(VLOOKUP(MID($A69, 15, 1),'Base32 Alphabet'!$A$1:$B$32,2,0),VLOOKUP(VALUE(MID($A69, 15, 1)),'Base32 Alphabet'!$A$1:$B$32,2,0)))</f>
        <v>#VALUE!</v>
      </c>
      <c r="I69" s="7" t="str">
        <f t="shared" si="12"/>
        <v/>
      </c>
    </row>
    <row r="70" spans="1:9">
      <c r="A70" s="7"/>
      <c r="B70" s="7" t="str">
        <f t="shared" si="7"/>
        <v>No Card</v>
      </c>
      <c r="C70" s="7" t="str">
        <f>IF(COUNTIF(MasterRoster!$F$2:$F$998, H70)&gt;0, "Yes", "No")</f>
        <v>No</v>
      </c>
      <c r="D70" s="7" t="str">
        <f t="shared" si="8"/>
        <v/>
      </c>
      <c r="E70" s="7" t="str">
        <f t="shared" si="9"/>
        <v/>
      </c>
      <c r="F70" s="7" t="str">
        <f t="shared" si="10"/>
        <v/>
      </c>
      <c r="G70" s="7" t="str">
        <f t="shared" si="11"/>
        <v>N/A</v>
      </c>
      <c r="H70" s="10" t="e">
        <f>(IFERROR(VLOOKUP(MID($A70,9,1),'Base32 Alphabet'!$A$1:$B$32,2,0),VLOOKUP(VALUE(MID($A70,9,1)),'Base32 Alphabet'!$A$1:$B$32,2,0))*32^6)+(IFERROR(VLOOKUP(MID($A70, 10, 1),'Base32 Alphabet'!$A$1:$B$32,2,0),VLOOKUP(VALUE(MID($A70, 10, 1)),'Base32 Alphabet'!$A$1:$B$32,2,0))*32^5)+(IFERROR(VLOOKUP(MID($A70, 11, 1),'Base32 Alphabet'!$A$1:$B$32,2,0),VLOOKUP(VALUE(MID($A70, 11, 1)),'Base32 Alphabet'!$A$1:$B$32,2,0))*32^4)+(IFERROR(VLOOKUP(MID($A70, 12, 1),'Base32 Alphabet'!$A$1:$B$32,2,0),VLOOKUP(VALUE(MID($A70, 12, 1)),'Base32 Alphabet'!$A$1:$B$32,2,0))*32^3)+(IFERROR(VLOOKUP(MID($A70, 13, 1),'Base32 Alphabet'!$A$1:$B$32,2,0),VLOOKUP(VALUE(MID($A70, 13, 1)),'Base32 Alphabet'!$A$1:$B$32,2,0))*32^2)+(IFERROR(VLOOKUP(MID($A70, 14, 1),'Base32 Alphabet'!$A$1:$B$32,2,0),VLOOKUP(VALUE(MID($A70, 14, 1)),'Base32 Alphabet'!$A$1:$B$32,2,0))*32)+(IFERROR(VLOOKUP(MID($A70, 15, 1),'Base32 Alphabet'!$A$1:$B$32,2,0),VLOOKUP(VALUE(MID($A70, 15, 1)),'Base32 Alphabet'!$A$1:$B$32,2,0)))</f>
        <v>#VALUE!</v>
      </c>
      <c r="I70" s="7" t="str">
        <f t="shared" si="12"/>
        <v/>
      </c>
    </row>
    <row r="71" spans="1:9">
      <c r="A71" s="7"/>
      <c r="B71" s="7" t="str">
        <f t="shared" si="7"/>
        <v>No Card</v>
      </c>
      <c r="C71" s="7" t="str">
        <f>IF(COUNTIF(MasterRoster!$F$2:$F$998, H71)&gt;0, "Yes", "No")</f>
        <v>No</v>
      </c>
      <c r="D71" s="7" t="str">
        <f t="shared" si="8"/>
        <v/>
      </c>
      <c r="E71" s="7" t="str">
        <f t="shared" si="9"/>
        <v/>
      </c>
      <c r="F71" s="7" t="str">
        <f t="shared" si="10"/>
        <v/>
      </c>
      <c r="G71" s="7" t="str">
        <f t="shared" si="11"/>
        <v>N/A</v>
      </c>
      <c r="H71" s="10" t="e">
        <f>(IFERROR(VLOOKUP(MID($A71,9,1),'Base32 Alphabet'!$A$1:$B$32,2,0),VLOOKUP(VALUE(MID($A71,9,1)),'Base32 Alphabet'!$A$1:$B$32,2,0))*32^6)+(IFERROR(VLOOKUP(MID($A71, 10, 1),'Base32 Alphabet'!$A$1:$B$32,2,0),VLOOKUP(VALUE(MID($A71, 10, 1)),'Base32 Alphabet'!$A$1:$B$32,2,0))*32^5)+(IFERROR(VLOOKUP(MID($A71, 11, 1),'Base32 Alphabet'!$A$1:$B$32,2,0),VLOOKUP(VALUE(MID($A71, 11, 1)),'Base32 Alphabet'!$A$1:$B$32,2,0))*32^4)+(IFERROR(VLOOKUP(MID($A71, 12, 1),'Base32 Alphabet'!$A$1:$B$32,2,0),VLOOKUP(VALUE(MID($A71, 12, 1)),'Base32 Alphabet'!$A$1:$B$32,2,0))*32^3)+(IFERROR(VLOOKUP(MID($A71, 13, 1),'Base32 Alphabet'!$A$1:$B$32,2,0),VLOOKUP(VALUE(MID($A71, 13, 1)),'Base32 Alphabet'!$A$1:$B$32,2,0))*32^2)+(IFERROR(VLOOKUP(MID($A71, 14, 1),'Base32 Alphabet'!$A$1:$B$32,2,0),VLOOKUP(VALUE(MID($A71, 14, 1)),'Base32 Alphabet'!$A$1:$B$32,2,0))*32)+(IFERROR(VLOOKUP(MID($A71, 15, 1),'Base32 Alphabet'!$A$1:$B$32,2,0),VLOOKUP(VALUE(MID($A71, 15, 1)),'Base32 Alphabet'!$A$1:$B$32,2,0)))</f>
        <v>#VALUE!</v>
      </c>
      <c r="I71" s="7" t="str">
        <f t="shared" si="12"/>
        <v/>
      </c>
    </row>
    <row r="72" spans="1:9">
      <c r="A72" s="7"/>
      <c r="B72" s="7" t="str">
        <f t="shared" si="7"/>
        <v>No Card</v>
      </c>
      <c r="C72" s="7" t="str">
        <f>IF(COUNTIF(MasterRoster!$F$2:$F$998, H72)&gt;0, "Yes", "No")</f>
        <v>No</v>
      </c>
      <c r="D72" s="7" t="str">
        <f t="shared" si="8"/>
        <v/>
      </c>
      <c r="E72" s="7" t="str">
        <f t="shared" si="9"/>
        <v/>
      </c>
      <c r="F72" s="7" t="str">
        <f t="shared" si="10"/>
        <v/>
      </c>
      <c r="G72" s="7" t="str">
        <f t="shared" si="11"/>
        <v>N/A</v>
      </c>
      <c r="H72" s="10" t="e">
        <f>(IFERROR(VLOOKUP(MID($A72,9,1),'Base32 Alphabet'!$A$1:$B$32,2,0),VLOOKUP(VALUE(MID($A72,9,1)),'Base32 Alphabet'!$A$1:$B$32,2,0))*32^6)+(IFERROR(VLOOKUP(MID($A72, 10, 1),'Base32 Alphabet'!$A$1:$B$32,2,0),VLOOKUP(VALUE(MID($A72, 10, 1)),'Base32 Alphabet'!$A$1:$B$32,2,0))*32^5)+(IFERROR(VLOOKUP(MID($A72, 11, 1),'Base32 Alphabet'!$A$1:$B$32,2,0),VLOOKUP(VALUE(MID($A72, 11, 1)),'Base32 Alphabet'!$A$1:$B$32,2,0))*32^4)+(IFERROR(VLOOKUP(MID($A72, 12, 1),'Base32 Alphabet'!$A$1:$B$32,2,0),VLOOKUP(VALUE(MID($A72, 12, 1)),'Base32 Alphabet'!$A$1:$B$32,2,0))*32^3)+(IFERROR(VLOOKUP(MID($A72, 13, 1),'Base32 Alphabet'!$A$1:$B$32,2,0),VLOOKUP(VALUE(MID($A72, 13, 1)),'Base32 Alphabet'!$A$1:$B$32,2,0))*32^2)+(IFERROR(VLOOKUP(MID($A72, 14, 1),'Base32 Alphabet'!$A$1:$B$32,2,0),VLOOKUP(VALUE(MID($A72, 14, 1)),'Base32 Alphabet'!$A$1:$B$32,2,0))*32)+(IFERROR(VLOOKUP(MID($A72, 15, 1),'Base32 Alphabet'!$A$1:$B$32,2,0),VLOOKUP(VALUE(MID($A72, 15, 1)),'Base32 Alphabet'!$A$1:$B$32,2,0)))</f>
        <v>#VALUE!</v>
      </c>
      <c r="I72" s="7" t="str">
        <f t="shared" si="12"/>
        <v/>
      </c>
    </row>
    <row r="73" spans="1:9">
      <c r="A73" s="7"/>
      <c r="B73" s="7" t="str">
        <f t="shared" si="7"/>
        <v>No Card</v>
      </c>
      <c r="C73" s="7" t="str">
        <f>IF(COUNTIF(MasterRoster!$F$2:$F$998, H73)&gt;0, "Yes", "No")</f>
        <v>No</v>
      </c>
      <c r="D73" s="7" t="str">
        <f t="shared" si="8"/>
        <v/>
      </c>
      <c r="E73" s="7" t="str">
        <f t="shared" si="9"/>
        <v/>
      </c>
      <c r="F73" s="7" t="str">
        <f t="shared" si="10"/>
        <v/>
      </c>
      <c r="G73" s="7" t="str">
        <f t="shared" si="11"/>
        <v>N/A</v>
      </c>
      <c r="H73" s="10" t="e">
        <f>(IFERROR(VLOOKUP(MID($A73,9,1),'Base32 Alphabet'!$A$1:$B$32,2,0),VLOOKUP(VALUE(MID($A73,9,1)),'Base32 Alphabet'!$A$1:$B$32,2,0))*32^6)+(IFERROR(VLOOKUP(MID($A73, 10, 1),'Base32 Alphabet'!$A$1:$B$32,2,0),VLOOKUP(VALUE(MID($A73, 10, 1)),'Base32 Alphabet'!$A$1:$B$32,2,0))*32^5)+(IFERROR(VLOOKUP(MID($A73, 11, 1),'Base32 Alphabet'!$A$1:$B$32,2,0),VLOOKUP(VALUE(MID($A73, 11, 1)),'Base32 Alphabet'!$A$1:$B$32,2,0))*32^4)+(IFERROR(VLOOKUP(MID($A73, 12, 1),'Base32 Alphabet'!$A$1:$B$32,2,0),VLOOKUP(VALUE(MID($A73, 12, 1)),'Base32 Alphabet'!$A$1:$B$32,2,0))*32^3)+(IFERROR(VLOOKUP(MID($A73, 13, 1),'Base32 Alphabet'!$A$1:$B$32,2,0),VLOOKUP(VALUE(MID($A73, 13, 1)),'Base32 Alphabet'!$A$1:$B$32,2,0))*32^2)+(IFERROR(VLOOKUP(MID($A73, 14, 1),'Base32 Alphabet'!$A$1:$B$32,2,0),VLOOKUP(VALUE(MID($A73, 14, 1)),'Base32 Alphabet'!$A$1:$B$32,2,0))*32)+(IFERROR(VLOOKUP(MID($A73, 15, 1),'Base32 Alphabet'!$A$1:$B$32,2,0),VLOOKUP(VALUE(MID($A73, 15, 1)),'Base32 Alphabet'!$A$1:$B$32,2,0)))</f>
        <v>#VALUE!</v>
      </c>
      <c r="I73" s="7" t="str">
        <f t="shared" si="12"/>
        <v/>
      </c>
    </row>
    <row r="74" spans="1:9">
      <c r="A74" s="7"/>
      <c r="B74" s="7" t="str">
        <f t="shared" si="7"/>
        <v>No Card</v>
      </c>
      <c r="C74" s="7" t="str">
        <f>IF(COUNTIF(MasterRoster!$F$2:$F$998, H74)&gt;0, "Yes", "No")</f>
        <v>No</v>
      </c>
      <c r="D74" s="7" t="str">
        <f t="shared" si="8"/>
        <v/>
      </c>
      <c r="E74" s="7" t="str">
        <f t="shared" si="9"/>
        <v/>
      </c>
      <c r="F74" s="7" t="str">
        <f t="shared" si="10"/>
        <v/>
      </c>
      <c r="G74" s="7" t="str">
        <f t="shared" si="11"/>
        <v>N/A</v>
      </c>
      <c r="H74" s="10" t="e">
        <f>(IFERROR(VLOOKUP(MID($A74,9,1),'Base32 Alphabet'!$A$1:$B$32,2,0),VLOOKUP(VALUE(MID($A74,9,1)),'Base32 Alphabet'!$A$1:$B$32,2,0))*32^6)+(IFERROR(VLOOKUP(MID($A74, 10, 1),'Base32 Alphabet'!$A$1:$B$32,2,0),VLOOKUP(VALUE(MID($A74, 10, 1)),'Base32 Alphabet'!$A$1:$B$32,2,0))*32^5)+(IFERROR(VLOOKUP(MID($A74, 11, 1),'Base32 Alphabet'!$A$1:$B$32,2,0),VLOOKUP(VALUE(MID($A74, 11, 1)),'Base32 Alphabet'!$A$1:$B$32,2,0))*32^4)+(IFERROR(VLOOKUP(MID($A74, 12, 1),'Base32 Alphabet'!$A$1:$B$32,2,0),VLOOKUP(VALUE(MID($A74, 12, 1)),'Base32 Alphabet'!$A$1:$B$32,2,0))*32^3)+(IFERROR(VLOOKUP(MID($A74, 13, 1),'Base32 Alphabet'!$A$1:$B$32,2,0),VLOOKUP(VALUE(MID($A74, 13, 1)),'Base32 Alphabet'!$A$1:$B$32,2,0))*32^2)+(IFERROR(VLOOKUP(MID($A74, 14, 1),'Base32 Alphabet'!$A$1:$B$32,2,0),VLOOKUP(VALUE(MID($A74, 14, 1)),'Base32 Alphabet'!$A$1:$B$32,2,0))*32)+(IFERROR(VLOOKUP(MID($A74, 15, 1),'Base32 Alphabet'!$A$1:$B$32,2,0),VLOOKUP(VALUE(MID($A74, 15, 1)),'Base32 Alphabet'!$A$1:$B$32,2,0)))</f>
        <v>#VALUE!</v>
      </c>
      <c r="I74" s="7" t="str">
        <f t="shared" si="12"/>
        <v/>
      </c>
    </row>
    <row r="75" spans="1:9">
      <c r="A75" s="7"/>
      <c r="B75" s="7" t="str">
        <f t="shared" si="7"/>
        <v>No Card</v>
      </c>
      <c r="C75" s="7" t="str">
        <f>IF(COUNTIF(MasterRoster!$F$2:$F$998, H75)&gt;0, "Yes", "No")</f>
        <v>No</v>
      </c>
      <c r="D75" s="7" t="str">
        <f t="shared" si="8"/>
        <v/>
      </c>
      <c r="E75" s="7" t="str">
        <f t="shared" si="9"/>
        <v/>
      </c>
      <c r="F75" s="7" t="str">
        <f t="shared" si="10"/>
        <v/>
      </c>
      <c r="G75" s="7" t="str">
        <f t="shared" si="11"/>
        <v>N/A</v>
      </c>
      <c r="H75" s="10" t="e">
        <f>(IFERROR(VLOOKUP(MID($A75,9,1),'Base32 Alphabet'!$A$1:$B$32,2,0),VLOOKUP(VALUE(MID($A75,9,1)),'Base32 Alphabet'!$A$1:$B$32,2,0))*32^6)+(IFERROR(VLOOKUP(MID($A75, 10, 1),'Base32 Alphabet'!$A$1:$B$32,2,0),VLOOKUP(VALUE(MID($A75, 10, 1)),'Base32 Alphabet'!$A$1:$B$32,2,0))*32^5)+(IFERROR(VLOOKUP(MID($A75, 11, 1),'Base32 Alphabet'!$A$1:$B$32,2,0),VLOOKUP(VALUE(MID($A75, 11, 1)),'Base32 Alphabet'!$A$1:$B$32,2,0))*32^4)+(IFERROR(VLOOKUP(MID($A75, 12, 1),'Base32 Alphabet'!$A$1:$B$32,2,0),VLOOKUP(VALUE(MID($A75, 12, 1)),'Base32 Alphabet'!$A$1:$B$32,2,0))*32^3)+(IFERROR(VLOOKUP(MID($A75, 13, 1),'Base32 Alphabet'!$A$1:$B$32,2,0),VLOOKUP(VALUE(MID($A75, 13, 1)),'Base32 Alphabet'!$A$1:$B$32,2,0))*32^2)+(IFERROR(VLOOKUP(MID($A75, 14, 1),'Base32 Alphabet'!$A$1:$B$32,2,0),VLOOKUP(VALUE(MID($A75, 14, 1)),'Base32 Alphabet'!$A$1:$B$32,2,0))*32)+(IFERROR(VLOOKUP(MID($A75, 15, 1),'Base32 Alphabet'!$A$1:$B$32,2,0),VLOOKUP(VALUE(MID($A75, 15, 1)),'Base32 Alphabet'!$A$1:$B$32,2,0)))</f>
        <v>#VALUE!</v>
      </c>
      <c r="I75" s="7" t="str">
        <f t="shared" si="12"/>
        <v/>
      </c>
    </row>
    <row r="76" spans="1:9">
      <c r="A76" s="7"/>
      <c r="B76" s="7" t="str">
        <f t="shared" si="7"/>
        <v>No Card</v>
      </c>
      <c r="C76" s="7" t="str">
        <f>IF(COUNTIF(MasterRoster!$F$2:$F$998, H76)&gt;0, "Yes", "No")</f>
        <v>No</v>
      </c>
      <c r="D76" s="7" t="str">
        <f t="shared" si="8"/>
        <v/>
      </c>
      <c r="E76" s="7" t="str">
        <f t="shared" si="9"/>
        <v/>
      </c>
      <c r="F76" s="7" t="str">
        <f t="shared" si="10"/>
        <v/>
      </c>
      <c r="G76" s="7" t="str">
        <f t="shared" si="11"/>
        <v>N/A</v>
      </c>
      <c r="H76" s="10" t="e">
        <f>(IFERROR(VLOOKUP(MID($A76,9,1),'Base32 Alphabet'!$A$1:$B$32,2,0),VLOOKUP(VALUE(MID($A76,9,1)),'Base32 Alphabet'!$A$1:$B$32,2,0))*32^6)+(IFERROR(VLOOKUP(MID($A76, 10, 1),'Base32 Alphabet'!$A$1:$B$32,2,0),VLOOKUP(VALUE(MID($A76, 10, 1)),'Base32 Alphabet'!$A$1:$B$32,2,0))*32^5)+(IFERROR(VLOOKUP(MID($A76, 11, 1),'Base32 Alphabet'!$A$1:$B$32,2,0),VLOOKUP(VALUE(MID($A76, 11, 1)),'Base32 Alphabet'!$A$1:$B$32,2,0))*32^4)+(IFERROR(VLOOKUP(MID($A76, 12, 1),'Base32 Alphabet'!$A$1:$B$32,2,0),VLOOKUP(VALUE(MID($A76, 12, 1)),'Base32 Alphabet'!$A$1:$B$32,2,0))*32^3)+(IFERROR(VLOOKUP(MID($A76, 13, 1),'Base32 Alphabet'!$A$1:$B$32,2,0),VLOOKUP(VALUE(MID($A76, 13, 1)),'Base32 Alphabet'!$A$1:$B$32,2,0))*32^2)+(IFERROR(VLOOKUP(MID($A76, 14, 1),'Base32 Alphabet'!$A$1:$B$32,2,0),VLOOKUP(VALUE(MID($A76, 14, 1)),'Base32 Alphabet'!$A$1:$B$32,2,0))*32)+(IFERROR(VLOOKUP(MID($A76, 15, 1),'Base32 Alphabet'!$A$1:$B$32,2,0),VLOOKUP(VALUE(MID($A76, 15, 1)),'Base32 Alphabet'!$A$1:$B$32,2,0)))</f>
        <v>#VALUE!</v>
      </c>
      <c r="I76" s="7" t="str">
        <f t="shared" si="12"/>
        <v/>
      </c>
    </row>
    <row r="77" spans="1:9">
      <c r="A77" s="7"/>
      <c r="B77" s="7" t="str">
        <f t="shared" si="7"/>
        <v>No Card</v>
      </c>
      <c r="C77" s="7" t="str">
        <f>IF(COUNTIF(MasterRoster!$F$2:$F$998, H77)&gt;0, "Yes", "No")</f>
        <v>No</v>
      </c>
      <c r="D77" s="7" t="str">
        <f t="shared" si="8"/>
        <v/>
      </c>
      <c r="E77" s="7" t="str">
        <f t="shared" si="9"/>
        <v/>
      </c>
      <c r="F77" s="7" t="str">
        <f t="shared" si="10"/>
        <v/>
      </c>
      <c r="G77" s="7" t="str">
        <f t="shared" si="11"/>
        <v>N/A</v>
      </c>
      <c r="H77" s="10" t="e">
        <f>(IFERROR(VLOOKUP(MID($A77,9,1),'Base32 Alphabet'!$A$1:$B$32,2,0),VLOOKUP(VALUE(MID($A77,9,1)),'Base32 Alphabet'!$A$1:$B$32,2,0))*32^6)+(IFERROR(VLOOKUP(MID($A77, 10, 1),'Base32 Alphabet'!$A$1:$B$32,2,0),VLOOKUP(VALUE(MID($A77, 10, 1)),'Base32 Alphabet'!$A$1:$B$32,2,0))*32^5)+(IFERROR(VLOOKUP(MID($A77, 11, 1),'Base32 Alphabet'!$A$1:$B$32,2,0),VLOOKUP(VALUE(MID($A77, 11, 1)),'Base32 Alphabet'!$A$1:$B$32,2,0))*32^4)+(IFERROR(VLOOKUP(MID($A77, 12, 1),'Base32 Alphabet'!$A$1:$B$32,2,0),VLOOKUP(VALUE(MID($A77, 12, 1)),'Base32 Alphabet'!$A$1:$B$32,2,0))*32^3)+(IFERROR(VLOOKUP(MID($A77, 13, 1),'Base32 Alphabet'!$A$1:$B$32,2,0),VLOOKUP(VALUE(MID($A77, 13, 1)),'Base32 Alphabet'!$A$1:$B$32,2,0))*32^2)+(IFERROR(VLOOKUP(MID($A77, 14, 1),'Base32 Alphabet'!$A$1:$B$32,2,0),VLOOKUP(VALUE(MID($A77, 14, 1)),'Base32 Alphabet'!$A$1:$B$32,2,0))*32)+(IFERROR(VLOOKUP(MID($A77, 15, 1),'Base32 Alphabet'!$A$1:$B$32,2,0),VLOOKUP(VALUE(MID($A77, 15, 1)),'Base32 Alphabet'!$A$1:$B$32,2,0)))</f>
        <v>#VALUE!</v>
      </c>
      <c r="I77" s="7" t="str">
        <f t="shared" si="12"/>
        <v/>
      </c>
    </row>
    <row r="78" spans="1:9">
      <c r="A78" s="7"/>
      <c r="B78" s="7" t="str">
        <f t="shared" si="7"/>
        <v>No Card</v>
      </c>
      <c r="C78" s="7" t="str">
        <f>IF(COUNTIF(MasterRoster!$F$2:$F$998, H78)&gt;0, "Yes", "No")</f>
        <v>No</v>
      </c>
      <c r="D78" s="7" t="str">
        <f t="shared" si="8"/>
        <v/>
      </c>
      <c r="E78" s="7" t="str">
        <f t="shared" si="9"/>
        <v/>
      </c>
      <c r="F78" s="7" t="str">
        <f t="shared" si="10"/>
        <v/>
      </c>
      <c r="G78" s="7" t="str">
        <f t="shared" si="11"/>
        <v>N/A</v>
      </c>
      <c r="H78" s="10" t="e">
        <f>(IFERROR(VLOOKUP(MID($A78,9,1),'Base32 Alphabet'!$A$1:$B$32,2,0),VLOOKUP(VALUE(MID($A78,9,1)),'Base32 Alphabet'!$A$1:$B$32,2,0))*32^6)+(IFERROR(VLOOKUP(MID($A78, 10, 1),'Base32 Alphabet'!$A$1:$B$32,2,0),VLOOKUP(VALUE(MID($A78, 10, 1)),'Base32 Alphabet'!$A$1:$B$32,2,0))*32^5)+(IFERROR(VLOOKUP(MID($A78, 11, 1),'Base32 Alphabet'!$A$1:$B$32,2,0),VLOOKUP(VALUE(MID($A78, 11, 1)),'Base32 Alphabet'!$A$1:$B$32,2,0))*32^4)+(IFERROR(VLOOKUP(MID($A78, 12, 1),'Base32 Alphabet'!$A$1:$B$32,2,0),VLOOKUP(VALUE(MID($A78, 12, 1)),'Base32 Alphabet'!$A$1:$B$32,2,0))*32^3)+(IFERROR(VLOOKUP(MID($A78, 13, 1),'Base32 Alphabet'!$A$1:$B$32,2,0),VLOOKUP(VALUE(MID($A78, 13, 1)),'Base32 Alphabet'!$A$1:$B$32,2,0))*32^2)+(IFERROR(VLOOKUP(MID($A78, 14, 1),'Base32 Alphabet'!$A$1:$B$32,2,0),VLOOKUP(VALUE(MID($A78, 14, 1)),'Base32 Alphabet'!$A$1:$B$32,2,0))*32)+(IFERROR(VLOOKUP(MID($A78, 15, 1),'Base32 Alphabet'!$A$1:$B$32,2,0),VLOOKUP(VALUE(MID($A78, 15, 1)),'Base32 Alphabet'!$A$1:$B$32,2,0)))</f>
        <v>#VALUE!</v>
      </c>
      <c r="I78" s="7" t="str">
        <f t="shared" si="12"/>
        <v/>
      </c>
    </row>
    <row r="79" spans="1:9">
      <c r="A79" s="7"/>
      <c r="B79" s="7" t="str">
        <f t="shared" si="7"/>
        <v>No Card</v>
      </c>
      <c r="C79" s="7" t="str">
        <f>IF(COUNTIF(MasterRoster!$F$2:$F$998, H79)&gt;0, "Yes", "No")</f>
        <v>No</v>
      </c>
      <c r="D79" s="7" t="str">
        <f t="shared" si="8"/>
        <v/>
      </c>
      <c r="E79" s="7" t="str">
        <f t="shared" si="9"/>
        <v/>
      </c>
      <c r="F79" s="7" t="str">
        <f t="shared" si="10"/>
        <v/>
      </c>
      <c r="G79" s="7" t="str">
        <f t="shared" si="11"/>
        <v>N/A</v>
      </c>
      <c r="H79" s="10" t="e">
        <f>(IFERROR(VLOOKUP(MID($A79,9,1),'Base32 Alphabet'!$A$1:$B$32,2,0),VLOOKUP(VALUE(MID($A79,9,1)),'Base32 Alphabet'!$A$1:$B$32,2,0))*32^6)+(IFERROR(VLOOKUP(MID($A79, 10, 1),'Base32 Alphabet'!$A$1:$B$32,2,0),VLOOKUP(VALUE(MID($A79, 10, 1)),'Base32 Alphabet'!$A$1:$B$32,2,0))*32^5)+(IFERROR(VLOOKUP(MID($A79, 11, 1),'Base32 Alphabet'!$A$1:$B$32,2,0),VLOOKUP(VALUE(MID($A79, 11, 1)),'Base32 Alphabet'!$A$1:$B$32,2,0))*32^4)+(IFERROR(VLOOKUP(MID($A79, 12, 1),'Base32 Alphabet'!$A$1:$B$32,2,0),VLOOKUP(VALUE(MID($A79, 12, 1)),'Base32 Alphabet'!$A$1:$B$32,2,0))*32^3)+(IFERROR(VLOOKUP(MID($A79, 13, 1),'Base32 Alphabet'!$A$1:$B$32,2,0),VLOOKUP(VALUE(MID($A79, 13, 1)),'Base32 Alphabet'!$A$1:$B$32,2,0))*32^2)+(IFERROR(VLOOKUP(MID($A79, 14, 1),'Base32 Alphabet'!$A$1:$B$32,2,0),VLOOKUP(VALUE(MID($A79, 14, 1)),'Base32 Alphabet'!$A$1:$B$32,2,0))*32)+(IFERROR(VLOOKUP(MID($A79, 15, 1),'Base32 Alphabet'!$A$1:$B$32,2,0),VLOOKUP(VALUE(MID($A79, 15, 1)),'Base32 Alphabet'!$A$1:$B$32,2,0)))</f>
        <v>#VALUE!</v>
      </c>
      <c r="I79" s="7" t="str">
        <f t="shared" si="12"/>
        <v/>
      </c>
    </row>
    <row r="80" spans="1:9">
      <c r="A80" s="7"/>
      <c r="B80" s="7" t="str">
        <f t="shared" si="7"/>
        <v>No Card</v>
      </c>
      <c r="C80" s="7" t="str">
        <f>IF(COUNTIF(MasterRoster!$F$2:$F$998, H80)&gt;0, "Yes", "No")</f>
        <v>No</v>
      </c>
      <c r="D80" s="7" t="str">
        <f t="shared" si="8"/>
        <v/>
      </c>
      <c r="E80" s="7" t="str">
        <f t="shared" si="9"/>
        <v/>
      </c>
      <c r="F80" s="7" t="str">
        <f t="shared" si="10"/>
        <v/>
      </c>
      <c r="G80" s="7" t="str">
        <f t="shared" si="11"/>
        <v>N/A</v>
      </c>
      <c r="H80" s="10" t="e">
        <f>(IFERROR(VLOOKUP(MID($A80,9,1),'Base32 Alphabet'!$A$1:$B$32,2,0),VLOOKUP(VALUE(MID($A80,9,1)),'Base32 Alphabet'!$A$1:$B$32,2,0))*32^6)+(IFERROR(VLOOKUP(MID($A80, 10, 1),'Base32 Alphabet'!$A$1:$B$32,2,0),VLOOKUP(VALUE(MID($A80, 10, 1)),'Base32 Alphabet'!$A$1:$B$32,2,0))*32^5)+(IFERROR(VLOOKUP(MID($A80, 11, 1),'Base32 Alphabet'!$A$1:$B$32,2,0),VLOOKUP(VALUE(MID($A80, 11, 1)),'Base32 Alphabet'!$A$1:$B$32,2,0))*32^4)+(IFERROR(VLOOKUP(MID($A80, 12, 1),'Base32 Alphabet'!$A$1:$B$32,2,0),VLOOKUP(VALUE(MID($A80, 12, 1)),'Base32 Alphabet'!$A$1:$B$32,2,0))*32^3)+(IFERROR(VLOOKUP(MID($A80, 13, 1),'Base32 Alphabet'!$A$1:$B$32,2,0),VLOOKUP(VALUE(MID($A80, 13, 1)),'Base32 Alphabet'!$A$1:$B$32,2,0))*32^2)+(IFERROR(VLOOKUP(MID($A80, 14, 1),'Base32 Alphabet'!$A$1:$B$32,2,0),VLOOKUP(VALUE(MID($A80, 14, 1)),'Base32 Alphabet'!$A$1:$B$32,2,0))*32)+(IFERROR(VLOOKUP(MID($A80, 15, 1),'Base32 Alphabet'!$A$1:$B$32,2,0),VLOOKUP(VALUE(MID($A80, 15, 1)),'Base32 Alphabet'!$A$1:$B$32,2,0)))</f>
        <v>#VALUE!</v>
      </c>
      <c r="I80" s="7" t="str">
        <f t="shared" si="12"/>
        <v/>
      </c>
    </row>
    <row r="81" spans="1:9">
      <c r="A81" s="7"/>
      <c r="B81" s="7" t="str">
        <f t="shared" si="7"/>
        <v>No Card</v>
      </c>
      <c r="C81" s="7" t="str">
        <f>IF(COUNTIF(MasterRoster!$F$2:$F$998, H81)&gt;0, "Yes", "No")</f>
        <v>No</v>
      </c>
      <c r="D81" s="7" t="str">
        <f t="shared" si="8"/>
        <v/>
      </c>
      <c r="E81" s="7" t="str">
        <f t="shared" si="9"/>
        <v/>
      </c>
      <c r="F81" s="7" t="str">
        <f t="shared" si="10"/>
        <v/>
      </c>
      <c r="G81" s="7" t="str">
        <f t="shared" si="11"/>
        <v>N/A</v>
      </c>
      <c r="H81" s="10" t="e">
        <f>(IFERROR(VLOOKUP(MID($A81,9,1),'Base32 Alphabet'!$A$1:$B$32,2,0),VLOOKUP(VALUE(MID($A81,9,1)),'Base32 Alphabet'!$A$1:$B$32,2,0))*32^6)+(IFERROR(VLOOKUP(MID($A81, 10, 1),'Base32 Alphabet'!$A$1:$B$32,2,0),VLOOKUP(VALUE(MID($A81, 10, 1)),'Base32 Alphabet'!$A$1:$B$32,2,0))*32^5)+(IFERROR(VLOOKUP(MID($A81, 11, 1),'Base32 Alphabet'!$A$1:$B$32,2,0),VLOOKUP(VALUE(MID($A81, 11, 1)),'Base32 Alphabet'!$A$1:$B$32,2,0))*32^4)+(IFERROR(VLOOKUP(MID($A81, 12, 1),'Base32 Alphabet'!$A$1:$B$32,2,0),VLOOKUP(VALUE(MID($A81, 12, 1)),'Base32 Alphabet'!$A$1:$B$32,2,0))*32^3)+(IFERROR(VLOOKUP(MID($A81, 13, 1),'Base32 Alphabet'!$A$1:$B$32,2,0),VLOOKUP(VALUE(MID($A81, 13, 1)),'Base32 Alphabet'!$A$1:$B$32,2,0))*32^2)+(IFERROR(VLOOKUP(MID($A81, 14, 1),'Base32 Alphabet'!$A$1:$B$32,2,0),VLOOKUP(VALUE(MID($A81, 14, 1)),'Base32 Alphabet'!$A$1:$B$32,2,0))*32)+(IFERROR(VLOOKUP(MID($A81, 15, 1),'Base32 Alphabet'!$A$1:$B$32,2,0),VLOOKUP(VALUE(MID($A81, 15, 1)),'Base32 Alphabet'!$A$1:$B$32,2,0)))</f>
        <v>#VALUE!</v>
      </c>
      <c r="I81" s="7" t="str">
        <f t="shared" si="12"/>
        <v/>
      </c>
    </row>
    <row r="82" spans="1:9">
      <c r="A82" s="7"/>
      <c r="B82" s="7" t="str">
        <f t="shared" si="7"/>
        <v>No Card</v>
      </c>
      <c r="C82" s="7" t="str">
        <f>IF(COUNTIF(MasterRoster!$F$2:$F$998, H82)&gt;0, "Yes", "No")</f>
        <v>No</v>
      </c>
      <c r="D82" s="7" t="str">
        <f t="shared" si="8"/>
        <v/>
      </c>
      <c r="E82" s="7" t="str">
        <f t="shared" si="9"/>
        <v/>
      </c>
      <c r="F82" s="7" t="str">
        <f t="shared" si="10"/>
        <v/>
      </c>
      <c r="G82" s="7" t="str">
        <f t="shared" si="11"/>
        <v>N/A</v>
      </c>
      <c r="H82" s="10" t="e">
        <f>(IFERROR(VLOOKUP(MID($A82,9,1),'Base32 Alphabet'!$A$1:$B$32,2,0),VLOOKUP(VALUE(MID($A82,9,1)),'Base32 Alphabet'!$A$1:$B$32,2,0))*32^6)+(IFERROR(VLOOKUP(MID($A82, 10, 1),'Base32 Alphabet'!$A$1:$B$32,2,0),VLOOKUP(VALUE(MID($A82, 10, 1)),'Base32 Alphabet'!$A$1:$B$32,2,0))*32^5)+(IFERROR(VLOOKUP(MID($A82, 11, 1),'Base32 Alphabet'!$A$1:$B$32,2,0),VLOOKUP(VALUE(MID($A82, 11, 1)),'Base32 Alphabet'!$A$1:$B$32,2,0))*32^4)+(IFERROR(VLOOKUP(MID($A82, 12, 1),'Base32 Alphabet'!$A$1:$B$32,2,0),VLOOKUP(VALUE(MID($A82, 12, 1)),'Base32 Alphabet'!$A$1:$B$32,2,0))*32^3)+(IFERROR(VLOOKUP(MID($A82, 13, 1),'Base32 Alphabet'!$A$1:$B$32,2,0),VLOOKUP(VALUE(MID($A82, 13, 1)),'Base32 Alphabet'!$A$1:$B$32,2,0))*32^2)+(IFERROR(VLOOKUP(MID($A82, 14, 1),'Base32 Alphabet'!$A$1:$B$32,2,0),VLOOKUP(VALUE(MID($A82, 14, 1)),'Base32 Alphabet'!$A$1:$B$32,2,0))*32)+(IFERROR(VLOOKUP(MID($A82, 15, 1),'Base32 Alphabet'!$A$1:$B$32,2,0),VLOOKUP(VALUE(MID($A82, 15, 1)),'Base32 Alphabet'!$A$1:$B$32,2,0)))</f>
        <v>#VALUE!</v>
      </c>
      <c r="I82" s="7" t="str">
        <f t="shared" si="12"/>
        <v/>
      </c>
    </row>
    <row r="83" spans="1:9">
      <c r="A83" s="7"/>
      <c r="B83" s="7" t="str">
        <f t="shared" si="7"/>
        <v>No Card</v>
      </c>
      <c r="C83" s="7" t="str">
        <f>IF(COUNTIF(MasterRoster!$F$2:$F$998, H83)&gt;0, "Yes", "No")</f>
        <v>No</v>
      </c>
      <c r="D83" s="7" t="str">
        <f t="shared" si="8"/>
        <v/>
      </c>
      <c r="E83" s="7" t="str">
        <f t="shared" si="9"/>
        <v/>
      </c>
      <c r="F83" s="7" t="str">
        <f t="shared" si="10"/>
        <v/>
      </c>
      <c r="G83" s="7" t="str">
        <f t="shared" si="11"/>
        <v>N/A</v>
      </c>
      <c r="H83" s="10" t="e">
        <f>(IFERROR(VLOOKUP(MID($A83,9,1),'Base32 Alphabet'!$A$1:$B$32,2,0),VLOOKUP(VALUE(MID($A83,9,1)),'Base32 Alphabet'!$A$1:$B$32,2,0))*32^6)+(IFERROR(VLOOKUP(MID($A83, 10, 1),'Base32 Alphabet'!$A$1:$B$32,2,0),VLOOKUP(VALUE(MID($A83, 10, 1)),'Base32 Alphabet'!$A$1:$B$32,2,0))*32^5)+(IFERROR(VLOOKUP(MID($A83, 11, 1),'Base32 Alphabet'!$A$1:$B$32,2,0),VLOOKUP(VALUE(MID($A83, 11, 1)),'Base32 Alphabet'!$A$1:$B$32,2,0))*32^4)+(IFERROR(VLOOKUP(MID($A83, 12, 1),'Base32 Alphabet'!$A$1:$B$32,2,0),VLOOKUP(VALUE(MID($A83, 12, 1)),'Base32 Alphabet'!$A$1:$B$32,2,0))*32^3)+(IFERROR(VLOOKUP(MID($A83, 13, 1),'Base32 Alphabet'!$A$1:$B$32,2,0),VLOOKUP(VALUE(MID($A83, 13, 1)),'Base32 Alphabet'!$A$1:$B$32,2,0))*32^2)+(IFERROR(VLOOKUP(MID($A83, 14, 1),'Base32 Alphabet'!$A$1:$B$32,2,0),VLOOKUP(VALUE(MID($A83, 14, 1)),'Base32 Alphabet'!$A$1:$B$32,2,0))*32)+(IFERROR(VLOOKUP(MID($A83, 15, 1),'Base32 Alphabet'!$A$1:$B$32,2,0),VLOOKUP(VALUE(MID($A83, 15, 1)),'Base32 Alphabet'!$A$1:$B$32,2,0)))</f>
        <v>#VALUE!</v>
      </c>
      <c r="I83" s="7" t="str">
        <f t="shared" si="12"/>
        <v/>
      </c>
    </row>
    <row r="84" spans="1:9">
      <c r="A84" s="7"/>
      <c r="B84" s="7" t="str">
        <f t="shared" si="7"/>
        <v>No Card</v>
      </c>
      <c r="C84" s="7" t="str">
        <f>IF(COUNTIF(MasterRoster!$F$2:$F$998, H84)&gt;0, "Yes", "No")</f>
        <v>No</v>
      </c>
      <c r="D84" s="7" t="str">
        <f t="shared" si="8"/>
        <v/>
      </c>
      <c r="E84" s="7" t="str">
        <f t="shared" si="9"/>
        <v/>
      </c>
      <c r="F84" s="7" t="str">
        <f t="shared" si="10"/>
        <v/>
      </c>
      <c r="G84" s="7" t="str">
        <f t="shared" si="11"/>
        <v>N/A</v>
      </c>
      <c r="H84" s="10" t="e">
        <f>(IFERROR(VLOOKUP(MID($A84,9,1),'Base32 Alphabet'!$A$1:$B$32,2,0),VLOOKUP(VALUE(MID($A84,9,1)),'Base32 Alphabet'!$A$1:$B$32,2,0))*32^6)+(IFERROR(VLOOKUP(MID($A84, 10, 1),'Base32 Alphabet'!$A$1:$B$32,2,0),VLOOKUP(VALUE(MID($A84, 10, 1)),'Base32 Alphabet'!$A$1:$B$32,2,0))*32^5)+(IFERROR(VLOOKUP(MID($A84, 11, 1),'Base32 Alphabet'!$A$1:$B$32,2,0),VLOOKUP(VALUE(MID($A84, 11, 1)),'Base32 Alphabet'!$A$1:$B$32,2,0))*32^4)+(IFERROR(VLOOKUP(MID($A84, 12, 1),'Base32 Alphabet'!$A$1:$B$32,2,0),VLOOKUP(VALUE(MID($A84, 12, 1)),'Base32 Alphabet'!$A$1:$B$32,2,0))*32^3)+(IFERROR(VLOOKUP(MID($A84, 13, 1),'Base32 Alphabet'!$A$1:$B$32,2,0),VLOOKUP(VALUE(MID($A84, 13, 1)),'Base32 Alphabet'!$A$1:$B$32,2,0))*32^2)+(IFERROR(VLOOKUP(MID($A84, 14, 1),'Base32 Alphabet'!$A$1:$B$32,2,0),VLOOKUP(VALUE(MID($A84, 14, 1)),'Base32 Alphabet'!$A$1:$B$32,2,0))*32)+(IFERROR(VLOOKUP(MID($A84, 15, 1),'Base32 Alphabet'!$A$1:$B$32,2,0),VLOOKUP(VALUE(MID($A84, 15, 1)),'Base32 Alphabet'!$A$1:$B$32,2,0)))</f>
        <v>#VALUE!</v>
      </c>
      <c r="I84" s="7" t="str">
        <f t="shared" si="12"/>
        <v/>
      </c>
    </row>
    <row r="85" spans="1:9">
      <c r="A85" s="7"/>
      <c r="B85" s="7" t="str">
        <f t="shared" si="7"/>
        <v>No Card</v>
      </c>
      <c r="C85" s="7" t="str">
        <f>IF(COUNTIF(MasterRoster!$F$2:$F$998, H85)&gt;0, "Yes", "No")</f>
        <v>No</v>
      </c>
      <c r="D85" s="7" t="str">
        <f t="shared" si="8"/>
        <v/>
      </c>
      <c r="E85" s="7" t="str">
        <f t="shared" si="9"/>
        <v/>
      </c>
      <c r="F85" s="7" t="str">
        <f t="shared" si="10"/>
        <v/>
      </c>
      <c r="G85" s="7" t="str">
        <f t="shared" si="11"/>
        <v>N/A</v>
      </c>
      <c r="H85" s="10" t="e">
        <f>(IFERROR(VLOOKUP(MID($A85,9,1),'Base32 Alphabet'!$A$1:$B$32,2,0),VLOOKUP(VALUE(MID($A85,9,1)),'Base32 Alphabet'!$A$1:$B$32,2,0))*32^6)+(IFERROR(VLOOKUP(MID($A85, 10, 1),'Base32 Alphabet'!$A$1:$B$32,2,0),VLOOKUP(VALUE(MID($A85, 10, 1)),'Base32 Alphabet'!$A$1:$B$32,2,0))*32^5)+(IFERROR(VLOOKUP(MID($A85, 11, 1),'Base32 Alphabet'!$A$1:$B$32,2,0),VLOOKUP(VALUE(MID($A85, 11, 1)),'Base32 Alphabet'!$A$1:$B$32,2,0))*32^4)+(IFERROR(VLOOKUP(MID($A85, 12, 1),'Base32 Alphabet'!$A$1:$B$32,2,0),VLOOKUP(VALUE(MID($A85, 12, 1)),'Base32 Alphabet'!$A$1:$B$32,2,0))*32^3)+(IFERROR(VLOOKUP(MID($A85, 13, 1),'Base32 Alphabet'!$A$1:$B$32,2,0),VLOOKUP(VALUE(MID($A85, 13, 1)),'Base32 Alphabet'!$A$1:$B$32,2,0))*32^2)+(IFERROR(VLOOKUP(MID($A85, 14, 1),'Base32 Alphabet'!$A$1:$B$32,2,0),VLOOKUP(VALUE(MID($A85, 14, 1)),'Base32 Alphabet'!$A$1:$B$32,2,0))*32)+(IFERROR(VLOOKUP(MID($A85, 15, 1),'Base32 Alphabet'!$A$1:$B$32,2,0),VLOOKUP(VALUE(MID($A85, 15, 1)),'Base32 Alphabet'!$A$1:$B$32,2,0)))</f>
        <v>#VALUE!</v>
      </c>
      <c r="I85" s="7" t="str">
        <f t="shared" si="12"/>
        <v/>
      </c>
    </row>
    <row r="86" spans="1:9">
      <c r="A86" s="7"/>
      <c r="B86" s="7" t="str">
        <f t="shared" si="7"/>
        <v>No Card</v>
      </c>
      <c r="C86" s="7" t="str">
        <f>IF(COUNTIF(MasterRoster!$F$2:$F$998, H86)&gt;0, "Yes", "No")</f>
        <v>No</v>
      </c>
      <c r="D86" s="7" t="str">
        <f t="shared" si="8"/>
        <v/>
      </c>
      <c r="E86" s="7" t="str">
        <f t="shared" si="9"/>
        <v/>
      </c>
      <c r="F86" s="7" t="str">
        <f t="shared" si="10"/>
        <v/>
      </c>
      <c r="G86" s="7" t="str">
        <f t="shared" si="11"/>
        <v>N/A</v>
      </c>
      <c r="H86" s="10" t="e">
        <f>(IFERROR(VLOOKUP(MID($A86,9,1),'Base32 Alphabet'!$A$1:$B$32,2,0),VLOOKUP(VALUE(MID($A86,9,1)),'Base32 Alphabet'!$A$1:$B$32,2,0))*32^6)+(IFERROR(VLOOKUP(MID($A86, 10, 1),'Base32 Alphabet'!$A$1:$B$32,2,0),VLOOKUP(VALUE(MID($A86, 10, 1)),'Base32 Alphabet'!$A$1:$B$32,2,0))*32^5)+(IFERROR(VLOOKUP(MID($A86, 11, 1),'Base32 Alphabet'!$A$1:$B$32,2,0),VLOOKUP(VALUE(MID($A86, 11, 1)),'Base32 Alphabet'!$A$1:$B$32,2,0))*32^4)+(IFERROR(VLOOKUP(MID($A86, 12, 1),'Base32 Alphabet'!$A$1:$B$32,2,0),VLOOKUP(VALUE(MID($A86, 12, 1)),'Base32 Alphabet'!$A$1:$B$32,2,0))*32^3)+(IFERROR(VLOOKUP(MID($A86, 13, 1),'Base32 Alphabet'!$A$1:$B$32,2,0),VLOOKUP(VALUE(MID($A86, 13, 1)),'Base32 Alphabet'!$A$1:$B$32,2,0))*32^2)+(IFERROR(VLOOKUP(MID($A86, 14, 1),'Base32 Alphabet'!$A$1:$B$32,2,0),VLOOKUP(VALUE(MID($A86, 14, 1)),'Base32 Alphabet'!$A$1:$B$32,2,0))*32)+(IFERROR(VLOOKUP(MID($A86, 15, 1),'Base32 Alphabet'!$A$1:$B$32,2,0),VLOOKUP(VALUE(MID($A86, 15, 1)),'Base32 Alphabet'!$A$1:$B$32,2,0)))</f>
        <v>#VALUE!</v>
      </c>
      <c r="I86" s="7" t="str">
        <f t="shared" si="12"/>
        <v/>
      </c>
    </row>
    <row r="87" spans="1:9">
      <c r="A87" s="7"/>
      <c r="B87" s="7" t="str">
        <f t="shared" si="7"/>
        <v>No Card</v>
      </c>
      <c r="C87" s="7" t="str">
        <f>IF(COUNTIF(MasterRoster!$F$2:$F$998, H87)&gt;0, "Yes", "No")</f>
        <v>No</v>
      </c>
      <c r="D87" s="7" t="str">
        <f t="shared" si="8"/>
        <v/>
      </c>
      <c r="E87" s="7" t="str">
        <f t="shared" si="9"/>
        <v/>
      </c>
      <c r="F87" s="7" t="str">
        <f t="shared" si="10"/>
        <v/>
      </c>
      <c r="G87" s="7" t="str">
        <f t="shared" si="11"/>
        <v>N/A</v>
      </c>
      <c r="H87" s="10" t="e">
        <f>(IFERROR(VLOOKUP(MID($A87,9,1),'Base32 Alphabet'!$A$1:$B$32,2,0),VLOOKUP(VALUE(MID($A87,9,1)),'Base32 Alphabet'!$A$1:$B$32,2,0))*32^6)+(IFERROR(VLOOKUP(MID($A87, 10, 1),'Base32 Alphabet'!$A$1:$B$32,2,0),VLOOKUP(VALUE(MID($A87, 10, 1)),'Base32 Alphabet'!$A$1:$B$32,2,0))*32^5)+(IFERROR(VLOOKUP(MID($A87, 11, 1),'Base32 Alphabet'!$A$1:$B$32,2,0),VLOOKUP(VALUE(MID($A87, 11, 1)),'Base32 Alphabet'!$A$1:$B$32,2,0))*32^4)+(IFERROR(VLOOKUP(MID($A87, 12, 1),'Base32 Alphabet'!$A$1:$B$32,2,0),VLOOKUP(VALUE(MID($A87, 12, 1)),'Base32 Alphabet'!$A$1:$B$32,2,0))*32^3)+(IFERROR(VLOOKUP(MID($A87, 13, 1),'Base32 Alphabet'!$A$1:$B$32,2,0),VLOOKUP(VALUE(MID($A87, 13, 1)),'Base32 Alphabet'!$A$1:$B$32,2,0))*32^2)+(IFERROR(VLOOKUP(MID($A87, 14, 1),'Base32 Alphabet'!$A$1:$B$32,2,0),VLOOKUP(VALUE(MID($A87, 14, 1)),'Base32 Alphabet'!$A$1:$B$32,2,0))*32)+(IFERROR(VLOOKUP(MID($A87, 15, 1),'Base32 Alphabet'!$A$1:$B$32,2,0),VLOOKUP(VALUE(MID($A87, 15, 1)),'Base32 Alphabet'!$A$1:$B$32,2,0)))</f>
        <v>#VALUE!</v>
      </c>
      <c r="I87" s="7" t="str">
        <f t="shared" si="12"/>
        <v/>
      </c>
    </row>
    <row r="88" spans="1:9">
      <c r="A88" s="7"/>
      <c r="B88" s="7" t="str">
        <f t="shared" si="7"/>
        <v>No Card</v>
      </c>
      <c r="C88" s="7" t="str">
        <f>IF(COUNTIF(MasterRoster!$F$2:$F$998, H88)&gt;0, "Yes", "No")</f>
        <v>No</v>
      </c>
      <c r="D88" s="7" t="str">
        <f t="shared" si="8"/>
        <v/>
      </c>
      <c r="E88" s="7" t="str">
        <f t="shared" si="9"/>
        <v/>
      </c>
      <c r="F88" s="7" t="str">
        <f t="shared" si="10"/>
        <v/>
      </c>
      <c r="G88" s="7" t="str">
        <f t="shared" si="11"/>
        <v>N/A</v>
      </c>
      <c r="H88" s="10" t="e">
        <f>(IFERROR(VLOOKUP(MID($A88,9,1),'Base32 Alphabet'!$A$1:$B$32,2,0),VLOOKUP(VALUE(MID($A88,9,1)),'Base32 Alphabet'!$A$1:$B$32,2,0))*32^6)+(IFERROR(VLOOKUP(MID($A88, 10, 1),'Base32 Alphabet'!$A$1:$B$32,2,0),VLOOKUP(VALUE(MID($A88, 10, 1)),'Base32 Alphabet'!$A$1:$B$32,2,0))*32^5)+(IFERROR(VLOOKUP(MID($A88, 11, 1),'Base32 Alphabet'!$A$1:$B$32,2,0),VLOOKUP(VALUE(MID($A88, 11, 1)),'Base32 Alphabet'!$A$1:$B$32,2,0))*32^4)+(IFERROR(VLOOKUP(MID($A88, 12, 1),'Base32 Alphabet'!$A$1:$B$32,2,0),VLOOKUP(VALUE(MID($A88, 12, 1)),'Base32 Alphabet'!$A$1:$B$32,2,0))*32^3)+(IFERROR(VLOOKUP(MID($A88, 13, 1),'Base32 Alphabet'!$A$1:$B$32,2,0),VLOOKUP(VALUE(MID($A88, 13, 1)),'Base32 Alphabet'!$A$1:$B$32,2,0))*32^2)+(IFERROR(VLOOKUP(MID($A88, 14, 1),'Base32 Alphabet'!$A$1:$B$32,2,0),VLOOKUP(VALUE(MID($A88, 14, 1)),'Base32 Alphabet'!$A$1:$B$32,2,0))*32)+(IFERROR(VLOOKUP(MID($A88, 15, 1),'Base32 Alphabet'!$A$1:$B$32,2,0),VLOOKUP(VALUE(MID($A88, 15, 1)),'Base32 Alphabet'!$A$1:$B$32,2,0)))</f>
        <v>#VALUE!</v>
      </c>
      <c r="I88" s="7" t="str">
        <f t="shared" si="12"/>
        <v/>
      </c>
    </row>
    <row r="89" spans="1:9">
      <c r="A89" s="7"/>
      <c r="B89" s="7" t="str">
        <f t="shared" si="7"/>
        <v>No Card</v>
      </c>
      <c r="C89" s="7" t="str">
        <f>IF(COUNTIF(MasterRoster!$F$2:$F$998, H89)&gt;0, "Yes", "No")</f>
        <v>No</v>
      </c>
      <c r="D89" s="7" t="str">
        <f t="shared" si="8"/>
        <v/>
      </c>
      <c r="E89" s="7" t="str">
        <f t="shared" si="9"/>
        <v/>
      </c>
      <c r="F89" s="7" t="str">
        <f t="shared" si="10"/>
        <v/>
      </c>
      <c r="G89" s="7" t="str">
        <f t="shared" si="11"/>
        <v>N/A</v>
      </c>
      <c r="H89" s="10" t="e">
        <f>(IFERROR(VLOOKUP(MID($A89,9,1),'Base32 Alphabet'!$A$1:$B$32,2,0),VLOOKUP(VALUE(MID($A89,9,1)),'Base32 Alphabet'!$A$1:$B$32,2,0))*32^6)+(IFERROR(VLOOKUP(MID($A89, 10, 1),'Base32 Alphabet'!$A$1:$B$32,2,0),VLOOKUP(VALUE(MID($A89, 10, 1)),'Base32 Alphabet'!$A$1:$B$32,2,0))*32^5)+(IFERROR(VLOOKUP(MID($A89, 11, 1),'Base32 Alphabet'!$A$1:$B$32,2,0),VLOOKUP(VALUE(MID($A89, 11, 1)),'Base32 Alphabet'!$A$1:$B$32,2,0))*32^4)+(IFERROR(VLOOKUP(MID($A89, 12, 1),'Base32 Alphabet'!$A$1:$B$32,2,0),VLOOKUP(VALUE(MID($A89, 12, 1)),'Base32 Alphabet'!$A$1:$B$32,2,0))*32^3)+(IFERROR(VLOOKUP(MID($A89, 13, 1),'Base32 Alphabet'!$A$1:$B$32,2,0),VLOOKUP(VALUE(MID($A89, 13, 1)),'Base32 Alphabet'!$A$1:$B$32,2,0))*32^2)+(IFERROR(VLOOKUP(MID($A89, 14, 1),'Base32 Alphabet'!$A$1:$B$32,2,0),VLOOKUP(VALUE(MID($A89, 14, 1)),'Base32 Alphabet'!$A$1:$B$32,2,0))*32)+(IFERROR(VLOOKUP(MID($A89, 15, 1),'Base32 Alphabet'!$A$1:$B$32,2,0),VLOOKUP(VALUE(MID($A89, 15, 1)),'Base32 Alphabet'!$A$1:$B$32,2,0)))</f>
        <v>#VALUE!</v>
      </c>
      <c r="I89" s="7" t="str">
        <f t="shared" si="12"/>
        <v/>
      </c>
    </row>
    <row r="90" spans="1:9">
      <c r="A90" s="7"/>
      <c r="B90" s="7" t="str">
        <f t="shared" si="7"/>
        <v>No Card</v>
      </c>
      <c r="C90" s="7" t="str">
        <f>IF(COUNTIF(MasterRoster!$F$2:$F$998, H90)&gt;0, "Yes", "No")</f>
        <v>No</v>
      </c>
      <c r="D90" s="7" t="str">
        <f t="shared" si="8"/>
        <v/>
      </c>
      <c r="E90" s="7" t="str">
        <f t="shared" si="9"/>
        <v/>
      </c>
      <c r="F90" s="7" t="str">
        <f t="shared" si="10"/>
        <v/>
      </c>
      <c r="G90" s="7" t="str">
        <f t="shared" si="11"/>
        <v>N/A</v>
      </c>
      <c r="H90" s="10" t="e">
        <f>(IFERROR(VLOOKUP(MID($A90,9,1),'Base32 Alphabet'!$A$1:$B$32,2,0),VLOOKUP(VALUE(MID($A90,9,1)),'Base32 Alphabet'!$A$1:$B$32,2,0))*32^6)+(IFERROR(VLOOKUP(MID($A90, 10, 1),'Base32 Alphabet'!$A$1:$B$32,2,0),VLOOKUP(VALUE(MID($A90, 10, 1)),'Base32 Alphabet'!$A$1:$B$32,2,0))*32^5)+(IFERROR(VLOOKUP(MID($A90, 11, 1),'Base32 Alphabet'!$A$1:$B$32,2,0),VLOOKUP(VALUE(MID($A90, 11, 1)),'Base32 Alphabet'!$A$1:$B$32,2,0))*32^4)+(IFERROR(VLOOKUP(MID($A90, 12, 1),'Base32 Alphabet'!$A$1:$B$32,2,0),VLOOKUP(VALUE(MID($A90, 12, 1)),'Base32 Alphabet'!$A$1:$B$32,2,0))*32^3)+(IFERROR(VLOOKUP(MID($A90, 13, 1),'Base32 Alphabet'!$A$1:$B$32,2,0),VLOOKUP(VALUE(MID($A90, 13, 1)),'Base32 Alphabet'!$A$1:$B$32,2,0))*32^2)+(IFERROR(VLOOKUP(MID($A90, 14, 1),'Base32 Alphabet'!$A$1:$B$32,2,0),VLOOKUP(VALUE(MID($A90, 14, 1)),'Base32 Alphabet'!$A$1:$B$32,2,0))*32)+(IFERROR(VLOOKUP(MID($A90, 15, 1),'Base32 Alphabet'!$A$1:$B$32,2,0),VLOOKUP(VALUE(MID($A90, 15, 1)),'Base32 Alphabet'!$A$1:$B$32,2,0)))</f>
        <v>#VALUE!</v>
      </c>
      <c r="I90" s="7" t="str">
        <f t="shared" si="12"/>
        <v/>
      </c>
    </row>
    <row r="91" spans="1:9">
      <c r="A91" s="7"/>
      <c r="B91" s="7" t="str">
        <f t="shared" si="7"/>
        <v>No Card</v>
      </c>
      <c r="C91" s="7" t="str">
        <f>IF(COUNTIF(MasterRoster!$F$2:$F$998, H91)&gt;0, "Yes", "No")</f>
        <v>No</v>
      </c>
      <c r="D91" s="7" t="str">
        <f t="shared" si="8"/>
        <v/>
      </c>
      <c r="E91" s="7" t="str">
        <f t="shared" si="9"/>
        <v/>
      </c>
      <c r="F91" s="7" t="str">
        <f t="shared" si="10"/>
        <v/>
      </c>
      <c r="G91" s="7" t="str">
        <f t="shared" si="11"/>
        <v>N/A</v>
      </c>
      <c r="H91" s="10" t="e">
        <f>(IFERROR(VLOOKUP(MID($A91,9,1),'Base32 Alphabet'!$A$1:$B$32,2,0),VLOOKUP(VALUE(MID($A91,9,1)),'Base32 Alphabet'!$A$1:$B$32,2,0))*32^6)+(IFERROR(VLOOKUP(MID($A91, 10, 1),'Base32 Alphabet'!$A$1:$B$32,2,0),VLOOKUP(VALUE(MID($A91, 10, 1)),'Base32 Alphabet'!$A$1:$B$32,2,0))*32^5)+(IFERROR(VLOOKUP(MID($A91, 11, 1),'Base32 Alphabet'!$A$1:$B$32,2,0),VLOOKUP(VALUE(MID($A91, 11, 1)),'Base32 Alphabet'!$A$1:$B$32,2,0))*32^4)+(IFERROR(VLOOKUP(MID($A91, 12, 1),'Base32 Alphabet'!$A$1:$B$32,2,0),VLOOKUP(VALUE(MID($A91, 12, 1)),'Base32 Alphabet'!$A$1:$B$32,2,0))*32^3)+(IFERROR(VLOOKUP(MID($A91, 13, 1),'Base32 Alphabet'!$A$1:$B$32,2,0),VLOOKUP(VALUE(MID($A91, 13, 1)),'Base32 Alphabet'!$A$1:$B$32,2,0))*32^2)+(IFERROR(VLOOKUP(MID($A91, 14, 1),'Base32 Alphabet'!$A$1:$B$32,2,0),VLOOKUP(VALUE(MID($A91, 14, 1)),'Base32 Alphabet'!$A$1:$B$32,2,0))*32)+(IFERROR(VLOOKUP(MID($A91, 15, 1),'Base32 Alphabet'!$A$1:$B$32,2,0),VLOOKUP(VALUE(MID($A91, 15, 1)),'Base32 Alphabet'!$A$1:$B$32,2,0)))</f>
        <v>#VALUE!</v>
      </c>
      <c r="I91" s="7" t="str">
        <f t="shared" si="12"/>
        <v/>
      </c>
    </row>
    <row r="92" spans="1:9">
      <c r="A92" s="7"/>
      <c r="B92" s="7" t="str">
        <f t="shared" si="7"/>
        <v>No Card</v>
      </c>
      <c r="C92" s="7" t="str">
        <f>IF(COUNTIF(MasterRoster!$F$2:$F$998, H92)&gt;0, "Yes", "No")</f>
        <v>No</v>
      </c>
      <c r="D92" s="7" t="str">
        <f t="shared" si="8"/>
        <v/>
      </c>
      <c r="E92" s="7" t="str">
        <f t="shared" si="9"/>
        <v/>
      </c>
      <c r="F92" s="7" t="str">
        <f t="shared" si="10"/>
        <v/>
      </c>
      <c r="G92" s="7" t="str">
        <f t="shared" si="11"/>
        <v>N/A</v>
      </c>
      <c r="H92" s="10" t="e">
        <f>(IFERROR(VLOOKUP(MID($A92,9,1),'Base32 Alphabet'!$A$1:$B$32,2,0),VLOOKUP(VALUE(MID($A92,9,1)),'Base32 Alphabet'!$A$1:$B$32,2,0))*32^6)+(IFERROR(VLOOKUP(MID($A92, 10, 1),'Base32 Alphabet'!$A$1:$B$32,2,0),VLOOKUP(VALUE(MID($A92, 10, 1)),'Base32 Alphabet'!$A$1:$B$32,2,0))*32^5)+(IFERROR(VLOOKUP(MID($A92, 11, 1),'Base32 Alphabet'!$A$1:$B$32,2,0),VLOOKUP(VALUE(MID($A92, 11, 1)),'Base32 Alphabet'!$A$1:$B$32,2,0))*32^4)+(IFERROR(VLOOKUP(MID($A92, 12, 1),'Base32 Alphabet'!$A$1:$B$32,2,0),VLOOKUP(VALUE(MID($A92, 12, 1)),'Base32 Alphabet'!$A$1:$B$32,2,0))*32^3)+(IFERROR(VLOOKUP(MID($A92, 13, 1),'Base32 Alphabet'!$A$1:$B$32,2,0),VLOOKUP(VALUE(MID($A92, 13, 1)),'Base32 Alphabet'!$A$1:$B$32,2,0))*32^2)+(IFERROR(VLOOKUP(MID($A92, 14, 1),'Base32 Alphabet'!$A$1:$B$32,2,0),VLOOKUP(VALUE(MID($A92, 14, 1)),'Base32 Alphabet'!$A$1:$B$32,2,0))*32)+(IFERROR(VLOOKUP(MID($A92, 15, 1),'Base32 Alphabet'!$A$1:$B$32,2,0),VLOOKUP(VALUE(MID($A92, 15, 1)),'Base32 Alphabet'!$A$1:$B$32,2,0)))</f>
        <v>#VALUE!</v>
      </c>
      <c r="I92" s="7" t="str">
        <f t="shared" si="12"/>
        <v/>
      </c>
    </row>
    <row r="93" spans="1:9">
      <c r="A93" s="7"/>
      <c r="B93" s="7" t="str">
        <f t="shared" si="7"/>
        <v>No Card</v>
      </c>
      <c r="C93" s="7" t="str">
        <f>IF(COUNTIF(MasterRoster!$F$2:$F$998, H93)&gt;0, "Yes", "No")</f>
        <v>No</v>
      </c>
      <c r="D93" s="7" t="str">
        <f t="shared" si="8"/>
        <v/>
      </c>
      <c r="E93" s="7" t="str">
        <f t="shared" si="9"/>
        <v/>
      </c>
      <c r="F93" s="7" t="str">
        <f t="shared" si="10"/>
        <v/>
      </c>
      <c r="G93" s="7" t="str">
        <f t="shared" si="11"/>
        <v>N/A</v>
      </c>
      <c r="H93" s="10" t="e">
        <f>(IFERROR(VLOOKUP(MID($A93,9,1),'Base32 Alphabet'!$A$1:$B$32,2,0),VLOOKUP(VALUE(MID($A93,9,1)),'Base32 Alphabet'!$A$1:$B$32,2,0))*32^6)+(IFERROR(VLOOKUP(MID($A93, 10, 1),'Base32 Alphabet'!$A$1:$B$32,2,0),VLOOKUP(VALUE(MID($A93, 10, 1)),'Base32 Alphabet'!$A$1:$B$32,2,0))*32^5)+(IFERROR(VLOOKUP(MID($A93, 11, 1),'Base32 Alphabet'!$A$1:$B$32,2,0),VLOOKUP(VALUE(MID($A93, 11, 1)),'Base32 Alphabet'!$A$1:$B$32,2,0))*32^4)+(IFERROR(VLOOKUP(MID($A93, 12, 1),'Base32 Alphabet'!$A$1:$B$32,2,0),VLOOKUP(VALUE(MID($A93, 12, 1)),'Base32 Alphabet'!$A$1:$B$32,2,0))*32^3)+(IFERROR(VLOOKUP(MID($A93, 13, 1),'Base32 Alphabet'!$A$1:$B$32,2,0),VLOOKUP(VALUE(MID($A93, 13, 1)),'Base32 Alphabet'!$A$1:$B$32,2,0))*32^2)+(IFERROR(VLOOKUP(MID($A93, 14, 1),'Base32 Alphabet'!$A$1:$B$32,2,0),VLOOKUP(VALUE(MID($A93, 14, 1)),'Base32 Alphabet'!$A$1:$B$32,2,0))*32)+(IFERROR(VLOOKUP(MID($A93, 15, 1),'Base32 Alphabet'!$A$1:$B$32,2,0),VLOOKUP(VALUE(MID($A93, 15, 1)),'Base32 Alphabet'!$A$1:$B$32,2,0)))</f>
        <v>#VALUE!</v>
      </c>
      <c r="I93" s="7" t="str">
        <f t="shared" si="12"/>
        <v/>
      </c>
    </row>
    <row r="94" spans="1:9">
      <c r="A94" s="7"/>
      <c r="B94" s="7" t="str">
        <f t="shared" si="7"/>
        <v>No Card</v>
      </c>
      <c r="C94" s="7" t="str">
        <f>IF(COUNTIF(MasterRoster!$F$2:$F$998, H94)&gt;0, "Yes", "No")</f>
        <v>No</v>
      </c>
      <c r="D94" s="7" t="str">
        <f t="shared" si="8"/>
        <v/>
      </c>
      <c r="E94" s="7" t="str">
        <f t="shared" si="9"/>
        <v/>
      </c>
      <c r="F94" s="7" t="str">
        <f t="shared" si="10"/>
        <v/>
      </c>
      <c r="G94" s="7" t="str">
        <f t="shared" si="11"/>
        <v>N/A</v>
      </c>
      <c r="H94" s="10" t="e">
        <f>(IFERROR(VLOOKUP(MID($A94,9,1),'Base32 Alphabet'!$A$1:$B$32,2,0),VLOOKUP(VALUE(MID($A94,9,1)),'Base32 Alphabet'!$A$1:$B$32,2,0))*32^6)+(IFERROR(VLOOKUP(MID($A94, 10, 1),'Base32 Alphabet'!$A$1:$B$32,2,0),VLOOKUP(VALUE(MID($A94, 10, 1)),'Base32 Alphabet'!$A$1:$B$32,2,0))*32^5)+(IFERROR(VLOOKUP(MID($A94, 11, 1),'Base32 Alphabet'!$A$1:$B$32,2,0),VLOOKUP(VALUE(MID($A94, 11, 1)),'Base32 Alphabet'!$A$1:$B$32,2,0))*32^4)+(IFERROR(VLOOKUP(MID($A94, 12, 1),'Base32 Alphabet'!$A$1:$B$32,2,0),VLOOKUP(VALUE(MID($A94, 12, 1)),'Base32 Alphabet'!$A$1:$B$32,2,0))*32^3)+(IFERROR(VLOOKUP(MID($A94, 13, 1),'Base32 Alphabet'!$A$1:$B$32,2,0),VLOOKUP(VALUE(MID($A94, 13, 1)),'Base32 Alphabet'!$A$1:$B$32,2,0))*32^2)+(IFERROR(VLOOKUP(MID($A94, 14, 1),'Base32 Alphabet'!$A$1:$B$32,2,0),VLOOKUP(VALUE(MID($A94, 14, 1)),'Base32 Alphabet'!$A$1:$B$32,2,0))*32)+(IFERROR(VLOOKUP(MID($A94, 15, 1),'Base32 Alphabet'!$A$1:$B$32,2,0),VLOOKUP(VALUE(MID($A94, 15, 1)),'Base32 Alphabet'!$A$1:$B$32,2,0)))</f>
        <v>#VALUE!</v>
      </c>
      <c r="I94" s="7" t="str">
        <f t="shared" si="12"/>
        <v/>
      </c>
    </row>
    <row r="95" spans="1:9">
      <c r="A95" s="7"/>
      <c r="B95" s="7" t="str">
        <f t="shared" si="7"/>
        <v>No Card</v>
      </c>
      <c r="C95" s="7" t="str">
        <f>IF(COUNTIF(MasterRoster!$F$2:$F$998, H95)&gt;0, "Yes", "No")</f>
        <v>No</v>
      </c>
      <c r="D95" s="7" t="str">
        <f t="shared" si="8"/>
        <v/>
      </c>
      <c r="E95" s="7" t="str">
        <f t="shared" si="9"/>
        <v/>
      </c>
      <c r="F95" s="7" t="str">
        <f t="shared" si="10"/>
        <v/>
      </c>
      <c r="G95" s="7" t="str">
        <f t="shared" si="11"/>
        <v>N/A</v>
      </c>
      <c r="H95" s="10" t="e">
        <f>(IFERROR(VLOOKUP(MID($A95,9,1),'Base32 Alphabet'!$A$1:$B$32,2,0),VLOOKUP(VALUE(MID($A95,9,1)),'Base32 Alphabet'!$A$1:$B$32,2,0))*32^6)+(IFERROR(VLOOKUP(MID($A95, 10, 1),'Base32 Alphabet'!$A$1:$B$32,2,0),VLOOKUP(VALUE(MID($A95, 10, 1)),'Base32 Alphabet'!$A$1:$B$32,2,0))*32^5)+(IFERROR(VLOOKUP(MID($A95, 11, 1),'Base32 Alphabet'!$A$1:$B$32,2,0),VLOOKUP(VALUE(MID($A95, 11, 1)),'Base32 Alphabet'!$A$1:$B$32,2,0))*32^4)+(IFERROR(VLOOKUP(MID($A95, 12, 1),'Base32 Alphabet'!$A$1:$B$32,2,0),VLOOKUP(VALUE(MID($A95, 12, 1)),'Base32 Alphabet'!$A$1:$B$32,2,0))*32^3)+(IFERROR(VLOOKUP(MID($A95, 13, 1),'Base32 Alphabet'!$A$1:$B$32,2,0),VLOOKUP(VALUE(MID($A95, 13, 1)),'Base32 Alphabet'!$A$1:$B$32,2,0))*32^2)+(IFERROR(VLOOKUP(MID($A95, 14, 1),'Base32 Alphabet'!$A$1:$B$32,2,0),VLOOKUP(VALUE(MID($A95, 14, 1)),'Base32 Alphabet'!$A$1:$B$32,2,0))*32)+(IFERROR(VLOOKUP(MID($A95, 15, 1),'Base32 Alphabet'!$A$1:$B$32,2,0),VLOOKUP(VALUE(MID($A95, 15, 1)),'Base32 Alphabet'!$A$1:$B$32,2,0)))</f>
        <v>#VALUE!</v>
      </c>
      <c r="I95" s="7" t="str">
        <f t="shared" si="12"/>
        <v/>
      </c>
    </row>
    <row r="96" spans="1:9">
      <c r="A96" s="7"/>
      <c r="B96" s="7" t="str">
        <f t="shared" si="7"/>
        <v>No Card</v>
      </c>
      <c r="C96" s="7" t="str">
        <f>IF(COUNTIF(MasterRoster!$F$2:$F$998, H96)&gt;0, "Yes", "No")</f>
        <v>No</v>
      </c>
      <c r="D96" s="7" t="str">
        <f t="shared" si="8"/>
        <v/>
      </c>
      <c r="E96" s="7" t="str">
        <f t="shared" si="9"/>
        <v/>
      </c>
      <c r="F96" s="7" t="str">
        <f t="shared" si="10"/>
        <v/>
      </c>
      <c r="G96" s="7" t="str">
        <f t="shared" si="11"/>
        <v>N/A</v>
      </c>
      <c r="H96" s="10" t="e">
        <f>(IFERROR(VLOOKUP(MID($A96,9,1),'Base32 Alphabet'!$A$1:$B$32,2,0),VLOOKUP(VALUE(MID($A96,9,1)),'Base32 Alphabet'!$A$1:$B$32,2,0))*32^6)+(IFERROR(VLOOKUP(MID($A96, 10, 1),'Base32 Alphabet'!$A$1:$B$32,2,0),VLOOKUP(VALUE(MID($A96, 10, 1)),'Base32 Alphabet'!$A$1:$B$32,2,0))*32^5)+(IFERROR(VLOOKUP(MID($A96, 11, 1),'Base32 Alphabet'!$A$1:$B$32,2,0),VLOOKUP(VALUE(MID($A96, 11, 1)),'Base32 Alphabet'!$A$1:$B$32,2,0))*32^4)+(IFERROR(VLOOKUP(MID($A96, 12, 1),'Base32 Alphabet'!$A$1:$B$32,2,0),VLOOKUP(VALUE(MID($A96, 12, 1)),'Base32 Alphabet'!$A$1:$B$32,2,0))*32^3)+(IFERROR(VLOOKUP(MID($A96, 13, 1),'Base32 Alphabet'!$A$1:$B$32,2,0),VLOOKUP(VALUE(MID($A96, 13, 1)),'Base32 Alphabet'!$A$1:$B$32,2,0))*32^2)+(IFERROR(VLOOKUP(MID($A96, 14, 1),'Base32 Alphabet'!$A$1:$B$32,2,0),VLOOKUP(VALUE(MID($A96, 14, 1)),'Base32 Alphabet'!$A$1:$B$32,2,0))*32)+(IFERROR(VLOOKUP(MID($A96, 15, 1),'Base32 Alphabet'!$A$1:$B$32,2,0),VLOOKUP(VALUE(MID($A96, 15, 1)),'Base32 Alphabet'!$A$1:$B$32,2,0)))</f>
        <v>#VALUE!</v>
      </c>
      <c r="I96" s="7" t="str">
        <f t="shared" si="12"/>
        <v/>
      </c>
    </row>
    <row r="97" spans="1:9">
      <c r="A97" s="7"/>
      <c r="B97" s="7" t="str">
        <f t="shared" si="7"/>
        <v>No Card</v>
      </c>
      <c r="C97" s="7" t="str">
        <f>IF(COUNTIF(MasterRoster!$F$2:$F$998, H97)&gt;0, "Yes", "No")</f>
        <v>No</v>
      </c>
      <c r="D97" s="7" t="str">
        <f t="shared" si="8"/>
        <v/>
      </c>
      <c r="E97" s="7" t="str">
        <f t="shared" si="9"/>
        <v/>
      </c>
      <c r="F97" s="7" t="str">
        <f t="shared" si="10"/>
        <v/>
      </c>
      <c r="G97" s="7" t="str">
        <f t="shared" si="11"/>
        <v>N/A</v>
      </c>
      <c r="H97" s="10" t="e">
        <f>(IFERROR(VLOOKUP(MID($A97,9,1),'Base32 Alphabet'!$A$1:$B$32,2,0),VLOOKUP(VALUE(MID($A97,9,1)),'Base32 Alphabet'!$A$1:$B$32,2,0))*32^6)+(IFERROR(VLOOKUP(MID($A97, 10, 1),'Base32 Alphabet'!$A$1:$B$32,2,0),VLOOKUP(VALUE(MID($A97, 10, 1)),'Base32 Alphabet'!$A$1:$B$32,2,0))*32^5)+(IFERROR(VLOOKUP(MID($A97, 11, 1),'Base32 Alphabet'!$A$1:$B$32,2,0),VLOOKUP(VALUE(MID($A97, 11, 1)),'Base32 Alphabet'!$A$1:$B$32,2,0))*32^4)+(IFERROR(VLOOKUP(MID($A97, 12, 1),'Base32 Alphabet'!$A$1:$B$32,2,0),VLOOKUP(VALUE(MID($A97, 12, 1)),'Base32 Alphabet'!$A$1:$B$32,2,0))*32^3)+(IFERROR(VLOOKUP(MID($A97, 13, 1),'Base32 Alphabet'!$A$1:$B$32,2,0),VLOOKUP(VALUE(MID($A97, 13, 1)),'Base32 Alphabet'!$A$1:$B$32,2,0))*32^2)+(IFERROR(VLOOKUP(MID($A97, 14, 1),'Base32 Alphabet'!$A$1:$B$32,2,0),VLOOKUP(VALUE(MID($A97, 14, 1)),'Base32 Alphabet'!$A$1:$B$32,2,0))*32)+(IFERROR(VLOOKUP(MID($A97, 15, 1),'Base32 Alphabet'!$A$1:$B$32,2,0),VLOOKUP(VALUE(MID($A97, 15, 1)),'Base32 Alphabet'!$A$1:$B$32,2,0)))</f>
        <v>#VALUE!</v>
      </c>
      <c r="I97" s="7" t="str">
        <f t="shared" si="12"/>
        <v/>
      </c>
    </row>
    <row r="98" spans="1:9">
      <c r="A98" s="7"/>
      <c r="B98" s="7" t="str">
        <f t="shared" si="7"/>
        <v>No Card</v>
      </c>
      <c r="C98" s="7" t="str">
        <f>IF(COUNTIF(MasterRoster!$F$2:$F$998, H98)&gt;0, "Yes", "No")</f>
        <v>No</v>
      </c>
      <c r="D98" s="7" t="str">
        <f t="shared" si="8"/>
        <v/>
      </c>
      <c r="E98" s="7" t="str">
        <f t="shared" si="9"/>
        <v/>
      </c>
      <c r="F98" s="7" t="str">
        <f t="shared" si="10"/>
        <v/>
      </c>
      <c r="G98" s="7" t="str">
        <f t="shared" si="11"/>
        <v>N/A</v>
      </c>
      <c r="H98" s="10" t="e">
        <f>(IFERROR(VLOOKUP(MID($A98,9,1),'Base32 Alphabet'!$A$1:$B$32,2,0),VLOOKUP(VALUE(MID($A98,9,1)),'Base32 Alphabet'!$A$1:$B$32,2,0))*32^6)+(IFERROR(VLOOKUP(MID($A98, 10, 1),'Base32 Alphabet'!$A$1:$B$32,2,0),VLOOKUP(VALUE(MID($A98, 10, 1)),'Base32 Alphabet'!$A$1:$B$32,2,0))*32^5)+(IFERROR(VLOOKUP(MID($A98, 11, 1),'Base32 Alphabet'!$A$1:$B$32,2,0),VLOOKUP(VALUE(MID($A98, 11, 1)),'Base32 Alphabet'!$A$1:$B$32,2,0))*32^4)+(IFERROR(VLOOKUP(MID($A98, 12, 1),'Base32 Alphabet'!$A$1:$B$32,2,0),VLOOKUP(VALUE(MID($A98, 12, 1)),'Base32 Alphabet'!$A$1:$B$32,2,0))*32^3)+(IFERROR(VLOOKUP(MID($A98, 13, 1),'Base32 Alphabet'!$A$1:$B$32,2,0),VLOOKUP(VALUE(MID($A98, 13, 1)),'Base32 Alphabet'!$A$1:$B$32,2,0))*32^2)+(IFERROR(VLOOKUP(MID($A98, 14, 1),'Base32 Alphabet'!$A$1:$B$32,2,0),VLOOKUP(VALUE(MID($A98, 14, 1)),'Base32 Alphabet'!$A$1:$B$32,2,0))*32)+(IFERROR(VLOOKUP(MID($A98, 15, 1),'Base32 Alphabet'!$A$1:$B$32,2,0),VLOOKUP(VALUE(MID($A98, 15, 1)),'Base32 Alphabet'!$A$1:$B$32,2,0)))</f>
        <v>#VALUE!</v>
      </c>
      <c r="I98" s="7" t="str">
        <f t="shared" ref="I98:I129" si="13">MID(A98,70,6)</f>
        <v/>
      </c>
    </row>
    <row r="99" spans="1:9">
      <c r="A99" s="7"/>
      <c r="B99" s="7" t="str">
        <f t="shared" si="7"/>
        <v>No Card</v>
      </c>
      <c r="C99" s="7" t="str">
        <f>IF(COUNTIF(MasterRoster!$F$2:$F$998, H99)&gt;0, "Yes", "No")</f>
        <v>No</v>
      </c>
      <c r="D99" s="7" t="str">
        <f t="shared" si="8"/>
        <v/>
      </c>
      <c r="E99" s="7" t="str">
        <f t="shared" si="9"/>
        <v/>
      </c>
      <c r="F99" s="7" t="str">
        <f t="shared" si="10"/>
        <v/>
      </c>
      <c r="G99" s="7" t="str">
        <f t="shared" si="11"/>
        <v>N/A</v>
      </c>
      <c r="H99" s="10" t="e">
        <f>(IFERROR(VLOOKUP(MID($A99,9,1),'Base32 Alphabet'!$A$1:$B$32,2,0),VLOOKUP(VALUE(MID($A99,9,1)),'Base32 Alphabet'!$A$1:$B$32,2,0))*32^6)+(IFERROR(VLOOKUP(MID($A99, 10, 1),'Base32 Alphabet'!$A$1:$B$32,2,0),VLOOKUP(VALUE(MID($A99, 10, 1)),'Base32 Alphabet'!$A$1:$B$32,2,0))*32^5)+(IFERROR(VLOOKUP(MID($A99, 11, 1),'Base32 Alphabet'!$A$1:$B$32,2,0),VLOOKUP(VALUE(MID($A99, 11, 1)),'Base32 Alphabet'!$A$1:$B$32,2,0))*32^4)+(IFERROR(VLOOKUP(MID($A99, 12, 1),'Base32 Alphabet'!$A$1:$B$32,2,0),VLOOKUP(VALUE(MID($A99, 12, 1)),'Base32 Alphabet'!$A$1:$B$32,2,0))*32^3)+(IFERROR(VLOOKUP(MID($A99, 13, 1),'Base32 Alphabet'!$A$1:$B$32,2,0),VLOOKUP(VALUE(MID($A99, 13, 1)),'Base32 Alphabet'!$A$1:$B$32,2,0))*32^2)+(IFERROR(VLOOKUP(MID($A99, 14, 1),'Base32 Alphabet'!$A$1:$B$32,2,0),VLOOKUP(VALUE(MID($A99, 14, 1)),'Base32 Alphabet'!$A$1:$B$32,2,0))*32)+(IFERROR(VLOOKUP(MID($A99, 15, 1),'Base32 Alphabet'!$A$1:$B$32,2,0),VLOOKUP(VALUE(MID($A99, 15, 1)),'Base32 Alphabet'!$A$1:$B$32,2,0)))</f>
        <v>#VALUE!</v>
      </c>
      <c r="I99" s="7" t="str">
        <f t="shared" si="13"/>
        <v/>
      </c>
    </row>
    <row r="100" spans="1:9">
      <c r="A100" s="7"/>
      <c r="B100" s="7" t="str">
        <f t="shared" si="7"/>
        <v>No Card</v>
      </c>
      <c r="C100" s="7" t="str">
        <f>IF(COUNTIF(MasterRoster!$F$2:$F$998, H100)&gt;0, "Yes", "No")</f>
        <v>No</v>
      </c>
      <c r="D100" s="7" t="str">
        <f t="shared" si="8"/>
        <v/>
      </c>
      <c r="E100" s="7" t="str">
        <f t="shared" si="9"/>
        <v/>
      </c>
      <c r="F100" s="7" t="str">
        <f t="shared" si="10"/>
        <v/>
      </c>
      <c r="G100" s="7" t="str">
        <f t="shared" si="11"/>
        <v>N/A</v>
      </c>
      <c r="H100" s="10" t="e">
        <f>(IFERROR(VLOOKUP(MID($A100,9,1),'Base32 Alphabet'!$A$1:$B$32,2,0),VLOOKUP(VALUE(MID($A100,9,1)),'Base32 Alphabet'!$A$1:$B$32,2,0))*32^6)+(IFERROR(VLOOKUP(MID($A100, 10, 1),'Base32 Alphabet'!$A$1:$B$32,2,0),VLOOKUP(VALUE(MID($A100, 10, 1)),'Base32 Alphabet'!$A$1:$B$32,2,0))*32^5)+(IFERROR(VLOOKUP(MID($A100, 11, 1),'Base32 Alphabet'!$A$1:$B$32,2,0),VLOOKUP(VALUE(MID($A100, 11, 1)),'Base32 Alphabet'!$A$1:$B$32,2,0))*32^4)+(IFERROR(VLOOKUP(MID($A100, 12, 1),'Base32 Alphabet'!$A$1:$B$32,2,0),VLOOKUP(VALUE(MID($A100, 12, 1)),'Base32 Alphabet'!$A$1:$B$32,2,0))*32^3)+(IFERROR(VLOOKUP(MID($A100, 13, 1),'Base32 Alphabet'!$A$1:$B$32,2,0),VLOOKUP(VALUE(MID($A100, 13, 1)),'Base32 Alphabet'!$A$1:$B$32,2,0))*32^2)+(IFERROR(VLOOKUP(MID($A100, 14, 1),'Base32 Alphabet'!$A$1:$B$32,2,0),VLOOKUP(VALUE(MID($A100, 14, 1)),'Base32 Alphabet'!$A$1:$B$32,2,0))*32)+(IFERROR(VLOOKUP(MID($A100, 15, 1),'Base32 Alphabet'!$A$1:$B$32,2,0),VLOOKUP(VALUE(MID($A100, 15, 1)),'Base32 Alphabet'!$A$1:$B$32,2,0)))</f>
        <v>#VALUE!</v>
      </c>
      <c r="I100" s="7" t="str">
        <f t="shared" si="13"/>
        <v/>
      </c>
    </row>
    <row r="101" spans="1:9">
      <c r="A101" s="7"/>
      <c r="B101" s="7" t="str">
        <f t="shared" si="7"/>
        <v>No Card</v>
      </c>
      <c r="C101" s="7" t="str">
        <f>IF(COUNTIF(MasterRoster!$F$2:$F$998, H101)&gt;0, "Yes", "No")</f>
        <v>No</v>
      </c>
      <c r="D101" s="7" t="str">
        <f t="shared" si="8"/>
        <v/>
      </c>
      <c r="E101" s="7" t="str">
        <f t="shared" si="9"/>
        <v/>
      </c>
      <c r="F101" s="7" t="str">
        <f t="shared" si="10"/>
        <v/>
      </c>
      <c r="G101" s="7" t="str">
        <f t="shared" si="11"/>
        <v>N/A</v>
      </c>
      <c r="H101" s="10" t="e">
        <f>(IFERROR(VLOOKUP(MID($A101,9,1),'Base32 Alphabet'!$A$1:$B$32,2,0),VLOOKUP(VALUE(MID($A101,9,1)),'Base32 Alphabet'!$A$1:$B$32,2,0))*32^6)+(IFERROR(VLOOKUP(MID($A101, 10, 1),'Base32 Alphabet'!$A$1:$B$32,2,0),VLOOKUP(VALUE(MID($A101, 10, 1)),'Base32 Alphabet'!$A$1:$B$32,2,0))*32^5)+(IFERROR(VLOOKUP(MID($A101, 11, 1),'Base32 Alphabet'!$A$1:$B$32,2,0),VLOOKUP(VALUE(MID($A101, 11, 1)),'Base32 Alphabet'!$A$1:$B$32,2,0))*32^4)+(IFERROR(VLOOKUP(MID($A101, 12, 1),'Base32 Alphabet'!$A$1:$B$32,2,0),VLOOKUP(VALUE(MID($A101, 12, 1)),'Base32 Alphabet'!$A$1:$B$32,2,0))*32^3)+(IFERROR(VLOOKUP(MID($A101, 13, 1),'Base32 Alphabet'!$A$1:$B$32,2,0),VLOOKUP(VALUE(MID($A101, 13, 1)),'Base32 Alphabet'!$A$1:$B$32,2,0))*32^2)+(IFERROR(VLOOKUP(MID($A101, 14, 1),'Base32 Alphabet'!$A$1:$B$32,2,0),VLOOKUP(VALUE(MID($A101, 14, 1)),'Base32 Alphabet'!$A$1:$B$32,2,0))*32)+(IFERROR(VLOOKUP(MID($A101, 15, 1),'Base32 Alphabet'!$A$1:$B$32,2,0),VLOOKUP(VALUE(MID($A101, 15, 1)),'Base32 Alphabet'!$A$1:$B$32,2,0)))</f>
        <v>#VALUE!</v>
      </c>
      <c r="I101" s="7" t="str">
        <f t="shared" si="13"/>
        <v/>
      </c>
    </row>
    <row r="102" spans="1:9">
      <c r="A102" s="7"/>
      <c r="B102" s="7" t="str">
        <f t="shared" si="7"/>
        <v>No Card</v>
      </c>
      <c r="C102" s="7" t="str">
        <f>IF(COUNTIF(MasterRoster!$F$2:$F$998, H102)&gt;0, "Yes", "No")</f>
        <v>No</v>
      </c>
      <c r="D102" s="7" t="str">
        <f t="shared" si="8"/>
        <v/>
      </c>
      <c r="E102" s="7" t="str">
        <f t="shared" si="9"/>
        <v/>
      </c>
      <c r="F102" s="7" t="str">
        <f t="shared" si="10"/>
        <v/>
      </c>
      <c r="G102" s="7" t="str">
        <f t="shared" si="11"/>
        <v>N/A</v>
      </c>
      <c r="H102" s="10" t="e">
        <f>(IFERROR(VLOOKUP(MID($A102,9,1),'Base32 Alphabet'!$A$1:$B$32,2,0),VLOOKUP(VALUE(MID($A102,9,1)),'Base32 Alphabet'!$A$1:$B$32,2,0))*32^6)+(IFERROR(VLOOKUP(MID($A102, 10, 1),'Base32 Alphabet'!$A$1:$B$32,2,0),VLOOKUP(VALUE(MID($A102, 10, 1)),'Base32 Alphabet'!$A$1:$B$32,2,0))*32^5)+(IFERROR(VLOOKUP(MID($A102, 11, 1),'Base32 Alphabet'!$A$1:$B$32,2,0),VLOOKUP(VALUE(MID($A102, 11, 1)),'Base32 Alphabet'!$A$1:$B$32,2,0))*32^4)+(IFERROR(VLOOKUP(MID($A102, 12, 1),'Base32 Alphabet'!$A$1:$B$32,2,0),VLOOKUP(VALUE(MID($A102, 12, 1)),'Base32 Alphabet'!$A$1:$B$32,2,0))*32^3)+(IFERROR(VLOOKUP(MID($A102, 13, 1),'Base32 Alphabet'!$A$1:$B$32,2,0),VLOOKUP(VALUE(MID($A102, 13, 1)),'Base32 Alphabet'!$A$1:$B$32,2,0))*32^2)+(IFERROR(VLOOKUP(MID($A102, 14, 1),'Base32 Alphabet'!$A$1:$B$32,2,0),VLOOKUP(VALUE(MID($A102, 14, 1)),'Base32 Alphabet'!$A$1:$B$32,2,0))*32)+(IFERROR(VLOOKUP(MID($A102, 15, 1),'Base32 Alphabet'!$A$1:$B$32,2,0),VLOOKUP(VALUE(MID($A102, 15, 1)),'Base32 Alphabet'!$A$1:$B$32,2,0)))</f>
        <v>#VALUE!</v>
      </c>
      <c r="I102" s="7" t="str">
        <f t="shared" si="13"/>
        <v/>
      </c>
    </row>
    <row r="103" spans="1:9">
      <c r="A103" s="7"/>
      <c r="B103" s="7" t="str">
        <f t="shared" si="7"/>
        <v>No Card</v>
      </c>
      <c r="C103" s="7" t="str">
        <f>IF(COUNTIF(MasterRoster!$F$2:$F$998, H103)&gt;0, "Yes", "No")</f>
        <v>No</v>
      </c>
      <c r="D103" s="7" t="str">
        <f t="shared" si="8"/>
        <v/>
      </c>
      <c r="E103" s="7" t="str">
        <f t="shared" si="9"/>
        <v/>
      </c>
      <c r="F103" s="7" t="str">
        <f t="shared" si="10"/>
        <v/>
      </c>
      <c r="G103" s="7" t="str">
        <f t="shared" si="11"/>
        <v>N/A</v>
      </c>
      <c r="H103" s="10" t="e">
        <f>(IFERROR(VLOOKUP(MID($A103,9,1),'Base32 Alphabet'!$A$1:$B$32,2,0),VLOOKUP(VALUE(MID($A103,9,1)),'Base32 Alphabet'!$A$1:$B$32,2,0))*32^6)+(IFERROR(VLOOKUP(MID($A103, 10, 1),'Base32 Alphabet'!$A$1:$B$32,2,0),VLOOKUP(VALUE(MID($A103, 10, 1)),'Base32 Alphabet'!$A$1:$B$32,2,0))*32^5)+(IFERROR(VLOOKUP(MID($A103, 11, 1),'Base32 Alphabet'!$A$1:$B$32,2,0),VLOOKUP(VALUE(MID($A103, 11, 1)),'Base32 Alphabet'!$A$1:$B$32,2,0))*32^4)+(IFERROR(VLOOKUP(MID($A103, 12, 1),'Base32 Alphabet'!$A$1:$B$32,2,0),VLOOKUP(VALUE(MID($A103, 12, 1)),'Base32 Alphabet'!$A$1:$B$32,2,0))*32^3)+(IFERROR(VLOOKUP(MID($A103, 13, 1),'Base32 Alphabet'!$A$1:$B$32,2,0),VLOOKUP(VALUE(MID($A103, 13, 1)),'Base32 Alphabet'!$A$1:$B$32,2,0))*32^2)+(IFERROR(VLOOKUP(MID($A103, 14, 1),'Base32 Alphabet'!$A$1:$B$32,2,0),VLOOKUP(VALUE(MID($A103, 14, 1)),'Base32 Alphabet'!$A$1:$B$32,2,0))*32)+(IFERROR(VLOOKUP(MID($A103, 15, 1),'Base32 Alphabet'!$A$1:$B$32,2,0),VLOOKUP(VALUE(MID($A103, 15, 1)),'Base32 Alphabet'!$A$1:$B$32,2,0)))</f>
        <v>#VALUE!</v>
      </c>
      <c r="I103" s="7" t="str">
        <f t="shared" si="13"/>
        <v/>
      </c>
    </row>
    <row r="104" spans="1:9">
      <c r="A104" s="7"/>
      <c r="B104" s="7" t="str">
        <f t="shared" si="7"/>
        <v>No Card</v>
      </c>
      <c r="C104" s="7" t="str">
        <f>IF(COUNTIF(MasterRoster!$F$2:$F$998, H104)&gt;0, "Yes", "No")</f>
        <v>No</v>
      </c>
      <c r="D104" s="7" t="str">
        <f t="shared" si="8"/>
        <v/>
      </c>
      <c r="E104" s="7" t="str">
        <f t="shared" si="9"/>
        <v/>
      </c>
      <c r="F104" s="7" t="str">
        <f t="shared" si="10"/>
        <v/>
      </c>
      <c r="G104" s="7" t="str">
        <f t="shared" si="11"/>
        <v>N/A</v>
      </c>
      <c r="H104" s="10" t="e">
        <f>(IFERROR(VLOOKUP(MID($A104,9,1),'Base32 Alphabet'!$A$1:$B$32,2,0),VLOOKUP(VALUE(MID($A104,9,1)),'Base32 Alphabet'!$A$1:$B$32,2,0))*32^6)+(IFERROR(VLOOKUP(MID($A104, 10, 1),'Base32 Alphabet'!$A$1:$B$32,2,0),VLOOKUP(VALUE(MID($A104, 10, 1)),'Base32 Alphabet'!$A$1:$B$32,2,0))*32^5)+(IFERROR(VLOOKUP(MID($A104, 11, 1),'Base32 Alphabet'!$A$1:$B$32,2,0),VLOOKUP(VALUE(MID($A104, 11, 1)),'Base32 Alphabet'!$A$1:$B$32,2,0))*32^4)+(IFERROR(VLOOKUP(MID($A104, 12, 1),'Base32 Alphabet'!$A$1:$B$32,2,0),VLOOKUP(VALUE(MID($A104, 12, 1)),'Base32 Alphabet'!$A$1:$B$32,2,0))*32^3)+(IFERROR(VLOOKUP(MID($A104, 13, 1),'Base32 Alphabet'!$A$1:$B$32,2,0),VLOOKUP(VALUE(MID($A104, 13, 1)),'Base32 Alphabet'!$A$1:$B$32,2,0))*32^2)+(IFERROR(VLOOKUP(MID($A104, 14, 1),'Base32 Alphabet'!$A$1:$B$32,2,0),VLOOKUP(VALUE(MID($A104, 14, 1)),'Base32 Alphabet'!$A$1:$B$32,2,0))*32)+(IFERROR(VLOOKUP(MID($A104, 15, 1),'Base32 Alphabet'!$A$1:$B$32,2,0),VLOOKUP(VALUE(MID($A104, 15, 1)),'Base32 Alphabet'!$A$1:$B$32,2,0)))</f>
        <v>#VALUE!</v>
      </c>
      <c r="I104" s="7" t="str">
        <f t="shared" si="13"/>
        <v/>
      </c>
    </row>
    <row r="105" spans="1:9">
      <c r="A105" s="7"/>
      <c r="B105" s="7" t="str">
        <f t="shared" si="7"/>
        <v>No Card</v>
      </c>
      <c r="C105" s="7" t="str">
        <f>IF(COUNTIF(MasterRoster!$F$2:$F$998, H105)&gt;0, "Yes", "No")</f>
        <v>No</v>
      </c>
      <c r="D105" s="7" t="str">
        <f t="shared" si="8"/>
        <v/>
      </c>
      <c r="E105" s="7" t="str">
        <f t="shared" si="9"/>
        <v/>
      </c>
      <c r="F105" s="7" t="str">
        <f t="shared" si="10"/>
        <v/>
      </c>
      <c r="G105" s="7" t="str">
        <f t="shared" si="11"/>
        <v>N/A</v>
      </c>
      <c r="H105" s="10" t="e">
        <f>(IFERROR(VLOOKUP(MID($A105,9,1),'Base32 Alphabet'!$A$1:$B$32,2,0),VLOOKUP(VALUE(MID($A105,9,1)),'Base32 Alphabet'!$A$1:$B$32,2,0))*32^6)+(IFERROR(VLOOKUP(MID($A105, 10, 1),'Base32 Alphabet'!$A$1:$B$32,2,0),VLOOKUP(VALUE(MID($A105, 10, 1)),'Base32 Alphabet'!$A$1:$B$32,2,0))*32^5)+(IFERROR(VLOOKUP(MID($A105, 11, 1),'Base32 Alphabet'!$A$1:$B$32,2,0),VLOOKUP(VALUE(MID($A105, 11, 1)),'Base32 Alphabet'!$A$1:$B$32,2,0))*32^4)+(IFERROR(VLOOKUP(MID($A105, 12, 1),'Base32 Alphabet'!$A$1:$B$32,2,0),VLOOKUP(VALUE(MID($A105, 12, 1)),'Base32 Alphabet'!$A$1:$B$32,2,0))*32^3)+(IFERROR(VLOOKUP(MID($A105, 13, 1),'Base32 Alphabet'!$A$1:$B$32,2,0),VLOOKUP(VALUE(MID($A105, 13, 1)),'Base32 Alphabet'!$A$1:$B$32,2,0))*32^2)+(IFERROR(VLOOKUP(MID($A105, 14, 1),'Base32 Alphabet'!$A$1:$B$32,2,0),VLOOKUP(VALUE(MID($A105, 14, 1)),'Base32 Alphabet'!$A$1:$B$32,2,0))*32)+(IFERROR(VLOOKUP(MID($A105, 15, 1),'Base32 Alphabet'!$A$1:$B$32,2,0),VLOOKUP(VALUE(MID($A105, 15, 1)),'Base32 Alphabet'!$A$1:$B$32,2,0)))</f>
        <v>#VALUE!</v>
      </c>
      <c r="I105" s="7" t="str">
        <f t="shared" si="13"/>
        <v/>
      </c>
    </row>
    <row r="106" spans="1:9">
      <c r="A106" s="7"/>
      <c r="B106" s="7" t="str">
        <f t="shared" si="7"/>
        <v>No Card</v>
      </c>
      <c r="C106" s="7" t="str">
        <f>IF(COUNTIF(MasterRoster!$F$2:$F$998, H106)&gt;0, "Yes", "No")</f>
        <v>No</v>
      </c>
      <c r="D106" s="7" t="str">
        <f t="shared" si="8"/>
        <v/>
      </c>
      <c r="E106" s="7" t="str">
        <f t="shared" si="9"/>
        <v/>
      </c>
      <c r="F106" s="7" t="str">
        <f t="shared" si="10"/>
        <v/>
      </c>
      <c r="G106" s="7" t="str">
        <f t="shared" si="11"/>
        <v>N/A</v>
      </c>
      <c r="H106" s="10" t="e">
        <f>(IFERROR(VLOOKUP(MID($A106,9,1),'Base32 Alphabet'!$A$1:$B$32,2,0),VLOOKUP(VALUE(MID($A106,9,1)),'Base32 Alphabet'!$A$1:$B$32,2,0))*32^6)+(IFERROR(VLOOKUP(MID($A106, 10, 1),'Base32 Alphabet'!$A$1:$B$32,2,0),VLOOKUP(VALUE(MID($A106, 10, 1)),'Base32 Alphabet'!$A$1:$B$32,2,0))*32^5)+(IFERROR(VLOOKUP(MID($A106, 11, 1),'Base32 Alphabet'!$A$1:$B$32,2,0),VLOOKUP(VALUE(MID($A106, 11, 1)),'Base32 Alphabet'!$A$1:$B$32,2,0))*32^4)+(IFERROR(VLOOKUP(MID($A106, 12, 1),'Base32 Alphabet'!$A$1:$B$32,2,0),VLOOKUP(VALUE(MID($A106, 12, 1)),'Base32 Alphabet'!$A$1:$B$32,2,0))*32^3)+(IFERROR(VLOOKUP(MID($A106, 13, 1),'Base32 Alphabet'!$A$1:$B$32,2,0),VLOOKUP(VALUE(MID($A106, 13, 1)),'Base32 Alphabet'!$A$1:$B$32,2,0))*32^2)+(IFERROR(VLOOKUP(MID($A106, 14, 1),'Base32 Alphabet'!$A$1:$B$32,2,0),VLOOKUP(VALUE(MID($A106, 14, 1)),'Base32 Alphabet'!$A$1:$B$32,2,0))*32)+(IFERROR(VLOOKUP(MID($A106, 15, 1),'Base32 Alphabet'!$A$1:$B$32,2,0),VLOOKUP(VALUE(MID($A106, 15, 1)),'Base32 Alphabet'!$A$1:$B$32,2,0)))</f>
        <v>#VALUE!</v>
      </c>
      <c r="I106" s="7" t="str">
        <f t="shared" si="13"/>
        <v/>
      </c>
    </row>
    <row r="107" spans="1:9">
      <c r="A107" s="7"/>
      <c r="B107" s="7" t="str">
        <f t="shared" si="7"/>
        <v>No Card</v>
      </c>
      <c r="C107" s="7" t="str">
        <f>IF(COUNTIF(MasterRoster!$F$2:$F$998, H107)&gt;0, "Yes", "No")</f>
        <v>No</v>
      </c>
      <c r="D107" s="7" t="str">
        <f t="shared" si="8"/>
        <v/>
      </c>
      <c r="E107" s="7" t="str">
        <f t="shared" si="9"/>
        <v/>
      </c>
      <c r="F107" s="7" t="str">
        <f t="shared" si="10"/>
        <v/>
      </c>
      <c r="G107" s="7" t="str">
        <f t="shared" si="11"/>
        <v>N/A</v>
      </c>
      <c r="H107" s="10" t="e">
        <f>(IFERROR(VLOOKUP(MID($A107,9,1),'Base32 Alphabet'!$A$1:$B$32,2,0),VLOOKUP(VALUE(MID($A107,9,1)),'Base32 Alphabet'!$A$1:$B$32,2,0))*32^6)+(IFERROR(VLOOKUP(MID($A107, 10, 1),'Base32 Alphabet'!$A$1:$B$32,2,0),VLOOKUP(VALUE(MID($A107, 10, 1)),'Base32 Alphabet'!$A$1:$B$32,2,0))*32^5)+(IFERROR(VLOOKUP(MID($A107, 11, 1),'Base32 Alphabet'!$A$1:$B$32,2,0),VLOOKUP(VALUE(MID($A107, 11, 1)),'Base32 Alphabet'!$A$1:$B$32,2,0))*32^4)+(IFERROR(VLOOKUP(MID($A107, 12, 1),'Base32 Alphabet'!$A$1:$B$32,2,0),VLOOKUP(VALUE(MID($A107, 12, 1)),'Base32 Alphabet'!$A$1:$B$32,2,0))*32^3)+(IFERROR(VLOOKUP(MID($A107, 13, 1),'Base32 Alphabet'!$A$1:$B$32,2,0),VLOOKUP(VALUE(MID($A107, 13, 1)),'Base32 Alphabet'!$A$1:$B$32,2,0))*32^2)+(IFERROR(VLOOKUP(MID($A107, 14, 1),'Base32 Alphabet'!$A$1:$B$32,2,0),VLOOKUP(VALUE(MID($A107, 14, 1)),'Base32 Alphabet'!$A$1:$B$32,2,0))*32)+(IFERROR(VLOOKUP(MID($A107, 15, 1),'Base32 Alphabet'!$A$1:$B$32,2,0),VLOOKUP(VALUE(MID($A107, 15, 1)),'Base32 Alphabet'!$A$1:$B$32,2,0)))</f>
        <v>#VALUE!</v>
      </c>
      <c r="I107" s="7" t="str">
        <f t="shared" si="13"/>
        <v/>
      </c>
    </row>
    <row r="108" spans="1:9">
      <c r="A108" s="7"/>
      <c r="B108" s="7" t="str">
        <f t="shared" si="7"/>
        <v>No Card</v>
      </c>
      <c r="C108" s="7" t="str">
        <f>IF(COUNTIF(MasterRoster!$F$2:$F$998, H108)&gt;0, "Yes", "No")</f>
        <v>No</v>
      </c>
      <c r="D108" s="7" t="str">
        <f t="shared" si="8"/>
        <v/>
      </c>
      <c r="E108" s="7" t="str">
        <f t="shared" si="9"/>
        <v/>
      </c>
      <c r="F108" s="7" t="str">
        <f t="shared" si="10"/>
        <v/>
      </c>
      <c r="G108" s="7" t="str">
        <f t="shared" si="11"/>
        <v>N/A</v>
      </c>
      <c r="H108" s="10" t="e">
        <f>(IFERROR(VLOOKUP(MID($A108,9,1),'Base32 Alphabet'!$A$1:$B$32,2,0),VLOOKUP(VALUE(MID($A108,9,1)),'Base32 Alphabet'!$A$1:$B$32,2,0))*32^6)+(IFERROR(VLOOKUP(MID($A108, 10, 1),'Base32 Alphabet'!$A$1:$B$32,2,0),VLOOKUP(VALUE(MID($A108, 10, 1)),'Base32 Alphabet'!$A$1:$B$32,2,0))*32^5)+(IFERROR(VLOOKUP(MID($A108, 11, 1),'Base32 Alphabet'!$A$1:$B$32,2,0),VLOOKUP(VALUE(MID($A108, 11, 1)),'Base32 Alphabet'!$A$1:$B$32,2,0))*32^4)+(IFERROR(VLOOKUP(MID($A108, 12, 1),'Base32 Alphabet'!$A$1:$B$32,2,0),VLOOKUP(VALUE(MID($A108, 12, 1)),'Base32 Alphabet'!$A$1:$B$32,2,0))*32^3)+(IFERROR(VLOOKUP(MID($A108, 13, 1),'Base32 Alphabet'!$A$1:$B$32,2,0),VLOOKUP(VALUE(MID($A108, 13, 1)),'Base32 Alphabet'!$A$1:$B$32,2,0))*32^2)+(IFERROR(VLOOKUP(MID($A108, 14, 1),'Base32 Alphabet'!$A$1:$B$32,2,0),VLOOKUP(VALUE(MID($A108, 14, 1)),'Base32 Alphabet'!$A$1:$B$32,2,0))*32)+(IFERROR(VLOOKUP(MID($A108, 15, 1),'Base32 Alphabet'!$A$1:$B$32,2,0),VLOOKUP(VALUE(MID($A108, 15, 1)),'Base32 Alphabet'!$A$1:$B$32,2,0)))</f>
        <v>#VALUE!</v>
      </c>
      <c r="I108" s="7" t="str">
        <f t="shared" si="13"/>
        <v/>
      </c>
    </row>
    <row r="109" spans="1:9">
      <c r="A109" s="7"/>
      <c r="B109" s="7" t="str">
        <f t="shared" si="7"/>
        <v>No Card</v>
      </c>
      <c r="C109" s="7" t="str">
        <f>IF(COUNTIF(MasterRoster!$F$2:$F$998, H109)&gt;0, "Yes", "No")</f>
        <v>No</v>
      </c>
      <c r="D109" s="7" t="str">
        <f t="shared" si="8"/>
        <v/>
      </c>
      <c r="E109" s="7" t="str">
        <f t="shared" si="9"/>
        <v/>
      </c>
      <c r="F109" s="7" t="str">
        <f t="shared" si="10"/>
        <v/>
      </c>
      <c r="G109" s="7" t="str">
        <f t="shared" si="11"/>
        <v>N/A</v>
      </c>
      <c r="H109" s="10" t="e">
        <f>(IFERROR(VLOOKUP(MID($A109,9,1),'Base32 Alphabet'!$A$1:$B$32,2,0),VLOOKUP(VALUE(MID($A109,9,1)),'Base32 Alphabet'!$A$1:$B$32,2,0))*32^6)+(IFERROR(VLOOKUP(MID($A109, 10, 1),'Base32 Alphabet'!$A$1:$B$32,2,0),VLOOKUP(VALUE(MID($A109, 10, 1)),'Base32 Alphabet'!$A$1:$B$32,2,0))*32^5)+(IFERROR(VLOOKUP(MID($A109, 11, 1),'Base32 Alphabet'!$A$1:$B$32,2,0),VLOOKUP(VALUE(MID($A109, 11, 1)),'Base32 Alphabet'!$A$1:$B$32,2,0))*32^4)+(IFERROR(VLOOKUP(MID($A109, 12, 1),'Base32 Alphabet'!$A$1:$B$32,2,0),VLOOKUP(VALUE(MID($A109, 12, 1)),'Base32 Alphabet'!$A$1:$B$32,2,0))*32^3)+(IFERROR(VLOOKUP(MID($A109, 13, 1),'Base32 Alphabet'!$A$1:$B$32,2,0),VLOOKUP(VALUE(MID($A109, 13, 1)),'Base32 Alphabet'!$A$1:$B$32,2,0))*32^2)+(IFERROR(VLOOKUP(MID($A109, 14, 1),'Base32 Alphabet'!$A$1:$B$32,2,0),VLOOKUP(VALUE(MID($A109, 14, 1)),'Base32 Alphabet'!$A$1:$B$32,2,0))*32)+(IFERROR(VLOOKUP(MID($A109, 15, 1),'Base32 Alphabet'!$A$1:$B$32,2,0),VLOOKUP(VALUE(MID($A109, 15, 1)),'Base32 Alphabet'!$A$1:$B$32,2,0)))</f>
        <v>#VALUE!</v>
      </c>
      <c r="I109" s="7" t="str">
        <f t="shared" si="13"/>
        <v/>
      </c>
    </row>
    <row r="110" spans="1:9">
      <c r="A110" s="7"/>
      <c r="B110" s="7" t="str">
        <f t="shared" si="7"/>
        <v>No Card</v>
      </c>
      <c r="C110" s="7" t="str">
        <f>IF(COUNTIF(MasterRoster!$F$2:$F$998, H110)&gt;0, "Yes", "No")</f>
        <v>No</v>
      </c>
      <c r="D110" s="7" t="str">
        <f t="shared" si="8"/>
        <v/>
      </c>
      <c r="E110" s="7" t="str">
        <f t="shared" si="9"/>
        <v/>
      </c>
      <c r="F110" s="7" t="str">
        <f t="shared" si="10"/>
        <v/>
      </c>
      <c r="G110" s="7" t="str">
        <f t="shared" si="11"/>
        <v>N/A</v>
      </c>
      <c r="H110" s="10" t="e">
        <f>(IFERROR(VLOOKUP(MID($A110,9,1),'Base32 Alphabet'!$A$1:$B$32,2,0),VLOOKUP(VALUE(MID($A110,9,1)),'Base32 Alphabet'!$A$1:$B$32,2,0))*32^6)+(IFERROR(VLOOKUP(MID($A110, 10, 1),'Base32 Alphabet'!$A$1:$B$32,2,0),VLOOKUP(VALUE(MID($A110, 10, 1)),'Base32 Alphabet'!$A$1:$B$32,2,0))*32^5)+(IFERROR(VLOOKUP(MID($A110, 11, 1),'Base32 Alphabet'!$A$1:$B$32,2,0),VLOOKUP(VALUE(MID($A110, 11, 1)),'Base32 Alphabet'!$A$1:$B$32,2,0))*32^4)+(IFERROR(VLOOKUP(MID($A110, 12, 1),'Base32 Alphabet'!$A$1:$B$32,2,0),VLOOKUP(VALUE(MID($A110, 12, 1)),'Base32 Alphabet'!$A$1:$B$32,2,0))*32^3)+(IFERROR(VLOOKUP(MID($A110, 13, 1),'Base32 Alphabet'!$A$1:$B$32,2,0),VLOOKUP(VALUE(MID($A110, 13, 1)),'Base32 Alphabet'!$A$1:$B$32,2,0))*32^2)+(IFERROR(VLOOKUP(MID($A110, 14, 1),'Base32 Alphabet'!$A$1:$B$32,2,0),VLOOKUP(VALUE(MID($A110, 14, 1)),'Base32 Alphabet'!$A$1:$B$32,2,0))*32)+(IFERROR(VLOOKUP(MID($A110, 15, 1),'Base32 Alphabet'!$A$1:$B$32,2,0),VLOOKUP(VALUE(MID($A110, 15, 1)),'Base32 Alphabet'!$A$1:$B$32,2,0)))</f>
        <v>#VALUE!</v>
      </c>
      <c r="I110" s="7" t="str">
        <f t="shared" si="13"/>
        <v/>
      </c>
    </row>
    <row r="111" spans="1:9">
      <c r="A111" s="7"/>
      <c r="B111" s="7" t="str">
        <f t="shared" si="7"/>
        <v>No Card</v>
      </c>
      <c r="C111" s="7" t="str">
        <f>IF(COUNTIF(MasterRoster!$F$2:$F$998, H111)&gt;0, "Yes", "No")</f>
        <v>No</v>
      </c>
      <c r="D111" s="7" t="str">
        <f t="shared" si="8"/>
        <v/>
      </c>
      <c r="E111" s="7" t="str">
        <f t="shared" si="9"/>
        <v/>
      </c>
      <c r="F111" s="7" t="str">
        <f t="shared" si="10"/>
        <v/>
      </c>
      <c r="G111" s="7" t="str">
        <f t="shared" si="11"/>
        <v>N/A</v>
      </c>
      <c r="H111" s="10" t="e">
        <f>(IFERROR(VLOOKUP(MID($A111,9,1),'Base32 Alphabet'!$A$1:$B$32,2,0),VLOOKUP(VALUE(MID($A111,9,1)),'Base32 Alphabet'!$A$1:$B$32,2,0))*32^6)+(IFERROR(VLOOKUP(MID($A111, 10, 1),'Base32 Alphabet'!$A$1:$B$32,2,0),VLOOKUP(VALUE(MID($A111, 10, 1)),'Base32 Alphabet'!$A$1:$B$32,2,0))*32^5)+(IFERROR(VLOOKUP(MID($A111, 11, 1),'Base32 Alphabet'!$A$1:$B$32,2,0),VLOOKUP(VALUE(MID($A111, 11, 1)),'Base32 Alphabet'!$A$1:$B$32,2,0))*32^4)+(IFERROR(VLOOKUP(MID($A111, 12, 1),'Base32 Alphabet'!$A$1:$B$32,2,0),VLOOKUP(VALUE(MID($A111, 12, 1)),'Base32 Alphabet'!$A$1:$B$32,2,0))*32^3)+(IFERROR(VLOOKUP(MID($A111, 13, 1),'Base32 Alphabet'!$A$1:$B$32,2,0),VLOOKUP(VALUE(MID($A111, 13, 1)),'Base32 Alphabet'!$A$1:$B$32,2,0))*32^2)+(IFERROR(VLOOKUP(MID($A111, 14, 1),'Base32 Alphabet'!$A$1:$B$32,2,0),VLOOKUP(VALUE(MID($A111, 14, 1)),'Base32 Alphabet'!$A$1:$B$32,2,0))*32)+(IFERROR(VLOOKUP(MID($A111, 15, 1),'Base32 Alphabet'!$A$1:$B$32,2,0),VLOOKUP(VALUE(MID($A111, 15, 1)),'Base32 Alphabet'!$A$1:$B$32,2,0)))</f>
        <v>#VALUE!</v>
      </c>
      <c r="I111" s="7" t="str">
        <f t="shared" si="13"/>
        <v/>
      </c>
    </row>
    <row r="112" spans="1:9">
      <c r="A112" s="7"/>
      <c r="B112" s="7" t="str">
        <f t="shared" si="7"/>
        <v>No Card</v>
      </c>
      <c r="C112" s="7" t="str">
        <f>IF(COUNTIF(MasterRoster!$F$2:$F$998, H112)&gt;0, "Yes", "No")</f>
        <v>No</v>
      </c>
      <c r="D112" s="7" t="str">
        <f t="shared" si="8"/>
        <v/>
      </c>
      <c r="E112" s="7" t="str">
        <f t="shared" si="9"/>
        <v/>
      </c>
      <c r="F112" s="7" t="str">
        <f t="shared" si="10"/>
        <v/>
      </c>
      <c r="G112" s="7" t="str">
        <f t="shared" si="11"/>
        <v>N/A</v>
      </c>
      <c r="H112" s="10" t="e">
        <f>(IFERROR(VLOOKUP(MID($A112,9,1),'Base32 Alphabet'!$A$1:$B$32,2,0),VLOOKUP(VALUE(MID($A112,9,1)),'Base32 Alphabet'!$A$1:$B$32,2,0))*32^6)+(IFERROR(VLOOKUP(MID($A112, 10, 1),'Base32 Alphabet'!$A$1:$B$32,2,0),VLOOKUP(VALUE(MID($A112, 10, 1)),'Base32 Alphabet'!$A$1:$B$32,2,0))*32^5)+(IFERROR(VLOOKUP(MID($A112, 11, 1),'Base32 Alphabet'!$A$1:$B$32,2,0),VLOOKUP(VALUE(MID($A112, 11, 1)),'Base32 Alphabet'!$A$1:$B$32,2,0))*32^4)+(IFERROR(VLOOKUP(MID($A112, 12, 1),'Base32 Alphabet'!$A$1:$B$32,2,0),VLOOKUP(VALUE(MID($A112, 12, 1)),'Base32 Alphabet'!$A$1:$B$32,2,0))*32^3)+(IFERROR(VLOOKUP(MID($A112, 13, 1),'Base32 Alphabet'!$A$1:$B$32,2,0),VLOOKUP(VALUE(MID($A112, 13, 1)),'Base32 Alphabet'!$A$1:$B$32,2,0))*32^2)+(IFERROR(VLOOKUP(MID($A112, 14, 1),'Base32 Alphabet'!$A$1:$B$32,2,0),VLOOKUP(VALUE(MID($A112, 14, 1)),'Base32 Alphabet'!$A$1:$B$32,2,0))*32)+(IFERROR(VLOOKUP(MID($A112, 15, 1),'Base32 Alphabet'!$A$1:$B$32,2,0),VLOOKUP(VALUE(MID($A112, 15, 1)),'Base32 Alphabet'!$A$1:$B$32,2,0)))</f>
        <v>#VALUE!</v>
      </c>
      <c r="I112" s="7" t="str">
        <f t="shared" si="13"/>
        <v/>
      </c>
    </row>
    <row r="113" spans="1:9">
      <c r="A113" s="7"/>
      <c r="B113" s="7" t="str">
        <f t="shared" si="7"/>
        <v>No Card</v>
      </c>
      <c r="C113" s="7" t="str">
        <f>IF(COUNTIF(MasterRoster!$F$2:$F$998, H113)&gt;0, "Yes", "No")</f>
        <v>No</v>
      </c>
      <c r="D113" s="7" t="str">
        <f t="shared" si="8"/>
        <v/>
      </c>
      <c r="E113" s="7" t="str">
        <f t="shared" si="9"/>
        <v/>
      </c>
      <c r="F113" s="7" t="str">
        <f t="shared" si="10"/>
        <v/>
      </c>
      <c r="G113" s="7" t="str">
        <f t="shared" si="11"/>
        <v>N/A</v>
      </c>
      <c r="H113" s="10" t="e">
        <f>(IFERROR(VLOOKUP(MID($A113,9,1),'Base32 Alphabet'!$A$1:$B$32,2,0),VLOOKUP(VALUE(MID($A113,9,1)),'Base32 Alphabet'!$A$1:$B$32,2,0))*32^6)+(IFERROR(VLOOKUP(MID($A113, 10, 1),'Base32 Alphabet'!$A$1:$B$32,2,0),VLOOKUP(VALUE(MID($A113, 10, 1)),'Base32 Alphabet'!$A$1:$B$32,2,0))*32^5)+(IFERROR(VLOOKUP(MID($A113, 11, 1),'Base32 Alphabet'!$A$1:$B$32,2,0),VLOOKUP(VALUE(MID($A113, 11, 1)),'Base32 Alphabet'!$A$1:$B$32,2,0))*32^4)+(IFERROR(VLOOKUP(MID($A113, 12, 1),'Base32 Alphabet'!$A$1:$B$32,2,0),VLOOKUP(VALUE(MID($A113, 12, 1)),'Base32 Alphabet'!$A$1:$B$32,2,0))*32^3)+(IFERROR(VLOOKUP(MID($A113, 13, 1),'Base32 Alphabet'!$A$1:$B$32,2,0),VLOOKUP(VALUE(MID($A113, 13, 1)),'Base32 Alphabet'!$A$1:$B$32,2,0))*32^2)+(IFERROR(VLOOKUP(MID($A113, 14, 1),'Base32 Alphabet'!$A$1:$B$32,2,0),VLOOKUP(VALUE(MID($A113, 14, 1)),'Base32 Alphabet'!$A$1:$B$32,2,0))*32)+(IFERROR(VLOOKUP(MID($A113, 15, 1),'Base32 Alphabet'!$A$1:$B$32,2,0),VLOOKUP(VALUE(MID($A113, 15, 1)),'Base32 Alphabet'!$A$1:$B$32,2,0)))</f>
        <v>#VALUE!</v>
      </c>
      <c r="I113" s="7" t="str">
        <f t="shared" si="13"/>
        <v/>
      </c>
    </row>
    <row r="114" spans="1:9">
      <c r="A114" s="7"/>
      <c r="B114" s="7" t="str">
        <f t="shared" si="7"/>
        <v>No Card</v>
      </c>
      <c r="C114" s="7" t="str">
        <f>IF(COUNTIF(MasterRoster!$F$2:$F$998, H114)&gt;0, "Yes", "No")</f>
        <v>No</v>
      </c>
      <c r="D114" s="7" t="str">
        <f t="shared" si="8"/>
        <v/>
      </c>
      <c r="E114" s="7" t="str">
        <f t="shared" si="9"/>
        <v/>
      </c>
      <c r="F114" s="7" t="str">
        <f t="shared" si="10"/>
        <v/>
      </c>
      <c r="G114" s="7" t="str">
        <f t="shared" si="11"/>
        <v>N/A</v>
      </c>
      <c r="H114" s="10" t="e">
        <f>(IFERROR(VLOOKUP(MID($A114,9,1),'Base32 Alphabet'!$A$1:$B$32,2,0),VLOOKUP(VALUE(MID($A114,9,1)),'Base32 Alphabet'!$A$1:$B$32,2,0))*32^6)+(IFERROR(VLOOKUP(MID($A114, 10, 1),'Base32 Alphabet'!$A$1:$B$32,2,0),VLOOKUP(VALUE(MID($A114, 10, 1)),'Base32 Alphabet'!$A$1:$B$32,2,0))*32^5)+(IFERROR(VLOOKUP(MID($A114, 11, 1),'Base32 Alphabet'!$A$1:$B$32,2,0),VLOOKUP(VALUE(MID($A114, 11, 1)),'Base32 Alphabet'!$A$1:$B$32,2,0))*32^4)+(IFERROR(VLOOKUP(MID($A114, 12, 1),'Base32 Alphabet'!$A$1:$B$32,2,0),VLOOKUP(VALUE(MID($A114, 12, 1)),'Base32 Alphabet'!$A$1:$B$32,2,0))*32^3)+(IFERROR(VLOOKUP(MID($A114, 13, 1),'Base32 Alphabet'!$A$1:$B$32,2,0),VLOOKUP(VALUE(MID($A114, 13, 1)),'Base32 Alphabet'!$A$1:$B$32,2,0))*32^2)+(IFERROR(VLOOKUP(MID($A114, 14, 1),'Base32 Alphabet'!$A$1:$B$32,2,0),VLOOKUP(VALUE(MID($A114, 14, 1)),'Base32 Alphabet'!$A$1:$B$32,2,0))*32)+(IFERROR(VLOOKUP(MID($A114, 15, 1),'Base32 Alphabet'!$A$1:$B$32,2,0),VLOOKUP(VALUE(MID($A114, 15, 1)),'Base32 Alphabet'!$A$1:$B$32,2,0)))</f>
        <v>#VALUE!</v>
      </c>
      <c r="I114" s="7" t="str">
        <f t="shared" si="13"/>
        <v/>
      </c>
    </row>
    <row r="115" spans="1:9">
      <c r="A115" s="7"/>
      <c r="B115" s="7" t="str">
        <f t="shared" si="7"/>
        <v>No Card</v>
      </c>
      <c r="C115" s="7" t="str">
        <f>IF(COUNTIF(MasterRoster!$F$2:$F$998, H115)&gt;0, "Yes", "No")</f>
        <v>No</v>
      </c>
      <c r="D115" s="7" t="str">
        <f t="shared" si="8"/>
        <v/>
      </c>
      <c r="E115" s="7" t="str">
        <f t="shared" si="9"/>
        <v/>
      </c>
      <c r="F115" s="7" t="str">
        <f t="shared" si="10"/>
        <v/>
      </c>
      <c r="G115" s="7" t="str">
        <f t="shared" si="11"/>
        <v>N/A</v>
      </c>
      <c r="H115" s="10" t="e">
        <f>(IFERROR(VLOOKUP(MID($A115,9,1),'Base32 Alphabet'!$A$1:$B$32,2,0),VLOOKUP(VALUE(MID($A115,9,1)),'Base32 Alphabet'!$A$1:$B$32,2,0))*32^6)+(IFERROR(VLOOKUP(MID($A115, 10, 1),'Base32 Alphabet'!$A$1:$B$32,2,0),VLOOKUP(VALUE(MID($A115, 10, 1)),'Base32 Alphabet'!$A$1:$B$32,2,0))*32^5)+(IFERROR(VLOOKUP(MID($A115, 11, 1),'Base32 Alphabet'!$A$1:$B$32,2,0),VLOOKUP(VALUE(MID($A115, 11, 1)),'Base32 Alphabet'!$A$1:$B$32,2,0))*32^4)+(IFERROR(VLOOKUP(MID($A115, 12, 1),'Base32 Alphabet'!$A$1:$B$32,2,0),VLOOKUP(VALUE(MID($A115, 12, 1)),'Base32 Alphabet'!$A$1:$B$32,2,0))*32^3)+(IFERROR(VLOOKUP(MID($A115, 13, 1),'Base32 Alphabet'!$A$1:$B$32,2,0),VLOOKUP(VALUE(MID($A115, 13, 1)),'Base32 Alphabet'!$A$1:$B$32,2,0))*32^2)+(IFERROR(VLOOKUP(MID($A115, 14, 1),'Base32 Alphabet'!$A$1:$B$32,2,0),VLOOKUP(VALUE(MID($A115, 14, 1)),'Base32 Alphabet'!$A$1:$B$32,2,0))*32)+(IFERROR(VLOOKUP(MID($A115, 15, 1),'Base32 Alphabet'!$A$1:$B$32,2,0),VLOOKUP(VALUE(MID($A115, 15, 1)),'Base32 Alphabet'!$A$1:$B$32,2,0)))</f>
        <v>#VALUE!</v>
      </c>
      <c r="I115" s="7" t="str">
        <f t="shared" si="13"/>
        <v/>
      </c>
    </row>
    <row r="116" spans="1:9">
      <c r="A116" s="7"/>
      <c r="B116" s="7" t="str">
        <f t="shared" si="7"/>
        <v>No Card</v>
      </c>
      <c r="C116" s="7" t="str">
        <f>IF(COUNTIF(MasterRoster!$F$2:$F$998, H116)&gt;0, "Yes", "No")</f>
        <v>No</v>
      </c>
      <c r="D116" s="7" t="str">
        <f t="shared" si="8"/>
        <v/>
      </c>
      <c r="E116" s="7" t="str">
        <f t="shared" si="9"/>
        <v/>
      </c>
      <c r="F116" s="7" t="str">
        <f t="shared" si="10"/>
        <v/>
      </c>
      <c r="G116" s="7" t="str">
        <f t="shared" si="11"/>
        <v>N/A</v>
      </c>
      <c r="H116" s="10" t="e">
        <f>(IFERROR(VLOOKUP(MID($A116,9,1),'Base32 Alphabet'!$A$1:$B$32,2,0),VLOOKUP(VALUE(MID($A116,9,1)),'Base32 Alphabet'!$A$1:$B$32,2,0))*32^6)+(IFERROR(VLOOKUP(MID($A116, 10, 1),'Base32 Alphabet'!$A$1:$B$32,2,0),VLOOKUP(VALUE(MID($A116, 10, 1)),'Base32 Alphabet'!$A$1:$B$32,2,0))*32^5)+(IFERROR(VLOOKUP(MID($A116, 11, 1),'Base32 Alphabet'!$A$1:$B$32,2,0),VLOOKUP(VALUE(MID($A116, 11, 1)),'Base32 Alphabet'!$A$1:$B$32,2,0))*32^4)+(IFERROR(VLOOKUP(MID($A116, 12, 1),'Base32 Alphabet'!$A$1:$B$32,2,0),VLOOKUP(VALUE(MID($A116, 12, 1)),'Base32 Alphabet'!$A$1:$B$32,2,0))*32^3)+(IFERROR(VLOOKUP(MID($A116, 13, 1),'Base32 Alphabet'!$A$1:$B$32,2,0),VLOOKUP(VALUE(MID($A116, 13, 1)),'Base32 Alphabet'!$A$1:$B$32,2,0))*32^2)+(IFERROR(VLOOKUP(MID($A116, 14, 1),'Base32 Alphabet'!$A$1:$B$32,2,0),VLOOKUP(VALUE(MID($A116, 14, 1)),'Base32 Alphabet'!$A$1:$B$32,2,0))*32)+(IFERROR(VLOOKUP(MID($A116, 15, 1),'Base32 Alphabet'!$A$1:$B$32,2,0),VLOOKUP(VALUE(MID($A116, 15, 1)),'Base32 Alphabet'!$A$1:$B$32,2,0)))</f>
        <v>#VALUE!</v>
      </c>
      <c r="I116" s="7" t="str">
        <f t="shared" si="13"/>
        <v/>
      </c>
    </row>
    <row r="117" spans="1:9">
      <c r="A117" s="7"/>
      <c r="B117" s="7" t="str">
        <f t="shared" si="7"/>
        <v>No Card</v>
      </c>
      <c r="C117" s="7" t="str">
        <f>IF(COUNTIF(MasterRoster!$F$2:$F$998, H117)&gt;0, "Yes", "No")</f>
        <v>No</v>
      </c>
      <c r="D117" s="7" t="str">
        <f t="shared" si="8"/>
        <v/>
      </c>
      <c r="E117" s="7" t="str">
        <f t="shared" si="9"/>
        <v/>
      </c>
      <c r="F117" s="7" t="str">
        <f t="shared" si="10"/>
        <v/>
      </c>
      <c r="G117" s="7" t="str">
        <f t="shared" si="11"/>
        <v>N/A</v>
      </c>
      <c r="H117" s="10" t="e">
        <f>(IFERROR(VLOOKUP(MID($A117,9,1),'Base32 Alphabet'!$A$1:$B$32,2,0),VLOOKUP(VALUE(MID($A117,9,1)),'Base32 Alphabet'!$A$1:$B$32,2,0))*32^6)+(IFERROR(VLOOKUP(MID($A117, 10, 1),'Base32 Alphabet'!$A$1:$B$32,2,0),VLOOKUP(VALUE(MID($A117, 10, 1)),'Base32 Alphabet'!$A$1:$B$32,2,0))*32^5)+(IFERROR(VLOOKUP(MID($A117, 11, 1),'Base32 Alphabet'!$A$1:$B$32,2,0),VLOOKUP(VALUE(MID($A117, 11, 1)),'Base32 Alphabet'!$A$1:$B$32,2,0))*32^4)+(IFERROR(VLOOKUP(MID($A117, 12, 1),'Base32 Alphabet'!$A$1:$B$32,2,0),VLOOKUP(VALUE(MID($A117, 12, 1)),'Base32 Alphabet'!$A$1:$B$32,2,0))*32^3)+(IFERROR(VLOOKUP(MID($A117, 13, 1),'Base32 Alphabet'!$A$1:$B$32,2,0),VLOOKUP(VALUE(MID($A117, 13, 1)),'Base32 Alphabet'!$A$1:$B$32,2,0))*32^2)+(IFERROR(VLOOKUP(MID($A117, 14, 1),'Base32 Alphabet'!$A$1:$B$32,2,0),VLOOKUP(VALUE(MID($A117, 14, 1)),'Base32 Alphabet'!$A$1:$B$32,2,0))*32)+(IFERROR(VLOOKUP(MID($A117, 15, 1),'Base32 Alphabet'!$A$1:$B$32,2,0),VLOOKUP(VALUE(MID($A117, 15, 1)),'Base32 Alphabet'!$A$1:$B$32,2,0)))</f>
        <v>#VALUE!</v>
      </c>
      <c r="I117" s="7" t="str">
        <f t="shared" si="13"/>
        <v/>
      </c>
    </row>
    <row r="118" spans="1:9">
      <c r="A118" s="7"/>
      <c r="B118" s="7" t="str">
        <f t="shared" si="7"/>
        <v>No Card</v>
      </c>
      <c r="C118" s="7" t="str">
        <f>IF(COUNTIF(MasterRoster!$F$2:$F$998, H118)&gt;0, "Yes", "No")</f>
        <v>No</v>
      </c>
      <c r="D118" s="7" t="str">
        <f t="shared" si="8"/>
        <v/>
      </c>
      <c r="E118" s="7" t="str">
        <f t="shared" si="9"/>
        <v/>
      </c>
      <c r="F118" s="7" t="str">
        <f t="shared" si="10"/>
        <v/>
      </c>
      <c r="G118" s="7" t="str">
        <f t="shared" si="11"/>
        <v>N/A</v>
      </c>
      <c r="H118" s="10" t="e">
        <f>(IFERROR(VLOOKUP(MID($A118,9,1),'Base32 Alphabet'!$A$1:$B$32,2,0),VLOOKUP(VALUE(MID($A118,9,1)),'Base32 Alphabet'!$A$1:$B$32,2,0))*32^6)+(IFERROR(VLOOKUP(MID($A118, 10, 1),'Base32 Alphabet'!$A$1:$B$32,2,0),VLOOKUP(VALUE(MID($A118, 10, 1)),'Base32 Alphabet'!$A$1:$B$32,2,0))*32^5)+(IFERROR(VLOOKUP(MID($A118, 11, 1),'Base32 Alphabet'!$A$1:$B$32,2,0),VLOOKUP(VALUE(MID($A118, 11, 1)),'Base32 Alphabet'!$A$1:$B$32,2,0))*32^4)+(IFERROR(VLOOKUP(MID($A118, 12, 1),'Base32 Alphabet'!$A$1:$B$32,2,0),VLOOKUP(VALUE(MID($A118, 12, 1)),'Base32 Alphabet'!$A$1:$B$32,2,0))*32^3)+(IFERROR(VLOOKUP(MID($A118, 13, 1),'Base32 Alphabet'!$A$1:$B$32,2,0),VLOOKUP(VALUE(MID($A118, 13, 1)),'Base32 Alphabet'!$A$1:$B$32,2,0))*32^2)+(IFERROR(VLOOKUP(MID($A118, 14, 1),'Base32 Alphabet'!$A$1:$B$32,2,0),VLOOKUP(VALUE(MID($A118, 14, 1)),'Base32 Alphabet'!$A$1:$B$32,2,0))*32)+(IFERROR(VLOOKUP(MID($A118, 15, 1),'Base32 Alphabet'!$A$1:$B$32,2,0),VLOOKUP(VALUE(MID($A118, 15, 1)),'Base32 Alphabet'!$A$1:$B$32,2,0)))</f>
        <v>#VALUE!</v>
      </c>
      <c r="I118" s="7" t="str">
        <f t="shared" si="13"/>
        <v/>
      </c>
    </row>
    <row r="119" spans="1:9">
      <c r="A119" s="7"/>
      <c r="B119" s="7" t="str">
        <f t="shared" si="7"/>
        <v>No Card</v>
      </c>
      <c r="C119" s="7" t="str">
        <f>IF(COUNTIF(MasterRoster!$F$2:$F$998, H119)&gt;0, "Yes", "No")</f>
        <v>No</v>
      </c>
      <c r="D119" s="7" t="str">
        <f t="shared" si="8"/>
        <v/>
      </c>
      <c r="E119" s="7" t="str">
        <f t="shared" si="9"/>
        <v/>
      </c>
      <c r="F119" s="7" t="str">
        <f t="shared" si="10"/>
        <v/>
      </c>
      <c r="G119" s="7" t="str">
        <f t="shared" si="11"/>
        <v>N/A</v>
      </c>
      <c r="H119" s="10" t="e">
        <f>(IFERROR(VLOOKUP(MID($A119,9,1),'Base32 Alphabet'!$A$1:$B$32,2,0),VLOOKUP(VALUE(MID($A119,9,1)),'Base32 Alphabet'!$A$1:$B$32,2,0))*32^6)+(IFERROR(VLOOKUP(MID($A119, 10, 1),'Base32 Alphabet'!$A$1:$B$32,2,0),VLOOKUP(VALUE(MID($A119, 10, 1)),'Base32 Alphabet'!$A$1:$B$32,2,0))*32^5)+(IFERROR(VLOOKUP(MID($A119, 11, 1),'Base32 Alphabet'!$A$1:$B$32,2,0),VLOOKUP(VALUE(MID($A119, 11, 1)),'Base32 Alphabet'!$A$1:$B$32,2,0))*32^4)+(IFERROR(VLOOKUP(MID($A119, 12, 1),'Base32 Alphabet'!$A$1:$B$32,2,0),VLOOKUP(VALUE(MID($A119, 12, 1)),'Base32 Alphabet'!$A$1:$B$32,2,0))*32^3)+(IFERROR(VLOOKUP(MID($A119, 13, 1),'Base32 Alphabet'!$A$1:$B$32,2,0),VLOOKUP(VALUE(MID($A119, 13, 1)),'Base32 Alphabet'!$A$1:$B$32,2,0))*32^2)+(IFERROR(VLOOKUP(MID($A119, 14, 1),'Base32 Alphabet'!$A$1:$B$32,2,0),VLOOKUP(VALUE(MID($A119, 14, 1)),'Base32 Alphabet'!$A$1:$B$32,2,0))*32)+(IFERROR(VLOOKUP(MID($A119, 15, 1),'Base32 Alphabet'!$A$1:$B$32,2,0),VLOOKUP(VALUE(MID($A119, 15, 1)),'Base32 Alphabet'!$A$1:$B$32,2,0)))</f>
        <v>#VALUE!</v>
      </c>
      <c r="I119" s="7" t="str">
        <f t="shared" si="13"/>
        <v/>
      </c>
    </row>
    <row r="120" spans="1:9">
      <c r="A120" s="7"/>
      <c r="B120" s="7" t="str">
        <f t="shared" si="7"/>
        <v>No Card</v>
      </c>
      <c r="C120" s="7" t="str">
        <f>IF(COUNTIF(MasterRoster!$F$2:$F$998, H120)&gt;0, "Yes", "No")</f>
        <v>No</v>
      </c>
      <c r="D120" s="7" t="str">
        <f t="shared" si="8"/>
        <v/>
      </c>
      <c r="E120" s="7" t="str">
        <f t="shared" si="9"/>
        <v/>
      </c>
      <c r="F120" s="7" t="str">
        <f t="shared" si="10"/>
        <v/>
      </c>
      <c r="G120" s="7" t="str">
        <f t="shared" si="11"/>
        <v>N/A</v>
      </c>
      <c r="H120" s="10" t="e">
        <f>(IFERROR(VLOOKUP(MID($A120,9,1),'Base32 Alphabet'!$A$1:$B$32,2,0),VLOOKUP(VALUE(MID($A120,9,1)),'Base32 Alphabet'!$A$1:$B$32,2,0))*32^6)+(IFERROR(VLOOKUP(MID($A120, 10, 1),'Base32 Alphabet'!$A$1:$B$32,2,0),VLOOKUP(VALUE(MID($A120, 10, 1)),'Base32 Alphabet'!$A$1:$B$32,2,0))*32^5)+(IFERROR(VLOOKUP(MID($A120, 11, 1),'Base32 Alphabet'!$A$1:$B$32,2,0),VLOOKUP(VALUE(MID($A120, 11, 1)),'Base32 Alphabet'!$A$1:$B$32,2,0))*32^4)+(IFERROR(VLOOKUP(MID($A120, 12, 1),'Base32 Alphabet'!$A$1:$B$32,2,0),VLOOKUP(VALUE(MID($A120, 12, 1)),'Base32 Alphabet'!$A$1:$B$32,2,0))*32^3)+(IFERROR(VLOOKUP(MID($A120, 13, 1),'Base32 Alphabet'!$A$1:$B$32,2,0),VLOOKUP(VALUE(MID($A120, 13, 1)),'Base32 Alphabet'!$A$1:$B$32,2,0))*32^2)+(IFERROR(VLOOKUP(MID($A120, 14, 1),'Base32 Alphabet'!$A$1:$B$32,2,0),VLOOKUP(VALUE(MID($A120, 14, 1)),'Base32 Alphabet'!$A$1:$B$32,2,0))*32)+(IFERROR(VLOOKUP(MID($A120, 15, 1),'Base32 Alphabet'!$A$1:$B$32,2,0),VLOOKUP(VALUE(MID($A120, 15, 1)),'Base32 Alphabet'!$A$1:$B$32,2,0)))</f>
        <v>#VALUE!</v>
      </c>
      <c r="I120" s="7" t="str">
        <f t="shared" si="13"/>
        <v/>
      </c>
    </row>
    <row r="121" spans="1:9">
      <c r="A121" s="7"/>
      <c r="B121" s="7" t="str">
        <f t="shared" si="7"/>
        <v>No Card</v>
      </c>
      <c r="C121" s="7" t="str">
        <f>IF(COUNTIF(MasterRoster!$F$2:$F$998, H121)&gt;0, "Yes", "No")</f>
        <v>No</v>
      </c>
      <c r="D121" s="7" t="str">
        <f t="shared" si="8"/>
        <v/>
      </c>
      <c r="E121" s="7" t="str">
        <f t="shared" si="9"/>
        <v/>
      </c>
      <c r="F121" s="7" t="str">
        <f t="shared" si="10"/>
        <v/>
      </c>
      <c r="G121" s="7" t="str">
        <f t="shared" si="11"/>
        <v>N/A</v>
      </c>
      <c r="H121" s="10" t="e">
        <f>(IFERROR(VLOOKUP(MID($A121,9,1),'Base32 Alphabet'!$A$1:$B$32,2,0),VLOOKUP(VALUE(MID($A121,9,1)),'Base32 Alphabet'!$A$1:$B$32,2,0))*32^6)+(IFERROR(VLOOKUP(MID($A121, 10, 1),'Base32 Alphabet'!$A$1:$B$32,2,0),VLOOKUP(VALUE(MID($A121, 10, 1)),'Base32 Alphabet'!$A$1:$B$32,2,0))*32^5)+(IFERROR(VLOOKUP(MID($A121, 11, 1),'Base32 Alphabet'!$A$1:$B$32,2,0),VLOOKUP(VALUE(MID($A121, 11, 1)),'Base32 Alphabet'!$A$1:$B$32,2,0))*32^4)+(IFERROR(VLOOKUP(MID($A121, 12, 1),'Base32 Alphabet'!$A$1:$B$32,2,0),VLOOKUP(VALUE(MID($A121, 12, 1)),'Base32 Alphabet'!$A$1:$B$32,2,0))*32^3)+(IFERROR(VLOOKUP(MID($A121, 13, 1),'Base32 Alphabet'!$A$1:$B$32,2,0),VLOOKUP(VALUE(MID($A121, 13, 1)),'Base32 Alphabet'!$A$1:$B$32,2,0))*32^2)+(IFERROR(VLOOKUP(MID($A121, 14, 1),'Base32 Alphabet'!$A$1:$B$32,2,0),VLOOKUP(VALUE(MID($A121, 14, 1)),'Base32 Alphabet'!$A$1:$B$32,2,0))*32)+(IFERROR(VLOOKUP(MID($A121, 15, 1),'Base32 Alphabet'!$A$1:$B$32,2,0),VLOOKUP(VALUE(MID($A121, 15, 1)),'Base32 Alphabet'!$A$1:$B$32,2,0)))</f>
        <v>#VALUE!</v>
      </c>
      <c r="I121" s="7" t="str">
        <f t="shared" si="13"/>
        <v/>
      </c>
    </row>
    <row r="122" spans="1:9">
      <c r="A122" s="7"/>
      <c r="B122" s="7" t="str">
        <f t="shared" si="7"/>
        <v>No Card</v>
      </c>
      <c r="C122" s="7" t="str">
        <f>IF(COUNTIF(MasterRoster!$F$2:$F$998, H122)&gt;0, "Yes", "No")</f>
        <v>No</v>
      </c>
      <c r="D122" s="7" t="str">
        <f t="shared" si="8"/>
        <v/>
      </c>
      <c r="E122" s="7" t="str">
        <f t="shared" si="9"/>
        <v/>
      </c>
      <c r="F122" s="7" t="str">
        <f t="shared" si="10"/>
        <v/>
      </c>
      <c r="G122" s="7" t="str">
        <f t="shared" si="11"/>
        <v>N/A</v>
      </c>
      <c r="H122" s="10" t="e">
        <f>(IFERROR(VLOOKUP(MID($A122,9,1),'Base32 Alphabet'!$A$1:$B$32,2,0),VLOOKUP(VALUE(MID($A122,9,1)),'Base32 Alphabet'!$A$1:$B$32,2,0))*32^6)+(IFERROR(VLOOKUP(MID($A122, 10, 1),'Base32 Alphabet'!$A$1:$B$32,2,0),VLOOKUP(VALUE(MID($A122, 10, 1)),'Base32 Alphabet'!$A$1:$B$32,2,0))*32^5)+(IFERROR(VLOOKUP(MID($A122, 11, 1),'Base32 Alphabet'!$A$1:$B$32,2,0),VLOOKUP(VALUE(MID($A122, 11, 1)),'Base32 Alphabet'!$A$1:$B$32,2,0))*32^4)+(IFERROR(VLOOKUP(MID($A122, 12, 1),'Base32 Alphabet'!$A$1:$B$32,2,0),VLOOKUP(VALUE(MID($A122, 12, 1)),'Base32 Alphabet'!$A$1:$B$32,2,0))*32^3)+(IFERROR(VLOOKUP(MID($A122, 13, 1),'Base32 Alphabet'!$A$1:$B$32,2,0),VLOOKUP(VALUE(MID($A122, 13, 1)),'Base32 Alphabet'!$A$1:$B$32,2,0))*32^2)+(IFERROR(VLOOKUP(MID($A122, 14, 1),'Base32 Alphabet'!$A$1:$B$32,2,0),VLOOKUP(VALUE(MID($A122, 14, 1)),'Base32 Alphabet'!$A$1:$B$32,2,0))*32)+(IFERROR(VLOOKUP(MID($A122, 15, 1),'Base32 Alphabet'!$A$1:$B$32,2,0),VLOOKUP(VALUE(MID($A122, 15, 1)),'Base32 Alphabet'!$A$1:$B$32,2,0)))</f>
        <v>#VALUE!</v>
      </c>
      <c r="I122" s="7" t="str">
        <f t="shared" si="13"/>
        <v/>
      </c>
    </row>
    <row r="123" spans="1:9">
      <c r="A123" s="7"/>
      <c r="B123" s="7" t="str">
        <f t="shared" si="7"/>
        <v>No Card</v>
      </c>
      <c r="C123" s="7" t="str">
        <f>IF(COUNTIF(MasterRoster!$F$2:$F$998, H123)&gt;0, "Yes", "No")</f>
        <v>No</v>
      </c>
      <c r="D123" s="7" t="str">
        <f t="shared" si="8"/>
        <v/>
      </c>
      <c r="E123" s="7" t="str">
        <f t="shared" si="9"/>
        <v/>
      </c>
      <c r="F123" s="7" t="str">
        <f t="shared" si="10"/>
        <v/>
      </c>
      <c r="G123" s="7" t="str">
        <f t="shared" si="11"/>
        <v>N/A</v>
      </c>
      <c r="H123" s="10" t="e">
        <f>(IFERROR(VLOOKUP(MID($A123,9,1),'Base32 Alphabet'!$A$1:$B$32,2,0),VLOOKUP(VALUE(MID($A123,9,1)),'Base32 Alphabet'!$A$1:$B$32,2,0))*32^6)+(IFERROR(VLOOKUP(MID($A123, 10, 1),'Base32 Alphabet'!$A$1:$B$32,2,0),VLOOKUP(VALUE(MID($A123, 10, 1)),'Base32 Alphabet'!$A$1:$B$32,2,0))*32^5)+(IFERROR(VLOOKUP(MID($A123, 11, 1),'Base32 Alphabet'!$A$1:$B$32,2,0),VLOOKUP(VALUE(MID($A123, 11, 1)),'Base32 Alphabet'!$A$1:$B$32,2,0))*32^4)+(IFERROR(VLOOKUP(MID($A123, 12, 1),'Base32 Alphabet'!$A$1:$B$32,2,0),VLOOKUP(VALUE(MID($A123, 12, 1)),'Base32 Alphabet'!$A$1:$B$32,2,0))*32^3)+(IFERROR(VLOOKUP(MID($A123, 13, 1),'Base32 Alphabet'!$A$1:$B$32,2,0),VLOOKUP(VALUE(MID($A123, 13, 1)),'Base32 Alphabet'!$A$1:$B$32,2,0))*32^2)+(IFERROR(VLOOKUP(MID($A123, 14, 1),'Base32 Alphabet'!$A$1:$B$32,2,0),VLOOKUP(VALUE(MID($A123, 14, 1)),'Base32 Alphabet'!$A$1:$B$32,2,0))*32)+(IFERROR(VLOOKUP(MID($A123, 15, 1),'Base32 Alphabet'!$A$1:$B$32,2,0),VLOOKUP(VALUE(MID($A123, 15, 1)),'Base32 Alphabet'!$A$1:$B$32,2,0)))</f>
        <v>#VALUE!</v>
      </c>
      <c r="I123" s="7" t="str">
        <f t="shared" si="13"/>
        <v/>
      </c>
    </row>
    <row r="124" spans="1:9">
      <c r="A124" s="7"/>
      <c r="B124" s="7" t="str">
        <f t="shared" si="7"/>
        <v>No Card</v>
      </c>
      <c r="C124" s="7" t="str">
        <f>IF(COUNTIF(MasterRoster!$F$2:$F$998, H124)&gt;0, "Yes", "No")</f>
        <v>No</v>
      </c>
      <c r="D124" s="7" t="str">
        <f t="shared" si="8"/>
        <v/>
      </c>
      <c r="E124" s="7" t="str">
        <f t="shared" si="9"/>
        <v/>
      </c>
      <c r="F124" s="7" t="str">
        <f t="shared" si="10"/>
        <v/>
      </c>
      <c r="G124" s="7" t="str">
        <f t="shared" si="11"/>
        <v>N/A</v>
      </c>
      <c r="H124" s="10" t="e">
        <f>(IFERROR(VLOOKUP(MID($A124,9,1),'Base32 Alphabet'!$A$1:$B$32,2,0),VLOOKUP(VALUE(MID($A124,9,1)),'Base32 Alphabet'!$A$1:$B$32,2,0))*32^6)+(IFERROR(VLOOKUP(MID($A124, 10, 1),'Base32 Alphabet'!$A$1:$B$32,2,0),VLOOKUP(VALUE(MID($A124, 10, 1)),'Base32 Alphabet'!$A$1:$B$32,2,0))*32^5)+(IFERROR(VLOOKUP(MID($A124, 11, 1),'Base32 Alphabet'!$A$1:$B$32,2,0),VLOOKUP(VALUE(MID($A124, 11, 1)),'Base32 Alphabet'!$A$1:$B$32,2,0))*32^4)+(IFERROR(VLOOKUP(MID($A124, 12, 1),'Base32 Alphabet'!$A$1:$B$32,2,0),VLOOKUP(VALUE(MID($A124, 12, 1)),'Base32 Alphabet'!$A$1:$B$32,2,0))*32^3)+(IFERROR(VLOOKUP(MID($A124, 13, 1),'Base32 Alphabet'!$A$1:$B$32,2,0),VLOOKUP(VALUE(MID($A124, 13, 1)),'Base32 Alphabet'!$A$1:$B$32,2,0))*32^2)+(IFERROR(VLOOKUP(MID($A124, 14, 1),'Base32 Alphabet'!$A$1:$B$32,2,0),VLOOKUP(VALUE(MID($A124, 14, 1)),'Base32 Alphabet'!$A$1:$B$32,2,0))*32)+(IFERROR(VLOOKUP(MID($A124, 15, 1),'Base32 Alphabet'!$A$1:$B$32,2,0),VLOOKUP(VALUE(MID($A124, 15, 1)),'Base32 Alphabet'!$A$1:$B$32,2,0)))</f>
        <v>#VALUE!</v>
      </c>
      <c r="I124" s="7" t="str">
        <f t="shared" si="13"/>
        <v/>
      </c>
    </row>
    <row r="125" spans="1:9">
      <c r="A125" s="7"/>
      <c r="B125" s="7" t="str">
        <f t="shared" si="7"/>
        <v>No Card</v>
      </c>
      <c r="C125" s="7" t="str">
        <f>IF(COUNTIF(MasterRoster!$F$2:$F$998, H125)&gt;0, "Yes", "No")</f>
        <v>No</v>
      </c>
      <c r="D125" s="7" t="str">
        <f t="shared" si="8"/>
        <v/>
      </c>
      <c r="E125" s="7" t="str">
        <f t="shared" si="9"/>
        <v/>
      </c>
      <c r="F125" s="7" t="str">
        <f t="shared" si="10"/>
        <v/>
      </c>
      <c r="G125" s="7" t="str">
        <f t="shared" si="11"/>
        <v>N/A</v>
      </c>
      <c r="H125" s="10" t="e">
        <f>(IFERROR(VLOOKUP(MID($A125,9,1),'Base32 Alphabet'!$A$1:$B$32,2,0),VLOOKUP(VALUE(MID($A125,9,1)),'Base32 Alphabet'!$A$1:$B$32,2,0))*32^6)+(IFERROR(VLOOKUP(MID($A125, 10, 1),'Base32 Alphabet'!$A$1:$B$32,2,0),VLOOKUP(VALUE(MID($A125, 10, 1)),'Base32 Alphabet'!$A$1:$B$32,2,0))*32^5)+(IFERROR(VLOOKUP(MID($A125, 11, 1),'Base32 Alphabet'!$A$1:$B$32,2,0),VLOOKUP(VALUE(MID($A125, 11, 1)),'Base32 Alphabet'!$A$1:$B$32,2,0))*32^4)+(IFERROR(VLOOKUP(MID($A125, 12, 1),'Base32 Alphabet'!$A$1:$B$32,2,0),VLOOKUP(VALUE(MID($A125, 12, 1)),'Base32 Alphabet'!$A$1:$B$32,2,0))*32^3)+(IFERROR(VLOOKUP(MID($A125, 13, 1),'Base32 Alphabet'!$A$1:$B$32,2,0),VLOOKUP(VALUE(MID($A125, 13, 1)),'Base32 Alphabet'!$A$1:$B$32,2,0))*32^2)+(IFERROR(VLOOKUP(MID($A125, 14, 1),'Base32 Alphabet'!$A$1:$B$32,2,0),VLOOKUP(VALUE(MID($A125, 14, 1)),'Base32 Alphabet'!$A$1:$B$32,2,0))*32)+(IFERROR(VLOOKUP(MID($A125, 15, 1),'Base32 Alphabet'!$A$1:$B$32,2,0),VLOOKUP(VALUE(MID($A125, 15, 1)),'Base32 Alphabet'!$A$1:$B$32,2,0)))</f>
        <v>#VALUE!</v>
      </c>
      <c r="I125" s="7" t="str">
        <f t="shared" si="13"/>
        <v/>
      </c>
    </row>
    <row r="126" spans="1:9">
      <c r="A126" s="7"/>
      <c r="B126" s="7" t="str">
        <f t="shared" si="7"/>
        <v>No Card</v>
      </c>
      <c r="C126" s="7" t="str">
        <f>IF(COUNTIF(MasterRoster!$F$2:$F$998, H126)&gt;0, "Yes", "No")</f>
        <v>No</v>
      </c>
      <c r="D126" s="7" t="str">
        <f t="shared" si="8"/>
        <v/>
      </c>
      <c r="E126" s="7" t="str">
        <f t="shared" si="9"/>
        <v/>
      </c>
      <c r="F126" s="7" t="str">
        <f t="shared" si="10"/>
        <v/>
      </c>
      <c r="G126" s="7" t="str">
        <f t="shared" si="11"/>
        <v>N/A</v>
      </c>
      <c r="H126" s="10" t="e">
        <f>(IFERROR(VLOOKUP(MID($A126,9,1),'Base32 Alphabet'!$A$1:$B$32,2,0),VLOOKUP(VALUE(MID($A126,9,1)),'Base32 Alphabet'!$A$1:$B$32,2,0))*32^6)+(IFERROR(VLOOKUP(MID($A126, 10, 1),'Base32 Alphabet'!$A$1:$B$32,2,0),VLOOKUP(VALUE(MID($A126, 10, 1)),'Base32 Alphabet'!$A$1:$B$32,2,0))*32^5)+(IFERROR(VLOOKUP(MID($A126, 11, 1),'Base32 Alphabet'!$A$1:$B$32,2,0),VLOOKUP(VALUE(MID($A126, 11, 1)),'Base32 Alphabet'!$A$1:$B$32,2,0))*32^4)+(IFERROR(VLOOKUP(MID($A126, 12, 1),'Base32 Alphabet'!$A$1:$B$32,2,0),VLOOKUP(VALUE(MID($A126, 12, 1)),'Base32 Alphabet'!$A$1:$B$32,2,0))*32^3)+(IFERROR(VLOOKUP(MID($A126, 13, 1),'Base32 Alphabet'!$A$1:$B$32,2,0),VLOOKUP(VALUE(MID($A126, 13, 1)),'Base32 Alphabet'!$A$1:$B$32,2,0))*32^2)+(IFERROR(VLOOKUP(MID($A126, 14, 1),'Base32 Alphabet'!$A$1:$B$32,2,0),VLOOKUP(VALUE(MID($A126, 14, 1)),'Base32 Alphabet'!$A$1:$B$32,2,0))*32)+(IFERROR(VLOOKUP(MID($A126, 15, 1),'Base32 Alphabet'!$A$1:$B$32,2,0),VLOOKUP(VALUE(MID($A126, 15, 1)),'Base32 Alphabet'!$A$1:$B$32,2,0)))</f>
        <v>#VALUE!</v>
      </c>
      <c r="I126" s="7" t="str">
        <f t="shared" si="13"/>
        <v/>
      </c>
    </row>
    <row r="127" spans="1:9">
      <c r="A127" s="7"/>
      <c r="B127" s="7" t="str">
        <f t="shared" si="7"/>
        <v>No Card</v>
      </c>
      <c r="C127" s="7" t="str">
        <f>IF(COUNTIF(MasterRoster!$F$2:$F$998, H127)&gt;0, "Yes", "No")</f>
        <v>No</v>
      </c>
      <c r="D127" s="7" t="str">
        <f t="shared" si="8"/>
        <v/>
      </c>
      <c r="E127" s="7" t="str">
        <f t="shared" si="9"/>
        <v/>
      </c>
      <c r="F127" s="7" t="str">
        <f t="shared" si="10"/>
        <v/>
      </c>
      <c r="G127" s="7" t="str">
        <f t="shared" si="11"/>
        <v>N/A</v>
      </c>
      <c r="H127" s="10" t="e">
        <f>(IFERROR(VLOOKUP(MID($A127,9,1),'Base32 Alphabet'!$A$1:$B$32,2,0),VLOOKUP(VALUE(MID($A127,9,1)),'Base32 Alphabet'!$A$1:$B$32,2,0))*32^6)+(IFERROR(VLOOKUP(MID($A127, 10, 1),'Base32 Alphabet'!$A$1:$B$32,2,0),VLOOKUP(VALUE(MID($A127, 10, 1)),'Base32 Alphabet'!$A$1:$B$32,2,0))*32^5)+(IFERROR(VLOOKUP(MID($A127, 11, 1),'Base32 Alphabet'!$A$1:$B$32,2,0),VLOOKUP(VALUE(MID($A127, 11, 1)),'Base32 Alphabet'!$A$1:$B$32,2,0))*32^4)+(IFERROR(VLOOKUP(MID($A127, 12, 1),'Base32 Alphabet'!$A$1:$B$32,2,0),VLOOKUP(VALUE(MID($A127, 12, 1)),'Base32 Alphabet'!$A$1:$B$32,2,0))*32^3)+(IFERROR(VLOOKUP(MID($A127, 13, 1),'Base32 Alphabet'!$A$1:$B$32,2,0),VLOOKUP(VALUE(MID($A127, 13, 1)),'Base32 Alphabet'!$A$1:$B$32,2,0))*32^2)+(IFERROR(VLOOKUP(MID($A127, 14, 1),'Base32 Alphabet'!$A$1:$B$32,2,0),VLOOKUP(VALUE(MID($A127, 14, 1)),'Base32 Alphabet'!$A$1:$B$32,2,0))*32)+(IFERROR(VLOOKUP(MID($A127, 15, 1),'Base32 Alphabet'!$A$1:$B$32,2,0),VLOOKUP(VALUE(MID($A127, 15, 1)),'Base32 Alphabet'!$A$1:$B$32,2,0)))</f>
        <v>#VALUE!</v>
      </c>
      <c r="I127" s="7" t="str">
        <f t="shared" si="13"/>
        <v/>
      </c>
    </row>
    <row r="128" spans="1:9">
      <c r="A128" s="7"/>
      <c r="B128" s="7" t="str">
        <f t="shared" si="7"/>
        <v>No Card</v>
      </c>
      <c r="C128" s="7" t="str">
        <f>IF(COUNTIF(MasterRoster!$F$2:$F$998, H128)&gt;0, "Yes", "No")</f>
        <v>No</v>
      </c>
      <c r="D128" s="7" t="str">
        <f t="shared" si="8"/>
        <v/>
      </c>
      <c r="E128" s="7" t="str">
        <f t="shared" si="9"/>
        <v/>
      </c>
      <c r="F128" s="7" t="str">
        <f t="shared" si="10"/>
        <v/>
      </c>
      <c r="G128" s="7" t="str">
        <f t="shared" si="11"/>
        <v>N/A</v>
      </c>
      <c r="H128" s="10" t="e">
        <f>(IFERROR(VLOOKUP(MID($A128,9,1),'Base32 Alphabet'!$A$1:$B$32,2,0),VLOOKUP(VALUE(MID($A128,9,1)),'Base32 Alphabet'!$A$1:$B$32,2,0))*32^6)+(IFERROR(VLOOKUP(MID($A128, 10, 1),'Base32 Alphabet'!$A$1:$B$32,2,0),VLOOKUP(VALUE(MID($A128, 10, 1)),'Base32 Alphabet'!$A$1:$B$32,2,0))*32^5)+(IFERROR(VLOOKUP(MID($A128, 11, 1),'Base32 Alphabet'!$A$1:$B$32,2,0),VLOOKUP(VALUE(MID($A128, 11, 1)),'Base32 Alphabet'!$A$1:$B$32,2,0))*32^4)+(IFERROR(VLOOKUP(MID($A128, 12, 1),'Base32 Alphabet'!$A$1:$B$32,2,0),VLOOKUP(VALUE(MID($A128, 12, 1)),'Base32 Alphabet'!$A$1:$B$32,2,0))*32^3)+(IFERROR(VLOOKUP(MID($A128, 13, 1),'Base32 Alphabet'!$A$1:$B$32,2,0),VLOOKUP(VALUE(MID($A128, 13, 1)),'Base32 Alphabet'!$A$1:$B$32,2,0))*32^2)+(IFERROR(VLOOKUP(MID($A128, 14, 1),'Base32 Alphabet'!$A$1:$B$32,2,0),VLOOKUP(VALUE(MID($A128, 14, 1)),'Base32 Alphabet'!$A$1:$B$32,2,0))*32)+(IFERROR(VLOOKUP(MID($A128, 15, 1),'Base32 Alphabet'!$A$1:$B$32,2,0),VLOOKUP(VALUE(MID($A128, 15, 1)),'Base32 Alphabet'!$A$1:$B$32,2,0)))</f>
        <v>#VALUE!</v>
      </c>
      <c r="I128" s="7" t="str">
        <f t="shared" si="13"/>
        <v/>
      </c>
    </row>
    <row r="129" spans="1:9">
      <c r="A129" s="7"/>
      <c r="B129" s="7" t="str">
        <f t="shared" si="7"/>
        <v>No Card</v>
      </c>
      <c r="C129" s="7" t="str">
        <f>IF(COUNTIF(MasterRoster!$F$2:$F$998, H129)&gt;0, "Yes", "No")</f>
        <v>No</v>
      </c>
      <c r="D129" s="7" t="str">
        <f t="shared" si="8"/>
        <v/>
      </c>
      <c r="E129" s="7" t="str">
        <f t="shared" si="9"/>
        <v/>
      </c>
      <c r="F129" s="7" t="str">
        <f t="shared" si="10"/>
        <v/>
      </c>
      <c r="G129" s="7" t="str">
        <f t="shared" si="11"/>
        <v>N/A</v>
      </c>
      <c r="H129" s="10" t="e">
        <f>(IFERROR(VLOOKUP(MID($A129,9,1),'Base32 Alphabet'!$A$1:$B$32,2,0),VLOOKUP(VALUE(MID($A129,9,1)),'Base32 Alphabet'!$A$1:$B$32,2,0))*32^6)+(IFERROR(VLOOKUP(MID($A129, 10, 1),'Base32 Alphabet'!$A$1:$B$32,2,0),VLOOKUP(VALUE(MID($A129, 10, 1)),'Base32 Alphabet'!$A$1:$B$32,2,0))*32^5)+(IFERROR(VLOOKUP(MID($A129, 11, 1),'Base32 Alphabet'!$A$1:$B$32,2,0),VLOOKUP(VALUE(MID($A129, 11, 1)),'Base32 Alphabet'!$A$1:$B$32,2,0))*32^4)+(IFERROR(VLOOKUP(MID($A129, 12, 1),'Base32 Alphabet'!$A$1:$B$32,2,0),VLOOKUP(VALUE(MID($A129, 12, 1)),'Base32 Alphabet'!$A$1:$B$32,2,0))*32^3)+(IFERROR(VLOOKUP(MID($A129, 13, 1),'Base32 Alphabet'!$A$1:$B$32,2,0),VLOOKUP(VALUE(MID($A129, 13, 1)),'Base32 Alphabet'!$A$1:$B$32,2,0))*32^2)+(IFERROR(VLOOKUP(MID($A129, 14, 1),'Base32 Alphabet'!$A$1:$B$32,2,0),VLOOKUP(VALUE(MID($A129, 14, 1)),'Base32 Alphabet'!$A$1:$B$32,2,0))*32)+(IFERROR(VLOOKUP(MID($A129, 15, 1),'Base32 Alphabet'!$A$1:$B$32,2,0),VLOOKUP(VALUE(MID($A129, 15, 1)),'Base32 Alphabet'!$A$1:$B$32,2,0)))</f>
        <v>#VALUE!</v>
      </c>
      <c r="I129" s="7" t="str">
        <f t="shared" si="13"/>
        <v/>
      </c>
    </row>
    <row r="130" spans="1:9">
      <c r="A130" s="7"/>
      <c r="B130" s="7" t="str">
        <f t="shared" ref="B130:B140" si="14">IF(A130="","No Card",IF(OR(LEN(A130)=89, LEN(A130)=88),IF(C130="Yes", "No Error", "EDIPI Error"), "Len Error"))</f>
        <v>No Card</v>
      </c>
      <c r="C130" s="7" t="str">
        <f>IF(COUNTIF(MasterRoster!$F$2:$F$998, H130)&gt;0, "Yes", "No")</f>
        <v>No</v>
      </c>
      <c r="D130" s="7" t="str">
        <f t="shared" ref="D130:D193" si="15">MID(A130, 9, 7)</f>
        <v/>
      </c>
      <c r="E130" s="7" t="str">
        <f t="shared" ref="E130:E193" si="16">MID(A130,36,26)</f>
        <v/>
      </c>
      <c r="F130" s="7" t="str">
        <f t="shared" ref="F130:F193" si="17">MID(A130,16,20)</f>
        <v/>
      </c>
      <c r="G130" s="7" t="str">
        <f t="shared" ref="G130:G193" si="18">IF(LEN(A130)=89, MID(A130, 89, 1), "N/A")</f>
        <v>N/A</v>
      </c>
      <c r="H130" s="10" t="e">
        <f>(IFERROR(VLOOKUP(MID($A130,9,1),'Base32 Alphabet'!$A$1:$B$32,2,0),VLOOKUP(VALUE(MID($A130,9,1)),'Base32 Alphabet'!$A$1:$B$32,2,0))*32^6)+(IFERROR(VLOOKUP(MID($A130, 10, 1),'Base32 Alphabet'!$A$1:$B$32,2,0),VLOOKUP(VALUE(MID($A130, 10, 1)),'Base32 Alphabet'!$A$1:$B$32,2,0))*32^5)+(IFERROR(VLOOKUP(MID($A130, 11, 1),'Base32 Alphabet'!$A$1:$B$32,2,0),VLOOKUP(VALUE(MID($A130, 11, 1)),'Base32 Alphabet'!$A$1:$B$32,2,0))*32^4)+(IFERROR(VLOOKUP(MID($A130, 12, 1),'Base32 Alphabet'!$A$1:$B$32,2,0),VLOOKUP(VALUE(MID($A130, 12, 1)),'Base32 Alphabet'!$A$1:$B$32,2,0))*32^3)+(IFERROR(VLOOKUP(MID($A130, 13, 1),'Base32 Alphabet'!$A$1:$B$32,2,0),VLOOKUP(VALUE(MID($A130, 13, 1)),'Base32 Alphabet'!$A$1:$B$32,2,0))*32^2)+(IFERROR(VLOOKUP(MID($A130, 14, 1),'Base32 Alphabet'!$A$1:$B$32,2,0),VLOOKUP(VALUE(MID($A130, 14, 1)),'Base32 Alphabet'!$A$1:$B$32,2,0))*32)+(IFERROR(VLOOKUP(MID($A130, 15, 1),'Base32 Alphabet'!$A$1:$B$32,2,0),VLOOKUP(VALUE(MID($A130, 15, 1)),'Base32 Alphabet'!$A$1:$B$32,2,0)))</f>
        <v>#VALUE!</v>
      </c>
      <c r="I130" s="7" t="str">
        <f t="shared" ref="I130:I140" si="19">MID(A130,70,6)</f>
        <v/>
      </c>
    </row>
    <row r="131" spans="1:9">
      <c r="A131" s="7"/>
      <c r="B131" s="7" t="str">
        <f t="shared" si="14"/>
        <v>No Card</v>
      </c>
      <c r="C131" s="7" t="str">
        <f>IF(COUNTIF(MasterRoster!$F$2:$F$998, H131)&gt;0, "Yes", "No")</f>
        <v>No</v>
      </c>
      <c r="D131" s="7" t="str">
        <f t="shared" si="15"/>
        <v/>
      </c>
      <c r="E131" s="7" t="str">
        <f t="shared" si="16"/>
        <v/>
      </c>
      <c r="F131" s="7" t="str">
        <f t="shared" si="17"/>
        <v/>
      </c>
      <c r="G131" s="7" t="str">
        <f t="shared" si="18"/>
        <v>N/A</v>
      </c>
      <c r="H131" s="10" t="e">
        <f>(IFERROR(VLOOKUP(MID($A131,9,1),'Base32 Alphabet'!$A$1:$B$32,2,0),VLOOKUP(VALUE(MID($A131,9,1)),'Base32 Alphabet'!$A$1:$B$32,2,0))*32^6)+(IFERROR(VLOOKUP(MID($A131, 10, 1),'Base32 Alphabet'!$A$1:$B$32,2,0),VLOOKUP(VALUE(MID($A131, 10, 1)),'Base32 Alphabet'!$A$1:$B$32,2,0))*32^5)+(IFERROR(VLOOKUP(MID($A131, 11, 1),'Base32 Alphabet'!$A$1:$B$32,2,0),VLOOKUP(VALUE(MID($A131, 11, 1)),'Base32 Alphabet'!$A$1:$B$32,2,0))*32^4)+(IFERROR(VLOOKUP(MID($A131, 12, 1),'Base32 Alphabet'!$A$1:$B$32,2,0),VLOOKUP(VALUE(MID($A131, 12, 1)),'Base32 Alphabet'!$A$1:$B$32,2,0))*32^3)+(IFERROR(VLOOKUP(MID($A131, 13, 1),'Base32 Alphabet'!$A$1:$B$32,2,0),VLOOKUP(VALUE(MID($A131, 13, 1)),'Base32 Alphabet'!$A$1:$B$32,2,0))*32^2)+(IFERROR(VLOOKUP(MID($A131, 14, 1),'Base32 Alphabet'!$A$1:$B$32,2,0),VLOOKUP(VALUE(MID($A131, 14, 1)),'Base32 Alphabet'!$A$1:$B$32,2,0))*32)+(IFERROR(VLOOKUP(MID($A131, 15, 1),'Base32 Alphabet'!$A$1:$B$32,2,0),VLOOKUP(VALUE(MID($A131, 15, 1)),'Base32 Alphabet'!$A$1:$B$32,2,0)))</f>
        <v>#VALUE!</v>
      </c>
      <c r="I131" s="7" t="str">
        <f t="shared" si="19"/>
        <v/>
      </c>
    </row>
    <row r="132" spans="1:9">
      <c r="A132" s="7"/>
      <c r="B132" s="7" t="str">
        <f t="shared" si="14"/>
        <v>No Card</v>
      </c>
      <c r="C132" s="7" t="str">
        <f>IF(COUNTIF(MasterRoster!$F$2:$F$998, H132)&gt;0, "Yes", "No")</f>
        <v>No</v>
      </c>
      <c r="D132" s="7" t="str">
        <f t="shared" si="15"/>
        <v/>
      </c>
      <c r="E132" s="7" t="str">
        <f t="shared" si="16"/>
        <v/>
      </c>
      <c r="F132" s="7" t="str">
        <f t="shared" si="17"/>
        <v/>
      </c>
      <c r="G132" s="7" t="str">
        <f t="shared" si="18"/>
        <v>N/A</v>
      </c>
      <c r="H132" s="10" t="e">
        <f>(IFERROR(VLOOKUP(MID($A132,9,1),'Base32 Alphabet'!$A$1:$B$32,2,0),VLOOKUP(VALUE(MID($A132,9,1)),'Base32 Alphabet'!$A$1:$B$32,2,0))*32^6)+(IFERROR(VLOOKUP(MID($A132, 10, 1),'Base32 Alphabet'!$A$1:$B$32,2,0),VLOOKUP(VALUE(MID($A132, 10, 1)),'Base32 Alphabet'!$A$1:$B$32,2,0))*32^5)+(IFERROR(VLOOKUP(MID($A132, 11, 1),'Base32 Alphabet'!$A$1:$B$32,2,0),VLOOKUP(VALUE(MID($A132, 11, 1)),'Base32 Alphabet'!$A$1:$B$32,2,0))*32^4)+(IFERROR(VLOOKUP(MID($A132, 12, 1),'Base32 Alphabet'!$A$1:$B$32,2,0),VLOOKUP(VALUE(MID($A132, 12, 1)),'Base32 Alphabet'!$A$1:$B$32,2,0))*32^3)+(IFERROR(VLOOKUP(MID($A132, 13, 1),'Base32 Alphabet'!$A$1:$B$32,2,0),VLOOKUP(VALUE(MID($A132, 13, 1)),'Base32 Alphabet'!$A$1:$B$32,2,0))*32^2)+(IFERROR(VLOOKUP(MID($A132, 14, 1),'Base32 Alphabet'!$A$1:$B$32,2,0),VLOOKUP(VALUE(MID($A132, 14, 1)),'Base32 Alphabet'!$A$1:$B$32,2,0))*32)+(IFERROR(VLOOKUP(MID($A132, 15, 1),'Base32 Alphabet'!$A$1:$B$32,2,0),VLOOKUP(VALUE(MID($A132, 15, 1)),'Base32 Alphabet'!$A$1:$B$32,2,0)))</f>
        <v>#VALUE!</v>
      </c>
      <c r="I132" s="7" t="str">
        <f t="shared" si="19"/>
        <v/>
      </c>
    </row>
    <row r="133" spans="1:9">
      <c r="A133" s="7"/>
      <c r="B133" s="7" t="str">
        <f t="shared" si="14"/>
        <v>No Card</v>
      </c>
      <c r="C133" s="7" t="str">
        <f>IF(COUNTIF(MasterRoster!$F$2:$F$998, H133)&gt;0, "Yes", "No")</f>
        <v>No</v>
      </c>
      <c r="D133" s="7" t="str">
        <f t="shared" si="15"/>
        <v/>
      </c>
      <c r="E133" s="7" t="str">
        <f t="shared" si="16"/>
        <v/>
      </c>
      <c r="F133" s="7" t="str">
        <f t="shared" si="17"/>
        <v/>
      </c>
      <c r="G133" s="7" t="str">
        <f t="shared" si="18"/>
        <v>N/A</v>
      </c>
      <c r="H133" s="10" t="e">
        <f>(IFERROR(VLOOKUP(MID($A133,9,1),'Base32 Alphabet'!$A$1:$B$32,2,0),VLOOKUP(VALUE(MID($A133,9,1)),'Base32 Alphabet'!$A$1:$B$32,2,0))*32^6)+(IFERROR(VLOOKUP(MID($A133, 10, 1),'Base32 Alphabet'!$A$1:$B$32,2,0),VLOOKUP(VALUE(MID($A133, 10, 1)),'Base32 Alphabet'!$A$1:$B$32,2,0))*32^5)+(IFERROR(VLOOKUP(MID($A133, 11, 1),'Base32 Alphabet'!$A$1:$B$32,2,0),VLOOKUP(VALUE(MID($A133, 11, 1)),'Base32 Alphabet'!$A$1:$B$32,2,0))*32^4)+(IFERROR(VLOOKUP(MID($A133, 12, 1),'Base32 Alphabet'!$A$1:$B$32,2,0),VLOOKUP(VALUE(MID($A133, 12, 1)),'Base32 Alphabet'!$A$1:$B$32,2,0))*32^3)+(IFERROR(VLOOKUP(MID($A133, 13, 1),'Base32 Alphabet'!$A$1:$B$32,2,0),VLOOKUP(VALUE(MID($A133, 13, 1)),'Base32 Alphabet'!$A$1:$B$32,2,0))*32^2)+(IFERROR(VLOOKUP(MID($A133, 14, 1),'Base32 Alphabet'!$A$1:$B$32,2,0),VLOOKUP(VALUE(MID($A133, 14, 1)),'Base32 Alphabet'!$A$1:$B$32,2,0))*32)+(IFERROR(VLOOKUP(MID($A133, 15, 1),'Base32 Alphabet'!$A$1:$B$32,2,0),VLOOKUP(VALUE(MID($A133, 15, 1)),'Base32 Alphabet'!$A$1:$B$32,2,0)))</f>
        <v>#VALUE!</v>
      </c>
      <c r="I133" s="7" t="str">
        <f t="shared" si="19"/>
        <v/>
      </c>
    </row>
    <row r="134" spans="1:9">
      <c r="A134" s="7"/>
      <c r="B134" s="7" t="str">
        <f t="shared" si="14"/>
        <v>No Card</v>
      </c>
      <c r="C134" s="7" t="str">
        <f>IF(COUNTIF(MasterRoster!$F$2:$F$998, H134)&gt;0, "Yes", "No")</f>
        <v>No</v>
      </c>
      <c r="D134" s="7" t="str">
        <f t="shared" si="15"/>
        <v/>
      </c>
      <c r="E134" s="7" t="str">
        <f t="shared" si="16"/>
        <v/>
      </c>
      <c r="F134" s="7" t="str">
        <f t="shared" si="17"/>
        <v/>
      </c>
      <c r="G134" s="7" t="str">
        <f t="shared" si="18"/>
        <v>N/A</v>
      </c>
      <c r="H134" s="10" t="e">
        <f>(IFERROR(VLOOKUP(MID($A134,9,1),'Base32 Alphabet'!$A$1:$B$32,2,0),VLOOKUP(VALUE(MID($A134,9,1)),'Base32 Alphabet'!$A$1:$B$32,2,0))*32^6)+(IFERROR(VLOOKUP(MID($A134, 10, 1),'Base32 Alphabet'!$A$1:$B$32,2,0),VLOOKUP(VALUE(MID($A134, 10, 1)),'Base32 Alphabet'!$A$1:$B$32,2,0))*32^5)+(IFERROR(VLOOKUP(MID($A134, 11, 1),'Base32 Alphabet'!$A$1:$B$32,2,0),VLOOKUP(VALUE(MID($A134, 11, 1)),'Base32 Alphabet'!$A$1:$B$32,2,0))*32^4)+(IFERROR(VLOOKUP(MID($A134, 12, 1),'Base32 Alphabet'!$A$1:$B$32,2,0),VLOOKUP(VALUE(MID($A134, 12, 1)),'Base32 Alphabet'!$A$1:$B$32,2,0))*32^3)+(IFERROR(VLOOKUP(MID($A134, 13, 1),'Base32 Alphabet'!$A$1:$B$32,2,0),VLOOKUP(VALUE(MID($A134, 13, 1)),'Base32 Alphabet'!$A$1:$B$32,2,0))*32^2)+(IFERROR(VLOOKUP(MID($A134, 14, 1),'Base32 Alphabet'!$A$1:$B$32,2,0),VLOOKUP(VALUE(MID($A134, 14, 1)),'Base32 Alphabet'!$A$1:$B$32,2,0))*32)+(IFERROR(VLOOKUP(MID($A134, 15, 1),'Base32 Alphabet'!$A$1:$B$32,2,0),VLOOKUP(VALUE(MID($A134, 15, 1)),'Base32 Alphabet'!$A$1:$B$32,2,0)))</f>
        <v>#VALUE!</v>
      </c>
      <c r="I134" s="7" t="str">
        <f t="shared" si="19"/>
        <v/>
      </c>
    </row>
    <row r="135" spans="1:9">
      <c r="A135" s="7"/>
      <c r="B135" s="7" t="str">
        <f t="shared" si="14"/>
        <v>No Card</v>
      </c>
      <c r="C135" s="7" t="str">
        <f>IF(COUNTIF(MasterRoster!$F$2:$F$998, H135)&gt;0, "Yes", "No")</f>
        <v>No</v>
      </c>
      <c r="D135" s="7" t="str">
        <f t="shared" si="15"/>
        <v/>
      </c>
      <c r="E135" s="7" t="str">
        <f t="shared" si="16"/>
        <v/>
      </c>
      <c r="F135" s="7" t="str">
        <f t="shared" si="17"/>
        <v/>
      </c>
      <c r="G135" s="7" t="str">
        <f t="shared" si="18"/>
        <v>N/A</v>
      </c>
      <c r="H135" s="10" t="e">
        <f>(IFERROR(VLOOKUP(MID($A135,9,1),'Base32 Alphabet'!$A$1:$B$32,2,0),VLOOKUP(VALUE(MID($A135,9,1)),'Base32 Alphabet'!$A$1:$B$32,2,0))*32^6)+(IFERROR(VLOOKUP(MID($A135, 10, 1),'Base32 Alphabet'!$A$1:$B$32,2,0),VLOOKUP(VALUE(MID($A135, 10, 1)),'Base32 Alphabet'!$A$1:$B$32,2,0))*32^5)+(IFERROR(VLOOKUP(MID($A135, 11, 1),'Base32 Alphabet'!$A$1:$B$32,2,0),VLOOKUP(VALUE(MID($A135, 11, 1)),'Base32 Alphabet'!$A$1:$B$32,2,0))*32^4)+(IFERROR(VLOOKUP(MID($A135, 12, 1),'Base32 Alphabet'!$A$1:$B$32,2,0),VLOOKUP(VALUE(MID($A135, 12, 1)),'Base32 Alphabet'!$A$1:$B$32,2,0))*32^3)+(IFERROR(VLOOKUP(MID($A135, 13, 1),'Base32 Alphabet'!$A$1:$B$32,2,0),VLOOKUP(VALUE(MID($A135, 13, 1)),'Base32 Alphabet'!$A$1:$B$32,2,0))*32^2)+(IFERROR(VLOOKUP(MID($A135, 14, 1),'Base32 Alphabet'!$A$1:$B$32,2,0),VLOOKUP(VALUE(MID($A135, 14, 1)),'Base32 Alphabet'!$A$1:$B$32,2,0))*32)+(IFERROR(VLOOKUP(MID($A135, 15, 1),'Base32 Alphabet'!$A$1:$B$32,2,0),VLOOKUP(VALUE(MID($A135, 15, 1)),'Base32 Alphabet'!$A$1:$B$32,2,0)))</f>
        <v>#VALUE!</v>
      </c>
      <c r="I135" s="7" t="str">
        <f t="shared" si="19"/>
        <v/>
      </c>
    </row>
    <row r="136" spans="1:9">
      <c r="A136" s="7"/>
      <c r="B136" s="7" t="str">
        <f t="shared" si="14"/>
        <v>No Card</v>
      </c>
      <c r="C136" s="7" t="str">
        <f>IF(COUNTIF(MasterRoster!$F$2:$F$998, H136)&gt;0, "Yes", "No")</f>
        <v>No</v>
      </c>
      <c r="D136" s="7" t="str">
        <f t="shared" si="15"/>
        <v/>
      </c>
      <c r="E136" s="7" t="str">
        <f t="shared" si="16"/>
        <v/>
      </c>
      <c r="F136" s="7" t="str">
        <f t="shared" si="17"/>
        <v/>
      </c>
      <c r="G136" s="7" t="str">
        <f t="shared" si="18"/>
        <v>N/A</v>
      </c>
      <c r="H136" s="10" t="e">
        <f>(IFERROR(VLOOKUP(MID($A136,9,1),'Base32 Alphabet'!$A$1:$B$32,2,0),VLOOKUP(VALUE(MID($A136,9,1)),'Base32 Alphabet'!$A$1:$B$32,2,0))*32^6)+(IFERROR(VLOOKUP(MID($A136, 10, 1),'Base32 Alphabet'!$A$1:$B$32,2,0),VLOOKUP(VALUE(MID($A136, 10, 1)),'Base32 Alphabet'!$A$1:$B$32,2,0))*32^5)+(IFERROR(VLOOKUP(MID($A136, 11, 1),'Base32 Alphabet'!$A$1:$B$32,2,0),VLOOKUP(VALUE(MID($A136, 11, 1)),'Base32 Alphabet'!$A$1:$B$32,2,0))*32^4)+(IFERROR(VLOOKUP(MID($A136, 12, 1),'Base32 Alphabet'!$A$1:$B$32,2,0),VLOOKUP(VALUE(MID($A136, 12, 1)),'Base32 Alphabet'!$A$1:$B$32,2,0))*32^3)+(IFERROR(VLOOKUP(MID($A136, 13, 1),'Base32 Alphabet'!$A$1:$B$32,2,0),VLOOKUP(VALUE(MID($A136, 13, 1)),'Base32 Alphabet'!$A$1:$B$32,2,0))*32^2)+(IFERROR(VLOOKUP(MID($A136, 14, 1),'Base32 Alphabet'!$A$1:$B$32,2,0),VLOOKUP(VALUE(MID($A136, 14, 1)),'Base32 Alphabet'!$A$1:$B$32,2,0))*32)+(IFERROR(VLOOKUP(MID($A136, 15, 1),'Base32 Alphabet'!$A$1:$B$32,2,0),VLOOKUP(VALUE(MID($A136, 15, 1)),'Base32 Alphabet'!$A$1:$B$32,2,0)))</f>
        <v>#VALUE!</v>
      </c>
      <c r="I136" s="7" t="str">
        <f t="shared" si="19"/>
        <v/>
      </c>
    </row>
    <row r="137" spans="1:9">
      <c r="A137" s="7"/>
      <c r="B137" s="7" t="str">
        <f t="shared" si="14"/>
        <v>No Card</v>
      </c>
      <c r="C137" s="7" t="str">
        <f>IF(COUNTIF(MasterRoster!$F$2:$F$998, H137)&gt;0, "Yes", "No")</f>
        <v>No</v>
      </c>
      <c r="D137" s="7" t="str">
        <f t="shared" si="15"/>
        <v/>
      </c>
      <c r="E137" s="7" t="str">
        <f t="shared" si="16"/>
        <v/>
      </c>
      <c r="F137" s="7" t="str">
        <f t="shared" si="17"/>
        <v/>
      </c>
      <c r="G137" s="7" t="str">
        <f t="shared" si="18"/>
        <v>N/A</v>
      </c>
      <c r="H137" s="10" t="e">
        <f>(IFERROR(VLOOKUP(MID($A137,9,1),'Base32 Alphabet'!$A$1:$B$32,2,0),VLOOKUP(VALUE(MID($A137,9,1)),'Base32 Alphabet'!$A$1:$B$32,2,0))*32^6)+(IFERROR(VLOOKUP(MID($A137, 10, 1),'Base32 Alphabet'!$A$1:$B$32,2,0),VLOOKUP(VALUE(MID($A137, 10, 1)),'Base32 Alphabet'!$A$1:$B$32,2,0))*32^5)+(IFERROR(VLOOKUP(MID($A137, 11, 1),'Base32 Alphabet'!$A$1:$B$32,2,0),VLOOKUP(VALUE(MID($A137, 11, 1)),'Base32 Alphabet'!$A$1:$B$32,2,0))*32^4)+(IFERROR(VLOOKUP(MID($A137, 12, 1),'Base32 Alphabet'!$A$1:$B$32,2,0),VLOOKUP(VALUE(MID($A137, 12, 1)),'Base32 Alphabet'!$A$1:$B$32,2,0))*32^3)+(IFERROR(VLOOKUP(MID($A137, 13, 1),'Base32 Alphabet'!$A$1:$B$32,2,0),VLOOKUP(VALUE(MID($A137, 13, 1)),'Base32 Alphabet'!$A$1:$B$32,2,0))*32^2)+(IFERROR(VLOOKUP(MID($A137, 14, 1),'Base32 Alphabet'!$A$1:$B$32,2,0),VLOOKUP(VALUE(MID($A137, 14, 1)),'Base32 Alphabet'!$A$1:$B$32,2,0))*32)+(IFERROR(VLOOKUP(MID($A137, 15, 1),'Base32 Alphabet'!$A$1:$B$32,2,0),VLOOKUP(VALUE(MID($A137, 15, 1)),'Base32 Alphabet'!$A$1:$B$32,2,0)))</f>
        <v>#VALUE!</v>
      </c>
      <c r="I137" s="7" t="str">
        <f t="shared" si="19"/>
        <v/>
      </c>
    </row>
    <row r="138" spans="1:9">
      <c r="A138" s="7"/>
      <c r="B138" s="7" t="str">
        <f t="shared" si="14"/>
        <v>No Card</v>
      </c>
      <c r="C138" s="7" t="str">
        <f>IF(COUNTIF(MasterRoster!$F$2:$F$998, H138)&gt;0, "Yes", "No")</f>
        <v>No</v>
      </c>
      <c r="D138" s="7" t="str">
        <f t="shared" si="15"/>
        <v/>
      </c>
      <c r="E138" s="7" t="str">
        <f t="shared" si="16"/>
        <v/>
      </c>
      <c r="F138" s="7" t="str">
        <f t="shared" si="17"/>
        <v/>
      </c>
      <c r="G138" s="7" t="str">
        <f t="shared" si="18"/>
        <v>N/A</v>
      </c>
      <c r="H138" s="10" t="e">
        <f>(IFERROR(VLOOKUP(MID($A138,9,1),'Base32 Alphabet'!$A$1:$B$32,2,0),VLOOKUP(VALUE(MID($A138,9,1)),'Base32 Alphabet'!$A$1:$B$32,2,0))*32^6)+(IFERROR(VLOOKUP(MID($A138, 10, 1),'Base32 Alphabet'!$A$1:$B$32,2,0),VLOOKUP(VALUE(MID($A138, 10, 1)),'Base32 Alphabet'!$A$1:$B$32,2,0))*32^5)+(IFERROR(VLOOKUP(MID($A138, 11, 1),'Base32 Alphabet'!$A$1:$B$32,2,0),VLOOKUP(VALUE(MID($A138, 11, 1)),'Base32 Alphabet'!$A$1:$B$32,2,0))*32^4)+(IFERROR(VLOOKUP(MID($A138, 12, 1),'Base32 Alphabet'!$A$1:$B$32,2,0),VLOOKUP(VALUE(MID($A138, 12, 1)),'Base32 Alphabet'!$A$1:$B$32,2,0))*32^3)+(IFERROR(VLOOKUP(MID($A138, 13, 1),'Base32 Alphabet'!$A$1:$B$32,2,0),VLOOKUP(VALUE(MID($A138, 13, 1)),'Base32 Alphabet'!$A$1:$B$32,2,0))*32^2)+(IFERROR(VLOOKUP(MID($A138, 14, 1),'Base32 Alphabet'!$A$1:$B$32,2,0),VLOOKUP(VALUE(MID($A138, 14, 1)),'Base32 Alphabet'!$A$1:$B$32,2,0))*32)+(IFERROR(VLOOKUP(MID($A138, 15, 1),'Base32 Alphabet'!$A$1:$B$32,2,0),VLOOKUP(VALUE(MID($A138, 15, 1)),'Base32 Alphabet'!$A$1:$B$32,2,0)))</f>
        <v>#VALUE!</v>
      </c>
      <c r="I138" s="7" t="str">
        <f t="shared" si="19"/>
        <v/>
      </c>
    </row>
    <row r="139" spans="1:9">
      <c r="A139" s="7"/>
      <c r="B139" s="7" t="str">
        <f t="shared" si="14"/>
        <v>No Card</v>
      </c>
      <c r="C139" s="7" t="str">
        <f>IF(COUNTIF(MasterRoster!$F$2:$F$998, H139)&gt;0, "Yes", "No")</f>
        <v>No</v>
      </c>
      <c r="D139" s="7" t="str">
        <f t="shared" si="15"/>
        <v/>
      </c>
      <c r="E139" s="7" t="str">
        <f t="shared" si="16"/>
        <v/>
      </c>
      <c r="F139" s="7" t="str">
        <f t="shared" si="17"/>
        <v/>
      </c>
      <c r="G139" s="7" t="str">
        <f t="shared" si="18"/>
        <v>N/A</v>
      </c>
      <c r="H139" s="10" t="e">
        <f>(IFERROR(VLOOKUP(MID($A139,9,1),'Base32 Alphabet'!$A$1:$B$32,2,0),VLOOKUP(VALUE(MID($A139,9,1)),'Base32 Alphabet'!$A$1:$B$32,2,0))*32^6)+(IFERROR(VLOOKUP(MID($A139, 10, 1),'Base32 Alphabet'!$A$1:$B$32,2,0),VLOOKUP(VALUE(MID($A139, 10, 1)),'Base32 Alphabet'!$A$1:$B$32,2,0))*32^5)+(IFERROR(VLOOKUP(MID($A139, 11, 1),'Base32 Alphabet'!$A$1:$B$32,2,0),VLOOKUP(VALUE(MID($A139, 11, 1)),'Base32 Alphabet'!$A$1:$B$32,2,0))*32^4)+(IFERROR(VLOOKUP(MID($A139, 12, 1),'Base32 Alphabet'!$A$1:$B$32,2,0),VLOOKUP(VALUE(MID($A139, 12, 1)),'Base32 Alphabet'!$A$1:$B$32,2,0))*32^3)+(IFERROR(VLOOKUP(MID($A139, 13, 1),'Base32 Alphabet'!$A$1:$B$32,2,0),VLOOKUP(VALUE(MID($A139, 13, 1)),'Base32 Alphabet'!$A$1:$B$32,2,0))*32^2)+(IFERROR(VLOOKUP(MID($A139, 14, 1),'Base32 Alphabet'!$A$1:$B$32,2,0),VLOOKUP(VALUE(MID($A139, 14, 1)),'Base32 Alphabet'!$A$1:$B$32,2,0))*32)+(IFERROR(VLOOKUP(MID($A139, 15, 1),'Base32 Alphabet'!$A$1:$B$32,2,0),VLOOKUP(VALUE(MID($A139, 15, 1)),'Base32 Alphabet'!$A$1:$B$32,2,0)))</f>
        <v>#VALUE!</v>
      </c>
      <c r="I139" s="7" t="str">
        <f t="shared" si="19"/>
        <v/>
      </c>
    </row>
    <row r="140" spans="1:9">
      <c r="A140" s="7"/>
      <c r="B140" s="7" t="str">
        <f t="shared" si="14"/>
        <v>No Card</v>
      </c>
      <c r="C140" s="7" t="str">
        <f>IF(COUNTIF(MasterRoster!$F$2:$F$998, H140)&gt;0, "Yes", "No")</f>
        <v>No</v>
      </c>
      <c r="D140" s="7" t="str">
        <f t="shared" si="15"/>
        <v/>
      </c>
      <c r="E140" s="7" t="str">
        <f t="shared" si="16"/>
        <v/>
      </c>
      <c r="F140" s="7" t="str">
        <f t="shared" si="17"/>
        <v/>
      </c>
      <c r="G140" s="7" t="str">
        <f t="shared" si="18"/>
        <v>N/A</v>
      </c>
      <c r="H140" s="10" t="e">
        <f>(IFERROR(VLOOKUP(MID($A140,9,1),'Base32 Alphabet'!$A$1:$B$32,2,0),VLOOKUP(VALUE(MID($A140,9,1)),'Base32 Alphabet'!$A$1:$B$32,2,0))*32^6)+(IFERROR(VLOOKUP(MID($A140, 10, 1),'Base32 Alphabet'!$A$1:$B$32,2,0),VLOOKUP(VALUE(MID($A140, 10, 1)),'Base32 Alphabet'!$A$1:$B$32,2,0))*32^5)+(IFERROR(VLOOKUP(MID($A140, 11, 1),'Base32 Alphabet'!$A$1:$B$32,2,0),VLOOKUP(VALUE(MID($A140, 11, 1)),'Base32 Alphabet'!$A$1:$B$32,2,0))*32^4)+(IFERROR(VLOOKUP(MID($A140, 12, 1),'Base32 Alphabet'!$A$1:$B$32,2,0),VLOOKUP(VALUE(MID($A140, 12, 1)),'Base32 Alphabet'!$A$1:$B$32,2,0))*32^3)+(IFERROR(VLOOKUP(MID($A140, 13, 1),'Base32 Alphabet'!$A$1:$B$32,2,0),VLOOKUP(VALUE(MID($A140, 13, 1)),'Base32 Alphabet'!$A$1:$B$32,2,0))*32^2)+(IFERROR(VLOOKUP(MID($A140, 14, 1),'Base32 Alphabet'!$A$1:$B$32,2,0),VLOOKUP(VALUE(MID($A140, 14, 1)),'Base32 Alphabet'!$A$1:$B$32,2,0))*32)+(IFERROR(VLOOKUP(MID($A140, 15, 1),'Base32 Alphabet'!$A$1:$B$32,2,0),VLOOKUP(VALUE(MID($A140, 15, 1)),'Base32 Alphabet'!$A$1:$B$32,2,0)))</f>
        <v>#VALUE!</v>
      </c>
      <c r="I140" s="7" t="str">
        <f t="shared" si="19"/>
        <v/>
      </c>
    </row>
    <row r="141" spans="1:9">
      <c r="A141" s="7"/>
      <c r="B141" s="7" t="str">
        <f>IF(A141="","No Card",IF(OR(LEN(A141)=89, LEN(A141)=88),IF(C141="Yes", "No Error", "EDIPI Error"), "Len Error"))</f>
        <v>No Card</v>
      </c>
      <c r="C141" s="7" t="str">
        <f>IF(COUNTIF(MasterRoster!$F$2:$F$998, H141)&gt;0, "Yes", "No")</f>
        <v>No</v>
      </c>
      <c r="D141" s="7" t="str">
        <f t="shared" si="15"/>
        <v/>
      </c>
      <c r="E141" s="7" t="str">
        <f t="shared" si="16"/>
        <v/>
      </c>
      <c r="F141" s="7" t="str">
        <f t="shared" si="17"/>
        <v/>
      </c>
      <c r="G141" s="7" t="str">
        <f t="shared" si="18"/>
        <v>N/A</v>
      </c>
      <c r="H141" s="10" t="e">
        <f>(IFERROR(VLOOKUP(MID($A141,9,1),'Base32 Alphabet'!$A$1:$B$32,2,0),VLOOKUP(VALUE(MID($A141,9,1)),'Base32 Alphabet'!$A$1:$B$32,2,0))*32^6)+(IFERROR(VLOOKUP(MID($A141, 10, 1),'Base32 Alphabet'!$A$1:$B$32,2,0),VLOOKUP(VALUE(MID($A141, 10, 1)),'Base32 Alphabet'!$A$1:$B$32,2,0))*32^5)+(IFERROR(VLOOKUP(MID($A141, 11, 1),'Base32 Alphabet'!$A$1:$B$32,2,0),VLOOKUP(VALUE(MID($A141, 11, 1)),'Base32 Alphabet'!$A$1:$B$32,2,0))*32^4)+(IFERROR(VLOOKUP(MID($A141, 12, 1),'Base32 Alphabet'!$A$1:$B$32,2,0),VLOOKUP(VALUE(MID($A141, 12, 1)),'Base32 Alphabet'!$A$1:$B$32,2,0))*32^3)+(IFERROR(VLOOKUP(MID($A141, 13, 1),'Base32 Alphabet'!$A$1:$B$32,2,0),VLOOKUP(VALUE(MID($A141, 13, 1)),'Base32 Alphabet'!$A$1:$B$32,2,0))*32^2)+(IFERROR(VLOOKUP(MID($A141, 14, 1),'Base32 Alphabet'!$A$1:$B$32,2,0),VLOOKUP(VALUE(MID($A141, 14, 1)),'Base32 Alphabet'!$A$1:$B$32,2,0))*32)+(IFERROR(VLOOKUP(MID($A141, 15, 1),'Base32 Alphabet'!$A$1:$B$32,2,0),VLOOKUP(VALUE(MID($A141, 15, 1)),'Base32 Alphabet'!$A$1:$B$32,2,0)))</f>
        <v>#VALUE!</v>
      </c>
      <c r="I141" s="7"/>
    </row>
    <row r="142" spans="1:9">
      <c r="A142" s="7"/>
      <c r="B142" s="7" t="str">
        <f t="shared" ref="B142:B205" si="20">IF(A142="","No Card",IF(OR(LEN(A142)=89, LEN(A142)=88),IF(C142="Yes", "No Error", "EDIPI Error"), "Len Error"))</f>
        <v>No Card</v>
      </c>
      <c r="C142" s="7" t="str">
        <f>IF(COUNTIF(MasterRoster!$F$2:$F$998, H142)&gt;0, "Yes", "No")</f>
        <v>No</v>
      </c>
      <c r="D142" s="7" t="str">
        <f t="shared" si="15"/>
        <v/>
      </c>
      <c r="E142" s="7" t="str">
        <f t="shared" si="16"/>
        <v/>
      </c>
      <c r="F142" s="7" t="str">
        <f t="shared" si="17"/>
        <v/>
      </c>
      <c r="G142" s="7" t="str">
        <f t="shared" si="18"/>
        <v>N/A</v>
      </c>
      <c r="H142" s="10" t="e">
        <f>(IFERROR(VLOOKUP(MID($A142,9,1),'Base32 Alphabet'!$A$1:$B$32,2,0),VLOOKUP(VALUE(MID($A142,9,1)),'Base32 Alphabet'!$A$1:$B$32,2,0))*32^6)+(IFERROR(VLOOKUP(MID($A142, 10, 1),'Base32 Alphabet'!$A$1:$B$32,2,0),VLOOKUP(VALUE(MID($A142, 10, 1)),'Base32 Alphabet'!$A$1:$B$32,2,0))*32^5)+(IFERROR(VLOOKUP(MID($A142, 11, 1),'Base32 Alphabet'!$A$1:$B$32,2,0),VLOOKUP(VALUE(MID($A142, 11, 1)),'Base32 Alphabet'!$A$1:$B$32,2,0))*32^4)+(IFERROR(VLOOKUP(MID($A142, 12, 1),'Base32 Alphabet'!$A$1:$B$32,2,0),VLOOKUP(VALUE(MID($A142, 12, 1)),'Base32 Alphabet'!$A$1:$B$32,2,0))*32^3)+(IFERROR(VLOOKUP(MID($A142, 13, 1),'Base32 Alphabet'!$A$1:$B$32,2,0),VLOOKUP(VALUE(MID($A142, 13, 1)),'Base32 Alphabet'!$A$1:$B$32,2,0))*32^2)+(IFERROR(VLOOKUP(MID($A142, 14, 1),'Base32 Alphabet'!$A$1:$B$32,2,0),VLOOKUP(VALUE(MID($A142, 14, 1)),'Base32 Alphabet'!$A$1:$B$32,2,0))*32)+(IFERROR(VLOOKUP(MID($A142, 15, 1),'Base32 Alphabet'!$A$1:$B$32,2,0),VLOOKUP(VALUE(MID($A142, 15, 1)),'Base32 Alphabet'!$A$1:$B$32,2,0)))</f>
        <v>#VALUE!</v>
      </c>
      <c r="I142" s="7"/>
    </row>
    <row r="143" spans="1:9">
      <c r="A143" s="7"/>
      <c r="B143" s="7" t="str">
        <f t="shared" si="20"/>
        <v>No Card</v>
      </c>
      <c r="C143" s="7" t="str">
        <f>IF(COUNTIF(MasterRoster!$F$2:$F$998, H143)&gt;0, "Yes", "No")</f>
        <v>No</v>
      </c>
      <c r="D143" s="7" t="str">
        <f t="shared" si="15"/>
        <v/>
      </c>
      <c r="E143" s="7" t="str">
        <f t="shared" si="16"/>
        <v/>
      </c>
      <c r="F143" s="7" t="str">
        <f t="shared" si="17"/>
        <v/>
      </c>
      <c r="G143" s="7" t="str">
        <f t="shared" si="18"/>
        <v>N/A</v>
      </c>
      <c r="H143" s="10" t="e">
        <f>(IFERROR(VLOOKUP(MID($A143,9,1),'Base32 Alphabet'!$A$1:$B$32,2,0),VLOOKUP(VALUE(MID($A143,9,1)),'Base32 Alphabet'!$A$1:$B$32,2,0))*32^6)+(IFERROR(VLOOKUP(MID($A143, 10, 1),'Base32 Alphabet'!$A$1:$B$32,2,0),VLOOKUP(VALUE(MID($A143, 10, 1)),'Base32 Alphabet'!$A$1:$B$32,2,0))*32^5)+(IFERROR(VLOOKUP(MID($A143, 11, 1),'Base32 Alphabet'!$A$1:$B$32,2,0),VLOOKUP(VALUE(MID($A143, 11, 1)),'Base32 Alphabet'!$A$1:$B$32,2,0))*32^4)+(IFERROR(VLOOKUP(MID($A143, 12, 1),'Base32 Alphabet'!$A$1:$B$32,2,0),VLOOKUP(VALUE(MID($A143, 12, 1)),'Base32 Alphabet'!$A$1:$B$32,2,0))*32^3)+(IFERROR(VLOOKUP(MID($A143, 13, 1),'Base32 Alphabet'!$A$1:$B$32,2,0),VLOOKUP(VALUE(MID($A143, 13, 1)),'Base32 Alphabet'!$A$1:$B$32,2,0))*32^2)+(IFERROR(VLOOKUP(MID($A143, 14, 1),'Base32 Alphabet'!$A$1:$B$32,2,0),VLOOKUP(VALUE(MID($A143, 14, 1)),'Base32 Alphabet'!$A$1:$B$32,2,0))*32)+(IFERROR(VLOOKUP(MID($A143, 15, 1),'Base32 Alphabet'!$A$1:$B$32,2,0),VLOOKUP(VALUE(MID($A143, 15, 1)),'Base32 Alphabet'!$A$1:$B$32,2,0)))</f>
        <v>#VALUE!</v>
      </c>
      <c r="I143" s="7"/>
    </row>
    <row r="144" spans="1:9">
      <c r="A144" s="7"/>
      <c r="B144" s="7" t="str">
        <f t="shared" si="20"/>
        <v>No Card</v>
      </c>
      <c r="C144" s="7" t="str">
        <f>IF(COUNTIF(MasterRoster!$F$2:$F$998, H144)&gt;0, "Yes", "No")</f>
        <v>No</v>
      </c>
      <c r="D144" s="7" t="str">
        <f t="shared" si="15"/>
        <v/>
      </c>
      <c r="E144" s="7" t="str">
        <f t="shared" si="16"/>
        <v/>
      </c>
      <c r="F144" s="7" t="str">
        <f t="shared" si="17"/>
        <v/>
      </c>
      <c r="G144" s="7" t="str">
        <f t="shared" si="18"/>
        <v>N/A</v>
      </c>
      <c r="H144" s="10" t="e">
        <f>(IFERROR(VLOOKUP(MID($A144,9,1),'Base32 Alphabet'!$A$1:$B$32,2,0),VLOOKUP(VALUE(MID($A144,9,1)),'Base32 Alphabet'!$A$1:$B$32,2,0))*32^6)+(IFERROR(VLOOKUP(MID($A144, 10, 1),'Base32 Alphabet'!$A$1:$B$32,2,0),VLOOKUP(VALUE(MID($A144, 10, 1)),'Base32 Alphabet'!$A$1:$B$32,2,0))*32^5)+(IFERROR(VLOOKUP(MID($A144, 11, 1),'Base32 Alphabet'!$A$1:$B$32,2,0),VLOOKUP(VALUE(MID($A144, 11, 1)),'Base32 Alphabet'!$A$1:$B$32,2,0))*32^4)+(IFERROR(VLOOKUP(MID($A144, 12, 1),'Base32 Alphabet'!$A$1:$B$32,2,0),VLOOKUP(VALUE(MID($A144, 12, 1)),'Base32 Alphabet'!$A$1:$B$32,2,0))*32^3)+(IFERROR(VLOOKUP(MID($A144, 13, 1),'Base32 Alphabet'!$A$1:$B$32,2,0),VLOOKUP(VALUE(MID($A144, 13, 1)),'Base32 Alphabet'!$A$1:$B$32,2,0))*32^2)+(IFERROR(VLOOKUP(MID($A144, 14, 1),'Base32 Alphabet'!$A$1:$B$32,2,0),VLOOKUP(VALUE(MID($A144, 14, 1)),'Base32 Alphabet'!$A$1:$B$32,2,0))*32)+(IFERROR(VLOOKUP(MID($A144, 15, 1),'Base32 Alphabet'!$A$1:$B$32,2,0),VLOOKUP(VALUE(MID($A144, 15, 1)),'Base32 Alphabet'!$A$1:$B$32,2,0)))</f>
        <v>#VALUE!</v>
      </c>
      <c r="I144" s="7"/>
    </row>
    <row r="145" spans="1:9">
      <c r="A145" s="7"/>
      <c r="B145" s="7" t="str">
        <f t="shared" si="20"/>
        <v>No Card</v>
      </c>
      <c r="C145" s="7" t="str">
        <f>IF(COUNTIF(MasterRoster!$F$2:$F$998, H145)&gt;0, "Yes", "No")</f>
        <v>No</v>
      </c>
      <c r="D145" s="7" t="str">
        <f t="shared" si="15"/>
        <v/>
      </c>
      <c r="E145" s="7" t="str">
        <f t="shared" si="16"/>
        <v/>
      </c>
      <c r="F145" s="7" t="str">
        <f t="shared" si="17"/>
        <v/>
      </c>
      <c r="G145" s="7" t="str">
        <f t="shared" si="18"/>
        <v>N/A</v>
      </c>
      <c r="H145" s="10" t="e">
        <f>(IFERROR(VLOOKUP(MID($A145,9,1),'Base32 Alphabet'!$A$1:$B$32,2,0),VLOOKUP(VALUE(MID($A145,9,1)),'Base32 Alphabet'!$A$1:$B$32,2,0))*32^6)+(IFERROR(VLOOKUP(MID($A145, 10, 1),'Base32 Alphabet'!$A$1:$B$32,2,0),VLOOKUP(VALUE(MID($A145, 10, 1)),'Base32 Alphabet'!$A$1:$B$32,2,0))*32^5)+(IFERROR(VLOOKUP(MID($A145, 11, 1),'Base32 Alphabet'!$A$1:$B$32,2,0),VLOOKUP(VALUE(MID($A145, 11, 1)),'Base32 Alphabet'!$A$1:$B$32,2,0))*32^4)+(IFERROR(VLOOKUP(MID($A145, 12, 1),'Base32 Alphabet'!$A$1:$B$32,2,0),VLOOKUP(VALUE(MID($A145, 12, 1)),'Base32 Alphabet'!$A$1:$B$32,2,0))*32^3)+(IFERROR(VLOOKUP(MID($A145, 13, 1),'Base32 Alphabet'!$A$1:$B$32,2,0),VLOOKUP(VALUE(MID($A145, 13, 1)),'Base32 Alphabet'!$A$1:$B$32,2,0))*32^2)+(IFERROR(VLOOKUP(MID($A145, 14, 1),'Base32 Alphabet'!$A$1:$B$32,2,0),VLOOKUP(VALUE(MID($A145, 14, 1)),'Base32 Alphabet'!$A$1:$B$32,2,0))*32)+(IFERROR(VLOOKUP(MID($A145, 15, 1),'Base32 Alphabet'!$A$1:$B$32,2,0),VLOOKUP(VALUE(MID($A145, 15, 1)),'Base32 Alphabet'!$A$1:$B$32,2,0)))</f>
        <v>#VALUE!</v>
      </c>
      <c r="I145" s="7"/>
    </row>
    <row r="146" spans="1:9">
      <c r="A146" s="7"/>
      <c r="B146" s="7" t="str">
        <f t="shared" si="20"/>
        <v>No Card</v>
      </c>
      <c r="C146" s="7" t="str">
        <f>IF(COUNTIF(MasterRoster!$F$2:$F$998, H146)&gt;0, "Yes", "No")</f>
        <v>No</v>
      </c>
      <c r="D146" s="7" t="str">
        <f t="shared" si="15"/>
        <v/>
      </c>
      <c r="E146" s="7" t="str">
        <f t="shared" si="16"/>
        <v/>
      </c>
      <c r="F146" s="7" t="str">
        <f t="shared" si="17"/>
        <v/>
      </c>
      <c r="G146" s="7" t="str">
        <f t="shared" si="18"/>
        <v>N/A</v>
      </c>
      <c r="H146" s="10" t="e">
        <f>(IFERROR(VLOOKUP(MID($A146,9,1),'Base32 Alphabet'!$A$1:$B$32,2,0),VLOOKUP(VALUE(MID($A146,9,1)),'Base32 Alphabet'!$A$1:$B$32,2,0))*32^6)+(IFERROR(VLOOKUP(MID($A146, 10, 1),'Base32 Alphabet'!$A$1:$B$32,2,0),VLOOKUP(VALUE(MID($A146, 10, 1)),'Base32 Alphabet'!$A$1:$B$32,2,0))*32^5)+(IFERROR(VLOOKUP(MID($A146, 11, 1),'Base32 Alphabet'!$A$1:$B$32,2,0),VLOOKUP(VALUE(MID($A146, 11, 1)),'Base32 Alphabet'!$A$1:$B$32,2,0))*32^4)+(IFERROR(VLOOKUP(MID($A146, 12, 1),'Base32 Alphabet'!$A$1:$B$32,2,0),VLOOKUP(VALUE(MID($A146, 12, 1)),'Base32 Alphabet'!$A$1:$B$32,2,0))*32^3)+(IFERROR(VLOOKUP(MID($A146, 13, 1),'Base32 Alphabet'!$A$1:$B$32,2,0),VLOOKUP(VALUE(MID($A146, 13, 1)),'Base32 Alphabet'!$A$1:$B$32,2,0))*32^2)+(IFERROR(VLOOKUP(MID($A146, 14, 1),'Base32 Alphabet'!$A$1:$B$32,2,0),VLOOKUP(VALUE(MID($A146, 14, 1)),'Base32 Alphabet'!$A$1:$B$32,2,0))*32)+(IFERROR(VLOOKUP(MID($A146, 15, 1),'Base32 Alphabet'!$A$1:$B$32,2,0),VLOOKUP(VALUE(MID($A146, 15, 1)),'Base32 Alphabet'!$A$1:$B$32,2,0)))</f>
        <v>#VALUE!</v>
      </c>
      <c r="I146" s="7"/>
    </row>
    <row r="147" spans="1:9">
      <c r="A147" s="7"/>
      <c r="B147" s="7" t="str">
        <f t="shared" si="20"/>
        <v>No Card</v>
      </c>
      <c r="C147" s="7" t="str">
        <f>IF(COUNTIF(MasterRoster!$F$2:$F$998, H147)&gt;0, "Yes", "No")</f>
        <v>No</v>
      </c>
      <c r="D147" s="7" t="str">
        <f t="shared" si="15"/>
        <v/>
      </c>
      <c r="E147" s="7" t="str">
        <f t="shared" si="16"/>
        <v/>
      </c>
      <c r="F147" s="7" t="str">
        <f t="shared" si="17"/>
        <v/>
      </c>
      <c r="G147" s="7" t="str">
        <f t="shared" si="18"/>
        <v>N/A</v>
      </c>
      <c r="H147" s="10" t="e">
        <f>(IFERROR(VLOOKUP(MID($A147,9,1),'Base32 Alphabet'!$A$1:$B$32,2,0),VLOOKUP(VALUE(MID($A147,9,1)),'Base32 Alphabet'!$A$1:$B$32,2,0))*32^6)+(IFERROR(VLOOKUP(MID($A147, 10, 1),'Base32 Alphabet'!$A$1:$B$32,2,0),VLOOKUP(VALUE(MID($A147, 10, 1)),'Base32 Alphabet'!$A$1:$B$32,2,0))*32^5)+(IFERROR(VLOOKUP(MID($A147, 11, 1),'Base32 Alphabet'!$A$1:$B$32,2,0),VLOOKUP(VALUE(MID($A147, 11, 1)),'Base32 Alphabet'!$A$1:$B$32,2,0))*32^4)+(IFERROR(VLOOKUP(MID($A147, 12, 1),'Base32 Alphabet'!$A$1:$B$32,2,0),VLOOKUP(VALUE(MID($A147, 12, 1)),'Base32 Alphabet'!$A$1:$B$32,2,0))*32^3)+(IFERROR(VLOOKUP(MID($A147, 13, 1),'Base32 Alphabet'!$A$1:$B$32,2,0),VLOOKUP(VALUE(MID($A147, 13, 1)),'Base32 Alphabet'!$A$1:$B$32,2,0))*32^2)+(IFERROR(VLOOKUP(MID($A147, 14, 1),'Base32 Alphabet'!$A$1:$B$32,2,0),VLOOKUP(VALUE(MID($A147, 14, 1)),'Base32 Alphabet'!$A$1:$B$32,2,0))*32)+(IFERROR(VLOOKUP(MID($A147, 15, 1),'Base32 Alphabet'!$A$1:$B$32,2,0),VLOOKUP(VALUE(MID($A147, 15, 1)),'Base32 Alphabet'!$A$1:$B$32,2,0)))</f>
        <v>#VALUE!</v>
      </c>
      <c r="I147" s="7"/>
    </row>
    <row r="148" spans="1:9">
      <c r="A148" s="7"/>
      <c r="B148" s="7" t="str">
        <f t="shared" si="20"/>
        <v>No Card</v>
      </c>
      <c r="C148" s="7" t="str">
        <f>IF(COUNTIF(MasterRoster!$F$2:$F$998, H148)&gt;0, "Yes", "No")</f>
        <v>No</v>
      </c>
      <c r="D148" s="7" t="str">
        <f t="shared" si="15"/>
        <v/>
      </c>
      <c r="E148" s="7" t="str">
        <f t="shared" si="16"/>
        <v/>
      </c>
      <c r="F148" s="7" t="str">
        <f t="shared" si="17"/>
        <v/>
      </c>
      <c r="G148" s="7" t="str">
        <f t="shared" si="18"/>
        <v>N/A</v>
      </c>
      <c r="H148" s="10" t="e">
        <f>(IFERROR(VLOOKUP(MID($A148,9,1),'Base32 Alphabet'!$A$1:$B$32,2,0),VLOOKUP(VALUE(MID($A148,9,1)),'Base32 Alphabet'!$A$1:$B$32,2,0))*32^6)+(IFERROR(VLOOKUP(MID($A148, 10, 1),'Base32 Alphabet'!$A$1:$B$32,2,0),VLOOKUP(VALUE(MID($A148, 10, 1)),'Base32 Alphabet'!$A$1:$B$32,2,0))*32^5)+(IFERROR(VLOOKUP(MID($A148, 11, 1),'Base32 Alphabet'!$A$1:$B$32,2,0),VLOOKUP(VALUE(MID($A148, 11, 1)),'Base32 Alphabet'!$A$1:$B$32,2,0))*32^4)+(IFERROR(VLOOKUP(MID($A148, 12, 1),'Base32 Alphabet'!$A$1:$B$32,2,0),VLOOKUP(VALUE(MID($A148, 12, 1)),'Base32 Alphabet'!$A$1:$B$32,2,0))*32^3)+(IFERROR(VLOOKUP(MID($A148, 13, 1),'Base32 Alphabet'!$A$1:$B$32,2,0),VLOOKUP(VALUE(MID($A148, 13, 1)),'Base32 Alphabet'!$A$1:$B$32,2,0))*32^2)+(IFERROR(VLOOKUP(MID($A148, 14, 1),'Base32 Alphabet'!$A$1:$B$32,2,0),VLOOKUP(VALUE(MID($A148, 14, 1)),'Base32 Alphabet'!$A$1:$B$32,2,0))*32)+(IFERROR(VLOOKUP(MID($A148, 15, 1),'Base32 Alphabet'!$A$1:$B$32,2,0),VLOOKUP(VALUE(MID($A148, 15, 1)),'Base32 Alphabet'!$A$1:$B$32,2,0)))</f>
        <v>#VALUE!</v>
      </c>
      <c r="I148" s="7"/>
    </row>
    <row r="149" spans="1:9">
      <c r="A149" s="7"/>
      <c r="B149" s="7" t="str">
        <f t="shared" si="20"/>
        <v>No Card</v>
      </c>
      <c r="C149" s="7" t="str">
        <f>IF(COUNTIF(MasterRoster!$F$2:$F$998, H149)&gt;0, "Yes", "No")</f>
        <v>No</v>
      </c>
      <c r="D149" s="7" t="str">
        <f t="shared" si="15"/>
        <v/>
      </c>
      <c r="E149" s="7" t="str">
        <f t="shared" si="16"/>
        <v/>
      </c>
      <c r="F149" s="7" t="str">
        <f t="shared" si="17"/>
        <v/>
      </c>
      <c r="G149" s="7" t="str">
        <f t="shared" si="18"/>
        <v>N/A</v>
      </c>
      <c r="H149" s="10" t="e">
        <f>(IFERROR(VLOOKUP(MID($A149,9,1),'Base32 Alphabet'!$A$1:$B$32,2,0),VLOOKUP(VALUE(MID($A149,9,1)),'Base32 Alphabet'!$A$1:$B$32,2,0))*32^6)+(IFERROR(VLOOKUP(MID($A149, 10, 1),'Base32 Alphabet'!$A$1:$B$32,2,0),VLOOKUP(VALUE(MID($A149, 10, 1)),'Base32 Alphabet'!$A$1:$B$32,2,0))*32^5)+(IFERROR(VLOOKUP(MID($A149, 11, 1),'Base32 Alphabet'!$A$1:$B$32,2,0),VLOOKUP(VALUE(MID($A149, 11, 1)),'Base32 Alphabet'!$A$1:$B$32,2,0))*32^4)+(IFERROR(VLOOKUP(MID($A149, 12, 1),'Base32 Alphabet'!$A$1:$B$32,2,0),VLOOKUP(VALUE(MID($A149, 12, 1)),'Base32 Alphabet'!$A$1:$B$32,2,0))*32^3)+(IFERROR(VLOOKUP(MID($A149, 13, 1),'Base32 Alphabet'!$A$1:$B$32,2,0),VLOOKUP(VALUE(MID($A149, 13, 1)),'Base32 Alphabet'!$A$1:$B$32,2,0))*32^2)+(IFERROR(VLOOKUP(MID($A149, 14, 1),'Base32 Alphabet'!$A$1:$B$32,2,0),VLOOKUP(VALUE(MID($A149, 14, 1)),'Base32 Alphabet'!$A$1:$B$32,2,0))*32)+(IFERROR(VLOOKUP(MID($A149, 15, 1),'Base32 Alphabet'!$A$1:$B$32,2,0),VLOOKUP(VALUE(MID($A149, 15, 1)),'Base32 Alphabet'!$A$1:$B$32,2,0)))</f>
        <v>#VALUE!</v>
      </c>
      <c r="I149" s="7"/>
    </row>
    <row r="150" spans="1:9">
      <c r="A150" s="7"/>
      <c r="B150" s="7" t="str">
        <f t="shared" si="20"/>
        <v>No Card</v>
      </c>
      <c r="C150" s="7" t="str">
        <f>IF(COUNTIF(MasterRoster!$F$2:$F$998, H150)&gt;0, "Yes", "No")</f>
        <v>No</v>
      </c>
      <c r="D150" s="7" t="str">
        <f t="shared" si="15"/>
        <v/>
      </c>
      <c r="E150" s="7" t="str">
        <f t="shared" si="16"/>
        <v/>
      </c>
      <c r="F150" s="7" t="str">
        <f t="shared" si="17"/>
        <v/>
      </c>
      <c r="G150" s="7" t="str">
        <f t="shared" si="18"/>
        <v>N/A</v>
      </c>
      <c r="H150" s="10" t="e">
        <f>(IFERROR(VLOOKUP(MID($A150,9,1),'Base32 Alphabet'!$A$1:$B$32,2,0),VLOOKUP(VALUE(MID($A150,9,1)),'Base32 Alphabet'!$A$1:$B$32,2,0))*32^6)+(IFERROR(VLOOKUP(MID($A150, 10, 1),'Base32 Alphabet'!$A$1:$B$32,2,0),VLOOKUP(VALUE(MID($A150, 10, 1)),'Base32 Alphabet'!$A$1:$B$32,2,0))*32^5)+(IFERROR(VLOOKUP(MID($A150, 11, 1),'Base32 Alphabet'!$A$1:$B$32,2,0),VLOOKUP(VALUE(MID($A150, 11, 1)),'Base32 Alphabet'!$A$1:$B$32,2,0))*32^4)+(IFERROR(VLOOKUP(MID($A150, 12, 1),'Base32 Alphabet'!$A$1:$B$32,2,0),VLOOKUP(VALUE(MID($A150, 12, 1)),'Base32 Alphabet'!$A$1:$B$32,2,0))*32^3)+(IFERROR(VLOOKUP(MID($A150, 13, 1),'Base32 Alphabet'!$A$1:$B$32,2,0),VLOOKUP(VALUE(MID($A150, 13, 1)),'Base32 Alphabet'!$A$1:$B$32,2,0))*32^2)+(IFERROR(VLOOKUP(MID($A150, 14, 1),'Base32 Alphabet'!$A$1:$B$32,2,0),VLOOKUP(VALUE(MID($A150, 14, 1)),'Base32 Alphabet'!$A$1:$B$32,2,0))*32)+(IFERROR(VLOOKUP(MID($A150, 15, 1),'Base32 Alphabet'!$A$1:$B$32,2,0),VLOOKUP(VALUE(MID($A150, 15, 1)),'Base32 Alphabet'!$A$1:$B$32,2,0)))</f>
        <v>#VALUE!</v>
      </c>
      <c r="I150" s="7"/>
    </row>
    <row r="151" spans="1:9">
      <c r="A151" s="7"/>
      <c r="B151" s="7" t="str">
        <f t="shared" si="20"/>
        <v>No Card</v>
      </c>
      <c r="C151" s="7" t="str">
        <f>IF(COUNTIF(MasterRoster!$F$2:$F$998, H151)&gt;0, "Yes", "No")</f>
        <v>No</v>
      </c>
      <c r="D151" s="7" t="str">
        <f t="shared" si="15"/>
        <v/>
      </c>
      <c r="E151" s="7" t="str">
        <f t="shared" si="16"/>
        <v/>
      </c>
      <c r="F151" s="7" t="str">
        <f t="shared" si="17"/>
        <v/>
      </c>
      <c r="G151" s="7" t="str">
        <f t="shared" si="18"/>
        <v>N/A</v>
      </c>
      <c r="H151" s="10" t="e">
        <f>(IFERROR(VLOOKUP(MID($A151,9,1),'Base32 Alphabet'!$A$1:$B$32,2,0),VLOOKUP(VALUE(MID($A151,9,1)),'Base32 Alphabet'!$A$1:$B$32,2,0))*32^6)+(IFERROR(VLOOKUP(MID($A151, 10, 1),'Base32 Alphabet'!$A$1:$B$32,2,0),VLOOKUP(VALUE(MID($A151, 10, 1)),'Base32 Alphabet'!$A$1:$B$32,2,0))*32^5)+(IFERROR(VLOOKUP(MID($A151, 11, 1),'Base32 Alphabet'!$A$1:$B$32,2,0),VLOOKUP(VALUE(MID($A151, 11, 1)),'Base32 Alphabet'!$A$1:$B$32,2,0))*32^4)+(IFERROR(VLOOKUP(MID($A151, 12, 1),'Base32 Alphabet'!$A$1:$B$32,2,0),VLOOKUP(VALUE(MID($A151, 12, 1)),'Base32 Alphabet'!$A$1:$B$32,2,0))*32^3)+(IFERROR(VLOOKUP(MID($A151, 13, 1),'Base32 Alphabet'!$A$1:$B$32,2,0),VLOOKUP(VALUE(MID($A151, 13, 1)),'Base32 Alphabet'!$A$1:$B$32,2,0))*32^2)+(IFERROR(VLOOKUP(MID($A151, 14, 1),'Base32 Alphabet'!$A$1:$B$32,2,0),VLOOKUP(VALUE(MID($A151, 14, 1)),'Base32 Alphabet'!$A$1:$B$32,2,0))*32)+(IFERROR(VLOOKUP(MID($A151, 15, 1),'Base32 Alphabet'!$A$1:$B$32,2,0),VLOOKUP(VALUE(MID($A151, 15, 1)),'Base32 Alphabet'!$A$1:$B$32,2,0)))</f>
        <v>#VALUE!</v>
      </c>
      <c r="I151" s="7"/>
    </row>
    <row r="152" spans="1:9">
      <c r="A152" s="7"/>
      <c r="B152" s="7" t="str">
        <f t="shared" si="20"/>
        <v>No Card</v>
      </c>
      <c r="C152" s="7" t="str">
        <f>IF(COUNTIF(MasterRoster!$F$2:$F$998, H152)&gt;0, "Yes", "No")</f>
        <v>No</v>
      </c>
      <c r="D152" s="7" t="str">
        <f t="shared" si="15"/>
        <v/>
      </c>
      <c r="E152" s="7" t="str">
        <f t="shared" si="16"/>
        <v/>
      </c>
      <c r="F152" s="7" t="str">
        <f t="shared" si="17"/>
        <v/>
      </c>
      <c r="G152" s="7" t="str">
        <f t="shared" si="18"/>
        <v>N/A</v>
      </c>
      <c r="H152" s="10" t="e">
        <f>(IFERROR(VLOOKUP(MID($A152,9,1),'Base32 Alphabet'!$A$1:$B$32,2,0),VLOOKUP(VALUE(MID($A152,9,1)),'Base32 Alphabet'!$A$1:$B$32,2,0))*32^6)+(IFERROR(VLOOKUP(MID($A152, 10, 1),'Base32 Alphabet'!$A$1:$B$32,2,0),VLOOKUP(VALUE(MID($A152, 10, 1)),'Base32 Alphabet'!$A$1:$B$32,2,0))*32^5)+(IFERROR(VLOOKUP(MID($A152, 11, 1),'Base32 Alphabet'!$A$1:$B$32,2,0),VLOOKUP(VALUE(MID($A152, 11, 1)),'Base32 Alphabet'!$A$1:$B$32,2,0))*32^4)+(IFERROR(VLOOKUP(MID($A152, 12, 1),'Base32 Alphabet'!$A$1:$B$32,2,0),VLOOKUP(VALUE(MID($A152, 12, 1)),'Base32 Alphabet'!$A$1:$B$32,2,0))*32^3)+(IFERROR(VLOOKUP(MID($A152, 13, 1),'Base32 Alphabet'!$A$1:$B$32,2,0),VLOOKUP(VALUE(MID($A152, 13, 1)),'Base32 Alphabet'!$A$1:$B$32,2,0))*32^2)+(IFERROR(VLOOKUP(MID($A152, 14, 1),'Base32 Alphabet'!$A$1:$B$32,2,0),VLOOKUP(VALUE(MID($A152, 14, 1)),'Base32 Alphabet'!$A$1:$B$32,2,0))*32)+(IFERROR(VLOOKUP(MID($A152, 15, 1),'Base32 Alphabet'!$A$1:$B$32,2,0),VLOOKUP(VALUE(MID($A152, 15, 1)),'Base32 Alphabet'!$A$1:$B$32,2,0)))</f>
        <v>#VALUE!</v>
      </c>
      <c r="I152" s="7"/>
    </row>
    <row r="153" spans="1:9">
      <c r="A153" s="7"/>
      <c r="B153" s="7" t="str">
        <f t="shared" si="20"/>
        <v>No Card</v>
      </c>
      <c r="C153" s="7" t="str">
        <f>IF(COUNTIF(MasterRoster!$F$2:$F$998, H153)&gt;0, "Yes", "No")</f>
        <v>No</v>
      </c>
      <c r="D153" s="7" t="str">
        <f t="shared" si="15"/>
        <v/>
      </c>
      <c r="E153" s="7" t="str">
        <f t="shared" si="16"/>
        <v/>
      </c>
      <c r="F153" s="7" t="str">
        <f t="shared" si="17"/>
        <v/>
      </c>
      <c r="G153" s="7" t="str">
        <f t="shared" si="18"/>
        <v>N/A</v>
      </c>
      <c r="H153" s="10" t="e">
        <f>(IFERROR(VLOOKUP(MID($A153,9,1),'Base32 Alphabet'!$A$1:$B$32,2,0),VLOOKUP(VALUE(MID($A153,9,1)),'Base32 Alphabet'!$A$1:$B$32,2,0))*32^6)+(IFERROR(VLOOKUP(MID($A153, 10, 1),'Base32 Alphabet'!$A$1:$B$32,2,0),VLOOKUP(VALUE(MID($A153, 10, 1)),'Base32 Alphabet'!$A$1:$B$32,2,0))*32^5)+(IFERROR(VLOOKUP(MID($A153, 11, 1),'Base32 Alphabet'!$A$1:$B$32,2,0),VLOOKUP(VALUE(MID($A153, 11, 1)),'Base32 Alphabet'!$A$1:$B$32,2,0))*32^4)+(IFERROR(VLOOKUP(MID($A153, 12, 1),'Base32 Alphabet'!$A$1:$B$32,2,0),VLOOKUP(VALUE(MID($A153, 12, 1)),'Base32 Alphabet'!$A$1:$B$32,2,0))*32^3)+(IFERROR(VLOOKUP(MID($A153, 13, 1),'Base32 Alphabet'!$A$1:$B$32,2,0),VLOOKUP(VALUE(MID($A153, 13, 1)),'Base32 Alphabet'!$A$1:$B$32,2,0))*32^2)+(IFERROR(VLOOKUP(MID($A153, 14, 1),'Base32 Alphabet'!$A$1:$B$32,2,0),VLOOKUP(VALUE(MID($A153, 14, 1)),'Base32 Alphabet'!$A$1:$B$32,2,0))*32)+(IFERROR(VLOOKUP(MID($A153, 15, 1),'Base32 Alphabet'!$A$1:$B$32,2,0),VLOOKUP(VALUE(MID($A153, 15, 1)),'Base32 Alphabet'!$A$1:$B$32,2,0)))</f>
        <v>#VALUE!</v>
      </c>
      <c r="I153" s="7"/>
    </row>
    <row r="154" spans="1:9">
      <c r="A154" s="7"/>
      <c r="B154" s="7" t="str">
        <f t="shared" si="20"/>
        <v>No Card</v>
      </c>
      <c r="C154" s="7" t="str">
        <f>IF(COUNTIF(MasterRoster!$F$2:$F$998, H154)&gt;0, "Yes", "No")</f>
        <v>No</v>
      </c>
      <c r="D154" s="7" t="str">
        <f t="shared" si="15"/>
        <v/>
      </c>
      <c r="E154" s="7" t="str">
        <f t="shared" si="16"/>
        <v/>
      </c>
      <c r="F154" s="7" t="str">
        <f t="shared" si="17"/>
        <v/>
      </c>
      <c r="G154" s="7" t="str">
        <f t="shared" si="18"/>
        <v>N/A</v>
      </c>
      <c r="H154" s="10" t="e">
        <f>(IFERROR(VLOOKUP(MID($A154,9,1),'Base32 Alphabet'!$A$1:$B$32,2,0),VLOOKUP(VALUE(MID($A154,9,1)),'Base32 Alphabet'!$A$1:$B$32,2,0))*32^6)+(IFERROR(VLOOKUP(MID($A154, 10, 1),'Base32 Alphabet'!$A$1:$B$32,2,0),VLOOKUP(VALUE(MID($A154, 10, 1)),'Base32 Alphabet'!$A$1:$B$32,2,0))*32^5)+(IFERROR(VLOOKUP(MID($A154, 11, 1),'Base32 Alphabet'!$A$1:$B$32,2,0),VLOOKUP(VALUE(MID($A154, 11, 1)),'Base32 Alphabet'!$A$1:$B$32,2,0))*32^4)+(IFERROR(VLOOKUP(MID($A154, 12, 1),'Base32 Alphabet'!$A$1:$B$32,2,0),VLOOKUP(VALUE(MID($A154, 12, 1)),'Base32 Alphabet'!$A$1:$B$32,2,0))*32^3)+(IFERROR(VLOOKUP(MID($A154, 13, 1),'Base32 Alphabet'!$A$1:$B$32,2,0),VLOOKUP(VALUE(MID($A154, 13, 1)),'Base32 Alphabet'!$A$1:$B$32,2,0))*32^2)+(IFERROR(VLOOKUP(MID($A154, 14, 1),'Base32 Alphabet'!$A$1:$B$32,2,0),VLOOKUP(VALUE(MID($A154, 14, 1)),'Base32 Alphabet'!$A$1:$B$32,2,0))*32)+(IFERROR(VLOOKUP(MID($A154, 15, 1),'Base32 Alphabet'!$A$1:$B$32,2,0),VLOOKUP(VALUE(MID($A154, 15, 1)),'Base32 Alphabet'!$A$1:$B$32,2,0)))</f>
        <v>#VALUE!</v>
      </c>
      <c r="I154" s="7"/>
    </row>
    <row r="155" spans="1:9">
      <c r="A155" s="7"/>
      <c r="B155" s="7" t="str">
        <f t="shared" si="20"/>
        <v>No Card</v>
      </c>
      <c r="C155" s="7" t="str">
        <f>IF(COUNTIF(MasterRoster!$F$2:$F$998, H155)&gt;0, "Yes", "No")</f>
        <v>No</v>
      </c>
      <c r="D155" s="7" t="str">
        <f t="shared" si="15"/>
        <v/>
      </c>
      <c r="E155" s="7" t="str">
        <f t="shared" si="16"/>
        <v/>
      </c>
      <c r="F155" s="7" t="str">
        <f t="shared" si="17"/>
        <v/>
      </c>
      <c r="G155" s="7" t="str">
        <f t="shared" si="18"/>
        <v>N/A</v>
      </c>
      <c r="H155" s="10" t="e">
        <f>(IFERROR(VLOOKUP(MID($A155,9,1),'Base32 Alphabet'!$A$1:$B$32,2,0),VLOOKUP(VALUE(MID($A155,9,1)),'Base32 Alphabet'!$A$1:$B$32,2,0))*32^6)+(IFERROR(VLOOKUP(MID($A155, 10, 1),'Base32 Alphabet'!$A$1:$B$32,2,0),VLOOKUP(VALUE(MID($A155, 10, 1)),'Base32 Alphabet'!$A$1:$B$32,2,0))*32^5)+(IFERROR(VLOOKUP(MID($A155, 11, 1),'Base32 Alphabet'!$A$1:$B$32,2,0),VLOOKUP(VALUE(MID($A155, 11, 1)),'Base32 Alphabet'!$A$1:$B$32,2,0))*32^4)+(IFERROR(VLOOKUP(MID($A155, 12, 1),'Base32 Alphabet'!$A$1:$B$32,2,0),VLOOKUP(VALUE(MID($A155, 12, 1)),'Base32 Alphabet'!$A$1:$B$32,2,0))*32^3)+(IFERROR(VLOOKUP(MID($A155, 13, 1),'Base32 Alphabet'!$A$1:$B$32,2,0),VLOOKUP(VALUE(MID($A155, 13, 1)),'Base32 Alphabet'!$A$1:$B$32,2,0))*32^2)+(IFERROR(VLOOKUP(MID($A155, 14, 1),'Base32 Alphabet'!$A$1:$B$32,2,0),VLOOKUP(VALUE(MID($A155, 14, 1)),'Base32 Alphabet'!$A$1:$B$32,2,0))*32)+(IFERROR(VLOOKUP(MID($A155, 15, 1),'Base32 Alphabet'!$A$1:$B$32,2,0),VLOOKUP(VALUE(MID($A155, 15, 1)),'Base32 Alphabet'!$A$1:$B$32,2,0)))</f>
        <v>#VALUE!</v>
      </c>
      <c r="I155" s="7"/>
    </row>
    <row r="156" spans="1:9">
      <c r="A156" s="7"/>
      <c r="B156" s="7" t="str">
        <f t="shared" si="20"/>
        <v>No Card</v>
      </c>
      <c r="C156" s="7" t="str">
        <f>IF(COUNTIF(MasterRoster!$F$2:$F$998, H156)&gt;0, "Yes", "No")</f>
        <v>No</v>
      </c>
      <c r="D156" s="7" t="str">
        <f t="shared" si="15"/>
        <v/>
      </c>
      <c r="E156" s="7" t="str">
        <f t="shared" si="16"/>
        <v/>
      </c>
      <c r="F156" s="7" t="str">
        <f t="shared" si="17"/>
        <v/>
      </c>
      <c r="G156" s="7" t="str">
        <f t="shared" si="18"/>
        <v>N/A</v>
      </c>
      <c r="H156" s="10" t="e">
        <f>(IFERROR(VLOOKUP(MID($A156,9,1),'Base32 Alphabet'!$A$1:$B$32,2,0),VLOOKUP(VALUE(MID($A156,9,1)),'Base32 Alphabet'!$A$1:$B$32,2,0))*32^6)+(IFERROR(VLOOKUP(MID($A156, 10, 1),'Base32 Alphabet'!$A$1:$B$32,2,0),VLOOKUP(VALUE(MID($A156, 10, 1)),'Base32 Alphabet'!$A$1:$B$32,2,0))*32^5)+(IFERROR(VLOOKUP(MID($A156, 11, 1),'Base32 Alphabet'!$A$1:$B$32,2,0),VLOOKUP(VALUE(MID($A156, 11, 1)),'Base32 Alphabet'!$A$1:$B$32,2,0))*32^4)+(IFERROR(VLOOKUP(MID($A156, 12, 1),'Base32 Alphabet'!$A$1:$B$32,2,0),VLOOKUP(VALUE(MID($A156, 12, 1)),'Base32 Alphabet'!$A$1:$B$32,2,0))*32^3)+(IFERROR(VLOOKUP(MID($A156, 13, 1),'Base32 Alphabet'!$A$1:$B$32,2,0),VLOOKUP(VALUE(MID($A156, 13, 1)),'Base32 Alphabet'!$A$1:$B$32,2,0))*32^2)+(IFERROR(VLOOKUP(MID($A156, 14, 1),'Base32 Alphabet'!$A$1:$B$32,2,0),VLOOKUP(VALUE(MID($A156, 14, 1)),'Base32 Alphabet'!$A$1:$B$32,2,0))*32)+(IFERROR(VLOOKUP(MID($A156, 15, 1),'Base32 Alphabet'!$A$1:$B$32,2,0),VLOOKUP(VALUE(MID($A156, 15, 1)),'Base32 Alphabet'!$A$1:$B$32,2,0)))</f>
        <v>#VALUE!</v>
      </c>
      <c r="I156" s="7"/>
    </row>
    <row r="157" spans="1:9">
      <c r="A157" s="7"/>
      <c r="B157" s="7" t="str">
        <f t="shared" si="20"/>
        <v>No Card</v>
      </c>
      <c r="C157" s="7" t="str">
        <f>IF(COUNTIF(MasterRoster!$F$2:$F$998, H157)&gt;0, "Yes", "No")</f>
        <v>No</v>
      </c>
      <c r="D157" s="7" t="str">
        <f t="shared" si="15"/>
        <v/>
      </c>
      <c r="E157" s="7" t="str">
        <f t="shared" si="16"/>
        <v/>
      </c>
      <c r="F157" s="7" t="str">
        <f t="shared" si="17"/>
        <v/>
      </c>
      <c r="G157" s="7" t="str">
        <f t="shared" si="18"/>
        <v>N/A</v>
      </c>
      <c r="H157" s="10" t="e">
        <f>(IFERROR(VLOOKUP(MID($A157,9,1),'Base32 Alphabet'!$A$1:$B$32,2,0),VLOOKUP(VALUE(MID($A157,9,1)),'Base32 Alphabet'!$A$1:$B$32,2,0))*32^6)+(IFERROR(VLOOKUP(MID($A157, 10, 1),'Base32 Alphabet'!$A$1:$B$32,2,0),VLOOKUP(VALUE(MID($A157, 10, 1)),'Base32 Alphabet'!$A$1:$B$32,2,0))*32^5)+(IFERROR(VLOOKUP(MID($A157, 11, 1),'Base32 Alphabet'!$A$1:$B$32,2,0),VLOOKUP(VALUE(MID($A157, 11, 1)),'Base32 Alphabet'!$A$1:$B$32,2,0))*32^4)+(IFERROR(VLOOKUP(MID($A157, 12, 1),'Base32 Alphabet'!$A$1:$B$32,2,0),VLOOKUP(VALUE(MID($A157, 12, 1)),'Base32 Alphabet'!$A$1:$B$32,2,0))*32^3)+(IFERROR(VLOOKUP(MID($A157, 13, 1),'Base32 Alphabet'!$A$1:$B$32,2,0),VLOOKUP(VALUE(MID($A157, 13, 1)),'Base32 Alphabet'!$A$1:$B$32,2,0))*32^2)+(IFERROR(VLOOKUP(MID($A157, 14, 1),'Base32 Alphabet'!$A$1:$B$32,2,0),VLOOKUP(VALUE(MID($A157, 14, 1)),'Base32 Alphabet'!$A$1:$B$32,2,0))*32)+(IFERROR(VLOOKUP(MID($A157, 15, 1),'Base32 Alphabet'!$A$1:$B$32,2,0),VLOOKUP(VALUE(MID($A157, 15, 1)),'Base32 Alphabet'!$A$1:$B$32,2,0)))</f>
        <v>#VALUE!</v>
      </c>
      <c r="I157" s="7"/>
    </row>
    <row r="158" spans="1:9">
      <c r="A158" s="7"/>
      <c r="B158" s="7" t="str">
        <f t="shared" si="20"/>
        <v>No Card</v>
      </c>
      <c r="C158" s="7" t="str">
        <f>IF(COUNTIF(MasterRoster!$F$2:$F$998, H158)&gt;0, "Yes", "No")</f>
        <v>No</v>
      </c>
      <c r="D158" s="7" t="str">
        <f t="shared" si="15"/>
        <v/>
      </c>
      <c r="E158" s="7" t="str">
        <f t="shared" si="16"/>
        <v/>
      </c>
      <c r="F158" s="7" t="str">
        <f t="shared" si="17"/>
        <v/>
      </c>
      <c r="G158" s="7" t="str">
        <f t="shared" si="18"/>
        <v>N/A</v>
      </c>
      <c r="H158" s="10" t="e">
        <f>(IFERROR(VLOOKUP(MID($A158,9,1),'Base32 Alphabet'!$A$1:$B$32,2,0),VLOOKUP(VALUE(MID($A158,9,1)),'Base32 Alphabet'!$A$1:$B$32,2,0))*32^6)+(IFERROR(VLOOKUP(MID($A158, 10, 1),'Base32 Alphabet'!$A$1:$B$32,2,0),VLOOKUP(VALUE(MID($A158, 10, 1)),'Base32 Alphabet'!$A$1:$B$32,2,0))*32^5)+(IFERROR(VLOOKUP(MID($A158, 11, 1),'Base32 Alphabet'!$A$1:$B$32,2,0),VLOOKUP(VALUE(MID($A158, 11, 1)),'Base32 Alphabet'!$A$1:$B$32,2,0))*32^4)+(IFERROR(VLOOKUP(MID($A158, 12, 1),'Base32 Alphabet'!$A$1:$B$32,2,0),VLOOKUP(VALUE(MID($A158, 12, 1)),'Base32 Alphabet'!$A$1:$B$32,2,0))*32^3)+(IFERROR(VLOOKUP(MID($A158, 13, 1),'Base32 Alphabet'!$A$1:$B$32,2,0),VLOOKUP(VALUE(MID($A158, 13, 1)),'Base32 Alphabet'!$A$1:$B$32,2,0))*32^2)+(IFERROR(VLOOKUP(MID($A158, 14, 1),'Base32 Alphabet'!$A$1:$B$32,2,0),VLOOKUP(VALUE(MID($A158, 14, 1)),'Base32 Alphabet'!$A$1:$B$32,2,0))*32)+(IFERROR(VLOOKUP(MID($A158, 15, 1),'Base32 Alphabet'!$A$1:$B$32,2,0),VLOOKUP(VALUE(MID($A158, 15, 1)),'Base32 Alphabet'!$A$1:$B$32,2,0)))</f>
        <v>#VALUE!</v>
      </c>
      <c r="I158" s="7"/>
    </row>
    <row r="159" spans="1:9">
      <c r="A159" s="7"/>
      <c r="B159" s="7" t="str">
        <f t="shared" si="20"/>
        <v>No Card</v>
      </c>
      <c r="C159" s="7" t="str">
        <f>IF(COUNTIF(MasterRoster!$F$2:$F$998, H159)&gt;0, "Yes", "No")</f>
        <v>No</v>
      </c>
      <c r="D159" s="7" t="str">
        <f t="shared" si="15"/>
        <v/>
      </c>
      <c r="E159" s="7" t="str">
        <f t="shared" si="16"/>
        <v/>
      </c>
      <c r="F159" s="7" t="str">
        <f t="shared" si="17"/>
        <v/>
      </c>
      <c r="G159" s="7" t="str">
        <f t="shared" si="18"/>
        <v>N/A</v>
      </c>
      <c r="H159" s="10" t="e">
        <f>(IFERROR(VLOOKUP(MID($A159,9,1),'Base32 Alphabet'!$A$1:$B$32,2,0),VLOOKUP(VALUE(MID($A159,9,1)),'Base32 Alphabet'!$A$1:$B$32,2,0))*32^6)+(IFERROR(VLOOKUP(MID($A159, 10, 1),'Base32 Alphabet'!$A$1:$B$32,2,0),VLOOKUP(VALUE(MID($A159, 10, 1)),'Base32 Alphabet'!$A$1:$B$32,2,0))*32^5)+(IFERROR(VLOOKUP(MID($A159, 11, 1),'Base32 Alphabet'!$A$1:$B$32,2,0),VLOOKUP(VALUE(MID($A159, 11, 1)),'Base32 Alphabet'!$A$1:$B$32,2,0))*32^4)+(IFERROR(VLOOKUP(MID($A159, 12, 1),'Base32 Alphabet'!$A$1:$B$32,2,0),VLOOKUP(VALUE(MID($A159, 12, 1)),'Base32 Alphabet'!$A$1:$B$32,2,0))*32^3)+(IFERROR(VLOOKUP(MID($A159, 13, 1),'Base32 Alphabet'!$A$1:$B$32,2,0),VLOOKUP(VALUE(MID($A159, 13, 1)),'Base32 Alphabet'!$A$1:$B$32,2,0))*32^2)+(IFERROR(VLOOKUP(MID($A159, 14, 1),'Base32 Alphabet'!$A$1:$B$32,2,0),VLOOKUP(VALUE(MID($A159, 14, 1)),'Base32 Alphabet'!$A$1:$B$32,2,0))*32)+(IFERROR(VLOOKUP(MID($A159, 15, 1),'Base32 Alphabet'!$A$1:$B$32,2,0),VLOOKUP(VALUE(MID($A159, 15, 1)),'Base32 Alphabet'!$A$1:$B$32,2,0)))</f>
        <v>#VALUE!</v>
      </c>
      <c r="I159" s="7"/>
    </row>
    <row r="160" spans="1:9">
      <c r="A160" s="7"/>
      <c r="B160" s="7" t="str">
        <f t="shared" si="20"/>
        <v>No Card</v>
      </c>
      <c r="C160" s="7" t="str">
        <f>IF(COUNTIF(MasterRoster!$F$2:$F$998, H160)&gt;0, "Yes", "No")</f>
        <v>No</v>
      </c>
      <c r="D160" s="7" t="str">
        <f t="shared" si="15"/>
        <v/>
      </c>
      <c r="E160" s="7" t="str">
        <f t="shared" si="16"/>
        <v/>
      </c>
      <c r="F160" s="7" t="str">
        <f t="shared" si="17"/>
        <v/>
      </c>
      <c r="G160" s="7" t="str">
        <f t="shared" si="18"/>
        <v>N/A</v>
      </c>
      <c r="H160" s="10" t="e">
        <f>(IFERROR(VLOOKUP(MID($A160,9,1),'Base32 Alphabet'!$A$1:$B$32,2,0),VLOOKUP(VALUE(MID($A160,9,1)),'Base32 Alphabet'!$A$1:$B$32,2,0))*32^6)+(IFERROR(VLOOKUP(MID($A160, 10, 1),'Base32 Alphabet'!$A$1:$B$32,2,0),VLOOKUP(VALUE(MID($A160, 10, 1)),'Base32 Alphabet'!$A$1:$B$32,2,0))*32^5)+(IFERROR(VLOOKUP(MID($A160, 11, 1),'Base32 Alphabet'!$A$1:$B$32,2,0),VLOOKUP(VALUE(MID($A160, 11, 1)),'Base32 Alphabet'!$A$1:$B$32,2,0))*32^4)+(IFERROR(VLOOKUP(MID($A160, 12, 1),'Base32 Alphabet'!$A$1:$B$32,2,0),VLOOKUP(VALUE(MID($A160, 12, 1)),'Base32 Alphabet'!$A$1:$B$32,2,0))*32^3)+(IFERROR(VLOOKUP(MID($A160, 13, 1),'Base32 Alphabet'!$A$1:$B$32,2,0),VLOOKUP(VALUE(MID($A160, 13, 1)),'Base32 Alphabet'!$A$1:$B$32,2,0))*32^2)+(IFERROR(VLOOKUP(MID($A160, 14, 1),'Base32 Alphabet'!$A$1:$B$32,2,0),VLOOKUP(VALUE(MID($A160, 14, 1)),'Base32 Alphabet'!$A$1:$B$32,2,0))*32)+(IFERROR(VLOOKUP(MID($A160, 15, 1),'Base32 Alphabet'!$A$1:$B$32,2,0),VLOOKUP(VALUE(MID($A160, 15, 1)),'Base32 Alphabet'!$A$1:$B$32,2,0)))</f>
        <v>#VALUE!</v>
      </c>
      <c r="I160" s="7"/>
    </row>
    <row r="161" spans="1:9">
      <c r="A161" s="7"/>
      <c r="B161" s="7" t="str">
        <f t="shared" si="20"/>
        <v>No Card</v>
      </c>
      <c r="C161" s="7" t="str">
        <f>IF(COUNTIF(MasterRoster!$F$2:$F$998, H161)&gt;0, "Yes", "No")</f>
        <v>No</v>
      </c>
      <c r="D161" s="7" t="str">
        <f t="shared" si="15"/>
        <v/>
      </c>
      <c r="E161" s="7" t="str">
        <f t="shared" si="16"/>
        <v/>
      </c>
      <c r="F161" s="7" t="str">
        <f t="shared" si="17"/>
        <v/>
      </c>
      <c r="G161" s="7" t="str">
        <f t="shared" si="18"/>
        <v>N/A</v>
      </c>
      <c r="H161" s="10" t="e">
        <f>(IFERROR(VLOOKUP(MID($A161,9,1),'Base32 Alphabet'!$A$1:$B$32,2,0),VLOOKUP(VALUE(MID($A161,9,1)),'Base32 Alphabet'!$A$1:$B$32,2,0))*32^6)+(IFERROR(VLOOKUP(MID($A161, 10, 1),'Base32 Alphabet'!$A$1:$B$32,2,0),VLOOKUP(VALUE(MID($A161, 10, 1)),'Base32 Alphabet'!$A$1:$B$32,2,0))*32^5)+(IFERROR(VLOOKUP(MID($A161, 11, 1),'Base32 Alphabet'!$A$1:$B$32,2,0),VLOOKUP(VALUE(MID($A161, 11, 1)),'Base32 Alphabet'!$A$1:$B$32,2,0))*32^4)+(IFERROR(VLOOKUP(MID($A161, 12, 1),'Base32 Alphabet'!$A$1:$B$32,2,0),VLOOKUP(VALUE(MID($A161, 12, 1)),'Base32 Alphabet'!$A$1:$B$32,2,0))*32^3)+(IFERROR(VLOOKUP(MID($A161, 13, 1),'Base32 Alphabet'!$A$1:$B$32,2,0),VLOOKUP(VALUE(MID($A161, 13, 1)),'Base32 Alphabet'!$A$1:$B$32,2,0))*32^2)+(IFERROR(VLOOKUP(MID($A161, 14, 1),'Base32 Alphabet'!$A$1:$B$32,2,0),VLOOKUP(VALUE(MID($A161, 14, 1)),'Base32 Alphabet'!$A$1:$B$32,2,0))*32)+(IFERROR(VLOOKUP(MID($A161, 15, 1),'Base32 Alphabet'!$A$1:$B$32,2,0),VLOOKUP(VALUE(MID($A161, 15, 1)),'Base32 Alphabet'!$A$1:$B$32,2,0)))</f>
        <v>#VALUE!</v>
      </c>
      <c r="I161" s="7"/>
    </row>
    <row r="162" spans="1:9">
      <c r="A162" s="7"/>
      <c r="B162" s="7" t="str">
        <f t="shared" si="20"/>
        <v>No Card</v>
      </c>
      <c r="C162" s="7" t="str">
        <f>IF(COUNTIF(MasterRoster!$F$2:$F$998, H162)&gt;0, "Yes", "No")</f>
        <v>No</v>
      </c>
      <c r="D162" s="7" t="str">
        <f t="shared" si="15"/>
        <v/>
      </c>
      <c r="E162" s="7" t="str">
        <f t="shared" si="16"/>
        <v/>
      </c>
      <c r="F162" s="7" t="str">
        <f t="shared" si="17"/>
        <v/>
      </c>
      <c r="G162" s="7" t="str">
        <f t="shared" si="18"/>
        <v>N/A</v>
      </c>
      <c r="H162" s="10" t="e">
        <f>(IFERROR(VLOOKUP(MID($A162,9,1),'Base32 Alphabet'!$A$1:$B$32,2,0),VLOOKUP(VALUE(MID($A162,9,1)),'Base32 Alphabet'!$A$1:$B$32,2,0))*32^6)+(IFERROR(VLOOKUP(MID($A162, 10, 1),'Base32 Alphabet'!$A$1:$B$32,2,0),VLOOKUP(VALUE(MID($A162, 10, 1)),'Base32 Alphabet'!$A$1:$B$32,2,0))*32^5)+(IFERROR(VLOOKUP(MID($A162, 11, 1),'Base32 Alphabet'!$A$1:$B$32,2,0),VLOOKUP(VALUE(MID($A162, 11, 1)),'Base32 Alphabet'!$A$1:$B$32,2,0))*32^4)+(IFERROR(VLOOKUP(MID($A162, 12, 1),'Base32 Alphabet'!$A$1:$B$32,2,0),VLOOKUP(VALUE(MID($A162, 12, 1)),'Base32 Alphabet'!$A$1:$B$32,2,0))*32^3)+(IFERROR(VLOOKUP(MID($A162, 13, 1),'Base32 Alphabet'!$A$1:$B$32,2,0),VLOOKUP(VALUE(MID($A162, 13, 1)),'Base32 Alphabet'!$A$1:$B$32,2,0))*32^2)+(IFERROR(VLOOKUP(MID($A162, 14, 1),'Base32 Alphabet'!$A$1:$B$32,2,0),VLOOKUP(VALUE(MID($A162, 14, 1)),'Base32 Alphabet'!$A$1:$B$32,2,0))*32)+(IFERROR(VLOOKUP(MID($A162, 15, 1),'Base32 Alphabet'!$A$1:$B$32,2,0),VLOOKUP(VALUE(MID($A162, 15, 1)),'Base32 Alphabet'!$A$1:$B$32,2,0)))</f>
        <v>#VALUE!</v>
      </c>
      <c r="I162" s="7"/>
    </row>
    <row r="163" spans="1:9">
      <c r="A163" s="7"/>
      <c r="B163" s="7" t="str">
        <f t="shared" si="20"/>
        <v>No Card</v>
      </c>
      <c r="C163" s="7" t="str">
        <f>IF(COUNTIF(MasterRoster!$F$2:$F$998, H163)&gt;0, "Yes", "No")</f>
        <v>No</v>
      </c>
      <c r="D163" s="7" t="str">
        <f t="shared" si="15"/>
        <v/>
      </c>
      <c r="E163" s="7" t="str">
        <f t="shared" si="16"/>
        <v/>
      </c>
      <c r="F163" s="7" t="str">
        <f t="shared" si="17"/>
        <v/>
      </c>
      <c r="G163" s="7" t="str">
        <f t="shared" si="18"/>
        <v>N/A</v>
      </c>
      <c r="H163" s="10" t="e">
        <f>(IFERROR(VLOOKUP(MID($A163,9,1),'Base32 Alphabet'!$A$1:$B$32,2,0),VLOOKUP(VALUE(MID($A163,9,1)),'Base32 Alphabet'!$A$1:$B$32,2,0))*32^6)+(IFERROR(VLOOKUP(MID($A163, 10, 1),'Base32 Alphabet'!$A$1:$B$32,2,0),VLOOKUP(VALUE(MID($A163, 10, 1)),'Base32 Alphabet'!$A$1:$B$32,2,0))*32^5)+(IFERROR(VLOOKUP(MID($A163, 11, 1),'Base32 Alphabet'!$A$1:$B$32,2,0),VLOOKUP(VALUE(MID($A163, 11, 1)),'Base32 Alphabet'!$A$1:$B$32,2,0))*32^4)+(IFERROR(VLOOKUP(MID($A163, 12, 1),'Base32 Alphabet'!$A$1:$B$32,2,0),VLOOKUP(VALUE(MID($A163, 12, 1)),'Base32 Alphabet'!$A$1:$B$32,2,0))*32^3)+(IFERROR(VLOOKUP(MID($A163, 13, 1),'Base32 Alphabet'!$A$1:$B$32,2,0),VLOOKUP(VALUE(MID($A163, 13, 1)),'Base32 Alphabet'!$A$1:$B$32,2,0))*32^2)+(IFERROR(VLOOKUP(MID($A163, 14, 1),'Base32 Alphabet'!$A$1:$B$32,2,0),VLOOKUP(VALUE(MID($A163, 14, 1)),'Base32 Alphabet'!$A$1:$B$32,2,0))*32)+(IFERROR(VLOOKUP(MID($A163, 15, 1),'Base32 Alphabet'!$A$1:$B$32,2,0),VLOOKUP(VALUE(MID($A163, 15, 1)),'Base32 Alphabet'!$A$1:$B$32,2,0)))</f>
        <v>#VALUE!</v>
      </c>
      <c r="I163" s="7"/>
    </row>
    <row r="164" spans="1:9">
      <c r="A164" s="7"/>
      <c r="B164" s="7" t="str">
        <f t="shared" si="20"/>
        <v>No Card</v>
      </c>
      <c r="C164" s="7" t="str">
        <f>IF(COUNTIF(MasterRoster!$F$2:$F$998, H164)&gt;0, "Yes", "No")</f>
        <v>No</v>
      </c>
      <c r="D164" s="7" t="str">
        <f t="shared" si="15"/>
        <v/>
      </c>
      <c r="E164" s="7" t="str">
        <f t="shared" si="16"/>
        <v/>
      </c>
      <c r="F164" s="7" t="str">
        <f t="shared" si="17"/>
        <v/>
      </c>
      <c r="G164" s="7" t="str">
        <f t="shared" si="18"/>
        <v>N/A</v>
      </c>
      <c r="H164" s="10" t="e">
        <f>(IFERROR(VLOOKUP(MID($A164,9,1),'Base32 Alphabet'!$A$1:$B$32,2,0),VLOOKUP(VALUE(MID($A164,9,1)),'Base32 Alphabet'!$A$1:$B$32,2,0))*32^6)+(IFERROR(VLOOKUP(MID($A164, 10, 1),'Base32 Alphabet'!$A$1:$B$32,2,0),VLOOKUP(VALUE(MID($A164, 10, 1)),'Base32 Alphabet'!$A$1:$B$32,2,0))*32^5)+(IFERROR(VLOOKUP(MID($A164, 11, 1),'Base32 Alphabet'!$A$1:$B$32,2,0),VLOOKUP(VALUE(MID($A164, 11, 1)),'Base32 Alphabet'!$A$1:$B$32,2,0))*32^4)+(IFERROR(VLOOKUP(MID($A164, 12, 1),'Base32 Alphabet'!$A$1:$B$32,2,0),VLOOKUP(VALUE(MID($A164, 12, 1)),'Base32 Alphabet'!$A$1:$B$32,2,0))*32^3)+(IFERROR(VLOOKUP(MID($A164, 13, 1),'Base32 Alphabet'!$A$1:$B$32,2,0),VLOOKUP(VALUE(MID($A164, 13, 1)),'Base32 Alphabet'!$A$1:$B$32,2,0))*32^2)+(IFERROR(VLOOKUP(MID($A164, 14, 1),'Base32 Alphabet'!$A$1:$B$32,2,0),VLOOKUP(VALUE(MID($A164, 14, 1)),'Base32 Alphabet'!$A$1:$B$32,2,0))*32)+(IFERROR(VLOOKUP(MID($A164, 15, 1),'Base32 Alphabet'!$A$1:$B$32,2,0),VLOOKUP(VALUE(MID($A164, 15, 1)),'Base32 Alphabet'!$A$1:$B$32,2,0)))</f>
        <v>#VALUE!</v>
      </c>
      <c r="I164" s="7"/>
    </row>
    <row r="165" spans="1:9">
      <c r="A165" s="7"/>
      <c r="B165" s="7" t="str">
        <f t="shared" si="20"/>
        <v>No Card</v>
      </c>
      <c r="C165" s="7" t="str">
        <f>IF(COUNTIF(MasterRoster!$F$2:$F$998, H165)&gt;0, "Yes", "No")</f>
        <v>No</v>
      </c>
      <c r="D165" s="7" t="str">
        <f t="shared" si="15"/>
        <v/>
      </c>
      <c r="E165" s="7" t="str">
        <f t="shared" si="16"/>
        <v/>
      </c>
      <c r="F165" s="7" t="str">
        <f t="shared" si="17"/>
        <v/>
      </c>
      <c r="G165" s="7" t="str">
        <f t="shared" si="18"/>
        <v>N/A</v>
      </c>
      <c r="H165" s="10" t="e">
        <f>(IFERROR(VLOOKUP(MID($A165,9,1),'Base32 Alphabet'!$A$1:$B$32,2,0),VLOOKUP(VALUE(MID($A165,9,1)),'Base32 Alphabet'!$A$1:$B$32,2,0))*32^6)+(IFERROR(VLOOKUP(MID($A165, 10, 1),'Base32 Alphabet'!$A$1:$B$32,2,0),VLOOKUP(VALUE(MID($A165, 10, 1)),'Base32 Alphabet'!$A$1:$B$32,2,0))*32^5)+(IFERROR(VLOOKUP(MID($A165, 11, 1),'Base32 Alphabet'!$A$1:$B$32,2,0),VLOOKUP(VALUE(MID($A165, 11, 1)),'Base32 Alphabet'!$A$1:$B$32,2,0))*32^4)+(IFERROR(VLOOKUP(MID($A165, 12, 1),'Base32 Alphabet'!$A$1:$B$32,2,0),VLOOKUP(VALUE(MID($A165, 12, 1)),'Base32 Alphabet'!$A$1:$B$32,2,0))*32^3)+(IFERROR(VLOOKUP(MID($A165, 13, 1),'Base32 Alphabet'!$A$1:$B$32,2,0),VLOOKUP(VALUE(MID($A165, 13, 1)),'Base32 Alphabet'!$A$1:$B$32,2,0))*32^2)+(IFERROR(VLOOKUP(MID($A165, 14, 1),'Base32 Alphabet'!$A$1:$B$32,2,0),VLOOKUP(VALUE(MID($A165, 14, 1)),'Base32 Alphabet'!$A$1:$B$32,2,0))*32)+(IFERROR(VLOOKUP(MID($A165, 15, 1),'Base32 Alphabet'!$A$1:$B$32,2,0),VLOOKUP(VALUE(MID($A165, 15, 1)),'Base32 Alphabet'!$A$1:$B$32,2,0)))</f>
        <v>#VALUE!</v>
      </c>
      <c r="I165" s="7"/>
    </row>
    <row r="166" spans="1:9">
      <c r="A166" s="7"/>
      <c r="B166" s="7" t="str">
        <f t="shared" si="20"/>
        <v>No Card</v>
      </c>
      <c r="C166" s="7" t="str">
        <f>IF(COUNTIF(MasterRoster!$F$2:$F$998, H166)&gt;0, "Yes", "No")</f>
        <v>No</v>
      </c>
      <c r="D166" s="7" t="str">
        <f t="shared" si="15"/>
        <v/>
      </c>
      <c r="E166" s="7" t="str">
        <f t="shared" si="16"/>
        <v/>
      </c>
      <c r="F166" s="7" t="str">
        <f t="shared" si="17"/>
        <v/>
      </c>
      <c r="G166" s="7" t="str">
        <f t="shared" si="18"/>
        <v>N/A</v>
      </c>
      <c r="H166" s="10" t="e">
        <f>(IFERROR(VLOOKUP(MID($A166,9,1),'Base32 Alphabet'!$A$1:$B$32,2,0),VLOOKUP(VALUE(MID($A166,9,1)),'Base32 Alphabet'!$A$1:$B$32,2,0))*32^6)+(IFERROR(VLOOKUP(MID($A166, 10, 1),'Base32 Alphabet'!$A$1:$B$32,2,0),VLOOKUP(VALUE(MID($A166, 10, 1)),'Base32 Alphabet'!$A$1:$B$32,2,0))*32^5)+(IFERROR(VLOOKUP(MID($A166, 11, 1),'Base32 Alphabet'!$A$1:$B$32,2,0),VLOOKUP(VALUE(MID($A166, 11, 1)),'Base32 Alphabet'!$A$1:$B$32,2,0))*32^4)+(IFERROR(VLOOKUP(MID($A166, 12, 1),'Base32 Alphabet'!$A$1:$B$32,2,0),VLOOKUP(VALUE(MID($A166, 12, 1)),'Base32 Alphabet'!$A$1:$B$32,2,0))*32^3)+(IFERROR(VLOOKUP(MID($A166, 13, 1),'Base32 Alphabet'!$A$1:$B$32,2,0),VLOOKUP(VALUE(MID($A166, 13, 1)),'Base32 Alphabet'!$A$1:$B$32,2,0))*32^2)+(IFERROR(VLOOKUP(MID($A166, 14, 1),'Base32 Alphabet'!$A$1:$B$32,2,0),VLOOKUP(VALUE(MID($A166, 14, 1)),'Base32 Alphabet'!$A$1:$B$32,2,0))*32)+(IFERROR(VLOOKUP(MID($A166, 15, 1),'Base32 Alphabet'!$A$1:$B$32,2,0),VLOOKUP(VALUE(MID($A166, 15, 1)),'Base32 Alphabet'!$A$1:$B$32,2,0)))</f>
        <v>#VALUE!</v>
      </c>
      <c r="I166" s="7"/>
    </row>
    <row r="167" spans="1:9">
      <c r="A167" s="7"/>
      <c r="B167" s="7" t="str">
        <f t="shared" si="20"/>
        <v>No Card</v>
      </c>
      <c r="C167" s="7" t="str">
        <f>IF(COUNTIF(MasterRoster!$F$2:$F$998, H167)&gt;0, "Yes", "No")</f>
        <v>No</v>
      </c>
      <c r="D167" s="7" t="str">
        <f t="shared" si="15"/>
        <v/>
      </c>
      <c r="E167" s="7" t="str">
        <f t="shared" si="16"/>
        <v/>
      </c>
      <c r="F167" s="7" t="str">
        <f t="shared" si="17"/>
        <v/>
      </c>
      <c r="G167" s="7" t="str">
        <f t="shared" si="18"/>
        <v>N/A</v>
      </c>
      <c r="H167" s="10" t="e">
        <f>(IFERROR(VLOOKUP(MID($A167,9,1),'Base32 Alphabet'!$A$1:$B$32,2,0),VLOOKUP(VALUE(MID($A167,9,1)),'Base32 Alphabet'!$A$1:$B$32,2,0))*32^6)+(IFERROR(VLOOKUP(MID($A167, 10, 1),'Base32 Alphabet'!$A$1:$B$32,2,0),VLOOKUP(VALUE(MID($A167, 10, 1)),'Base32 Alphabet'!$A$1:$B$32,2,0))*32^5)+(IFERROR(VLOOKUP(MID($A167, 11, 1),'Base32 Alphabet'!$A$1:$B$32,2,0),VLOOKUP(VALUE(MID($A167, 11, 1)),'Base32 Alphabet'!$A$1:$B$32,2,0))*32^4)+(IFERROR(VLOOKUP(MID($A167, 12, 1),'Base32 Alphabet'!$A$1:$B$32,2,0),VLOOKUP(VALUE(MID($A167, 12, 1)),'Base32 Alphabet'!$A$1:$B$32,2,0))*32^3)+(IFERROR(VLOOKUP(MID($A167, 13, 1),'Base32 Alphabet'!$A$1:$B$32,2,0),VLOOKUP(VALUE(MID($A167, 13, 1)),'Base32 Alphabet'!$A$1:$B$32,2,0))*32^2)+(IFERROR(VLOOKUP(MID($A167, 14, 1),'Base32 Alphabet'!$A$1:$B$32,2,0),VLOOKUP(VALUE(MID($A167, 14, 1)),'Base32 Alphabet'!$A$1:$B$32,2,0))*32)+(IFERROR(VLOOKUP(MID($A167, 15, 1),'Base32 Alphabet'!$A$1:$B$32,2,0),VLOOKUP(VALUE(MID($A167, 15, 1)),'Base32 Alphabet'!$A$1:$B$32,2,0)))</f>
        <v>#VALUE!</v>
      </c>
      <c r="I167" s="7"/>
    </row>
    <row r="168" spans="1:9">
      <c r="A168" s="7"/>
      <c r="B168" s="7" t="str">
        <f t="shared" si="20"/>
        <v>No Card</v>
      </c>
      <c r="C168" s="7" t="str">
        <f>IF(COUNTIF(MasterRoster!$F$2:$F$998, H168)&gt;0, "Yes", "No")</f>
        <v>No</v>
      </c>
      <c r="D168" s="7" t="str">
        <f t="shared" si="15"/>
        <v/>
      </c>
      <c r="E168" s="7" t="str">
        <f t="shared" si="16"/>
        <v/>
      </c>
      <c r="F168" s="7" t="str">
        <f t="shared" si="17"/>
        <v/>
      </c>
      <c r="G168" s="7" t="str">
        <f t="shared" si="18"/>
        <v>N/A</v>
      </c>
      <c r="H168" s="10" t="e">
        <f>(IFERROR(VLOOKUP(MID($A168,9,1),'Base32 Alphabet'!$A$1:$B$32,2,0),VLOOKUP(VALUE(MID($A168,9,1)),'Base32 Alphabet'!$A$1:$B$32,2,0))*32^6)+(IFERROR(VLOOKUP(MID($A168, 10, 1),'Base32 Alphabet'!$A$1:$B$32,2,0),VLOOKUP(VALUE(MID($A168, 10, 1)),'Base32 Alphabet'!$A$1:$B$32,2,0))*32^5)+(IFERROR(VLOOKUP(MID($A168, 11, 1),'Base32 Alphabet'!$A$1:$B$32,2,0),VLOOKUP(VALUE(MID($A168, 11, 1)),'Base32 Alphabet'!$A$1:$B$32,2,0))*32^4)+(IFERROR(VLOOKUP(MID($A168, 12, 1),'Base32 Alphabet'!$A$1:$B$32,2,0),VLOOKUP(VALUE(MID($A168, 12, 1)),'Base32 Alphabet'!$A$1:$B$32,2,0))*32^3)+(IFERROR(VLOOKUP(MID($A168, 13, 1),'Base32 Alphabet'!$A$1:$B$32,2,0),VLOOKUP(VALUE(MID($A168, 13, 1)),'Base32 Alphabet'!$A$1:$B$32,2,0))*32^2)+(IFERROR(VLOOKUP(MID($A168, 14, 1),'Base32 Alphabet'!$A$1:$B$32,2,0),VLOOKUP(VALUE(MID($A168, 14, 1)),'Base32 Alphabet'!$A$1:$B$32,2,0))*32)+(IFERROR(VLOOKUP(MID($A168, 15, 1),'Base32 Alphabet'!$A$1:$B$32,2,0),VLOOKUP(VALUE(MID($A168, 15, 1)),'Base32 Alphabet'!$A$1:$B$32,2,0)))</f>
        <v>#VALUE!</v>
      </c>
      <c r="I168" s="7"/>
    </row>
    <row r="169" spans="1:9">
      <c r="A169" s="7"/>
      <c r="B169" s="7" t="str">
        <f t="shared" si="20"/>
        <v>No Card</v>
      </c>
      <c r="C169" s="7" t="str">
        <f>IF(COUNTIF(MasterRoster!$F$2:$F$998, H169)&gt;0, "Yes", "No")</f>
        <v>No</v>
      </c>
      <c r="D169" s="7" t="str">
        <f t="shared" si="15"/>
        <v/>
      </c>
      <c r="E169" s="7" t="str">
        <f t="shared" si="16"/>
        <v/>
      </c>
      <c r="F169" s="7" t="str">
        <f t="shared" si="17"/>
        <v/>
      </c>
      <c r="G169" s="7" t="str">
        <f t="shared" si="18"/>
        <v>N/A</v>
      </c>
      <c r="H169" s="10" t="e">
        <f>(IFERROR(VLOOKUP(MID($A169,9,1),'Base32 Alphabet'!$A$1:$B$32,2,0),VLOOKUP(VALUE(MID($A169,9,1)),'Base32 Alphabet'!$A$1:$B$32,2,0))*32^6)+(IFERROR(VLOOKUP(MID($A169, 10, 1),'Base32 Alphabet'!$A$1:$B$32,2,0),VLOOKUP(VALUE(MID($A169, 10, 1)),'Base32 Alphabet'!$A$1:$B$32,2,0))*32^5)+(IFERROR(VLOOKUP(MID($A169, 11, 1),'Base32 Alphabet'!$A$1:$B$32,2,0),VLOOKUP(VALUE(MID($A169, 11, 1)),'Base32 Alphabet'!$A$1:$B$32,2,0))*32^4)+(IFERROR(VLOOKUP(MID($A169, 12, 1),'Base32 Alphabet'!$A$1:$B$32,2,0),VLOOKUP(VALUE(MID($A169, 12, 1)),'Base32 Alphabet'!$A$1:$B$32,2,0))*32^3)+(IFERROR(VLOOKUP(MID($A169, 13, 1),'Base32 Alphabet'!$A$1:$B$32,2,0),VLOOKUP(VALUE(MID($A169, 13, 1)),'Base32 Alphabet'!$A$1:$B$32,2,0))*32^2)+(IFERROR(VLOOKUP(MID($A169, 14, 1),'Base32 Alphabet'!$A$1:$B$32,2,0),VLOOKUP(VALUE(MID($A169, 14, 1)),'Base32 Alphabet'!$A$1:$B$32,2,0))*32)+(IFERROR(VLOOKUP(MID($A169, 15, 1),'Base32 Alphabet'!$A$1:$B$32,2,0),VLOOKUP(VALUE(MID($A169, 15, 1)),'Base32 Alphabet'!$A$1:$B$32,2,0)))</f>
        <v>#VALUE!</v>
      </c>
      <c r="I169" s="7"/>
    </row>
    <row r="170" spans="1:9">
      <c r="A170" s="7"/>
      <c r="B170" s="7" t="str">
        <f t="shared" si="20"/>
        <v>No Card</v>
      </c>
      <c r="C170" s="7" t="str">
        <f>IF(COUNTIF(MasterRoster!$F$2:$F$998, H170)&gt;0, "Yes", "No")</f>
        <v>No</v>
      </c>
      <c r="D170" s="7" t="str">
        <f t="shared" si="15"/>
        <v/>
      </c>
      <c r="E170" s="7" t="str">
        <f t="shared" si="16"/>
        <v/>
      </c>
      <c r="F170" s="7" t="str">
        <f t="shared" si="17"/>
        <v/>
      </c>
      <c r="G170" s="7" t="str">
        <f t="shared" si="18"/>
        <v>N/A</v>
      </c>
      <c r="H170" s="10" t="e">
        <f>(IFERROR(VLOOKUP(MID($A170,9,1),'Base32 Alphabet'!$A$1:$B$32,2,0),VLOOKUP(VALUE(MID($A170,9,1)),'Base32 Alphabet'!$A$1:$B$32,2,0))*32^6)+(IFERROR(VLOOKUP(MID($A170, 10, 1),'Base32 Alphabet'!$A$1:$B$32,2,0),VLOOKUP(VALUE(MID($A170, 10, 1)),'Base32 Alphabet'!$A$1:$B$32,2,0))*32^5)+(IFERROR(VLOOKUP(MID($A170, 11, 1),'Base32 Alphabet'!$A$1:$B$32,2,0),VLOOKUP(VALUE(MID($A170, 11, 1)),'Base32 Alphabet'!$A$1:$B$32,2,0))*32^4)+(IFERROR(VLOOKUP(MID($A170, 12, 1),'Base32 Alphabet'!$A$1:$B$32,2,0),VLOOKUP(VALUE(MID($A170, 12, 1)),'Base32 Alphabet'!$A$1:$B$32,2,0))*32^3)+(IFERROR(VLOOKUP(MID($A170, 13, 1),'Base32 Alphabet'!$A$1:$B$32,2,0),VLOOKUP(VALUE(MID($A170, 13, 1)),'Base32 Alphabet'!$A$1:$B$32,2,0))*32^2)+(IFERROR(VLOOKUP(MID($A170, 14, 1),'Base32 Alphabet'!$A$1:$B$32,2,0),VLOOKUP(VALUE(MID($A170, 14, 1)),'Base32 Alphabet'!$A$1:$B$32,2,0))*32)+(IFERROR(VLOOKUP(MID($A170, 15, 1),'Base32 Alphabet'!$A$1:$B$32,2,0),VLOOKUP(VALUE(MID($A170, 15, 1)),'Base32 Alphabet'!$A$1:$B$32,2,0)))</f>
        <v>#VALUE!</v>
      </c>
      <c r="I170" s="7"/>
    </row>
    <row r="171" spans="1:9">
      <c r="A171" s="7"/>
      <c r="B171" s="7" t="str">
        <f t="shared" si="20"/>
        <v>No Card</v>
      </c>
      <c r="C171" s="7" t="str">
        <f>IF(COUNTIF(MasterRoster!$F$2:$F$998, H171)&gt;0, "Yes", "No")</f>
        <v>No</v>
      </c>
      <c r="D171" s="7" t="str">
        <f t="shared" si="15"/>
        <v/>
      </c>
      <c r="E171" s="7" t="str">
        <f t="shared" si="16"/>
        <v/>
      </c>
      <c r="F171" s="7" t="str">
        <f t="shared" si="17"/>
        <v/>
      </c>
      <c r="G171" s="7" t="str">
        <f t="shared" si="18"/>
        <v>N/A</v>
      </c>
      <c r="H171" s="10" t="e">
        <f>(IFERROR(VLOOKUP(MID($A171,9,1),'Base32 Alphabet'!$A$1:$B$32,2,0),VLOOKUP(VALUE(MID($A171,9,1)),'Base32 Alphabet'!$A$1:$B$32,2,0))*32^6)+(IFERROR(VLOOKUP(MID($A171, 10, 1),'Base32 Alphabet'!$A$1:$B$32,2,0),VLOOKUP(VALUE(MID($A171, 10, 1)),'Base32 Alphabet'!$A$1:$B$32,2,0))*32^5)+(IFERROR(VLOOKUP(MID($A171, 11, 1),'Base32 Alphabet'!$A$1:$B$32,2,0),VLOOKUP(VALUE(MID($A171, 11, 1)),'Base32 Alphabet'!$A$1:$B$32,2,0))*32^4)+(IFERROR(VLOOKUP(MID($A171, 12, 1),'Base32 Alphabet'!$A$1:$B$32,2,0),VLOOKUP(VALUE(MID($A171, 12, 1)),'Base32 Alphabet'!$A$1:$B$32,2,0))*32^3)+(IFERROR(VLOOKUP(MID($A171, 13, 1),'Base32 Alphabet'!$A$1:$B$32,2,0),VLOOKUP(VALUE(MID($A171, 13, 1)),'Base32 Alphabet'!$A$1:$B$32,2,0))*32^2)+(IFERROR(VLOOKUP(MID($A171, 14, 1),'Base32 Alphabet'!$A$1:$B$32,2,0),VLOOKUP(VALUE(MID($A171, 14, 1)),'Base32 Alphabet'!$A$1:$B$32,2,0))*32)+(IFERROR(VLOOKUP(MID($A171, 15, 1),'Base32 Alphabet'!$A$1:$B$32,2,0),VLOOKUP(VALUE(MID($A171, 15, 1)),'Base32 Alphabet'!$A$1:$B$32,2,0)))</f>
        <v>#VALUE!</v>
      </c>
      <c r="I171" s="7"/>
    </row>
    <row r="172" spans="1:9">
      <c r="A172" s="7"/>
      <c r="B172" s="7" t="str">
        <f t="shared" si="20"/>
        <v>No Card</v>
      </c>
      <c r="C172" s="7" t="str">
        <f>IF(COUNTIF(MasterRoster!$F$2:$F$998, H172)&gt;0, "Yes", "No")</f>
        <v>No</v>
      </c>
      <c r="D172" s="7" t="str">
        <f t="shared" si="15"/>
        <v/>
      </c>
      <c r="E172" s="7" t="str">
        <f t="shared" si="16"/>
        <v/>
      </c>
      <c r="F172" s="7" t="str">
        <f t="shared" si="17"/>
        <v/>
      </c>
      <c r="G172" s="7" t="str">
        <f t="shared" si="18"/>
        <v>N/A</v>
      </c>
      <c r="H172" s="10" t="e">
        <f>(IFERROR(VLOOKUP(MID($A172,9,1),'Base32 Alphabet'!$A$1:$B$32,2,0),VLOOKUP(VALUE(MID($A172,9,1)),'Base32 Alphabet'!$A$1:$B$32,2,0))*32^6)+(IFERROR(VLOOKUP(MID($A172, 10, 1),'Base32 Alphabet'!$A$1:$B$32,2,0),VLOOKUP(VALUE(MID($A172, 10, 1)),'Base32 Alphabet'!$A$1:$B$32,2,0))*32^5)+(IFERROR(VLOOKUP(MID($A172, 11, 1),'Base32 Alphabet'!$A$1:$B$32,2,0),VLOOKUP(VALUE(MID($A172, 11, 1)),'Base32 Alphabet'!$A$1:$B$32,2,0))*32^4)+(IFERROR(VLOOKUP(MID($A172, 12, 1),'Base32 Alphabet'!$A$1:$B$32,2,0),VLOOKUP(VALUE(MID($A172, 12, 1)),'Base32 Alphabet'!$A$1:$B$32,2,0))*32^3)+(IFERROR(VLOOKUP(MID($A172, 13, 1),'Base32 Alphabet'!$A$1:$B$32,2,0),VLOOKUP(VALUE(MID($A172, 13, 1)),'Base32 Alphabet'!$A$1:$B$32,2,0))*32^2)+(IFERROR(VLOOKUP(MID($A172, 14, 1),'Base32 Alphabet'!$A$1:$B$32,2,0),VLOOKUP(VALUE(MID($A172, 14, 1)),'Base32 Alphabet'!$A$1:$B$32,2,0))*32)+(IFERROR(VLOOKUP(MID($A172, 15, 1),'Base32 Alphabet'!$A$1:$B$32,2,0),VLOOKUP(VALUE(MID($A172, 15, 1)),'Base32 Alphabet'!$A$1:$B$32,2,0)))</f>
        <v>#VALUE!</v>
      </c>
      <c r="I172" s="7"/>
    </row>
    <row r="173" spans="1:9">
      <c r="A173" s="7"/>
      <c r="B173" s="7" t="str">
        <f t="shared" si="20"/>
        <v>No Card</v>
      </c>
      <c r="C173" s="7" t="str">
        <f>IF(COUNTIF(MasterRoster!$F$2:$F$998, H173)&gt;0, "Yes", "No")</f>
        <v>No</v>
      </c>
      <c r="D173" s="7" t="str">
        <f t="shared" si="15"/>
        <v/>
      </c>
      <c r="E173" s="7" t="str">
        <f t="shared" si="16"/>
        <v/>
      </c>
      <c r="F173" s="7" t="str">
        <f t="shared" si="17"/>
        <v/>
      </c>
      <c r="G173" s="7" t="str">
        <f t="shared" si="18"/>
        <v>N/A</v>
      </c>
      <c r="H173" s="10" t="e">
        <f>(IFERROR(VLOOKUP(MID($A173,9,1),'Base32 Alphabet'!$A$1:$B$32,2,0),VLOOKUP(VALUE(MID($A173,9,1)),'Base32 Alphabet'!$A$1:$B$32,2,0))*32^6)+(IFERROR(VLOOKUP(MID($A173, 10, 1),'Base32 Alphabet'!$A$1:$B$32,2,0),VLOOKUP(VALUE(MID($A173, 10, 1)),'Base32 Alphabet'!$A$1:$B$32,2,0))*32^5)+(IFERROR(VLOOKUP(MID($A173, 11, 1),'Base32 Alphabet'!$A$1:$B$32,2,0),VLOOKUP(VALUE(MID($A173, 11, 1)),'Base32 Alphabet'!$A$1:$B$32,2,0))*32^4)+(IFERROR(VLOOKUP(MID($A173, 12, 1),'Base32 Alphabet'!$A$1:$B$32,2,0),VLOOKUP(VALUE(MID($A173, 12, 1)),'Base32 Alphabet'!$A$1:$B$32,2,0))*32^3)+(IFERROR(VLOOKUP(MID($A173, 13, 1),'Base32 Alphabet'!$A$1:$B$32,2,0),VLOOKUP(VALUE(MID($A173, 13, 1)),'Base32 Alphabet'!$A$1:$B$32,2,0))*32^2)+(IFERROR(VLOOKUP(MID($A173, 14, 1),'Base32 Alphabet'!$A$1:$B$32,2,0),VLOOKUP(VALUE(MID($A173, 14, 1)),'Base32 Alphabet'!$A$1:$B$32,2,0))*32)+(IFERROR(VLOOKUP(MID($A173, 15, 1),'Base32 Alphabet'!$A$1:$B$32,2,0),VLOOKUP(VALUE(MID($A173, 15, 1)),'Base32 Alphabet'!$A$1:$B$32,2,0)))</f>
        <v>#VALUE!</v>
      </c>
      <c r="I173" s="7"/>
    </row>
    <row r="174" spans="1:9">
      <c r="A174" s="7"/>
      <c r="B174" s="7" t="str">
        <f t="shared" si="20"/>
        <v>No Card</v>
      </c>
      <c r="C174" s="7" t="str">
        <f>IF(COUNTIF(MasterRoster!$F$2:$F$998, H174)&gt;0, "Yes", "No")</f>
        <v>No</v>
      </c>
      <c r="D174" s="7" t="str">
        <f t="shared" si="15"/>
        <v/>
      </c>
      <c r="E174" s="7" t="str">
        <f t="shared" si="16"/>
        <v/>
      </c>
      <c r="F174" s="7" t="str">
        <f t="shared" si="17"/>
        <v/>
      </c>
      <c r="G174" s="7" t="str">
        <f t="shared" si="18"/>
        <v>N/A</v>
      </c>
      <c r="H174" s="10" t="e">
        <f>(IFERROR(VLOOKUP(MID($A174,9,1),'Base32 Alphabet'!$A$1:$B$32,2,0),VLOOKUP(VALUE(MID($A174,9,1)),'Base32 Alphabet'!$A$1:$B$32,2,0))*32^6)+(IFERROR(VLOOKUP(MID($A174, 10, 1),'Base32 Alphabet'!$A$1:$B$32,2,0),VLOOKUP(VALUE(MID($A174, 10, 1)),'Base32 Alphabet'!$A$1:$B$32,2,0))*32^5)+(IFERROR(VLOOKUP(MID($A174, 11, 1),'Base32 Alphabet'!$A$1:$B$32,2,0),VLOOKUP(VALUE(MID($A174, 11, 1)),'Base32 Alphabet'!$A$1:$B$32,2,0))*32^4)+(IFERROR(VLOOKUP(MID($A174, 12, 1),'Base32 Alphabet'!$A$1:$B$32,2,0),VLOOKUP(VALUE(MID($A174, 12, 1)),'Base32 Alphabet'!$A$1:$B$32,2,0))*32^3)+(IFERROR(VLOOKUP(MID($A174, 13, 1),'Base32 Alphabet'!$A$1:$B$32,2,0),VLOOKUP(VALUE(MID($A174, 13, 1)),'Base32 Alphabet'!$A$1:$B$32,2,0))*32^2)+(IFERROR(VLOOKUP(MID($A174, 14, 1),'Base32 Alphabet'!$A$1:$B$32,2,0),VLOOKUP(VALUE(MID($A174, 14, 1)),'Base32 Alphabet'!$A$1:$B$32,2,0))*32)+(IFERROR(VLOOKUP(MID($A174, 15, 1),'Base32 Alphabet'!$A$1:$B$32,2,0),VLOOKUP(VALUE(MID($A174, 15, 1)),'Base32 Alphabet'!$A$1:$B$32,2,0)))</f>
        <v>#VALUE!</v>
      </c>
      <c r="I174" s="7"/>
    </row>
    <row r="175" spans="1:9">
      <c r="A175" s="7"/>
      <c r="B175" s="7" t="str">
        <f t="shared" si="20"/>
        <v>No Card</v>
      </c>
      <c r="C175" s="7" t="str">
        <f>IF(COUNTIF(MasterRoster!$F$2:$F$998, H175)&gt;0, "Yes", "No")</f>
        <v>No</v>
      </c>
      <c r="D175" s="7" t="str">
        <f t="shared" si="15"/>
        <v/>
      </c>
      <c r="E175" s="7" t="str">
        <f t="shared" si="16"/>
        <v/>
      </c>
      <c r="F175" s="7" t="str">
        <f t="shared" si="17"/>
        <v/>
      </c>
      <c r="G175" s="7" t="str">
        <f t="shared" si="18"/>
        <v>N/A</v>
      </c>
      <c r="H175" s="10" t="e">
        <f>(IFERROR(VLOOKUP(MID($A175,9,1),'Base32 Alphabet'!$A$1:$B$32,2,0),VLOOKUP(VALUE(MID($A175,9,1)),'Base32 Alphabet'!$A$1:$B$32,2,0))*32^6)+(IFERROR(VLOOKUP(MID($A175, 10, 1),'Base32 Alphabet'!$A$1:$B$32,2,0),VLOOKUP(VALUE(MID($A175, 10, 1)),'Base32 Alphabet'!$A$1:$B$32,2,0))*32^5)+(IFERROR(VLOOKUP(MID($A175, 11, 1),'Base32 Alphabet'!$A$1:$B$32,2,0),VLOOKUP(VALUE(MID($A175, 11, 1)),'Base32 Alphabet'!$A$1:$B$32,2,0))*32^4)+(IFERROR(VLOOKUP(MID($A175, 12, 1),'Base32 Alphabet'!$A$1:$B$32,2,0),VLOOKUP(VALUE(MID($A175, 12, 1)),'Base32 Alphabet'!$A$1:$B$32,2,0))*32^3)+(IFERROR(VLOOKUP(MID($A175, 13, 1),'Base32 Alphabet'!$A$1:$B$32,2,0),VLOOKUP(VALUE(MID($A175, 13, 1)),'Base32 Alphabet'!$A$1:$B$32,2,0))*32^2)+(IFERROR(VLOOKUP(MID($A175, 14, 1),'Base32 Alphabet'!$A$1:$B$32,2,0),VLOOKUP(VALUE(MID($A175, 14, 1)),'Base32 Alphabet'!$A$1:$B$32,2,0))*32)+(IFERROR(VLOOKUP(MID($A175, 15, 1),'Base32 Alphabet'!$A$1:$B$32,2,0),VLOOKUP(VALUE(MID($A175, 15, 1)),'Base32 Alphabet'!$A$1:$B$32,2,0)))</f>
        <v>#VALUE!</v>
      </c>
      <c r="I175" s="7"/>
    </row>
    <row r="176" spans="1:9">
      <c r="A176" s="7"/>
      <c r="B176" s="7" t="str">
        <f t="shared" si="20"/>
        <v>No Card</v>
      </c>
      <c r="C176" s="7" t="str">
        <f>IF(COUNTIF(MasterRoster!$F$2:$F$998, H176)&gt;0, "Yes", "No")</f>
        <v>No</v>
      </c>
      <c r="D176" s="7" t="str">
        <f t="shared" si="15"/>
        <v/>
      </c>
      <c r="E176" s="7" t="str">
        <f t="shared" si="16"/>
        <v/>
      </c>
      <c r="F176" s="7" t="str">
        <f t="shared" si="17"/>
        <v/>
      </c>
      <c r="G176" s="7" t="str">
        <f t="shared" si="18"/>
        <v>N/A</v>
      </c>
      <c r="H176" s="10" t="e">
        <f>(IFERROR(VLOOKUP(MID($A176,9,1),'Base32 Alphabet'!$A$1:$B$32,2,0),VLOOKUP(VALUE(MID($A176,9,1)),'Base32 Alphabet'!$A$1:$B$32,2,0))*32^6)+(IFERROR(VLOOKUP(MID($A176, 10, 1),'Base32 Alphabet'!$A$1:$B$32,2,0),VLOOKUP(VALUE(MID($A176, 10, 1)),'Base32 Alphabet'!$A$1:$B$32,2,0))*32^5)+(IFERROR(VLOOKUP(MID($A176, 11, 1),'Base32 Alphabet'!$A$1:$B$32,2,0),VLOOKUP(VALUE(MID($A176, 11, 1)),'Base32 Alphabet'!$A$1:$B$32,2,0))*32^4)+(IFERROR(VLOOKUP(MID($A176, 12, 1),'Base32 Alphabet'!$A$1:$B$32,2,0),VLOOKUP(VALUE(MID($A176, 12, 1)),'Base32 Alphabet'!$A$1:$B$32,2,0))*32^3)+(IFERROR(VLOOKUP(MID($A176, 13, 1),'Base32 Alphabet'!$A$1:$B$32,2,0),VLOOKUP(VALUE(MID($A176, 13, 1)),'Base32 Alphabet'!$A$1:$B$32,2,0))*32^2)+(IFERROR(VLOOKUP(MID($A176, 14, 1),'Base32 Alphabet'!$A$1:$B$32,2,0),VLOOKUP(VALUE(MID($A176, 14, 1)),'Base32 Alphabet'!$A$1:$B$32,2,0))*32)+(IFERROR(VLOOKUP(MID($A176, 15, 1),'Base32 Alphabet'!$A$1:$B$32,2,0),VLOOKUP(VALUE(MID($A176, 15, 1)),'Base32 Alphabet'!$A$1:$B$32,2,0)))</f>
        <v>#VALUE!</v>
      </c>
      <c r="I176" s="7"/>
    </row>
    <row r="177" spans="1:9">
      <c r="A177" s="7"/>
      <c r="B177" s="7" t="str">
        <f t="shared" si="20"/>
        <v>No Card</v>
      </c>
      <c r="C177" s="7" t="str">
        <f>IF(COUNTIF(MasterRoster!$F$2:$F$998, H177)&gt;0, "Yes", "No")</f>
        <v>No</v>
      </c>
      <c r="D177" s="7" t="str">
        <f t="shared" si="15"/>
        <v/>
      </c>
      <c r="E177" s="7" t="str">
        <f t="shared" si="16"/>
        <v/>
      </c>
      <c r="F177" s="7" t="str">
        <f t="shared" si="17"/>
        <v/>
      </c>
      <c r="G177" s="7" t="str">
        <f t="shared" si="18"/>
        <v>N/A</v>
      </c>
      <c r="H177" s="10" t="e">
        <f>(IFERROR(VLOOKUP(MID($A177,9,1),'Base32 Alphabet'!$A$1:$B$32,2,0),VLOOKUP(VALUE(MID($A177,9,1)),'Base32 Alphabet'!$A$1:$B$32,2,0))*32^6)+(IFERROR(VLOOKUP(MID($A177, 10, 1),'Base32 Alphabet'!$A$1:$B$32,2,0),VLOOKUP(VALUE(MID($A177, 10, 1)),'Base32 Alphabet'!$A$1:$B$32,2,0))*32^5)+(IFERROR(VLOOKUP(MID($A177, 11, 1),'Base32 Alphabet'!$A$1:$B$32,2,0),VLOOKUP(VALUE(MID($A177, 11, 1)),'Base32 Alphabet'!$A$1:$B$32,2,0))*32^4)+(IFERROR(VLOOKUP(MID($A177, 12, 1),'Base32 Alphabet'!$A$1:$B$32,2,0),VLOOKUP(VALUE(MID($A177, 12, 1)),'Base32 Alphabet'!$A$1:$B$32,2,0))*32^3)+(IFERROR(VLOOKUP(MID($A177, 13, 1),'Base32 Alphabet'!$A$1:$B$32,2,0),VLOOKUP(VALUE(MID($A177, 13, 1)),'Base32 Alphabet'!$A$1:$B$32,2,0))*32^2)+(IFERROR(VLOOKUP(MID($A177, 14, 1),'Base32 Alphabet'!$A$1:$B$32,2,0),VLOOKUP(VALUE(MID($A177, 14, 1)),'Base32 Alphabet'!$A$1:$B$32,2,0))*32)+(IFERROR(VLOOKUP(MID($A177, 15, 1),'Base32 Alphabet'!$A$1:$B$32,2,0),VLOOKUP(VALUE(MID($A177, 15, 1)),'Base32 Alphabet'!$A$1:$B$32,2,0)))</f>
        <v>#VALUE!</v>
      </c>
      <c r="I177" s="7"/>
    </row>
    <row r="178" spans="1:9">
      <c r="A178" s="7"/>
      <c r="B178" s="7" t="str">
        <f t="shared" si="20"/>
        <v>No Card</v>
      </c>
      <c r="C178" s="7" t="str">
        <f>IF(COUNTIF(MasterRoster!$F$2:$F$998, H178)&gt;0, "Yes", "No")</f>
        <v>No</v>
      </c>
      <c r="D178" s="7" t="str">
        <f t="shared" si="15"/>
        <v/>
      </c>
      <c r="E178" s="7" t="str">
        <f t="shared" si="16"/>
        <v/>
      </c>
      <c r="F178" s="7" t="str">
        <f t="shared" si="17"/>
        <v/>
      </c>
      <c r="G178" s="7" t="str">
        <f t="shared" si="18"/>
        <v>N/A</v>
      </c>
      <c r="H178" s="10" t="e">
        <f>(IFERROR(VLOOKUP(MID($A178,9,1),'Base32 Alphabet'!$A$1:$B$32,2,0),VLOOKUP(VALUE(MID($A178,9,1)),'Base32 Alphabet'!$A$1:$B$32,2,0))*32^6)+(IFERROR(VLOOKUP(MID($A178, 10, 1),'Base32 Alphabet'!$A$1:$B$32,2,0),VLOOKUP(VALUE(MID($A178, 10, 1)),'Base32 Alphabet'!$A$1:$B$32,2,0))*32^5)+(IFERROR(VLOOKUP(MID($A178, 11, 1),'Base32 Alphabet'!$A$1:$B$32,2,0),VLOOKUP(VALUE(MID($A178, 11, 1)),'Base32 Alphabet'!$A$1:$B$32,2,0))*32^4)+(IFERROR(VLOOKUP(MID($A178, 12, 1),'Base32 Alphabet'!$A$1:$B$32,2,0),VLOOKUP(VALUE(MID($A178, 12, 1)),'Base32 Alphabet'!$A$1:$B$32,2,0))*32^3)+(IFERROR(VLOOKUP(MID($A178, 13, 1),'Base32 Alphabet'!$A$1:$B$32,2,0),VLOOKUP(VALUE(MID($A178, 13, 1)),'Base32 Alphabet'!$A$1:$B$32,2,0))*32^2)+(IFERROR(VLOOKUP(MID($A178, 14, 1),'Base32 Alphabet'!$A$1:$B$32,2,0),VLOOKUP(VALUE(MID($A178, 14, 1)),'Base32 Alphabet'!$A$1:$B$32,2,0))*32)+(IFERROR(VLOOKUP(MID($A178, 15, 1),'Base32 Alphabet'!$A$1:$B$32,2,0),VLOOKUP(VALUE(MID($A178, 15, 1)),'Base32 Alphabet'!$A$1:$B$32,2,0)))</f>
        <v>#VALUE!</v>
      </c>
      <c r="I178" s="7"/>
    </row>
    <row r="179" spans="1:9">
      <c r="A179" s="7"/>
      <c r="B179" s="7" t="str">
        <f t="shared" si="20"/>
        <v>No Card</v>
      </c>
      <c r="C179" s="7" t="str">
        <f>IF(COUNTIF(MasterRoster!$F$2:$F$998, H179)&gt;0, "Yes", "No")</f>
        <v>No</v>
      </c>
      <c r="D179" s="7" t="str">
        <f t="shared" si="15"/>
        <v/>
      </c>
      <c r="E179" s="7" t="str">
        <f t="shared" si="16"/>
        <v/>
      </c>
      <c r="F179" s="7" t="str">
        <f t="shared" si="17"/>
        <v/>
      </c>
      <c r="G179" s="7" t="str">
        <f t="shared" si="18"/>
        <v>N/A</v>
      </c>
      <c r="H179" s="10" t="e">
        <f>(IFERROR(VLOOKUP(MID($A179,9,1),'Base32 Alphabet'!$A$1:$B$32,2,0),VLOOKUP(VALUE(MID($A179,9,1)),'Base32 Alphabet'!$A$1:$B$32,2,0))*32^6)+(IFERROR(VLOOKUP(MID($A179, 10, 1),'Base32 Alphabet'!$A$1:$B$32,2,0),VLOOKUP(VALUE(MID($A179, 10, 1)),'Base32 Alphabet'!$A$1:$B$32,2,0))*32^5)+(IFERROR(VLOOKUP(MID($A179, 11, 1),'Base32 Alphabet'!$A$1:$B$32,2,0),VLOOKUP(VALUE(MID($A179, 11, 1)),'Base32 Alphabet'!$A$1:$B$32,2,0))*32^4)+(IFERROR(VLOOKUP(MID($A179, 12, 1),'Base32 Alphabet'!$A$1:$B$32,2,0),VLOOKUP(VALUE(MID($A179, 12, 1)),'Base32 Alphabet'!$A$1:$B$32,2,0))*32^3)+(IFERROR(VLOOKUP(MID($A179, 13, 1),'Base32 Alphabet'!$A$1:$B$32,2,0),VLOOKUP(VALUE(MID($A179, 13, 1)),'Base32 Alphabet'!$A$1:$B$32,2,0))*32^2)+(IFERROR(VLOOKUP(MID($A179, 14, 1),'Base32 Alphabet'!$A$1:$B$32,2,0),VLOOKUP(VALUE(MID($A179, 14, 1)),'Base32 Alphabet'!$A$1:$B$32,2,0))*32)+(IFERROR(VLOOKUP(MID($A179, 15, 1),'Base32 Alphabet'!$A$1:$B$32,2,0),VLOOKUP(VALUE(MID($A179, 15, 1)),'Base32 Alphabet'!$A$1:$B$32,2,0)))</f>
        <v>#VALUE!</v>
      </c>
      <c r="I179" s="7"/>
    </row>
    <row r="180" spans="1:9">
      <c r="A180" s="7"/>
      <c r="B180" s="7" t="str">
        <f t="shared" si="20"/>
        <v>No Card</v>
      </c>
      <c r="C180" s="7" t="str">
        <f>IF(COUNTIF(MasterRoster!$F$2:$F$998, H180)&gt;0, "Yes", "No")</f>
        <v>No</v>
      </c>
      <c r="D180" s="7" t="str">
        <f t="shared" si="15"/>
        <v/>
      </c>
      <c r="E180" s="7" t="str">
        <f t="shared" si="16"/>
        <v/>
      </c>
      <c r="F180" s="7" t="str">
        <f t="shared" si="17"/>
        <v/>
      </c>
      <c r="G180" s="7" t="str">
        <f t="shared" si="18"/>
        <v>N/A</v>
      </c>
      <c r="H180" s="10" t="e">
        <f>(IFERROR(VLOOKUP(MID($A180,9,1),'Base32 Alphabet'!$A$1:$B$32,2,0),VLOOKUP(VALUE(MID($A180,9,1)),'Base32 Alphabet'!$A$1:$B$32,2,0))*32^6)+(IFERROR(VLOOKUP(MID($A180, 10, 1),'Base32 Alphabet'!$A$1:$B$32,2,0),VLOOKUP(VALUE(MID($A180, 10, 1)),'Base32 Alphabet'!$A$1:$B$32,2,0))*32^5)+(IFERROR(VLOOKUP(MID($A180, 11, 1),'Base32 Alphabet'!$A$1:$B$32,2,0),VLOOKUP(VALUE(MID($A180, 11, 1)),'Base32 Alphabet'!$A$1:$B$32,2,0))*32^4)+(IFERROR(VLOOKUP(MID($A180, 12, 1),'Base32 Alphabet'!$A$1:$B$32,2,0),VLOOKUP(VALUE(MID($A180, 12, 1)),'Base32 Alphabet'!$A$1:$B$32,2,0))*32^3)+(IFERROR(VLOOKUP(MID($A180, 13, 1),'Base32 Alphabet'!$A$1:$B$32,2,0),VLOOKUP(VALUE(MID($A180, 13, 1)),'Base32 Alphabet'!$A$1:$B$32,2,0))*32^2)+(IFERROR(VLOOKUP(MID($A180, 14, 1),'Base32 Alphabet'!$A$1:$B$32,2,0),VLOOKUP(VALUE(MID($A180, 14, 1)),'Base32 Alphabet'!$A$1:$B$32,2,0))*32)+(IFERROR(VLOOKUP(MID($A180, 15, 1),'Base32 Alphabet'!$A$1:$B$32,2,0),VLOOKUP(VALUE(MID($A180, 15, 1)),'Base32 Alphabet'!$A$1:$B$32,2,0)))</f>
        <v>#VALUE!</v>
      </c>
      <c r="I180" s="7"/>
    </row>
    <row r="181" spans="1:9">
      <c r="A181" s="7"/>
      <c r="B181" s="7" t="str">
        <f t="shared" si="20"/>
        <v>No Card</v>
      </c>
      <c r="C181" s="7" t="str">
        <f>IF(COUNTIF(MasterRoster!$F$2:$F$998, H181)&gt;0, "Yes", "No")</f>
        <v>No</v>
      </c>
      <c r="D181" s="7" t="str">
        <f t="shared" si="15"/>
        <v/>
      </c>
      <c r="E181" s="7" t="str">
        <f t="shared" si="16"/>
        <v/>
      </c>
      <c r="F181" s="7" t="str">
        <f t="shared" si="17"/>
        <v/>
      </c>
      <c r="G181" s="7" t="str">
        <f t="shared" si="18"/>
        <v>N/A</v>
      </c>
      <c r="H181" s="10" t="e">
        <f>(IFERROR(VLOOKUP(MID($A181,9,1),'Base32 Alphabet'!$A$1:$B$32,2,0),VLOOKUP(VALUE(MID($A181,9,1)),'Base32 Alphabet'!$A$1:$B$32,2,0))*32^6)+(IFERROR(VLOOKUP(MID($A181, 10, 1),'Base32 Alphabet'!$A$1:$B$32,2,0),VLOOKUP(VALUE(MID($A181, 10, 1)),'Base32 Alphabet'!$A$1:$B$32,2,0))*32^5)+(IFERROR(VLOOKUP(MID($A181, 11, 1),'Base32 Alphabet'!$A$1:$B$32,2,0),VLOOKUP(VALUE(MID($A181, 11, 1)),'Base32 Alphabet'!$A$1:$B$32,2,0))*32^4)+(IFERROR(VLOOKUP(MID($A181, 12, 1),'Base32 Alphabet'!$A$1:$B$32,2,0),VLOOKUP(VALUE(MID($A181, 12, 1)),'Base32 Alphabet'!$A$1:$B$32,2,0))*32^3)+(IFERROR(VLOOKUP(MID($A181, 13, 1),'Base32 Alphabet'!$A$1:$B$32,2,0),VLOOKUP(VALUE(MID($A181, 13, 1)),'Base32 Alphabet'!$A$1:$B$32,2,0))*32^2)+(IFERROR(VLOOKUP(MID($A181, 14, 1),'Base32 Alphabet'!$A$1:$B$32,2,0),VLOOKUP(VALUE(MID($A181, 14, 1)),'Base32 Alphabet'!$A$1:$B$32,2,0))*32)+(IFERROR(VLOOKUP(MID($A181, 15, 1),'Base32 Alphabet'!$A$1:$B$32,2,0),VLOOKUP(VALUE(MID($A181, 15, 1)),'Base32 Alphabet'!$A$1:$B$32,2,0)))</f>
        <v>#VALUE!</v>
      </c>
      <c r="I181" s="7"/>
    </row>
    <row r="182" spans="1:9">
      <c r="A182" s="7"/>
      <c r="B182" s="7" t="str">
        <f t="shared" si="20"/>
        <v>No Card</v>
      </c>
      <c r="C182" s="7" t="str">
        <f>IF(COUNTIF(MasterRoster!$F$2:$F$998, H182)&gt;0, "Yes", "No")</f>
        <v>No</v>
      </c>
      <c r="D182" s="7" t="str">
        <f t="shared" si="15"/>
        <v/>
      </c>
      <c r="E182" s="7" t="str">
        <f t="shared" si="16"/>
        <v/>
      </c>
      <c r="F182" s="7" t="str">
        <f t="shared" si="17"/>
        <v/>
      </c>
      <c r="G182" s="7" t="str">
        <f t="shared" si="18"/>
        <v>N/A</v>
      </c>
      <c r="H182" s="10" t="e">
        <f>(IFERROR(VLOOKUP(MID($A182,9,1),'Base32 Alphabet'!$A$1:$B$32,2,0),VLOOKUP(VALUE(MID($A182,9,1)),'Base32 Alphabet'!$A$1:$B$32,2,0))*32^6)+(IFERROR(VLOOKUP(MID($A182, 10, 1),'Base32 Alphabet'!$A$1:$B$32,2,0),VLOOKUP(VALUE(MID($A182, 10, 1)),'Base32 Alphabet'!$A$1:$B$32,2,0))*32^5)+(IFERROR(VLOOKUP(MID($A182, 11, 1),'Base32 Alphabet'!$A$1:$B$32,2,0),VLOOKUP(VALUE(MID($A182, 11, 1)),'Base32 Alphabet'!$A$1:$B$32,2,0))*32^4)+(IFERROR(VLOOKUP(MID($A182, 12, 1),'Base32 Alphabet'!$A$1:$B$32,2,0),VLOOKUP(VALUE(MID($A182, 12, 1)),'Base32 Alphabet'!$A$1:$B$32,2,0))*32^3)+(IFERROR(VLOOKUP(MID($A182, 13, 1),'Base32 Alphabet'!$A$1:$B$32,2,0),VLOOKUP(VALUE(MID($A182, 13, 1)),'Base32 Alphabet'!$A$1:$B$32,2,0))*32^2)+(IFERROR(VLOOKUP(MID($A182, 14, 1),'Base32 Alphabet'!$A$1:$B$32,2,0),VLOOKUP(VALUE(MID($A182, 14, 1)),'Base32 Alphabet'!$A$1:$B$32,2,0))*32)+(IFERROR(VLOOKUP(MID($A182, 15, 1),'Base32 Alphabet'!$A$1:$B$32,2,0),VLOOKUP(VALUE(MID($A182, 15, 1)),'Base32 Alphabet'!$A$1:$B$32,2,0)))</f>
        <v>#VALUE!</v>
      </c>
      <c r="I182" s="7"/>
    </row>
    <row r="183" spans="1:9">
      <c r="A183" s="7"/>
      <c r="B183" s="7" t="str">
        <f t="shared" si="20"/>
        <v>No Card</v>
      </c>
      <c r="C183" s="7" t="str">
        <f>IF(COUNTIF(MasterRoster!$F$2:$F$998, H183)&gt;0, "Yes", "No")</f>
        <v>No</v>
      </c>
      <c r="D183" s="7" t="str">
        <f t="shared" si="15"/>
        <v/>
      </c>
      <c r="E183" s="7" t="str">
        <f t="shared" si="16"/>
        <v/>
      </c>
      <c r="F183" s="7" t="str">
        <f t="shared" si="17"/>
        <v/>
      </c>
      <c r="G183" s="7" t="str">
        <f t="shared" si="18"/>
        <v>N/A</v>
      </c>
      <c r="H183" s="10" t="e">
        <f>(IFERROR(VLOOKUP(MID($A183,9,1),'Base32 Alphabet'!$A$1:$B$32,2,0),VLOOKUP(VALUE(MID($A183,9,1)),'Base32 Alphabet'!$A$1:$B$32,2,0))*32^6)+(IFERROR(VLOOKUP(MID($A183, 10, 1),'Base32 Alphabet'!$A$1:$B$32,2,0),VLOOKUP(VALUE(MID($A183, 10, 1)),'Base32 Alphabet'!$A$1:$B$32,2,0))*32^5)+(IFERROR(VLOOKUP(MID($A183, 11, 1),'Base32 Alphabet'!$A$1:$B$32,2,0),VLOOKUP(VALUE(MID($A183, 11, 1)),'Base32 Alphabet'!$A$1:$B$32,2,0))*32^4)+(IFERROR(VLOOKUP(MID($A183, 12, 1),'Base32 Alphabet'!$A$1:$B$32,2,0),VLOOKUP(VALUE(MID($A183, 12, 1)),'Base32 Alphabet'!$A$1:$B$32,2,0))*32^3)+(IFERROR(VLOOKUP(MID($A183, 13, 1),'Base32 Alphabet'!$A$1:$B$32,2,0),VLOOKUP(VALUE(MID($A183, 13, 1)),'Base32 Alphabet'!$A$1:$B$32,2,0))*32^2)+(IFERROR(VLOOKUP(MID($A183, 14, 1),'Base32 Alphabet'!$A$1:$B$32,2,0),VLOOKUP(VALUE(MID($A183, 14, 1)),'Base32 Alphabet'!$A$1:$B$32,2,0))*32)+(IFERROR(VLOOKUP(MID($A183, 15, 1),'Base32 Alphabet'!$A$1:$B$32,2,0),VLOOKUP(VALUE(MID($A183, 15, 1)),'Base32 Alphabet'!$A$1:$B$32,2,0)))</f>
        <v>#VALUE!</v>
      </c>
      <c r="I183" s="7"/>
    </row>
    <row r="184" spans="1:9">
      <c r="A184" s="7"/>
      <c r="B184" s="7" t="str">
        <f t="shared" si="20"/>
        <v>No Card</v>
      </c>
      <c r="C184" s="7" t="str">
        <f>IF(COUNTIF(MasterRoster!$F$2:$F$998, H184)&gt;0, "Yes", "No")</f>
        <v>No</v>
      </c>
      <c r="D184" s="7" t="str">
        <f t="shared" si="15"/>
        <v/>
      </c>
      <c r="E184" s="7" t="str">
        <f t="shared" si="16"/>
        <v/>
      </c>
      <c r="F184" s="7" t="str">
        <f t="shared" si="17"/>
        <v/>
      </c>
      <c r="G184" s="7" t="str">
        <f t="shared" si="18"/>
        <v>N/A</v>
      </c>
      <c r="H184" s="10" t="e">
        <f>(IFERROR(VLOOKUP(MID($A184,9,1),'Base32 Alphabet'!$A$1:$B$32,2,0),VLOOKUP(VALUE(MID($A184,9,1)),'Base32 Alphabet'!$A$1:$B$32,2,0))*32^6)+(IFERROR(VLOOKUP(MID($A184, 10, 1),'Base32 Alphabet'!$A$1:$B$32,2,0),VLOOKUP(VALUE(MID($A184, 10, 1)),'Base32 Alphabet'!$A$1:$B$32,2,0))*32^5)+(IFERROR(VLOOKUP(MID($A184, 11, 1),'Base32 Alphabet'!$A$1:$B$32,2,0),VLOOKUP(VALUE(MID($A184, 11, 1)),'Base32 Alphabet'!$A$1:$B$32,2,0))*32^4)+(IFERROR(VLOOKUP(MID($A184, 12, 1),'Base32 Alphabet'!$A$1:$B$32,2,0),VLOOKUP(VALUE(MID($A184, 12, 1)),'Base32 Alphabet'!$A$1:$B$32,2,0))*32^3)+(IFERROR(VLOOKUP(MID($A184, 13, 1),'Base32 Alphabet'!$A$1:$B$32,2,0),VLOOKUP(VALUE(MID($A184, 13, 1)),'Base32 Alphabet'!$A$1:$B$32,2,0))*32^2)+(IFERROR(VLOOKUP(MID($A184, 14, 1),'Base32 Alphabet'!$A$1:$B$32,2,0),VLOOKUP(VALUE(MID($A184, 14, 1)),'Base32 Alphabet'!$A$1:$B$32,2,0))*32)+(IFERROR(VLOOKUP(MID($A184, 15, 1),'Base32 Alphabet'!$A$1:$B$32,2,0),VLOOKUP(VALUE(MID($A184, 15, 1)),'Base32 Alphabet'!$A$1:$B$32,2,0)))</f>
        <v>#VALUE!</v>
      </c>
      <c r="I184" s="7"/>
    </row>
    <row r="185" spans="1:9">
      <c r="A185" s="7"/>
      <c r="B185" s="7" t="str">
        <f t="shared" si="20"/>
        <v>No Card</v>
      </c>
      <c r="C185" s="7" t="str">
        <f>IF(COUNTIF(MasterRoster!$F$2:$F$998, H185)&gt;0, "Yes", "No")</f>
        <v>No</v>
      </c>
      <c r="D185" s="7" t="str">
        <f t="shared" si="15"/>
        <v/>
      </c>
      <c r="E185" s="7" t="str">
        <f t="shared" si="16"/>
        <v/>
      </c>
      <c r="F185" s="7" t="str">
        <f t="shared" si="17"/>
        <v/>
      </c>
      <c r="G185" s="7" t="str">
        <f t="shared" si="18"/>
        <v>N/A</v>
      </c>
      <c r="H185" s="10" t="e">
        <f>(IFERROR(VLOOKUP(MID($A185,9,1),'Base32 Alphabet'!$A$1:$B$32,2,0),VLOOKUP(VALUE(MID($A185,9,1)),'Base32 Alphabet'!$A$1:$B$32,2,0))*32^6)+(IFERROR(VLOOKUP(MID($A185, 10, 1),'Base32 Alphabet'!$A$1:$B$32,2,0),VLOOKUP(VALUE(MID($A185, 10, 1)),'Base32 Alphabet'!$A$1:$B$32,2,0))*32^5)+(IFERROR(VLOOKUP(MID($A185, 11, 1),'Base32 Alphabet'!$A$1:$B$32,2,0),VLOOKUP(VALUE(MID($A185, 11, 1)),'Base32 Alphabet'!$A$1:$B$32,2,0))*32^4)+(IFERROR(VLOOKUP(MID($A185, 12, 1),'Base32 Alphabet'!$A$1:$B$32,2,0),VLOOKUP(VALUE(MID($A185, 12, 1)),'Base32 Alphabet'!$A$1:$B$32,2,0))*32^3)+(IFERROR(VLOOKUP(MID($A185, 13, 1),'Base32 Alphabet'!$A$1:$B$32,2,0),VLOOKUP(VALUE(MID($A185, 13, 1)),'Base32 Alphabet'!$A$1:$B$32,2,0))*32^2)+(IFERROR(VLOOKUP(MID($A185, 14, 1),'Base32 Alphabet'!$A$1:$B$32,2,0),VLOOKUP(VALUE(MID($A185, 14, 1)),'Base32 Alphabet'!$A$1:$B$32,2,0))*32)+(IFERROR(VLOOKUP(MID($A185, 15, 1),'Base32 Alphabet'!$A$1:$B$32,2,0),VLOOKUP(VALUE(MID($A185, 15, 1)),'Base32 Alphabet'!$A$1:$B$32,2,0)))</f>
        <v>#VALUE!</v>
      </c>
      <c r="I185" s="7"/>
    </row>
    <row r="186" spans="1:9">
      <c r="A186" s="7"/>
      <c r="B186" s="7" t="str">
        <f t="shared" si="20"/>
        <v>No Card</v>
      </c>
      <c r="C186" s="7" t="str">
        <f>IF(COUNTIF(MasterRoster!$F$2:$F$998, H186)&gt;0, "Yes", "No")</f>
        <v>No</v>
      </c>
      <c r="D186" s="7" t="str">
        <f t="shared" si="15"/>
        <v/>
      </c>
      <c r="E186" s="7" t="str">
        <f t="shared" si="16"/>
        <v/>
      </c>
      <c r="F186" s="7" t="str">
        <f t="shared" si="17"/>
        <v/>
      </c>
      <c r="G186" s="7" t="str">
        <f t="shared" si="18"/>
        <v>N/A</v>
      </c>
      <c r="H186" s="10" t="e">
        <f>(IFERROR(VLOOKUP(MID($A186,9,1),'Base32 Alphabet'!$A$1:$B$32,2,0),VLOOKUP(VALUE(MID($A186,9,1)),'Base32 Alphabet'!$A$1:$B$32,2,0))*32^6)+(IFERROR(VLOOKUP(MID($A186, 10, 1),'Base32 Alphabet'!$A$1:$B$32,2,0),VLOOKUP(VALUE(MID($A186, 10, 1)),'Base32 Alphabet'!$A$1:$B$32,2,0))*32^5)+(IFERROR(VLOOKUP(MID($A186, 11, 1),'Base32 Alphabet'!$A$1:$B$32,2,0),VLOOKUP(VALUE(MID($A186, 11, 1)),'Base32 Alphabet'!$A$1:$B$32,2,0))*32^4)+(IFERROR(VLOOKUP(MID($A186, 12, 1),'Base32 Alphabet'!$A$1:$B$32,2,0),VLOOKUP(VALUE(MID($A186, 12, 1)),'Base32 Alphabet'!$A$1:$B$32,2,0))*32^3)+(IFERROR(VLOOKUP(MID($A186, 13, 1),'Base32 Alphabet'!$A$1:$B$32,2,0),VLOOKUP(VALUE(MID($A186, 13, 1)),'Base32 Alphabet'!$A$1:$B$32,2,0))*32^2)+(IFERROR(VLOOKUP(MID($A186, 14, 1),'Base32 Alphabet'!$A$1:$B$32,2,0),VLOOKUP(VALUE(MID($A186, 14, 1)),'Base32 Alphabet'!$A$1:$B$32,2,0))*32)+(IFERROR(VLOOKUP(MID($A186, 15, 1),'Base32 Alphabet'!$A$1:$B$32,2,0),VLOOKUP(VALUE(MID($A186, 15, 1)),'Base32 Alphabet'!$A$1:$B$32,2,0)))</f>
        <v>#VALUE!</v>
      </c>
      <c r="I186" s="7"/>
    </row>
    <row r="187" spans="1:9">
      <c r="A187" s="7"/>
      <c r="B187" s="7" t="str">
        <f t="shared" si="20"/>
        <v>No Card</v>
      </c>
      <c r="C187" s="7" t="str">
        <f>IF(COUNTIF(MasterRoster!$F$2:$F$998, H187)&gt;0, "Yes", "No")</f>
        <v>No</v>
      </c>
      <c r="D187" s="7" t="str">
        <f t="shared" si="15"/>
        <v/>
      </c>
      <c r="E187" s="7" t="str">
        <f t="shared" si="16"/>
        <v/>
      </c>
      <c r="F187" s="7" t="str">
        <f t="shared" si="17"/>
        <v/>
      </c>
      <c r="G187" s="7" t="str">
        <f t="shared" si="18"/>
        <v>N/A</v>
      </c>
      <c r="H187" s="10" t="e">
        <f>(IFERROR(VLOOKUP(MID($A187,9,1),'Base32 Alphabet'!$A$1:$B$32,2,0),VLOOKUP(VALUE(MID($A187,9,1)),'Base32 Alphabet'!$A$1:$B$32,2,0))*32^6)+(IFERROR(VLOOKUP(MID($A187, 10, 1),'Base32 Alphabet'!$A$1:$B$32,2,0),VLOOKUP(VALUE(MID($A187, 10, 1)),'Base32 Alphabet'!$A$1:$B$32,2,0))*32^5)+(IFERROR(VLOOKUP(MID($A187, 11, 1),'Base32 Alphabet'!$A$1:$B$32,2,0),VLOOKUP(VALUE(MID($A187, 11, 1)),'Base32 Alphabet'!$A$1:$B$32,2,0))*32^4)+(IFERROR(VLOOKUP(MID($A187, 12, 1),'Base32 Alphabet'!$A$1:$B$32,2,0),VLOOKUP(VALUE(MID($A187, 12, 1)),'Base32 Alphabet'!$A$1:$B$32,2,0))*32^3)+(IFERROR(VLOOKUP(MID($A187, 13, 1),'Base32 Alphabet'!$A$1:$B$32,2,0),VLOOKUP(VALUE(MID($A187, 13, 1)),'Base32 Alphabet'!$A$1:$B$32,2,0))*32^2)+(IFERROR(VLOOKUP(MID($A187, 14, 1),'Base32 Alphabet'!$A$1:$B$32,2,0),VLOOKUP(VALUE(MID($A187, 14, 1)),'Base32 Alphabet'!$A$1:$B$32,2,0))*32)+(IFERROR(VLOOKUP(MID($A187, 15, 1),'Base32 Alphabet'!$A$1:$B$32,2,0),VLOOKUP(VALUE(MID($A187, 15, 1)),'Base32 Alphabet'!$A$1:$B$32,2,0)))</f>
        <v>#VALUE!</v>
      </c>
      <c r="I187" s="7"/>
    </row>
    <row r="188" spans="1:9">
      <c r="A188" s="7"/>
      <c r="B188" s="7" t="str">
        <f t="shared" si="20"/>
        <v>No Card</v>
      </c>
      <c r="C188" s="7" t="str">
        <f>IF(COUNTIF(MasterRoster!$F$2:$F$998, H188)&gt;0, "Yes", "No")</f>
        <v>No</v>
      </c>
      <c r="D188" s="7" t="str">
        <f t="shared" si="15"/>
        <v/>
      </c>
      <c r="E188" s="7" t="str">
        <f t="shared" si="16"/>
        <v/>
      </c>
      <c r="F188" s="7" t="str">
        <f t="shared" si="17"/>
        <v/>
      </c>
      <c r="G188" s="7" t="str">
        <f t="shared" si="18"/>
        <v>N/A</v>
      </c>
      <c r="H188" s="10" t="e">
        <f>(IFERROR(VLOOKUP(MID($A188,9,1),'Base32 Alphabet'!$A$1:$B$32,2,0),VLOOKUP(VALUE(MID($A188,9,1)),'Base32 Alphabet'!$A$1:$B$32,2,0))*32^6)+(IFERROR(VLOOKUP(MID($A188, 10, 1),'Base32 Alphabet'!$A$1:$B$32,2,0),VLOOKUP(VALUE(MID($A188, 10, 1)),'Base32 Alphabet'!$A$1:$B$32,2,0))*32^5)+(IFERROR(VLOOKUP(MID($A188, 11, 1),'Base32 Alphabet'!$A$1:$B$32,2,0),VLOOKUP(VALUE(MID($A188, 11, 1)),'Base32 Alphabet'!$A$1:$B$32,2,0))*32^4)+(IFERROR(VLOOKUP(MID($A188, 12, 1),'Base32 Alphabet'!$A$1:$B$32,2,0),VLOOKUP(VALUE(MID($A188, 12, 1)),'Base32 Alphabet'!$A$1:$B$32,2,0))*32^3)+(IFERROR(VLOOKUP(MID($A188, 13, 1),'Base32 Alphabet'!$A$1:$B$32,2,0),VLOOKUP(VALUE(MID($A188, 13, 1)),'Base32 Alphabet'!$A$1:$B$32,2,0))*32^2)+(IFERROR(VLOOKUP(MID($A188, 14, 1),'Base32 Alphabet'!$A$1:$B$32,2,0),VLOOKUP(VALUE(MID($A188, 14, 1)),'Base32 Alphabet'!$A$1:$B$32,2,0))*32)+(IFERROR(VLOOKUP(MID($A188, 15, 1),'Base32 Alphabet'!$A$1:$B$32,2,0),VLOOKUP(VALUE(MID($A188, 15, 1)),'Base32 Alphabet'!$A$1:$B$32,2,0)))</f>
        <v>#VALUE!</v>
      </c>
      <c r="I188" s="7"/>
    </row>
    <row r="189" spans="1:9">
      <c r="A189" s="7"/>
      <c r="B189" s="7" t="str">
        <f t="shared" si="20"/>
        <v>No Card</v>
      </c>
      <c r="C189" s="7" t="str">
        <f>IF(COUNTIF(MasterRoster!$F$2:$F$998, H189)&gt;0, "Yes", "No")</f>
        <v>No</v>
      </c>
      <c r="D189" s="7" t="str">
        <f t="shared" si="15"/>
        <v/>
      </c>
      <c r="E189" s="7" t="str">
        <f t="shared" si="16"/>
        <v/>
      </c>
      <c r="F189" s="7" t="str">
        <f t="shared" si="17"/>
        <v/>
      </c>
      <c r="G189" s="7" t="str">
        <f t="shared" si="18"/>
        <v>N/A</v>
      </c>
      <c r="H189" s="10" t="e">
        <f>(IFERROR(VLOOKUP(MID($A189,9,1),'Base32 Alphabet'!$A$1:$B$32,2,0),VLOOKUP(VALUE(MID($A189,9,1)),'Base32 Alphabet'!$A$1:$B$32,2,0))*32^6)+(IFERROR(VLOOKUP(MID($A189, 10, 1),'Base32 Alphabet'!$A$1:$B$32,2,0),VLOOKUP(VALUE(MID($A189, 10, 1)),'Base32 Alphabet'!$A$1:$B$32,2,0))*32^5)+(IFERROR(VLOOKUP(MID($A189, 11, 1),'Base32 Alphabet'!$A$1:$B$32,2,0),VLOOKUP(VALUE(MID($A189, 11, 1)),'Base32 Alphabet'!$A$1:$B$32,2,0))*32^4)+(IFERROR(VLOOKUP(MID($A189, 12, 1),'Base32 Alphabet'!$A$1:$B$32,2,0),VLOOKUP(VALUE(MID($A189, 12, 1)),'Base32 Alphabet'!$A$1:$B$32,2,0))*32^3)+(IFERROR(VLOOKUP(MID($A189, 13, 1),'Base32 Alphabet'!$A$1:$B$32,2,0),VLOOKUP(VALUE(MID($A189, 13, 1)),'Base32 Alphabet'!$A$1:$B$32,2,0))*32^2)+(IFERROR(VLOOKUP(MID($A189, 14, 1),'Base32 Alphabet'!$A$1:$B$32,2,0),VLOOKUP(VALUE(MID($A189, 14, 1)),'Base32 Alphabet'!$A$1:$B$32,2,0))*32)+(IFERROR(VLOOKUP(MID($A189, 15, 1),'Base32 Alphabet'!$A$1:$B$32,2,0),VLOOKUP(VALUE(MID($A189, 15, 1)),'Base32 Alphabet'!$A$1:$B$32,2,0)))</f>
        <v>#VALUE!</v>
      </c>
      <c r="I189" s="7"/>
    </row>
    <row r="190" spans="1:9">
      <c r="A190" s="7"/>
      <c r="B190" s="7" t="str">
        <f t="shared" si="20"/>
        <v>No Card</v>
      </c>
      <c r="C190" s="7" t="str">
        <f>IF(COUNTIF(MasterRoster!$F$2:$F$998, H190)&gt;0, "Yes", "No")</f>
        <v>No</v>
      </c>
      <c r="D190" s="7" t="str">
        <f t="shared" si="15"/>
        <v/>
      </c>
      <c r="E190" s="7" t="str">
        <f t="shared" si="16"/>
        <v/>
      </c>
      <c r="F190" s="7" t="str">
        <f t="shared" si="17"/>
        <v/>
      </c>
      <c r="G190" s="7" t="str">
        <f t="shared" si="18"/>
        <v>N/A</v>
      </c>
      <c r="H190" s="10" t="e">
        <f>(IFERROR(VLOOKUP(MID($A190,9,1),'Base32 Alphabet'!$A$1:$B$32,2,0),VLOOKUP(VALUE(MID($A190,9,1)),'Base32 Alphabet'!$A$1:$B$32,2,0))*32^6)+(IFERROR(VLOOKUP(MID($A190, 10, 1),'Base32 Alphabet'!$A$1:$B$32,2,0),VLOOKUP(VALUE(MID($A190, 10, 1)),'Base32 Alphabet'!$A$1:$B$32,2,0))*32^5)+(IFERROR(VLOOKUP(MID($A190, 11, 1),'Base32 Alphabet'!$A$1:$B$32,2,0),VLOOKUP(VALUE(MID($A190, 11, 1)),'Base32 Alphabet'!$A$1:$B$32,2,0))*32^4)+(IFERROR(VLOOKUP(MID($A190, 12, 1),'Base32 Alphabet'!$A$1:$B$32,2,0),VLOOKUP(VALUE(MID($A190, 12, 1)),'Base32 Alphabet'!$A$1:$B$32,2,0))*32^3)+(IFERROR(VLOOKUP(MID($A190, 13, 1),'Base32 Alphabet'!$A$1:$B$32,2,0),VLOOKUP(VALUE(MID($A190, 13, 1)),'Base32 Alphabet'!$A$1:$B$32,2,0))*32^2)+(IFERROR(VLOOKUP(MID($A190, 14, 1),'Base32 Alphabet'!$A$1:$B$32,2,0),VLOOKUP(VALUE(MID($A190, 14, 1)),'Base32 Alphabet'!$A$1:$B$32,2,0))*32)+(IFERROR(VLOOKUP(MID($A190, 15, 1),'Base32 Alphabet'!$A$1:$B$32,2,0),VLOOKUP(VALUE(MID($A190, 15, 1)),'Base32 Alphabet'!$A$1:$B$32,2,0)))</f>
        <v>#VALUE!</v>
      </c>
      <c r="I190" s="7"/>
    </row>
    <row r="191" spans="1:9">
      <c r="A191" s="7"/>
      <c r="B191" s="7" t="str">
        <f t="shared" si="20"/>
        <v>No Card</v>
      </c>
      <c r="C191" s="7" t="str">
        <f>IF(COUNTIF(MasterRoster!$F$2:$F$998, H191)&gt;0, "Yes", "No")</f>
        <v>No</v>
      </c>
      <c r="D191" s="7" t="str">
        <f t="shared" si="15"/>
        <v/>
      </c>
      <c r="E191" s="7" t="str">
        <f t="shared" si="16"/>
        <v/>
      </c>
      <c r="F191" s="7" t="str">
        <f t="shared" si="17"/>
        <v/>
      </c>
      <c r="G191" s="7" t="str">
        <f t="shared" si="18"/>
        <v>N/A</v>
      </c>
      <c r="H191" s="10" t="e">
        <f>(IFERROR(VLOOKUP(MID($A191,9,1),'Base32 Alphabet'!$A$1:$B$32,2,0),VLOOKUP(VALUE(MID($A191,9,1)),'Base32 Alphabet'!$A$1:$B$32,2,0))*32^6)+(IFERROR(VLOOKUP(MID($A191, 10, 1),'Base32 Alphabet'!$A$1:$B$32,2,0),VLOOKUP(VALUE(MID($A191, 10, 1)),'Base32 Alphabet'!$A$1:$B$32,2,0))*32^5)+(IFERROR(VLOOKUP(MID($A191, 11, 1),'Base32 Alphabet'!$A$1:$B$32,2,0),VLOOKUP(VALUE(MID($A191, 11, 1)),'Base32 Alphabet'!$A$1:$B$32,2,0))*32^4)+(IFERROR(VLOOKUP(MID($A191, 12, 1),'Base32 Alphabet'!$A$1:$B$32,2,0),VLOOKUP(VALUE(MID($A191, 12, 1)),'Base32 Alphabet'!$A$1:$B$32,2,0))*32^3)+(IFERROR(VLOOKUP(MID($A191, 13, 1),'Base32 Alphabet'!$A$1:$B$32,2,0),VLOOKUP(VALUE(MID($A191, 13, 1)),'Base32 Alphabet'!$A$1:$B$32,2,0))*32^2)+(IFERROR(VLOOKUP(MID($A191, 14, 1),'Base32 Alphabet'!$A$1:$B$32,2,0),VLOOKUP(VALUE(MID($A191, 14, 1)),'Base32 Alphabet'!$A$1:$B$32,2,0))*32)+(IFERROR(VLOOKUP(MID($A191, 15, 1),'Base32 Alphabet'!$A$1:$B$32,2,0),VLOOKUP(VALUE(MID($A191, 15, 1)),'Base32 Alphabet'!$A$1:$B$32,2,0)))</f>
        <v>#VALUE!</v>
      </c>
      <c r="I191" s="7"/>
    </row>
    <row r="192" spans="1:9">
      <c r="A192" s="7"/>
      <c r="B192" s="7" t="str">
        <f t="shared" si="20"/>
        <v>No Card</v>
      </c>
      <c r="C192" s="7" t="str">
        <f>IF(COUNTIF(MasterRoster!$F$2:$F$998, H192)&gt;0, "Yes", "No")</f>
        <v>No</v>
      </c>
      <c r="D192" s="7" t="str">
        <f t="shared" si="15"/>
        <v/>
      </c>
      <c r="E192" s="7" t="str">
        <f t="shared" si="16"/>
        <v/>
      </c>
      <c r="F192" s="7" t="str">
        <f t="shared" si="17"/>
        <v/>
      </c>
      <c r="G192" s="7" t="str">
        <f t="shared" si="18"/>
        <v>N/A</v>
      </c>
      <c r="H192" s="10" t="e">
        <f>(IFERROR(VLOOKUP(MID($A192,9,1),'Base32 Alphabet'!$A$1:$B$32,2,0),VLOOKUP(VALUE(MID($A192,9,1)),'Base32 Alphabet'!$A$1:$B$32,2,0))*32^6)+(IFERROR(VLOOKUP(MID($A192, 10, 1),'Base32 Alphabet'!$A$1:$B$32,2,0),VLOOKUP(VALUE(MID($A192, 10, 1)),'Base32 Alphabet'!$A$1:$B$32,2,0))*32^5)+(IFERROR(VLOOKUP(MID($A192, 11, 1),'Base32 Alphabet'!$A$1:$B$32,2,0),VLOOKUP(VALUE(MID($A192, 11, 1)),'Base32 Alphabet'!$A$1:$B$32,2,0))*32^4)+(IFERROR(VLOOKUP(MID($A192, 12, 1),'Base32 Alphabet'!$A$1:$B$32,2,0),VLOOKUP(VALUE(MID($A192, 12, 1)),'Base32 Alphabet'!$A$1:$B$32,2,0))*32^3)+(IFERROR(VLOOKUP(MID($A192, 13, 1),'Base32 Alphabet'!$A$1:$B$32,2,0),VLOOKUP(VALUE(MID($A192, 13, 1)),'Base32 Alphabet'!$A$1:$B$32,2,0))*32^2)+(IFERROR(VLOOKUP(MID($A192, 14, 1),'Base32 Alphabet'!$A$1:$B$32,2,0),VLOOKUP(VALUE(MID($A192, 14, 1)),'Base32 Alphabet'!$A$1:$B$32,2,0))*32)+(IFERROR(VLOOKUP(MID($A192, 15, 1),'Base32 Alphabet'!$A$1:$B$32,2,0),VLOOKUP(VALUE(MID($A192, 15, 1)),'Base32 Alphabet'!$A$1:$B$32,2,0)))</f>
        <v>#VALUE!</v>
      </c>
      <c r="I192" s="7"/>
    </row>
    <row r="193" spans="1:9">
      <c r="A193" s="7"/>
      <c r="B193" s="7" t="str">
        <f t="shared" si="20"/>
        <v>No Card</v>
      </c>
      <c r="C193" s="7" t="str">
        <f>IF(COUNTIF(MasterRoster!$F$2:$F$998, H193)&gt;0, "Yes", "No")</f>
        <v>No</v>
      </c>
      <c r="D193" s="7" t="str">
        <f t="shared" si="15"/>
        <v/>
      </c>
      <c r="E193" s="7" t="str">
        <f t="shared" si="16"/>
        <v/>
      </c>
      <c r="F193" s="7" t="str">
        <f t="shared" si="17"/>
        <v/>
      </c>
      <c r="G193" s="7" t="str">
        <f t="shared" si="18"/>
        <v>N/A</v>
      </c>
      <c r="H193" s="10" t="e">
        <f>(IFERROR(VLOOKUP(MID($A193,9,1),'Base32 Alphabet'!$A$1:$B$32,2,0),VLOOKUP(VALUE(MID($A193,9,1)),'Base32 Alphabet'!$A$1:$B$32,2,0))*32^6)+(IFERROR(VLOOKUP(MID($A193, 10, 1),'Base32 Alphabet'!$A$1:$B$32,2,0),VLOOKUP(VALUE(MID($A193, 10, 1)),'Base32 Alphabet'!$A$1:$B$32,2,0))*32^5)+(IFERROR(VLOOKUP(MID($A193, 11, 1),'Base32 Alphabet'!$A$1:$B$32,2,0),VLOOKUP(VALUE(MID($A193, 11, 1)),'Base32 Alphabet'!$A$1:$B$32,2,0))*32^4)+(IFERROR(VLOOKUP(MID($A193, 12, 1),'Base32 Alphabet'!$A$1:$B$32,2,0),VLOOKUP(VALUE(MID($A193, 12, 1)),'Base32 Alphabet'!$A$1:$B$32,2,0))*32^3)+(IFERROR(VLOOKUP(MID($A193, 13, 1),'Base32 Alphabet'!$A$1:$B$32,2,0),VLOOKUP(VALUE(MID($A193, 13, 1)),'Base32 Alphabet'!$A$1:$B$32,2,0))*32^2)+(IFERROR(VLOOKUP(MID($A193, 14, 1),'Base32 Alphabet'!$A$1:$B$32,2,0),VLOOKUP(VALUE(MID($A193, 14, 1)),'Base32 Alphabet'!$A$1:$B$32,2,0))*32)+(IFERROR(VLOOKUP(MID($A193, 15, 1),'Base32 Alphabet'!$A$1:$B$32,2,0),VLOOKUP(VALUE(MID($A193, 15, 1)),'Base32 Alphabet'!$A$1:$B$32,2,0)))</f>
        <v>#VALUE!</v>
      </c>
      <c r="I193" s="7"/>
    </row>
    <row r="194" spans="1:9">
      <c r="A194" s="7"/>
      <c r="B194" s="7" t="str">
        <f t="shared" si="20"/>
        <v>No Card</v>
      </c>
      <c r="C194" s="7" t="str">
        <f>IF(COUNTIF(MasterRoster!$F$2:$F$998, H194)&gt;0, "Yes", "No")</f>
        <v>No</v>
      </c>
      <c r="D194" s="7" t="str">
        <f t="shared" ref="D194:D226" si="21">MID(A194, 9, 7)</f>
        <v/>
      </c>
      <c r="E194" s="7" t="str">
        <f t="shared" ref="E194:E226" si="22">MID(A194,36,26)</f>
        <v/>
      </c>
      <c r="F194" s="7" t="str">
        <f t="shared" ref="F194:F226" si="23">MID(A194,16,20)</f>
        <v/>
      </c>
      <c r="G194" s="7" t="str">
        <f t="shared" ref="G194:G226" si="24">IF(LEN(A194)=89, MID(A194, 89, 1), "N/A")</f>
        <v>N/A</v>
      </c>
      <c r="H194" s="10" t="e">
        <f>(IFERROR(VLOOKUP(MID($A194,9,1),'Base32 Alphabet'!$A$1:$B$32,2,0),VLOOKUP(VALUE(MID($A194,9,1)),'Base32 Alphabet'!$A$1:$B$32,2,0))*32^6)+(IFERROR(VLOOKUP(MID($A194, 10, 1),'Base32 Alphabet'!$A$1:$B$32,2,0),VLOOKUP(VALUE(MID($A194, 10, 1)),'Base32 Alphabet'!$A$1:$B$32,2,0))*32^5)+(IFERROR(VLOOKUP(MID($A194, 11, 1),'Base32 Alphabet'!$A$1:$B$32,2,0),VLOOKUP(VALUE(MID($A194, 11, 1)),'Base32 Alphabet'!$A$1:$B$32,2,0))*32^4)+(IFERROR(VLOOKUP(MID($A194, 12, 1),'Base32 Alphabet'!$A$1:$B$32,2,0),VLOOKUP(VALUE(MID($A194, 12, 1)),'Base32 Alphabet'!$A$1:$B$32,2,0))*32^3)+(IFERROR(VLOOKUP(MID($A194, 13, 1),'Base32 Alphabet'!$A$1:$B$32,2,0),VLOOKUP(VALUE(MID($A194, 13, 1)),'Base32 Alphabet'!$A$1:$B$32,2,0))*32^2)+(IFERROR(VLOOKUP(MID($A194, 14, 1),'Base32 Alphabet'!$A$1:$B$32,2,0),VLOOKUP(VALUE(MID($A194, 14, 1)),'Base32 Alphabet'!$A$1:$B$32,2,0))*32)+(IFERROR(VLOOKUP(MID($A194, 15, 1),'Base32 Alphabet'!$A$1:$B$32,2,0),VLOOKUP(VALUE(MID($A194, 15, 1)),'Base32 Alphabet'!$A$1:$B$32,2,0)))</f>
        <v>#VALUE!</v>
      </c>
      <c r="I194" s="7"/>
    </row>
    <row r="195" spans="1:9">
      <c r="A195" s="7"/>
      <c r="B195" s="7" t="str">
        <f t="shared" si="20"/>
        <v>No Card</v>
      </c>
      <c r="C195" s="7" t="str">
        <f>IF(COUNTIF(MasterRoster!$F$2:$F$998, H195)&gt;0, "Yes", "No")</f>
        <v>No</v>
      </c>
      <c r="D195" s="7" t="str">
        <f t="shared" si="21"/>
        <v/>
      </c>
      <c r="E195" s="7" t="str">
        <f t="shared" si="22"/>
        <v/>
      </c>
      <c r="F195" s="7" t="str">
        <f t="shared" si="23"/>
        <v/>
      </c>
      <c r="G195" s="7" t="str">
        <f t="shared" si="24"/>
        <v>N/A</v>
      </c>
      <c r="H195" s="10" t="e">
        <f>(IFERROR(VLOOKUP(MID($A195,9,1),'Base32 Alphabet'!$A$1:$B$32,2,0),VLOOKUP(VALUE(MID($A195,9,1)),'Base32 Alphabet'!$A$1:$B$32,2,0))*32^6)+(IFERROR(VLOOKUP(MID($A195, 10, 1),'Base32 Alphabet'!$A$1:$B$32,2,0),VLOOKUP(VALUE(MID($A195, 10, 1)),'Base32 Alphabet'!$A$1:$B$32,2,0))*32^5)+(IFERROR(VLOOKUP(MID($A195, 11, 1),'Base32 Alphabet'!$A$1:$B$32,2,0),VLOOKUP(VALUE(MID($A195, 11, 1)),'Base32 Alphabet'!$A$1:$B$32,2,0))*32^4)+(IFERROR(VLOOKUP(MID($A195, 12, 1),'Base32 Alphabet'!$A$1:$B$32,2,0),VLOOKUP(VALUE(MID($A195, 12, 1)),'Base32 Alphabet'!$A$1:$B$32,2,0))*32^3)+(IFERROR(VLOOKUP(MID($A195, 13, 1),'Base32 Alphabet'!$A$1:$B$32,2,0),VLOOKUP(VALUE(MID($A195, 13, 1)),'Base32 Alphabet'!$A$1:$B$32,2,0))*32^2)+(IFERROR(VLOOKUP(MID($A195, 14, 1),'Base32 Alphabet'!$A$1:$B$32,2,0),VLOOKUP(VALUE(MID($A195, 14, 1)),'Base32 Alphabet'!$A$1:$B$32,2,0))*32)+(IFERROR(VLOOKUP(MID($A195, 15, 1),'Base32 Alphabet'!$A$1:$B$32,2,0),VLOOKUP(VALUE(MID($A195, 15, 1)),'Base32 Alphabet'!$A$1:$B$32,2,0)))</f>
        <v>#VALUE!</v>
      </c>
      <c r="I195" s="7"/>
    </row>
    <row r="196" spans="1:9">
      <c r="A196" s="7"/>
      <c r="B196" s="7" t="str">
        <f t="shared" si="20"/>
        <v>No Card</v>
      </c>
      <c r="C196" s="7" t="str">
        <f>IF(COUNTIF(MasterRoster!$F$2:$F$998, H196)&gt;0, "Yes", "No")</f>
        <v>No</v>
      </c>
      <c r="D196" s="7" t="str">
        <f t="shared" si="21"/>
        <v/>
      </c>
      <c r="E196" s="7" t="str">
        <f t="shared" si="22"/>
        <v/>
      </c>
      <c r="F196" s="7" t="str">
        <f t="shared" si="23"/>
        <v/>
      </c>
      <c r="G196" s="7" t="str">
        <f t="shared" si="24"/>
        <v>N/A</v>
      </c>
      <c r="H196" s="10" t="e">
        <f>(IFERROR(VLOOKUP(MID($A196,9,1),'Base32 Alphabet'!$A$1:$B$32,2,0),VLOOKUP(VALUE(MID($A196,9,1)),'Base32 Alphabet'!$A$1:$B$32,2,0))*32^6)+(IFERROR(VLOOKUP(MID($A196, 10, 1),'Base32 Alphabet'!$A$1:$B$32,2,0),VLOOKUP(VALUE(MID($A196, 10, 1)),'Base32 Alphabet'!$A$1:$B$32,2,0))*32^5)+(IFERROR(VLOOKUP(MID($A196, 11, 1),'Base32 Alphabet'!$A$1:$B$32,2,0),VLOOKUP(VALUE(MID($A196, 11, 1)),'Base32 Alphabet'!$A$1:$B$32,2,0))*32^4)+(IFERROR(VLOOKUP(MID($A196, 12, 1),'Base32 Alphabet'!$A$1:$B$32,2,0),VLOOKUP(VALUE(MID($A196, 12, 1)),'Base32 Alphabet'!$A$1:$B$32,2,0))*32^3)+(IFERROR(VLOOKUP(MID($A196, 13, 1),'Base32 Alphabet'!$A$1:$B$32,2,0),VLOOKUP(VALUE(MID($A196, 13, 1)),'Base32 Alphabet'!$A$1:$B$32,2,0))*32^2)+(IFERROR(VLOOKUP(MID($A196, 14, 1),'Base32 Alphabet'!$A$1:$B$32,2,0),VLOOKUP(VALUE(MID($A196, 14, 1)),'Base32 Alphabet'!$A$1:$B$32,2,0))*32)+(IFERROR(VLOOKUP(MID($A196, 15, 1),'Base32 Alphabet'!$A$1:$B$32,2,0),VLOOKUP(VALUE(MID($A196, 15, 1)),'Base32 Alphabet'!$A$1:$B$32,2,0)))</f>
        <v>#VALUE!</v>
      </c>
      <c r="I196" s="7"/>
    </row>
    <row r="197" spans="1:9">
      <c r="A197" s="7"/>
      <c r="B197" s="7" t="str">
        <f t="shared" si="20"/>
        <v>No Card</v>
      </c>
      <c r="C197" s="7" t="str">
        <f>IF(COUNTIF(MasterRoster!$F$2:$F$998, H197)&gt;0, "Yes", "No")</f>
        <v>No</v>
      </c>
      <c r="D197" s="7" t="str">
        <f t="shared" si="21"/>
        <v/>
      </c>
      <c r="E197" s="7" t="str">
        <f t="shared" si="22"/>
        <v/>
      </c>
      <c r="F197" s="7" t="str">
        <f t="shared" si="23"/>
        <v/>
      </c>
      <c r="G197" s="7" t="str">
        <f t="shared" si="24"/>
        <v>N/A</v>
      </c>
      <c r="H197" s="10" t="e">
        <f>(IFERROR(VLOOKUP(MID($A197,9,1),'Base32 Alphabet'!$A$1:$B$32,2,0),VLOOKUP(VALUE(MID($A197,9,1)),'Base32 Alphabet'!$A$1:$B$32,2,0))*32^6)+(IFERROR(VLOOKUP(MID($A197, 10, 1),'Base32 Alphabet'!$A$1:$B$32,2,0),VLOOKUP(VALUE(MID($A197, 10, 1)),'Base32 Alphabet'!$A$1:$B$32,2,0))*32^5)+(IFERROR(VLOOKUP(MID($A197, 11, 1),'Base32 Alphabet'!$A$1:$B$32,2,0),VLOOKUP(VALUE(MID($A197, 11, 1)),'Base32 Alphabet'!$A$1:$B$32,2,0))*32^4)+(IFERROR(VLOOKUP(MID($A197, 12, 1),'Base32 Alphabet'!$A$1:$B$32,2,0),VLOOKUP(VALUE(MID($A197, 12, 1)),'Base32 Alphabet'!$A$1:$B$32,2,0))*32^3)+(IFERROR(VLOOKUP(MID($A197, 13, 1),'Base32 Alphabet'!$A$1:$B$32,2,0),VLOOKUP(VALUE(MID($A197, 13, 1)),'Base32 Alphabet'!$A$1:$B$32,2,0))*32^2)+(IFERROR(VLOOKUP(MID($A197, 14, 1),'Base32 Alphabet'!$A$1:$B$32,2,0),VLOOKUP(VALUE(MID($A197, 14, 1)),'Base32 Alphabet'!$A$1:$B$32,2,0))*32)+(IFERROR(VLOOKUP(MID($A197, 15, 1),'Base32 Alphabet'!$A$1:$B$32,2,0),VLOOKUP(VALUE(MID($A197, 15, 1)),'Base32 Alphabet'!$A$1:$B$32,2,0)))</f>
        <v>#VALUE!</v>
      </c>
      <c r="I197" s="7"/>
    </row>
    <row r="198" spans="1:9">
      <c r="A198" s="7"/>
      <c r="B198" s="7" t="str">
        <f t="shared" si="20"/>
        <v>No Card</v>
      </c>
      <c r="C198" s="7" t="str">
        <f>IF(COUNTIF(MasterRoster!$F$2:$F$998, H198)&gt;0, "Yes", "No")</f>
        <v>No</v>
      </c>
      <c r="D198" s="7" t="str">
        <f t="shared" si="21"/>
        <v/>
      </c>
      <c r="E198" s="7" t="str">
        <f t="shared" si="22"/>
        <v/>
      </c>
      <c r="F198" s="7" t="str">
        <f t="shared" si="23"/>
        <v/>
      </c>
      <c r="G198" s="7" t="str">
        <f t="shared" si="24"/>
        <v>N/A</v>
      </c>
      <c r="H198" s="10" t="e">
        <f>(IFERROR(VLOOKUP(MID($A198,9,1),'Base32 Alphabet'!$A$1:$B$32,2,0),VLOOKUP(VALUE(MID($A198,9,1)),'Base32 Alphabet'!$A$1:$B$32,2,0))*32^6)+(IFERROR(VLOOKUP(MID($A198, 10, 1),'Base32 Alphabet'!$A$1:$B$32,2,0),VLOOKUP(VALUE(MID($A198, 10, 1)),'Base32 Alphabet'!$A$1:$B$32,2,0))*32^5)+(IFERROR(VLOOKUP(MID($A198, 11, 1),'Base32 Alphabet'!$A$1:$B$32,2,0),VLOOKUP(VALUE(MID($A198, 11, 1)),'Base32 Alphabet'!$A$1:$B$32,2,0))*32^4)+(IFERROR(VLOOKUP(MID($A198, 12, 1),'Base32 Alphabet'!$A$1:$B$32,2,0),VLOOKUP(VALUE(MID($A198, 12, 1)),'Base32 Alphabet'!$A$1:$B$32,2,0))*32^3)+(IFERROR(VLOOKUP(MID($A198, 13, 1),'Base32 Alphabet'!$A$1:$B$32,2,0),VLOOKUP(VALUE(MID($A198, 13, 1)),'Base32 Alphabet'!$A$1:$B$32,2,0))*32^2)+(IFERROR(VLOOKUP(MID($A198, 14, 1),'Base32 Alphabet'!$A$1:$B$32,2,0),VLOOKUP(VALUE(MID($A198, 14, 1)),'Base32 Alphabet'!$A$1:$B$32,2,0))*32)+(IFERROR(VLOOKUP(MID($A198, 15, 1),'Base32 Alphabet'!$A$1:$B$32,2,0),VLOOKUP(VALUE(MID($A198, 15, 1)),'Base32 Alphabet'!$A$1:$B$32,2,0)))</f>
        <v>#VALUE!</v>
      </c>
      <c r="I198" s="7"/>
    </row>
    <row r="199" spans="1:9">
      <c r="A199" s="7"/>
      <c r="B199" s="7" t="str">
        <f t="shared" si="20"/>
        <v>No Card</v>
      </c>
      <c r="C199" s="7" t="str">
        <f>IF(COUNTIF(MasterRoster!$F$2:$F$998, H199)&gt;0, "Yes", "No")</f>
        <v>No</v>
      </c>
      <c r="D199" s="7" t="str">
        <f t="shared" si="21"/>
        <v/>
      </c>
      <c r="E199" s="7" t="str">
        <f t="shared" si="22"/>
        <v/>
      </c>
      <c r="F199" s="7" t="str">
        <f t="shared" si="23"/>
        <v/>
      </c>
      <c r="G199" s="7" t="str">
        <f t="shared" si="24"/>
        <v>N/A</v>
      </c>
      <c r="H199" s="10" t="e">
        <f>(IFERROR(VLOOKUP(MID($A199,9,1),'Base32 Alphabet'!$A$1:$B$32,2,0),VLOOKUP(VALUE(MID($A199,9,1)),'Base32 Alphabet'!$A$1:$B$32,2,0))*32^6)+(IFERROR(VLOOKUP(MID($A199, 10, 1),'Base32 Alphabet'!$A$1:$B$32,2,0),VLOOKUP(VALUE(MID($A199, 10, 1)),'Base32 Alphabet'!$A$1:$B$32,2,0))*32^5)+(IFERROR(VLOOKUP(MID($A199, 11, 1),'Base32 Alphabet'!$A$1:$B$32,2,0),VLOOKUP(VALUE(MID($A199, 11, 1)),'Base32 Alphabet'!$A$1:$B$32,2,0))*32^4)+(IFERROR(VLOOKUP(MID($A199, 12, 1),'Base32 Alphabet'!$A$1:$B$32,2,0),VLOOKUP(VALUE(MID($A199, 12, 1)),'Base32 Alphabet'!$A$1:$B$32,2,0))*32^3)+(IFERROR(VLOOKUP(MID($A199, 13, 1),'Base32 Alphabet'!$A$1:$B$32,2,0),VLOOKUP(VALUE(MID($A199, 13, 1)),'Base32 Alphabet'!$A$1:$B$32,2,0))*32^2)+(IFERROR(VLOOKUP(MID($A199, 14, 1),'Base32 Alphabet'!$A$1:$B$32,2,0),VLOOKUP(VALUE(MID($A199, 14, 1)),'Base32 Alphabet'!$A$1:$B$32,2,0))*32)+(IFERROR(VLOOKUP(MID($A199, 15, 1),'Base32 Alphabet'!$A$1:$B$32,2,0),VLOOKUP(VALUE(MID($A199, 15, 1)),'Base32 Alphabet'!$A$1:$B$32,2,0)))</f>
        <v>#VALUE!</v>
      </c>
      <c r="I199" s="7"/>
    </row>
    <row r="200" spans="1:9">
      <c r="A200" s="7"/>
      <c r="B200" s="7" t="str">
        <f t="shared" si="20"/>
        <v>No Card</v>
      </c>
      <c r="C200" s="7" t="str">
        <f>IF(COUNTIF(MasterRoster!$F$2:$F$998, H200)&gt;0, "Yes", "No")</f>
        <v>No</v>
      </c>
      <c r="D200" s="7" t="str">
        <f t="shared" si="21"/>
        <v/>
      </c>
      <c r="E200" s="7" t="str">
        <f t="shared" si="22"/>
        <v/>
      </c>
      <c r="F200" s="7" t="str">
        <f t="shared" si="23"/>
        <v/>
      </c>
      <c r="G200" s="7" t="str">
        <f t="shared" si="24"/>
        <v>N/A</v>
      </c>
      <c r="H200" s="10" t="e">
        <f>(IFERROR(VLOOKUP(MID($A200,9,1),'Base32 Alphabet'!$A$1:$B$32,2,0),VLOOKUP(VALUE(MID($A200,9,1)),'Base32 Alphabet'!$A$1:$B$32,2,0))*32^6)+(IFERROR(VLOOKUP(MID($A200, 10, 1),'Base32 Alphabet'!$A$1:$B$32,2,0),VLOOKUP(VALUE(MID($A200, 10, 1)),'Base32 Alphabet'!$A$1:$B$32,2,0))*32^5)+(IFERROR(VLOOKUP(MID($A200, 11, 1),'Base32 Alphabet'!$A$1:$B$32,2,0),VLOOKUP(VALUE(MID($A200, 11, 1)),'Base32 Alphabet'!$A$1:$B$32,2,0))*32^4)+(IFERROR(VLOOKUP(MID($A200, 12, 1),'Base32 Alphabet'!$A$1:$B$32,2,0),VLOOKUP(VALUE(MID($A200, 12, 1)),'Base32 Alphabet'!$A$1:$B$32,2,0))*32^3)+(IFERROR(VLOOKUP(MID($A200, 13, 1),'Base32 Alphabet'!$A$1:$B$32,2,0),VLOOKUP(VALUE(MID($A200, 13, 1)),'Base32 Alphabet'!$A$1:$B$32,2,0))*32^2)+(IFERROR(VLOOKUP(MID($A200, 14, 1),'Base32 Alphabet'!$A$1:$B$32,2,0),VLOOKUP(VALUE(MID($A200, 14, 1)),'Base32 Alphabet'!$A$1:$B$32,2,0))*32)+(IFERROR(VLOOKUP(MID($A200, 15, 1),'Base32 Alphabet'!$A$1:$B$32,2,0),VLOOKUP(VALUE(MID($A200, 15, 1)),'Base32 Alphabet'!$A$1:$B$32,2,0)))</f>
        <v>#VALUE!</v>
      </c>
      <c r="I200" s="7"/>
    </row>
    <row r="201" spans="1:9">
      <c r="A201" s="7"/>
      <c r="B201" s="7" t="str">
        <f t="shared" si="20"/>
        <v>No Card</v>
      </c>
      <c r="C201" s="7" t="str">
        <f>IF(COUNTIF(MasterRoster!$F$2:$F$998, H201)&gt;0, "Yes", "No")</f>
        <v>No</v>
      </c>
      <c r="D201" s="7" t="str">
        <f t="shared" si="21"/>
        <v/>
      </c>
      <c r="E201" s="7" t="str">
        <f t="shared" si="22"/>
        <v/>
      </c>
      <c r="F201" s="7" t="str">
        <f t="shared" si="23"/>
        <v/>
      </c>
      <c r="G201" s="7" t="str">
        <f t="shared" si="24"/>
        <v>N/A</v>
      </c>
      <c r="H201" s="10" t="e">
        <f>(IFERROR(VLOOKUP(MID($A201,9,1),'Base32 Alphabet'!$A$1:$B$32,2,0),VLOOKUP(VALUE(MID($A201,9,1)),'Base32 Alphabet'!$A$1:$B$32,2,0))*32^6)+(IFERROR(VLOOKUP(MID($A201, 10, 1),'Base32 Alphabet'!$A$1:$B$32,2,0),VLOOKUP(VALUE(MID($A201, 10, 1)),'Base32 Alphabet'!$A$1:$B$32,2,0))*32^5)+(IFERROR(VLOOKUP(MID($A201, 11, 1),'Base32 Alphabet'!$A$1:$B$32,2,0),VLOOKUP(VALUE(MID($A201, 11, 1)),'Base32 Alphabet'!$A$1:$B$32,2,0))*32^4)+(IFERROR(VLOOKUP(MID($A201, 12, 1),'Base32 Alphabet'!$A$1:$B$32,2,0),VLOOKUP(VALUE(MID($A201, 12, 1)),'Base32 Alphabet'!$A$1:$B$32,2,0))*32^3)+(IFERROR(VLOOKUP(MID($A201, 13, 1),'Base32 Alphabet'!$A$1:$B$32,2,0),VLOOKUP(VALUE(MID($A201, 13, 1)),'Base32 Alphabet'!$A$1:$B$32,2,0))*32^2)+(IFERROR(VLOOKUP(MID($A201, 14, 1),'Base32 Alphabet'!$A$1:$B$32,2,0),VLOOKUP(VALUE(MID($A201, 14, 1)),'Base32 Alphabet'!$A$1:$B$32,2,0))*32)+(IFERROR(VLOOKUP(MID($A201, 15, 1),'Base32 Alphabet'!$A$1:$B$32,2,0),VLOOKUP(VALUE(MID($A201, 15, 1)),'Base32 Alphabet'!$A$1:$B$32,2,0)))</f>
        <v>#VALUE!</v>
      </c>
      <c r="I201" s="7"/>
    </row>
    <row r="202" spans="1:9">
      <c r="A202" s="7"/>
      <c r="B202" s="7" t="str">
        <f t="shared" si="20"/>
        <v>No Card</v>
      </c>
      <c r="C202" s="7" t="str">
        <f>IF(COUNTIF(MasterRoster!$F$2:$F$998, H202)&gt;0, "Yes", "No")</f>
        <v>No</v>
      </c>
      <c r="D202" s="7" t="str">
        <f t="shared" si="21"/>
        <v/>
      </c>
      <c r="E202" s="7" t="str">
        <f t="shared" si="22"/>
        <v/>
      </c>
      <c r="F202" s="7" t="str">
        <f t="shared" si="23"/>
        <v/>
      </c>
      <c r="G202" s="7" t="str">
        <f t="shared" si="24"/>
        <v>N/A</v>
      </c>
      <c r="H202" s="10" t="e">
        <f>(IFERROR(VLOOKUP(MID($A202,9,1),'Base32 Alphabet'!$A$1:$B$32,2,0),VLOOKUP(VALUE(MID($A202,9,1)),'Base32 Alphabet'!$A$1:$B$32,2,0))*32^6)+(IFERROR(VLOOKUP(MID($A202, 10, 1),'Base32 Alphabet'!$A$1:$B$32,2,0),VLOOKUP(VALUE(MID($A202, 10, 1)),'Base32 Alphabet'!$A$1:$B$32,2,0))*32^5)+(IFERROR(VLOOKUP(MID($A202, 11, 1),'Base32 Alphabet'!$A$1:$B$32,2,0),VLOOKUP(VALUE(MID($A202, 11, 1)),'Base32 Alphabet'!$A$1:$B$32,2,0))*32^4)+(IFERROR(VLOOKUP(MID($A202, 12, 1),'Base32 Alphabet'!$A$1:$B$32,2,0),VLOOKUP(VALUE(MID($A202, 12, 1)),'Base32 Alphabet'!$A$1:$B$32,2,0))*32^3)+(IFERROR(VLOOKUP(MID($A202, 13, 1),'Base32 Alphabet'!$A$1:$B$32,2,0),VLOOKUP(VALUE(MID($A202, 13, 1)),'Base32 Alphabet'!$A$1:$B$32,2,0))*32^2)+(IFERROR(VLOOKUP(MID($A202, 14, 1),'Base32 Alphabet'!$A$1:$B$32,2,0),VLOOKUP(VALUE(MID($A202, 14, 1)),'Base32 Alphabet'!$A$1:$B$32,2,0))*32)+(IFERROR(VLOOKUP(MID($A202, 15, 1),'Base32 Alphabet'!$A$1:$B$32,2,0),VLOOKUP(VALUE(MID($A202, 15, 1)),'Base32 Alphabet'!$A$1:$B$32,2,0)))</f>
        <v>#VALUE!</v>
      </c>
      <c r="I202" s="7"/>
    </row>
    <row r="203" spans="1:9">
      <c r="A203" s="7"/>
      <c r="B203" s="7" t="str">
        <f t="shared" si="20"/>
        <v>No Card</v>
      </c>
      <c r="C203" s="7" t="str">
        <f>IF(COUNTIF(MasterRoster!$F$2:$F$998, H203)&gt;0, "Yes", "No")</f>
        <v>No</v>
      </c>
      <c r="D203" s="7" t="str">
        <f t="shared" si="21"/>
        <v/>
      </c>
      <c r="E203" s="7" t="str">
        <f t="shared" si="22"/>
        <v/>
      </c>
      <c r="F203" s="7" t="str">
        <f t="shared" si="23"/>
        <v/>
      </c>
      <c r="G203" s="7" t="str">
        <f t="shared" si="24"/>
        <v>N/A</v>
      </c>
      <c r="H203" s="10" t="e">
        <f>(IFERROR(VLOOKUP(MID($A203,9,1),'Base32 Alphabet'!$A$1:$B$32,2,0),VLOOKUP(VALUE(MID($A203,9,1)),'Base32 Alphabet'!$A$1:$B$32,2,0))*32^6)+(IFERROR(VLOOKUP(MID($A203, 10, 1),'Base32 Alphabet'!$A$1:$B$32,2,0),VLOOKUP(VALUE(MID($A203, 10, 1)),'Base32 Alphabet'!$A$1:$B$32,2,0))*32^5)+(IFERROR(VLOOKUP(MID($A203, 11, 1),'Base32 Alphabet'!$A$1:$B$32,2,0),VLOOKUP(VALUE(MID($A203, 11, 1)),'Base32 Alphabet'!$A$1:$B$32,2,0))*32^4)+(IFERROR(VLOOKUP(MID($A203, 12, 1),'Base32 Alphabet'!$A$1:$B$32,2,0),VLOOKUP(VALUE(MID($A203, 12, 1)),'Base32 Alphabet'!$A$1:$B$32,2,0))*32^3)+(IFERROR(VLOOKUP(MID($A203, 13, 1),'Base32 Alphabet'!$A$1:$B$32,2,0),VLOOKUP(VALUE(MID($A203, 13, 1)),'Base32 Alphabet'!$A$1:$B$32,2,0))*32^2)+(IFERROR(VLOOKUP(MID($A203, 14, 1),'Base32 Alphabet'!$A$1:$B$32,2,0),VLOOKUP(VALUE(MID($A203, 14, 1)),'Base32 Alphabet'!$A$1:$B$32,2,0))*32)+(IFERROR(VLOOKUP(MID($A203, 15, 1),'Base32 Alphabet'!$A$1:$B$32,2,0),VLOOKUP(VALUE(MID($A203, 15, 1)),'Base32 Alphabet'!$A$1:$B$32,2,0)))</f>
        <v>#VALUE!</v>
      </c>
      <c r="I203" s="7"/>
    </row>
    <row r="204" spans="1:9">
      <c r="A204" s="7"/>
      <c r="B204" s="7" t="str">
        <f t="shared" si="20"/>
        <v>No Card</v>
      </c>
      <c r="C204" s="7" t="str">
        <f>IF(COUNTIF(MasterRoster!$F$2:$F$998, H204)&gt;0, "Yes", "No")</f>
        <v>No</v>
      </c>
      <c r="D204" s="7" t="str">
        <f t="shared" si="21"/>
        <v/>
      </c>
      <c r="E204" s="7" t="str">
        <f t="shared" si="22"/>
        <v/>
      </c>
      <c r="F204" s="7" t="str">
        <f t="shared" si="23"/>
        <v/>
      </c>
      <c r="G204" s="7" t="str">
        <f t="shared" si="24"/>
        <v>N/A</v>
      </c>
      <c r="H204" s="10" t="e">
        <f>(IFERROR(VLOOKUP(MID($A204,9,1),'Base32 Alphabet'!$A$1:$B$32,2,0),VLOOKUP(VALUE(MID($A204,9,1)),'Base32 Alphabet'!$A$1:$B$32,2,0))*32^6)+(IFERROR(VLOOKUP(MID($A204, 10, 1),'Base32 Alphabet'!$A$1:$B$32,2,0),VLOOKUP(VALUE(MID($A204, 10, 1)),'Base32 Alphabet'!$A$1:$B$32,2,0))*32^5)+(IFERROR(VLOOKUP(MID($A204, 11, 1),'Base32 Alphabet'!$A$1:$B$32,2,0),VLOOKUP(VALUE(MID($A204, 11, 1)),'Base32 Alphabet'!$A$1:$B$32,2,0))*32^4)+(IFERROR(VLOOKUP(MID($A204, 12, 1),'Base32 Alphabet'!$A$1:$B$32,2,0),VLOOKUP(VALUE(MID($A204, 12, 1)),'Base32 Alphabet'!$A$1:$B$32,2,0))*32^3)+(IFERROR(VLOOKUP(MID($A204, 13, 1),'Base32 Alphabet'!$A$1:$B$32,2,0),VLOOKUP(VALUE(MID($A204, 13, 1)),'Base32 Alphabet'!$A$1:$B$32,2,0))*32^2)+(IFERROR(VLOOKUP(MID($A204, 14, 1),'Base32 Alphabet'!$A$1:$B$32,2,0),VLOOKUP(VALUE(MID($A204, 14, 1)),'Base32 Alphabet'!$A$1:$B$32,2,0))*32)+(IFERROR(VLOOKUP(MID($A204, 15, 1),'Base32 Alphabet'!$A$1:$B$32,2,0),VLOOKUP(VALUE(MID($A204, 15, 1)),'Base32 Alphabet'!$A$1:$B$32,2,0)))</f>
        <v>#VALUE!</v>
      </c>
      <c r="I204" s="7"/>
    </row>
    <row r="205" spans="1:9">
      <c r="A205" s="7"/>
      <c r="B205" s="7" t="str">
        <f t="shared" si="20"/>
        <v>No Card</v>
      </c>
      <c r="C205" s="7" t="str">
        <f>IF(COUNTIF(MasterRoster!$F$2:$F$998, H205)&gt;0, "Yes", "No")</f>
        <v>No</v>
      </c>
      <c r="D205" s="7" t="str">
        <f t="shared" si="21"/>
        <v/>
      </c>
      <c r="E205" s="7" t="str">
        <f t="shared" si="22"/>
        <v/>
      </c>
      <c r="F205" s="7" t="str">
        <f t="shared" si="23"/>
        <v/>
      </c>
      <c r="G205" s="7" t="str">
        <f t="shared" si="24"/>
        <v>N/A</v>
      </c>
      <c r="H205" s="10" t="e">
        <f>(IFERROR(VLOOKUP(MID($A205,9,1),'Base32 Alphabet'!$A$1:$B$32,2,0),VLOOKUP(VALUE(MID($A205,9,1)),'Base32 Alphabet'!$A$1:$B$32,2,0))*32^6)+(IFERROR(VLOOKUP(MID($A205, 10, 1),'Base32 Alphabet'!$A$1:$B$32,2,0),VLOOKUP(VALUE(MID($A205, 10, 1)),'Base32 Alphabet'!$A$1:$B$32,2,0))*32^5)+(IFERROR(VLOOKUP(MID($A205, 11, 1),'Base32 Alphabet'!$A$1:$B$32,2,0),VLOOKUP(VALUE(MID($A205, 11, 1)),'Base32 Alphabet'!$A$1:$B$32,2,0))*32^4)+(IFERROR(VLOOKUP(MID($A205, 12, 1),'Base32 Alphabet'!$A$1:$B$32,2,0),VLOOKUP(VALUE(MID($A205, 12, 1)),'Base32 Alphabet'!$A$1:$B$32,2,0))*32^3)+(IFERROR(VLOOKUP(MID($A205, 13, 1),'Base32 Alphabet'!$A$1:$B$32,2,0),VLOOKUP(VALUE(MID($A205, 13, 1)),'Base32 Alphabet'!$A$1:$B$32,2,0))*32^2)+(IFERROR(VLOOKUP(MID($A205, 14, 1),'Base32 Alphabet'!$A$1:$B$32,2,0),VLOOKUP(VALUE(MID($A205, 14, 1)),'Base32 Alphabet'!$A$1:$B$32,2,0))*32)+(IFERROR(VLOOKUP(MID($A205, 15, 1),'Base32 Alphabet'!$A$1:$B$32,2,0),VLOOKUP(VALUE(MID($A205, 15, 1)),'Base32 Alphabet'!$A$1:$B$32,2,0)))</f>
        <v>#VALUE!</v>
      </c>
      <c r="I205" s="7"/>
    </row>
    <row r="206" spans="1:9">
      <c r="A206" s="7"/>
      <c r="B206" s="7" t="str">
        <f t="shared" ref="B206:B226" si="25">IF(A206="","No Card",IF(OR(LEN(A206)=89, LEN(A206)=88),IF(C206="Yes", "No Error", "EDIPI Error"), "Len Error"))</f>
        <v>No Card</v>
      </c>
      <c r="C206" s="7" t="str">
        <f>IF(COUNTIF(MasterRoster!$F$2:$F$998, H206)&gt;0, "Yes", "No")</f>
        <v>No</v>
      </c>
      <c r="D206" s="7" t="str">
        <f t="shared" si="21"/>
        <v/>
      </c>
      <c r="E206" s="7" t="str">
        <f t="shared" si="22"/>
        <v/>
      </c>
      <c r="F206" s="7" t="str">
        <f t="shared" si="23"/>
        <v/>
      </c>
      <c r="G206" s="7" t="str">
        <f t="shared" si="24"/>
        <v>N/A</v>
      </c>
      <c r="H206" s="10" t="e">
        <f>(IFERROR(VLOOKUP(MID($A206,9,1),'Base32 Alphabet'!$A$1:$B$32,2,0),VLOOKUP(VALUE(MID($A206,9,1)),'Base32 Alphabet'!$A$1:$B$32,2,0))*32^6)+(IFERROR(VLOOKUP(MID($A206, 10, 1),'Base32 Alphabet'!$A$1:$B$32,2,0),VLOOKUP(VALUE(MID($A206, 10, 1)),'Base32 Alphabet'!$A$1:$B$32,2,0))*32^5)+(IFERROR(VLOOKUP(MID($A206, 11, 1),'Base32 Alphabet'!$A$1:$B$32,2,0),VLOOKUP(VALUE(MID($A206, 11, 1)),'Base32 Alphabet'!$A$1:$B$32,2,0))*32^4)+(IFERROR(VLOOKUP(MID($A206, 12, 1),'Base32 Alphabet'!$A$1:$B$32,2,0),VLOOKUP(VALUE(MID($A206, 12, 1)),'Base32 Alphabet'!$A$1:$B$32,2,0))*32^3)+(IFERROR(VLOOKUP(MID($A206, 13, 1),'Base32 Alphabet'!$A$1:$B$32,2,0),VLOOKUP(VALUE(MID($A206, 13, 1)),'Base32 Alphabet'!$A$1:$B$32,2,0))*32^2)+(IFERROR(VLOOKUP(MID($A206, 14, 1),'Base32 Alphabet'!$A$1:$B$32,2,0),VLOOKUP(VALUE(MID($A206, 14, 1)),'Base32 Alphabet'!$A$1:$B$32,2,0))*32)+(IFERROR(VLOOKUP(MID($A206, 15, 1),'Base32 Alphabet'!$A$1:$B$32,2,0),VLOOKUP(VALUE(MID($A206, 15, 1)),'Base32 Alphabet'!$A$1:$B$32,2,0)))</f>
        <v>#VALUE!</v>
      </c>
      <c r="I206" s="7"/>
    </row>
    <row r="207" spans="1:9">
      <c r="A207" s="7"/>
      <c r="B207" s="7" t="str">
        <f t="shared" si="25"/>
        <v>No Card</v>
      </c>
      <c r="C207" s="7" t="str">
        <f>IF(COUNTIF(MasterRoster!$F$2:$F$998, H207)&gt;0, "Yes", "No")</f>
        <v>No</v>
      </c>
      <c r="D207" s="7" t="str">
        <f t="shared" si="21"/>
        <v/>
      </c>
      <c r="E207" s="7" t="str">
        <f t="shared" si="22"/>
        <v/>
      </c>
      <c r="F207" s="7" t="str">
        <f t="shared" si="23"/>
        <v/>
      </c>
      <c r="G207" s="7" t="str">
        <f t="shared" si="24"/>
        <v>N/A</v>
      </c>
      <c r="H207" s="10" t="e">
        <f>(IFERROR(VLOOKUP(MID($A207,9,1),'Base32 Alphabet'!$A$1:$B$32,2,0),VLOOKUP(VALUE(MID($A207,9,1)),'Base32 Alphabet'!$A$1:$B$32,2,0))*32^6)+(IFERROR(VLOOKUP(MID($A207, 10, 1),'Base32 Alphabet'!$A$1:$B$32,2,0),VLOOKUP(VALUE(MID($A207, 10, 1)),'Base32 Alphabet'!$A$1:$B$32,2,0))*32^5)+(IFERROR(VLOOKUP(MID($A207, 11, 1),'Base32 Alphabet'!$A$1:$B$32,2,0),VLOOKUP(VALUE(MID($A207, 11, 1)),'Base32 Alphabet'!$A$1:$B$32,2,0))*32^4)+(IFERROR(VLOOKUP(MID($A207, 12, 1),'Base32 Alphabet'!$A$1:$B$32,2,0),VLOOKUP(VALUE(MID($A207, 12, 1)),'Base32 Alphabet'!$A$1:$B$32,2,0))*32^3)+(IFERROR(VLOOKUP(MID($A207, 13, 1),'Base32 Alphabet'!$A$1:$B$32,2,0),VLOOKUP(VALUE(MID($A207, 13, 1)),'Base32 Alphabet'!$A$1:$B$32,2,0))*32^2)+(IFERROR(VLOOKUP(MID($A207, 14, 1),'Base32 Alphabet'!$A$1:$B$32,2,0),VLOOKUP(VALUE(MID($A207, 14, 1)),'Base32 Alphabet'!$A$1:$B$32,2,0))*32)+(IFERROR(VLOOKUP(MID($A207, 15, 1),'Base32 Alphabet'!$A$1:$B$32,2,0),VLOOKUP(VALUE(MID($A207, 15, 1)),'Base32 Alphabet'!$A$1:$B$32,2,0)))</f>
        <v>#VALUE!</v>
      </c>
      <c r="I207" s="7"/>
    </row>
    <row r="208" spans="1:9">
      <c r="A208" s="7"/>
      <c r="B208" s="7" t="str">
        <f t="shared" si="25"/>
        <v>No Card</v>
      </c>
      <c r="C208" s="7" t="str">
        <f>IF(COUNTIF(MasterRoster!$F$2:$F$998, H208)&gt;0, "Yes", "No")</f>
        <v>No</v>
      </c>
      <c r="D208" s="7" t="str">
        <f t="shared" si="21"/>
        <v/>
      </c>
      <c r="E208" s="7" t="str">
        <f t="shared" si="22"/>
        <v/>
      </c>
      <c r="F208" s="7" t="str">
        <f t="shared" si="23"/>
        <v/>
      </c>
      <c r="G208" s="7" t="str">
        <f t="shared" si="24"/>
        <v>N/A</v>
      </c>
      <c r="H208" s="10" t="e">
        <f>(IFERROR(VLOOKUP(MID($A208,9,1),'Base32 Alphabet'!$A$1:$B$32,2,0),VLOOKUP(VALUE(MID($A208,9,1)),'Base32 Alphabet'!$A$1:$B$32,2,0))*32^6)+(IFERROR(VLOOKUP(MID($A208, 10, 1),'Base32 Alphabet'!$A$1:$B$32,2,0),VLOOKUP(VALUE(MID($A208, 10, 1)),'Base32 Alphabet'!$A$1:$B$32,2,0))*32^5)+(IFERROR(VLOOKUP(MID($A208, 11, 1),'Base32 Alphabet'!$A$1:$B$32,2,0),VLOOKUP(VALUE(MID($A208, 11, 1)),'Base32 Alphabet'!$A$1:$B$32,2,0))*32^4)+(IFERROR(VLOOKUP(MID($A208, 12, 1),'Base32 Alphabet'!$A$1:$B$32,2,0),VLOOKUP(VALUE(MID($A208, 12, 1)),'Base32 Alphabet'!$A$1:$B$32,2,0))*32^3)+(IFERROR(VLOOKUP(MID($A208, 13, 1),'Base32 Alphabet'!$A$1:$B$32,2,0),VLOOKUP(VALUE(MID($A208, 13, 1)),'Base32 Alphabet'!$A$1:$B$32,2,0))*32^2)+(IFERROR(VLOOKUP(MID($A208, 14, 1),'Base32 Alphabet'!$A$1:$B$32,2,0),VLOOKUP(VALUE(MID($A208, 14, 1)),'Base32 Alphabet'!$A$1:$B$32,2,0))*32)+(IFERROR(VLOOKUP(MID($A208, 15, 1),'Base32 Alphabet'!$A$1:$B$32,2,0),VLOOKUP(VALUE(MID($A208, 15, 1)),'Base32 Alphabet'!$A$1:$B$32,2,0)))</f>
        <v>#VALUE!</v>
      </c>
      <c r="I208" s="7"/>
    </row>
    <row r="209" spans="1:9">
      <c r="A209" s="7"/>
      <c r="B209" s="7" t="str">
        <f t="shared" si="25"/>
        <v>No Card</v>
      </c>
      <c r="C209" s="7" t="str">
        <f>IF(COUNTIF(MasterRoster!$F$2:$F$998, H209)&gt;0, "Yes", "No")</f>
        <v>No</v>
      </c>
      <c r="D209" s="7" t="str">
        <f t="shared" si="21"/>
        <v/>
      </c>
      <c r="E209" s="7" t="str">
        <f t="shared" si="22"/>
        <v/>
      </c>
      <c r="F209" s="7" t="str">
        <f t="shared" si="23"/>
        <v/>
      </c>
      <c r="G209" s="7" t="str">
        <f t="shared" si="24"/>
        <v>N/A</v>
      </c>
      <c r="H209" s="10" t="e">
        <f>(IFERROR(VLOOKUP(MID($A209,9,1),'Base32 Alphabet'!$A$1:$B$32,2,0),VLOOKUP(VALUE(MID($A209,9,1)),'Base32 Alphabet'!$A$1:$B$32,2,0))*32^6)+(IFERROR(VLOOKUP(MID($A209, 10, 1),'Base32 Alphabet'!$A$1:$B$32,2,0),VLOOKUP(VALUE(MID($A209, 10, 1)),'Base32 Alphabet'!$A$1:$B$32,2,0))*32^5)+(IFERROR(VLOOKUP(MID($A209, 11, 1),'Base32 Alphabet'!$A$1:$B$32,2,0),VLOOKUP(VALUE(MID($A209, 11, 1)),'Base32 Alphabet'!$A$1:$B$32,2,0))*32^4)+(IFERROR(VLOOKUP(MID($A209, 12, 1),'Base32 Alphabet'!$A$1:$B$32,2,0),VLOOKUP(VALUE(MID($A209, 12, 1)),'Base32 Alphabet'!$A$1:$B$32,2,0))*32^3)+(IFERROR(VLOOKUP(MID($A209, 13, 1),'Base32 Alphabet'!$A$1:$B$32,2,0),VLOOKUP(VALUE(MID($A209, 13, 1)),'Base32 Alphabet'!$A$1:$B$32,2,0))*32^2)+(IFERROR(VLOOKUP(MID($A209, 14, 1),'Base32 Alphabet'!$A$1:$B$32,2,0),VLOOKUP(VALUE(MID($A209, 14, 1)),'Base32 Alphabet'!$A$1:$B$32,2,0))*32)+(IFERROR(VLOOKUP(MID($A209, 15, 1),'Base32 Alphabet'!$A$1:$B$32,2,0),VLOOKUP(VALUE(MID($A209, 15, 1)),'Base32 Alphabet'!$A$1:$B$32,2,0)))</f>
        <v>#VALUE!</v>
      </c>
      <c r="I209" s="7"/>
    </row>
    <row r="210" spans="1:9">
      <c r="A210" s="7"/>
      <c r="B210" s="7" t="str">
        <f t="shared" si="25"/>
        <v>No Card</v>
      </c>
      <c r="C210" s="7" t="str">
        <f>IF(COUNTIF(MasterRoster!$F$2:$F$998, H210)&gt;0, "Yes", "No")</f>
        <v>No</v>
      </c>
      <c r="D210" s="7" t="str">
        <f t="shared" si="21"/>
        <v/>
      </c>
      <c r="E210" s="7" t="str">
        <f t="shared" si="22"/>
        <v/>
      </c>
      <c r="F210" s="7" t="str">
        <f t="shared" si="23"/>
        <v/>
      </c>
      <c r="G210" s="7" t="str">
        <f t="shared" si="24"/>
        <v>N/A</v>
      </c>
      <c r="H210" s="10" t="e">
        <f>(IFERROR(VLOOKUP(MID($A210,9,1),'Base32 Alphabet'!$A$1:$B$32,2,0),VLOOKUP(VALUE(MID($A210,9,1)),'Base32 Alphabet'!$A$1:$B$32,2,0))*32^6)+(IFERROR(VLOOKUP(MID($A210, 10, 1),'Base32 Alphabet'!$A$1:$B$32,2,0),VLOOKUP(VALUE(MID($A210, 10, 1)),'Base32 Alphabet'!$A$1:$B$32,2,0))*32^5)+(IFERROR(VLOOKUP(MID($A210, 11, 1),'Base32 Alphabet'!$A$1:$B$32,2,0),VLOOKUP(VALUE(MID($A210, 11, 1)),'Base32 Alphabet'!$A$1:$B$32,2,0))*32^4)+(IFERROR(VLOOKUP(MID($A210, 12, 1),'Base32 Alphabet'!$A$1:$B$32,2,0),VLOOKUP(VALUE(MID($A210, 12, 1)),'Base32 Alphabet'!$A$1:$B$32,2,0))*32^3)+(IFERROR(VLOOKUP(MID($A210, 13, 1),'Base32 Alphabet'!$A$1:$B$32,2,0),VLOOKUP(VALUE(MID($A210, 13, 1)),'Base32 Alphabet'!$A$1:$B$32,2,0))*32^2)+(IFERROR(VLOOKUP(MID($A210, 14, 1),'Base32 Alphabet'!$A$1:$B$32,2,0),VLOOKUP(VALUE(MID($A210, 14, 1)),'Base32 Alphabet'!$A$1:$B$32,2,0))*32)+(IFERROR(VLOOKUP(MID($A210, 15, 1),'Base32 Alphabet'!$A$1:$B$32,2,0),VLOOKUP(VALUE(MID($A210, 15, 1)),'Base32 Alphabet'!$A$1:$B$32,2,0)))</f>
        <v>#VALUE!</v>
      </c>
      <c r="I210" s="7"/>
    </row>
    <row r="211" spans="1:9">
      <c r="A211" s="7"/>
      <c r="B211" s="7" t="str">
        <f t="shared" si="25"/>
        <v>No Card</v>
      </c>
      <c r="C211" s="7" t="str">
        <f>IF(COUNTIF(MasterRoster!$F$2:$F$998, H211)&gt;0, "Yes", "No")</f>
        <v>No</v>
      </c>
      <c r="D211" s="7" t="str">
        <f t="shared" si="21"/>
        <v/>
      </c>
      <c r="E211" s="7" t="str">
        <f t="shared" si="22"/>
        <v/>
      </c>
      <c r="F211" s="7" t="str">
        <f t="shared" si="23"/>
        <v/>
      </c>
      <c r="G211" s="7" t="str">
        <f t="shared" si="24"/>
        <v>N/A</v>
      </c>
      <c r="H211" s="10" t="e">
        <f>(IFERROR(VLOOKUP(MID($A211,9,1),'Base32 Alphabet'!$A$1:$B$32,2,0),VLOOKUP(VALUE(MID($A211,9,1)),'Base32 Alphabet'!$A$1:$B$32,2,0))*32^6)+(IFERROR(VLOOKUP(MID($A211, 10, 1),'Base32 Alphabet'!$A$1:$B$32,2,0),VLOOKUP(VALUE(MID($A211, 10, 1)),'Base32 Alphabet'!$A$1:$B$32,2,0))*32^5)+(IFERROR(VLOOKUP(MID($A211, 11, 1),'Base32 Alphabet'!$A$1:$B$32,2,0),VLOOKUP(VALUE(MID($A211, 11, 1)),'Base32 Alphabet'!$A$1:$B$32,2,0))*32^4)+(IFERROR(VLOOKUP(MID($A211, 12, 1),'Base32 Alphabet'!$A$1:$B$32,2,0),VLOOKUP(VALUE(MID($A211, 12, 1)),'Base32 Alphabet'!$A$1:$B$32,2,0))*32^3)+(IFERROR(VLOOKUP(MID($A211, 13, 1),'Base32 Alphabet'!$A$1:$B$32,2,0),VLOOKUP(VALUE(MID($A211, 13, 1)),'Base32 Alphabet'!$A$1:$B$32,2,0))*32^2)+(IFERROR(VLOOKUP(MID($A211, 14, 1),'Base32 Alphabet'!$A$1:$B$32,2,0),VLOOKUP(VALUE(MID($A211, 14, 1)),'Base32 Alphabet'!$A$1:$B$32,2,0))*32)+(IFERROR(VLOOKUP(MID($A211, 15, 1),'Base32 Alphabet'!$A$1:$B$32,2,0),VLOOKUP(VALUE(MID($A211, 15, 1)),'Base32 Alphabet'!$A$1:$B$32,2,0)))</f>
        <v>#VALUE!</v>
      </c>
      <c r="I211" s="7"/>
    </row>
    <row r="212" spans="1:9">
      <c r="A212" s="7"/>
      <c r="B212" s="7" t="str">
        <f t="shared" si="25"/>
        <v>No Card</v>
      </c>
      <c r="C212" s="7" t="str">
        <f>IF(COUNTIF(MasterRoster!$F$2:$F$998, H212)&gt;0, "Yes", "No")</f>
        <v>No</v>
      </c>
      <c r="D212" s="7" t="str">
        <f t="shared" si="21"/>
        <v/>
      </c>
      <c r="E212" s="7" t="str">
        <f t="shared" si="22"/>
        <v/>
      </c>
      <c r="F212" s="7" t="str">
        <f t="shared" si="23"/>
        <v/>
      </c>
      <c r="G212" s="7" t="str">
        <f t="shared" si="24"/>
        <v>N/A</v>
      </c>
      <c r="H212" s="10" t="e">
        <f>(IFERROR(VLOOKUP(MID($A212,9,1),'Base32 Alphabet'!$A$1:$B$32,2,0),VLOOKUP(VALUE(MID($A212,9,1)),'Base32 Alphabet'!$A$1:$B$32,2,0))*32^6)+(IFERROR(VLOOKUP(MID($A212, 10, 1),'Base32 Alphabet'!$A$1:$B$32,2,0),VLOOKUP(VALUE(MID($A212, 10, 1)),'Base32 Alphabet'!$A$1:$B$32,2,0))*32^5)+(IFERROR(VLOOKUP(MID($A212, 11, 1),'Base32 Alphabet'!$A$1:$B$32,2,0),VLOOKUP(VALUE(MID($A212, 11, 1)),'Base32 Alphabet'!$A$1:$B$32,2,0))*32^4)+(IFERROR(VLOOKUP(MID($A212, 12, 1),'Base32 Alphabet'!$A$1:$B$32,2,0),VLOOKUP(VALUE(MID($A212, 12, 1)),'Base32 Alphabet'!$A$1:$B$32,2,0))*32^3)+(IFERROR(VLOOKUP(MID($A212, 13, 1),'Base32 Alphabet'!$A$1:$B$32,2,0),VLOOKUP(VALUE(MID($A212, 13, 1)),'Base32 Alphabet'!$A$1:$B$32,2,0))*32^2)+(IFERROR(VLOOKUP(MID($A212, 14, 1),'Base32 Alphabet'!$A$1:$B$32,2,0),VLOOKUP(VALUE(MID($A212, 14, 1)),'Base32 Alphabet'!$A$1:$B$32,2,0))*32)+(IFERROR(VLOOKUP(MID($A212, 15, 1),'Base32 Alphabet'!$A$1:$B$32,2,0),VLOOKUP(VALUE(MID($A212, 15, 1)),'Base32 Alphabet'!$A$1:$B$32,2,0)))</f>
        <v>#VALUE!</v>
      </c>
      <c r="I212" s="7"/>
    </row>
    <row r="213" spans="1:9">
      <c r="A213" s="7"/>
      <c r="B213" s="7" t="str">
        <f t="shared" si="25"/>
        <v>No Card</v>
      </c>
      <c r="C213" s="7" t="str">
        <f>IF(COUNTIF(MasterRoster!$F$2:$F$998, H213)&gt;0, "Yes", "No")</f>
        <v>No</v>
      </c>
      <c r="D213" s="7" t="str">
        <f t="shared" si="21"/>
        <v/>
      </c>
      <c r="E213" s="7" t="str">
        <f t="shared" si="22"/>
        <v/>
      </c>
      <c r="F213" s="7" t="str">
        <f t="shared" si="23"/>
        <v/>
      </c>
      <c r="G213" s="7" t="str">
        <f t="shared" si="24"/>
        <v>N/A</v>
      </c>
      <c r="H213" s="10" t="e">
        <f>(IFERROR(VLOOKUP(MID($A213,9,1),'Base32 Alphabet'!$A$1:$B$32,2,0),VLOOKUP(VALUE(MID($A213,9,1)),'Base32 Alphabet'!$A$1:$B$32,2,0))*32^6)+(IFERROR(VLOOKUP(MID($A213, 10, 1),'Base32 Alphabet'!$A$1:$B$32,2,0),VLOOKUP(VALUE(MID($A213, 10, 1)),'Base32 Alphabet'!$A$1:$B$32,2,0))*32^5)+(IFERROR(VLOOKUP(MID($A213, 11, 1),'Base32 Alphabet'!$A$1:$B$32,2,0),VLOOKUP(VALUE(MID($A213, 11, 1)),'Base32 Alphabet'!$A$1:$B$32,2,0))*32^4)+(IFERROR(VLOOKUP(MID($A213, 12, 1),'Base32 Alphabet'!$A$1:$B$32,2,0),VLOOKUP(VALUE(MID($A213, 12, 1)),'Base32 Alphabet'!$A$1:$B$32,2,0))*32^3)+(IFERROR(VLOOKUP(MID($A213, 13, 1),'Base32 Alphabet'!$A$1:$B$32,2,0),VLOOKUP(VALUE(MID($A213, 13, 1)),'Base32 Alphabet'!$A$1:$B$32,2,0))*32^2)+(IFERROR(VLOOKUP(MID($A213, 14, 1),'Base32 Alphabet'!$A$1:$B$32,2,0),VLOOKUP(VALUE(MID($A213, 14, 1)),'Base32 Alphabet'!$A$1:$B$32,2,0))*32)+(IFERROR(VLOOKUP(MID($A213, 15, 1),'Base32 Alphabet'!$A$1:$B$32,2,0),VLOOKUP(VALUE(MID($A213, 15, 1)),'Base32 Alphabet'!$A$1:$B$32,2,0)))</f>
        <v>#VALUE!</v>
      </c>
      <c r="I213" s="7"/>
    </row>
    <row r="214" spans="1:9">
      <c r="A214" s="7"/>
      <c r="B214" s="7" t="str">
        <f t="shared" si="25"/>
        <v>No Card</v>
      </c>
      <c r="C214" s="7" t="str">
        <f>IF(COUNTIF(MasterRoster!$F$2:$F$998, H214)&gt;0, "Yes", "No")</f>
        <v>No</v>
      </c>
      <c r="D214" s="7" t="str">
        <f t="shared" si="21"/>
        <v/>
      </c>
      <c r="E214" s="7" t="str">
        <f t="shared" si="22"/>
        <v/>
      </c>
      <c r="F214" s="7" t="str">
        <f t="shared" si="23"/>
        <v/>
      </c>
      <c r="G214" s="7" t="str">
        <f t="shared" si="24"/>
        <v>N/A</v>
      </c>
      <c r="H214" s="10" t="e">
        <f>(IFERROR(VLOOKUP(MID($A214,9,1),'Base32 Alphabet'!$A$1:$B$32,2,0),VLOOKUP(VALUE(MID($A214,9,1)),'Base32 Alphabet'!$A$1:$B$32,2,0))*32^6)+(IFERROR(VLOOKUP(MID($A214, 10, 1),'Base32 Alphabet'!$A$1:$B$32,2,0),VLOOKUP(VALUE(MID($A214, 10, 1)),'Base32 Alphabet'!$A$1:$B$32,2,0))*32^5)+(IFERROR(VLOOKUP(MID($A214, 11, 1),'Base32 Alphabet'!$A$1:$B$32,2,0),VLOOKUP(VALUE(MID($A214, 11, 1)),'Base32 Alphabet'!$A$1:$B$32,2,0))*32^4)+(IFERROR(VLOOKUP(MID($A214, 12, 1),'Base32 Alphabet'!$A$1:$B$32,2,0),VLOOKUP(VALUE(MID($A214, 12, 1)),'Base32 Alphabet'!$A$1:$B$32,2,0))*32^3)+(IFERROR(VLOOKUP(MID($A214, 13, 1),'Base32 Alphabet'!$A$1:$B$32,2,0),VLOOKUP(VALUE(MID($A214, 13, 1)),'Base32 Alphabet'!$A$1:$B$32,2,0))*32^2)+(IFERROR(VLOOKUP(MID($A214, 14, 1),'Base32 Alphabet'!$A$1:$B$32,2,0),VLOOKUP(VALUE(MID($A214, 14, 1)),'Base32 Alphabet'!$A$1:$B$32,2,0))*32)+(IFERROR(VLOOKUP(MID($A214, 15, 1),'Base32 Alphabet'!$A$1:$B$32,2,0),VLOOKUP(VALUE(MID($A214, 15, 1)),'Base32 Alphabet'!$A$1:$B$32,2,0)))</f>
        <v>#VALUE!</v>
      </c>
      <c r="I214" s="7"/>
    </row>
    <row r="215" spans="1:9">
      <c r="A215" s="7"/>
      <c r="B215" s="7" t="str">
        <f t="shared" si="25"/>
        <v>No Card</v>
      </c>
      <c r="C215" s="7" t="str">
        <f>IF(COUNTIF(MasterRoster!$F$2:$F$998, H215)&gt;0, "Yes", "No")</f>
        <v>No</v>
      </c>
      <c r="D215" s="7" t="str">
        <f t="shared" si="21"/>
        <v/>
      </c>
      <c r="E215" s="7" t="str">
        <f t="shared" si="22"/>
        <v/>
      </c>
      <c r="F215" s="7" t="str">
        <f t="shared" si="23"/>
        <v/>
      </c>
      <c r="G215" s="7" t="str">
        <f t="shared" si="24"/>
        <v>N/A</v>
      </c>
      <c r="H215" s="10" t="e">
        <f>(IFERROR(VLOOKUP(MID($A215,9,1),'Base32 Alphabet'!$A$1:$B$32,2,0),VLOOKUP(VALUE(MID($A215,9,1)),'Base32 Alphabet'!$A$1:$B$32,2,0))*32^6)+(IFERROR(VLOOKUP(MID($A215, 10, 1),'Base32 Alphabet'!$A$1:$B$32,2,0),VLOOKUP(VALUE(MID($A215, 10, 1)),'Base32 Alphabet'!$A$1:$B$32,2,0))*32^5)+(IFERROR(VLOOKUP(MID($A215, 11, 1),'Base32 Alphabet'!$A$1:$B$32,2,0),VLOOKUP(VALUE(MID($A215, 11, 1)),'Base32 Alphabet'!$A$1:$B$32,2,0))*32^4)+(IFERROR(VLOOKUP(MID($A215, 12, 1),'Base32 Alphabet'!$A$1:$B$32,2,0),VLOOKUP(VALUE(MID($A215, 12, 1)),'Base32 Alphabet'!$A$1:$B$32,2,0))*32^3)+(IFERROR(VLOOKUP(MID($A215, 13, 1),'Base32 Alphabet'!$A$1:$B$32,2,0),VLOOKUP(VALUE(MID($A215, 13, 1)),'Base32 Alphabet'!$A$1:$B$32,2,0))*32^2)+(IFERROR(VLOOKUP(MID($A215, 14, 1),'Base32 Alphabet'!$A$1:$B$32,2,0),VLOOKUP(VALUE(MID($A215, 14, 1)),'Base32 Alphabet'!$A$1:$B$32,2,0))*32)+(IFERROR(VLOOKUP(MID($A215, 15, 1),'Base32 Alphabet'!$A$1:$B$32,2,0),VLOOKUP(VALUE(MID($A215, 15, 1)),'Base32 Alphabet'!$A$1:$B$32,2,0)))</f>
        <v>#VALUE!</v>
      </c>
      <c r="I215" s="7"/>
    </row>
    <row r="216" spans="1:9">
      <c r="A216" s="7"/>
      <c r="B216" s="7" t="str">
        <f t="shared" si="25"/>
        <v>No Card</v>
      </c>
      <c r="C216" s="7" t="str">
        <f>IF(COUNTIF(MasterRoster!$F$2:$F$998, H216)&gt;0, "Yes", "No")</f>
        <v>No</v>
      </c>
      <c r="D216" s="7" t="str">
        <f t="shared" si="21"/>
        <v/>
      </c>
      <c r="E216" s="7" t="str">
        <f t="shared" si="22"/>
        <v/>
      </c>
      <c r="F216" s="7" t="str">
        <f t="shared" si="23"/>
        <v/>
      </c>
      <c r="G216" s="7" t="str">
        <f t="shared" si="24"/>
        <v>N/A</v>
      </c>
      <c r="H216" s="10" t="e">
        <f>(IFERROR(VLOOKUP(MID($A216,9,1),'Base32 Alphabet'!$A$1:$B$32,2,0),VLOOKUP(VALUE(MID($A216,9,1)),'Base32 Alphabet'!$A$1:$B$32,2,0))*32^6)+(IFERROR(VLOOKUP(MID($A216, 10, 1),'Base32 Alphabet'!$A$1:$B$32,2,0),VLOOKUP(VALUE(MID($A216, 10, 1)),'Base32 Alphabet'!$A$1:$B$32,2,0))*32^5)+(IFERROR(VLOOKUP(MID($A216, 11, 1),'Base32 Alphabet'!$A$1:$B$32,2,0),VLOOKUP(VALUE(MID($A216, 11, 1)),'Base32 Alphabet'!$A$1:$B$32,2,0))*32^4)+(IFERROR(VLOOKUP(MID($A216, 12, 1),'Base32 Alphabet'!$A$1:$B$32,2,0),VLOOKUP(VALUE(MID($A216, 12, 1)),'Base32 Alphabet'!$A$1:$B$32,2,0))*32^3)+(IFERROR(VLOOKUP(MID($A216, 13, 1),'Base32 Alphabet'!$A$1:$B$32,2,0),VLOOKUP(VALUE(MID($A216, 13, 1)),'Base32 Alphabet'!$A$1:$B$32,2,0))*32^2)+(IFERROR(VLOOKUP(MID($A216, 14, 1),'Base32 Alphabet'!$A$1:$B$32,2,0),VLOOKUP(VALUE(MID($A216, 14, 1)),'Base32 Alphabet'!$A$1:$B$32,2,0))*32)+(IFERROR(VLOOKUP(MID($A216, 15, 1),'Base32 Alphabet'!$A$1:$B$32,2,0),VLOOKUP(VALUE(MID($A216, 15, 1)),'Base32 Alphabet'!$A$1:$B$32,2,0)))</f>
        <v>#VALUE!</v>
      </c>
      <c r="I216" s="7"/>
    </row>
    <row r="217" spans="1:9">
      <c r="A217" s="7"/>
      <c r="B217" s="7" t="str">
        <f t="shared" si="25"/>
        <v>No Card</v>
      </c>
      <c r="C217" s="7" t="str">
        <f>IF(COUNTIF(MasterRoster!$F$2:$F$998, H217)&gt;0, "Yes", "No")</f>
        <v>No</v>
      </c>
      <c r="D217" s="7" t="str">
        <f t="shared" si="21"/>
        <v/>
      </c>
      <c r="E217" s="7" t="str">
        <f t="shared" si="22"/>
        <v/>
      </c>
      <c r="F217" s="7" t="str">
        <f t="shared" si="23"/>
        <v/>
      </c>
      <c r="G217" s="7" t="str">
        <f t="shared" si="24"/>
        <v>N/A</v>
      </c>
      <c r="H217" s="10" t="e">
        <f>(IFERROR(VLOOKUP(MID($A217,9,1),'Base32 Alphabet'!$A$1:$B$32,2,0),VLOOKUP(VALUE(MID($A217,9,1)),'Base32 Alphabet'!$A$1:$B$32,2,0))*32^6)+(IFERROR(VLOOKUP(MID($A217, 10, 1),'Base32 Alphabet'!$A$1:$B$32,2,0),VLOOKUP(VALUE(MID($A217, 10, 1)),'Base32 Alphabet'!$A$1:$B$32,2,0))*32^5)+(IFERROR(VLOOKUP(MID($A217, 11, 1),'Base32 Alphabet'!$A$1:$B$32,2,0),VLOOKUP(VALUE(MID($A217, 11, 1)),'Base32 Alphabet'!$A$1:$B$32,2,0))*32^4)+(IFERROR(VLOOKUP(MID($A217, 12, 1),'Base32 Alphabet'!$A$1:$B$32,2,0),VLOOKUP(VALUE(MID($A217, 12, 1)),'Base32 Alphabet'!$A$1:$B$32,2,0))*32^3)+(IFERROR(VLOOKUP(MID($A217, 13, 1),'Base32 Alphabet'!$A$1:$B$32,2,0),VLOOKUP(VALUE(MID($A217, 13, 1)),'Base32 Alphabet'!$A$1:$B$32,2,0))*32^2)+(IFERROR(VLOOKUP(MID($A217, 14, 1),'Base32 Alphabet'!$A$1:$B$32,2,0),VLOOKUP(VALUE(MID($A217, 14, 1)),'Base32 Alphabet'!$A$1:$B$32,2,0))*32)+(IFERROR(VLOOKUP(MID($A217, 15, 1),'Base32 Alphabet'!$A$1:$B$32,2,0),VLOOKUP(VALUE(MID($A217, 15, 1)),'Base32 Alphabet'!$A$1:$B$32,2,0)))</f>
        <v>#VALUE!</v>
      </c>
      <c r="I217" s="7"/>
    </row>
    <row r="218" spans="1:9">
      <c r="A218" s="7"/>
      <c r="B218" s="7" t="str">
        <f t="shared" si="25"/>
        <v>No Card</v>
      </c>
      <c r="C218" s="7" t="str">
        <f>IF(COUNTIF(MasterRoster!$F$2:$F$998, H218)&gt;0, "Yes", "No")</f>
        <v>No</v>
      </c>
      <c r="D218" s="7" t="str">
        <f t="shared" si="21"/>
        <v/>
      </c>
      <c r="E218" s="7" t="str">
        <f t="shared" si="22"/>
        <v/>
      </c>
      <c r="F218" s="7" t="str">
        <f t="shared" si="23"/>
        <v/>
      </c>
      <c r="G218" s="7" t="str">
        <f t="shared" si="24"/>
        <v>N/A</v>
      </c>
      <c r="H218" s="10" t="e">
        <f>(IFERROR(VLOOKUP(MID($A218,9,1),'Base32 Alphabet'!$A$1:$B$32,2,0),VLOOKUP(VALUE(MID($A218,9,1)),'Base32 Alphabet'!$A$1:$B$32,2,0))*32^6)+(IFERROR(VLOOKUP(MID($A218, 10, 1),'Base32 Alphabet'!$A$1:$B$32,2,0),VLOOKUP(VALUE(MID($A218, 10, 1)),'Base32 Alphabet'!$A$1:$B$32,2,0))*32^5)+(IFERROR(VLOOKUP(MID($A218, 11, 1),'Base32 Alphabet'!$A$1:$B$32,2,0),VLOOKUP(VALUE(MID($A218, 11, 1)),'Base32 Alphabet'!$A$1:$B$32,2,0))*32^4)+(IFERROR(VLOOKUP(MID($A218, 12, 1),'Base32 Alphabet'!$A$1:$B$32,2,0),VLOOKUP(VALUE(MID($A218, 12, 1)),'Base32 Alphabet'!$A$1:$B$32,2,0))*32^3)+(IFERROR(VLOOKUP(MID($A218, 13, 1),'Base32 Alphabet'!$A$1:$B$32,2,0),VLOOKUP(VALUE(MID($A218, 13, 1)),'Base32 Alphabet'!$A$1:$B$32,2,0))*32^2)+(IFERROR(VLOOKUP(MID($A218, 14, 1),'Base32 Alphabet'!$A$1:$B$32,2,0),VLOOKUP(VALUE(MID($A218, 14, 1)),'Base32 Alphabet'!$A$1:$B$32,2,0))*32)+(IFERROR(VLOOKUP(MID($A218, 15, 1),'Base32 Alphabet'!$A$1:$B$32,2,0),VLOOKUP(VALUE(MID($A218, 15, 1)),'Base32 Alphabet'!$A$1:$B$32,2,0)))</f>
        <v>#VALUE!</v>
      </c>
      <c r="I218" s="7"/>
    </row>
    <row r="219" spans="1:9">
      <c r="A219" s="7"/>
      <c r="B219" s="7" t="str">
        <f t="shared" si="25"/>
        <v>No Card</v>
      </c>
      <c r="C219" s="7" t="str">
        <f>IF(COUNTIF(MasterRoster!$F$2:$F$998, H219)&gt;0, "Yes", "No")</f>
        <v>No</v>
      </c>
      <c r="D219" s="7" t="str">
        <f t="shared" si="21"/>
        <v/>
      </c>
      <c r="E219" s="7" t="str">
        <f t="shared" si="22"/>
        <v/>
      </c>
      <c r="F219" s="7" t="str">
        <f t="shared" si="23"/>
        <v/>
      </c>
      <c r="G219" s="7" t="str">
        <f t="shared" si="24"/>
        <v>N/A</v>
      </c>
      <c r="H219" s="10" t="e">
        <f>(IFERROR(VLOOKUP(MID($A219,9,1),'Base32 Alphabet'!$A$1:$B$32,2,0),VLOOKUP(VALUE(MID($A219,9,1)),'Base32 Alphabet'!$A$1:$B$32,2,0))*32^6)+(IFERROR(VLOOKUP(MID($A219, 10, 1),'Base32 Alphabet'!$A$1:$B$32,2,0),VLOOKUP(VALUE(MID($A219, 10, 1)),'Base32 Alphabet'!$A$1:$B$32,2,0))*32^5)+(IFERROR(VLOOKUP(MID($A219, 11, 1),'Base32 Alphabet'!$A$1:$B$32,2,0),VLOOKUP(VALUE(MID($A219, 11, 1)),'Base32 Alphabet'!$A$1:$B$32,2,0))*32^4)+(IFERROR(VLOOKUP(MID($A219, 12, 1),'Base32 Alphabet'!$A$1:$B$32,2,0),VLOOKUP(VALUE(MID($A219, 12, 1)),'Base32 Alphabet'!$A$1:$B$32,2,0))*32^3)+(IFERROR(VLOOKUP(MID($A219, 13, 1),'Base32 Alphabet'!$A$1:$B$32,2,0),VLOOKUP(VALUE(MID($A219, 13, 1)),'Base32 Alphabet'!$A$1:$B$32,2,0))*32^2)+(IFERROR(VLOOKUP(MID($A219, 14, 1),'Base32 Alphabet'!$A$1:$B$32,2,0),VLOOKUP(VALUE(MID($A219, 14, 1)),'Base32 Alphabet'!$A$1:$B$32,2,0))*32)+(IFERROR(VLOOKUP(MID($A219, 15, 1),'Base32 Alphabet'!$A$1:$B$32,2,0),VLOOKUP(VALUE(MID($A219, 15, 1)),'Base32 Alphabet'!$A$1:$B$32,2,0)))</f>
        <v>#VALUE!</v>
      </c>
      <c r="I219" s="7"/>
    </row>
    <row r="220" spans="1:9">
      <c r="A220" s="7"/>
      <c r="B220" s="7" t="str">
        <f t="shared" si="25"/>
        <v>No Card</v>
      </c>
      <c r="C220" s="7" t="str">
        <f>IF(COUNTIF(MasterRoster!$F$2:$F$998, H220)&gt;0, "Yes", "No")</f>
        <v>No</v>
      </c>
      <c r="D220" s="7" t="str">
        <f t="shared" si="21"/>
        <v/>
      </c>
      <c r="E220" s="7" t="str">
        <f t="shared" si="22"/>
        <v/>
      </c>
      <c r="F220" s="7" t="str">
        <f t="shared" si="23"/>
        <v/>
      </c>
      <c r="G220" s="7" t="str">
        <f t="shared" si="24"/>
        <v>N/A</v>
      </c>
      <c r="H220" s="10" t="e">
        <f>(IFERROR(VLOOKUP(MID($A220,9,1),'Base32 Alphabet'!$A$1:$B$32,2,0),VLOOKUP(VALUE(MID($A220,9,1)),'Base32 Alphabet'!$A$1:$B$32,2,0))*32^6)+(IFERROR(VLOOKUP(MID($A220, 10, 1),'Base32 Alphabet'!$A$1:$B$32,2,0),VLOOKUP(VALUE(MID($A220, 10, 1)),'Base32 Alphabet'!$A$1:$B$32,2,0))*32^5)+(IFERROR(VLOOKUP(MID($A220, 11, 1),'Base32 Alphabet'!$A$1:$B$32,2,0),VLOOKUP(VALUE(MID($A220, 11, 1)),'Base32 Alphabet'!$A$1:$B$32,2,0))*32^4)+(IFERROR(VLOOKUP(MID($A220, 12, 1),'Base32 Alphabet'!$A$1:$B$32,2,0),VLOOKUP(VALUE(MID($A220, 12, 1)),'Base32 Alphabet'!$A$1:$B$32,2,0))*32^3)+(IFERROR(VLOOKUP(MID($A220, 13, 1),'Base32 Alphabet'!$A$1:$B$32,2,0),VLOOKUP(VALUE(MID($A220, 13, 1)),'Base32 Alphabet'!$A$1:$B$32,2,0))*32^2)+(IFERROR(VLOOKUP(MID($A220, 14, 1),'Base32 Alphabet'!$A$1:$B$32,2,0),VLOOKUP(VALUE(MID($A220, 14, 1)),'Base32 Alphabet'!$A$1:$B$32,2,0))*32)+(IFERROR(VLOOKUP(MID($A220, 15, 1),'Base32 Alphabet'!$A$1:$B$32,2,0),VLOOKUP(VALUE(MID($A220, 15, 1)),'Base32 Alphabet'!$A$1:$B$32,2,0)))</f>
        <v>#VALUE!</v>
      </c>
      <c r="I220" s="7"/>
    </row>
    <row r="221" spans="1:9">
      <c r="A221" s="7"/>
      <c r="B221" s="7" t="str">
        <f t="shared" si="25"/>
        <v>No Card</v>
      </c>
      <c r="C221" s="7" t="str">
        <f>IF(COUNTIF(MasterRoster!$F$2:$F$998, H221)&gt;0, "Yes", "No")</f>
        <v>No</v>
      </c>
      <c r="D221" s="7" t="str">
        <f t="shared" si="21"/>
        <v/>
      </c>
      <c r="E221" s="7" t="str">
        <f t="shared" si="22"/>
        <v/>
      </c>
      <c r="F221" s="7" t="str">
        <f t="shared" si="23"/>
        <v/>
      </c>
      <c r="G221" s="7" t="str">
        <f t="shared" si="24"/>
        <v>N/A</v>
      </c>
      <c r="H221" s="10" t="e">
        <f>(IFERROR(VLOOKUP(MID($A221,9,1),'Base32 Alphabet'!$A$1:$B$32,2,0),VLOOKUP(VALUE(MID($A221,9,1)),'Base32 Alphabet'!$A$1:$B$32,2,0))*32^6)+(IFERROR(VLOOKUP(MID($A221, 10, 1),'Base32 Alphabet'!$A$1:$B$32,2,0),VLOOKUP(VALUE(MID($A221, 10, 1)),'Base32 Alphabet'!$A$1:$B$32,2,0))*32^5)+(IFERROR(VLOOKUP(MID($A221, 11, 1),'Base32 Alphabet'!$A$1:$B$32,2,0),VLOOKUP(VALUE(MID($A221, 11, 1)),'Base32 Alphabet'!$A$1:$B$32,2,0))*32^4)+(IFERROR(VLOOKUP(MID($A221, 12, 1),'Base32 Alphabet'!$A$1:$B$32,2,0),VLOOKUP(VALUE(MID($A221, 12, 1)),'Base32 Alphabet'!$A$1:$B$32,2,0))*32^3)+(IFERROR(VLOOKUP(MID($A221, 13, 1),'Base32 Alphabet'!$A$1:$B$32,2,0),VLOOKUP(VALUE(MID($A221, 13, 1)),'Base32 Alphabet'!$A$1:$B$32,2,0))*32^2)+(IFERROR(VLOOKUP(MID($A221, 14, 1),'Base32 Alphabet'!$A$1:$B$32,2,0),VLOOKUP(VALUE(MID($A221, 14, 1)),'Base32 Alphabet'!$A$1:$B$32,2,0))*32)+(IFERROR(VLOOKUP(MID($A221, 15, 1),'Base32 Alphabet'!$A$1:$B$32,2,0),VLOOKUP(VALUE(MID($A221, 15, 1)),'Base32 Alphabet'!$A$1:$B$32,2,0)))</f>
        <v>#VALUE!</v>
      </c>
      <c r="I221" s="7"/>
    </row>
    <row r="222" spans="1:9">
      <c r="A222" s="7"/>
      <c r="B222" s="7" t="str">
        <f t="shared" si="25"/>
        <v>No Card</v>
      </c>
      <c r="C222" s="7" t="str">
        <f>IF(COUNTIF(MasterRoster!$F$2:$F$998, H222)&gt;0, "Yes", "No")</f>
        <v>No</v>
      </c>
      <c r="D222" s="7" t="str">
        <f t="shared" si="21"/>
        <v/>
      </c>
      <c r="E222" s="7" t="str">
        <f t="shared" si="22"/>
        <v/>
      </c>
      <c r="F222" s="7" t="str">
        <f t="shared" si="23"/>
        <v/>
      </c>
      <c r="G222" s="7" t="str">
        <f t="shared" si="24"/>
        <v>N/A</v>
      </c>
      <c r="H222" s="10" t="e">
        <f>(IFERROR(VLOOKUP(MID($A222,9,1),'Base32 Alphabet'!$A$1:$B$32,2,0),VLOOKUP(VALUE(MID($A222,9,1)),'Base32 Alphabet'!$A$1:$B$32,2,0))*32^6)+(IFERROR(VLOOKUP(MID($A222, 10, 1),'Base32 Alphabet'!$A$1:$B$32,2,0),VLOOKUP(VALUE(MID($A222, 10, 1)),'Base32 Alphabet'!$A$1:$B$32,2,0))*32^5)+(IFERROR(VLOOKUP(MID($A222, 11, 1),'Base32 Alphabet'!$A$1:$B$32,2,0),VLOOKUP(VALUE(MID($A222, 11, 1)),'Base32 Alphabet'!$A$1:$B$32,2,0))*32^4)+(IFERROR(VLOOKUP(MID($A222, 12, 1),'Base32 Alphabet'!$A$1:$B$32,2,0),VLOOKUP(VALUE(MID($A222, 12, 1)),'Base32 Alphabet'!$A$1:$B$32,2,0))*32^3)+(IFERROR(VLOOKUP(MID($A222, 13, 1),'Base32 Alphabet'!$A$1:$B$32,2,0),VLOOKUP(VALUE(MID($A222, 13, 1)),'Base32 Alphabet'!$A$1:$B$32,2,0))*32^2)+(IFERROR(VLOOKUP(MID($A222, 14, 1),'Base32 Alphabet'!$A$1:$B$32,2,0),VLOOKUP(VALUE(MID($A222, 14, 1)),'Base32 Alphabet'!$A$1:$B$32,2,0))*32)+(IFERROR(VLOOKUP(MID($A222, 15, 1),'Base32 Alphabet'!$A$1:$B$32,2,0),VLOOKUP(VALUE(MID($A222, 15, 1)),'Base32 Alphabet'!$A$1:$B$32,2,0)))</f>
        <v>#VALUE!</v>
      </c>
      <c r="I222" s="7"/>
    </row>
    <row r="223" spans="1:9">
      <c r="A223" s="7"/>
      <c r="B223" s="7" t="str">
        <f t="shared" si="25"/>
        <v>No Card</v>
      </c>
      <c r="C223" s="7" t="str">
        <f>IF(COUNTIF(MasterRoster!$F$2:$F$998, H223)&gt;0, "Yes", "No")</f>
        <v>No</v>
      </c>
      <c r="D223" s="7" t="str">
        <f t="shared" si="21"/>
        <v/>
      </c>
      <c r="E223" s="7" t="str">
        <f t="shared" si="22"/>
        <v/>
      </c>
      <c r="F223" s="7" t="str">
        <f t="shared" si="23"/>
        <v/>
      </c>
      <c r="G223" s="7" t="str">
        <f t="shared" si="24"/>
        <v>N/A</v>
      </c>
      <c r="H223" s="10" t="e">
        <f>(IFERROR(VLOOKUP(MID($A223,9,1),'Base32 Alphabet'!$A$1:$B$32,2,0),VLOOKUP(VALUE(MID($A223,9,1)),'Base32 Alphabet'!$A$1:$B$32,2,0))*32^6)+(IFERROR(VLOOKUP(MID($A223, 10, 1),'Base32 Alphabet'!$A$1:$B$32,2,0),VLOOKUP(VALUE(MID($A223, 10, 1)),'Base32 Alphabet'!$A$1:$B$32,2,0))*32^5)+(IFERROR(VLOOKUP(MID($A223, 11, 1),'Base32 Alphabet'!$A$1:$B$32,2,0),VLOOKUP(VALUE(MID($A223, 11, 1)),'Base32 Alphabet'!$A$1:$B$32,2,0))*32^4)+(IFERROR(VLOOKUP(MID($A223, 12, 1),'Base32 Alphabet'!$A$1:$B$32,2,0),VLOOKUP(VALUE(MID($A223, 12, 1)),'Base32 Alphabet'!$A$1:$B$32,2,0))*32^3)+(IFERROR(VLOOKUP(MID($A223, 13, 1),'Base32 Alphabet'!$A$1:$B$32,2,0),VLOOKUP(VALUE(MID($A223, 13, 1)),'Base32 Alphabet'!$A$1:$B$32,2,0))*32^2)+(IFERROR(VLOOKUP(MID($A223, 14, 1),'Base32 Alphabet'!$A$1:$B$32,2,0),VLOOKUP(VALUE(MID($A223, 14, 1)),'Base32 Alphabet'!$A$1:$B$32,2,0))*32)+(IFERROR(VLOOKUP(MID($A223, 15, 1),'Base32 Alphabet'!$A$1:$B$32,2,0),VLOOKUP(VALUE(MID($A223, 15, 1)),'Base32 Alphabet'!$A$1:$B$32,2,0)))</f>
        <v>#VALUE!</v>
      </c>
      <c r="I223" s="7"/>
    </row>
    <row r="224" spans="1:9">
      <c r="A224" s="7"/>
      <c r="B224" s="7" t="str">
        <f t="shared" si="25"/>
        <v>No Card</v>
      </c>
      <c r="C224" s="7" t="str">
        <f>IF(COUNTIF(MasterRoster!$F$2:$F$998, H224)&gt;0, "Yes", "No")</f>
        <v>No</v>
      </c>
      <c r="D224" s="7" t="str">
        <f t="shared" si="21"/>
        <v/>
      </c>
      <c r="E224" s="7" t="str">
        <f t="shared" si="22"/>
        <v/>
      </c>
      <c r="F224" s="7" t="str">
        <f t="shared" si="23"/>
        <v/>
      </c>
      <c r="G224" s="7" t="str">
        <f t="shared" si="24"/>
        <v>N/A</v>
      </c>
      <c r="H224" s="10" t="e">
        <f>(IFERROR(VLOOKUP(MID($A224,9,1),'Base32 Alphabet'!$A$1:$B$32,2,0),VLOOKUP(VALUE(MID($A224,9,1)),'Base32 Alphabet'!$A$1:$B$32,2,0))*32^6)+(IFERROR(VLOOKUP(MID($A224, 10, 1),'Base32 Alphabet'!$A$1:$B$32,2,0),VLOOKUP(VALUE(MID($A224, 10, 1)),'Base32 Alphabet'!$A$1:$B$32,2,0))*32^5)+(IFERROR(VLOOKUP(MID($A224, 11, 1),'Base32 Alphabet'!$A$1:$B$32,2,0),VLOOKUP(VALUE(MID($A224, 11, 1)),'Base32 Alphabet'!$A$1:$B$32,2,0))*32^4)+(IFERROR(VLOOKUP(MID($A224, 12, 1),'Base32 Alphabet'!$A$1:$B$32,2,0),VLOOKUP(VALUE(MID($A224, 12, 1)),'Base32 Alphabet'!$A$1:$B$32,2,0))*32^3)+(IFERROR(VLOOKUP(MID($A224, 13, 1),'Base32 Alphabet'!$A$1:$B$32,2,0),VLOOKUP(VALUE(MID($A224, 13, 1)),'Base32 Alphabet'!$A$1:$B$32,2,0))*32^2)+(IFERROR(VLOOKUP(MID($A224, 14, 1),'Base32 Alphabet'!$A$1:$B$32,2,0),VLOOKUP(VALUE(MID($A224, 14, 1)),'Base32 Alphabet'!$A$1:$B$32,2,0))*32)+(IFERROR(VLOOKUP(MID($A224, 15, 1),'Base32 Alphabet'!$A$1:$B$32,2,0),VLOOKUP(VALUE(MID($A224, 15, 1)),'Base32 Alphabet'!$A$1:$B$32,2,0)))</f>
        <v>#VALUE!</v>
      </c>
      <c r="I224" s="7"/>
    </row>
    <row r="225" spans="1:9">
      <c r="A225" s="7"/>
      <c r="B225" s="7" t="str">
        <f t="shared" si="25"/>
        <v>No Card</v>
      </c>
      <c r="C225" s="7" t="str">
        <f>IF(COUNTIF(MasterRoster!$F$2:$F$998, H225)&gt;0, "Yes", "No")</f>
        <v>No</v>
      </c>
      <c r="D225" s="7" t="str">
        <f t="shared" si="21"/>
        <v/>
      </c>
      <c r="E225" s="7" t="str">
        <f t="shared" si="22"/>
        <v/>
      </c>
      <c r="F225" s="7" t="str">
        <f t="shared" si="23"/>
        <v/>
      </c>
      <c r="G225" s="7" t="str">
        <f t="shared" si="24"/>
        <v>N/A</v>
      </c>
      <c r="H225" s="10" t="e">
        <f>(IFERROR(VLOOKUP(MID($A225,9,1),'Base32 Alphabet'!$A$1:$B$32,2,0),VLOOKUP(VALUE(MID($A225,9,1)),'Base32 Alphabet'!$A$1:$B$32,2,0))*32^6)+(IFERROR(VLOOKUP(MID($A225, 10, 1),'Base32 Alphabet'!$A$1:$B$32,2,0),VLOOKUP(VALUE(MID($A225, 10, 1)),'Base32 Alphabet'!$A$1:$B$32,2,0))*32^5)+(IFERROR(VLOOKUP(MID($A225, 11, 1),'Base32 Alphabet'!$A$1:$B$32,2,0),VLOOKUP(VALUE(MID($A225, 11, 1)),'Base32 Alphabet'!$A$1:$B$32,2,0))*32^4)+(IFERROR(VLOOKUP(MID($A225, 12, 1),'Base32 Alphabet'!$A$1:$B$32,2,0),VLOOKUP(VALUE(MID($A225, 12, 1)),'Base32 Alphabet'!$A$1:$B$32,2,0))*32^3)+(IFERROR(VLOOKUP(MID($A225, 13, 1),'Base32 Alphabet'!$A$1:$B$32,2,0),VLOOKUP(VALUE(MID($A225, 13, 1)),'Base32 Alphabet'!$A$1:$B$32,2,0))*32^2)+(IFERROR(VLOOKUP(MID($A225, 14, 1),'Base32 Alphabet'!$A$1:$B$32,2,0),VLOOKUP(VALUE(MID($A225, 14, 1)),'Base32 Alphabet'!$A$1:$B$32,2,0))*32)+(IFERROR(VLOOKUP(MID($A225, 15, 1),'Base32 Alphabet'!$A$1:$B$32,2,0),VLOOKUP(VALUE(MID($A225, 15, 1)),'Base32 Alphabet'!$A$1:$B$32,2,0)))</f>
        <v>#VALUE!</v>
      </c>
      <c r="I225" s="7"/>
    </row>
    <row r="226" spans="1:9">
      <c r="A226" s="7"/>
      <c r="B226" s="7" t="str">
        <f t="shared" si="25"/>
        <v>No Card</v>
      </c>
      <c r="C226" s="7" t="str">
        <f>IF(COUNTIF(MasterRoster!$F$2:$F$998, H226)&gt;0, "Yes", "No")</f>
        <v>No</v>
      </c>
      <c r="D226" s="7" t="str">
        <f t="shared" si="21"/>
        <v/>
      </c>
      <c r="E226" s="7" t="str">
        <f t="shared" si="22"/>
        <v/>
      </c>
      <c r="F226" s="7" t="str">
        <f t="shared" si="23"/>
        <v/>
      </c>
      <c r="G226" s="7" t="str">
        <f t="shared" si="24"/>
        <v>N/A</v>
      </c>
      <c r="H226" s="10" t="e">
        <f>(IFERROR(VLOOKUP(MID($A226,9,1),'Base32 Alphabet'!$A$1:$B$32,2,0),VLOOKUP(VALUE(MID($A226,9,1)),'Base32 Alphabet'!$A$1:$B$32,2,0))*32^6)+(IFERROR(VLOOKUP(MID($A226, 10, 1),'Base32 Alphabet'!$A$1:$B$32,2,0),VLOOKUP(VALUE(MID($A226, 10, 1)),'Base32 Alphabet'!$A$1:$B$32,2,0))*32^5)+(IFERROR(VLOOKUP(MID($A226, 11, 1),'Base32 Alphabet'!$A$1:$B$32,2,0),VLOOKUP(VALUE(MID($A226, 11, 1)),'Base32 Alphabet'!$A$1:$B$32,2,0))*32^4)+(IFERROR(VLOOKUP(MID($A226, 12, 1),'Base32 Alphabet'!$A$1:$B$32,2,0),VLOOKUP(VALUE(MID($A226, 12, 1)),'Base32 Alphabet'!$A$1:$B$32,2,0))*32^3)+(IFERROR(VLOOKUP(MID($A226, 13, 1),'Base32 Alphabet'!$A$1:$B$32,2,0),VLOOKUP(VALUE(MID($A226, 13, 1)),'Base32 Alphabet'!$A$1:$B$32,2,0))*32^2)+(IFERROR(VLOOKUP(MID($A226, 14, 1),'Base32 Alphabet'!$A$1:$B$32,2,0),VLOOKUP(VALUE(MID($A226, 14, 1)),'Base32 Alphabet'!$A$1:$B$32,2,0))*32)+(IFERROR(VLOOKUP(MID($A226, 15, 1),'Base32 Alphabet'!$A$1:$B$32,2,0),VLOOKUP(VALUE(MID($A226, 15, 1)),'Base32 Alphabet'!$A$1:$B$32,2,0)))</f>
        <v>#VALUE!</v>
      </c>
      <c r="I226" s="7"/>
    </row>
  </sheetData>
  <conditionalFormatting sqref="C1:C1048576">
    <cfRule type="containsText" dxfId="5" priority="2" operator="containsText" text="No">
      <formula>NOT(ISERROR(SEARCH("No",C1)))</formula>
    </cfRule>
  </conditionalFormatting>
  <conditionalFormatting sqref="B2:B988">
    <cfRule type="notContainsText" dxfId="4" priority="1" operator="notContains" text="No Error">
      <formula>ISERROR(SEARCH("No Error",B2))</formula>
    </cfRule>
    <cfRule type="containsText" dxfId="3" priority="3" operator="containsText" text="No Error">
      <formula>NOT(ISERROR(SEARCH("No Error",B2)))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2"/>
  <sheetViews>
    <sheetView tabSelected="1" workbookViewId="0">
      <selection activeCell="K2" sqref="K2"/>
    </sheetView>
  </sheetViews>
  <sheetFormatPr defaultColWidth="11.5703125" defaultRowHeight="12.75"/>
  <cols>
    <col min="1" max="1" width="8.42578125" customWidth="1"/>
    <col min="2" max="2" width="8.85546875" style="10" bestFit="1" customWidth="1"/>
    <col min="3" max="3" width="21.5703125" customWidth="1"/>
    <col min="4" max="4" width="17" customWidth="1"/>
    <col min="5" max="5" width="7.7109375" customWidth="1"/>
    <col min="6" max="6" width="11.42578125" style="9" customWidth="1"/>
    <col min="7" max="7" width="8.7109375" customWidth="1"/>
  </cols>
  <sheetData>
    <row r="1" spans="1:11" ht="13.5" thickBot="1">
      <c r="A1" s="2" t="s">
        <v>46</v>
      </c>
      <c r="B1" s="2" t="s">
        <v>80</v>
      </c>
      <c r="C1" s="2" t="s">
        <v>41</v>
      </c>
      <c r="D1" s="2" t="s">
        <v>42</v>
      </c>
      <c r="E1" s="2" t="s">
        <v>43</v>
      </c>
      <c r="F1" s="8" t="s">
        <v>44</v>
      </c>
      <c r="G1" s="2" t="s">
        <v>81</v>
      </c>
      <c r="H1" s="2" t="s">
        <v>45</v>
      </c>
      <c r="I1" s="21" t="str">
        <f>"Total P: "&amp;SUM(I2:I999)</f>
        <v>Total P: 0</v>
      </c>
      <c r="J1" s="22" t="str">
        <f>"Total A: "&amp;SUM(J2:J999)</f>
        <v>Total A: 241</v>
      </c>
      <c r="K1" s="2" t="str">
        <f>"Total: "&amp;SUM(I2:J999)</f>
        <v>Total: 241</v>
      </c>
    </row>
    <row r="2" spans="1:11" ht="13.5" thickBot="1">
      <c r="A2" t="str">
        <f>IF(COUNTIF(CACReader!$H$2:$H$987,F2)&gt;0,"Present",IF(B2=1,"Present", "Absent"))</f>
        <v>Absent</v>
      </c>
      <c r="C2" s="11"/>
      <c r="D2" s="11"/>
      <c r="E2" s="11"/>
      <c r="F2" s="11"/>
      <c r="G2" s="11"/>
      <c r="H2">
        <f>IF(G2="E1","PVT",IF(G2="E2","PFC",IF(G2="E3","LCpl",IF(G2="E4","Cpl",IF(G2="E5","Sgt",IF(G2="E6","SSgt",G2))))))</f>
        <v>0</v>
      </c>
      <c r="I2" s="13">
        <f>IF(A2="Present",1,0)</f>
        <v>0</v>
      </c>
      <c r="J2">
        <f>IF(A2="Absent",1,0)</f>
        <v>1</v>
      </c>
    </row>
    <row r="3" spans="1:11" ht="13.5" thickBot="1">
      <c r="A3" s="10" t="str">
        <f>IF(COUNTIF(CACReader!$H$2:$H$987,F3)&gt;0,"Present",IF(B3=1,"Present", "Absent"))</f>
        <v>Absent</v>
      </c>
      <c r="C3" s="11"/>
      <c r="D3" s="11"/>
      <c r="E3" s="11"/>
      <c r="F3" s="11"/>
      <c r="G3" s="11"/>
      <c r="H3" s="10">
        <f t="shared" ref="H3:H66" si="0">IF(G3="E1","PVT",IF(G3="E2","PFC",IF(G3="E3","LCpl",IF(G3="E4","Cpl",IF(G3="E5","Sgt",IF(G3="E6","SSgt",G3))))))</f>
        <v>0</v>
      </c>
      <c r="I3" s="13">
        <f t="shared" ref="I3:I66" si="1">IF(A3="Present",1,0)</f>
        <v>0</v>
      </c>
      <c r="J3" s="10">
        <f t="shared" ref="J3:J66" si="2">IF(A3="Absent",1,0)</f>
        <v>1</v>
      </c>
    </row>
    <row r="4" spans="1:11" ht="13.5" thickBot="1">
      <c r="A4" s="10" t="str">
        <f>IF(COUNTIF(CACReader!$H$2:$H$987,F4)&gt;0,"Present",IF(B4=1,"Present", "Absent"))</f>
        <v>Absent</v>
      </c>
      <c r="C4" s="11"/>
      <c r="D4" s="11"/>
      <c r="E4" s="11"/>
      <c r="F4" s="11"/>
      <c r="G4" s="11"/>
      <c r="H4" s="10">
        <f t="shared" si="0"/>
        <v>0</v>
      </c>
      <c r="I4" s="13">
        <f t="shared" si="1"/>
        <v>0</v>
      </c>
      <c r="J4" s="10">
        <f t="shared" si="2"/>
        <v>1</v>
      </c>
    </row>
    <row r="5" spans="1:11" ht="13.5" thickBot="1">
      <c r="A5" s="10" t="str">
        <f>IF(COUNTIF(CACReader!$H$2:$H$987,F5)&gt;0,"Present",IF(B5=1,"Present", "Absent"))</f>
        <v>Absent</v>
      </c>
      <c r="C5" s="11"/>
      <c r="D5" s="11"/>
      <c r="E5" s="12"/>
      <c r="F5" s="11"/>
      <c r="G5" s="11"/>
      <c r="H5" s="10">
        <f t="shared" si="0"/>
        <v>0</v>
      </c>
      <c r="I5" s="13">
        <f t="shared" si="1"/>
        <v>0</v>
      </c>
      <c r="J5" s="10">
        <f t="shared" si="2"/>
        <v>1</v>
      </c>
    </row>
    <row r="6" spans="1:11" ht="13.5" thickBot="1">
      <c r="A6" s="10" t="str">
        <f>IF(COUNTIF(CACReader!$H$2:$H$987,F6)&gt;0,"Present",IF(B6=1,"Present", "Absent"))</f>
        <v>Absent</v>
      </c>
      <c r="C6" s="11"/>
      <c r="D6" s="11"/>
      <c r="E6" s="11"/>
      <c r="F6" s="11"/>
      <c r="G6" s="11"/>
      <c r="H6" s="10">
        <f t="shared" si="0"/>
        <v>0</v>
      </c>
      <c r="I6" s="13">
        <f t="shared" si="1"/>
        <v>0</v>
      </c>
      <c r="J6" s="10">
        <f t="shared" si="2"/>
        <v>1</v>
      </c>
    </row>
    <row r="7" spans="1:11" ht="13.5" thickBot="1">
      <c r="A7" s="10" t="str">
        <f>IF(COUNTIF(CACReader!$H$2:$H$987,F7)&gt;0,"Present",IF(B7=1,"Present", "Absent"))</f>
        <v>Absent</v>
      </c>
      <c r="C7" s="11"/>
      <c r="D7" s="11"/>
      <c r="E7" s="11"/>
      <c r="F7" s="11"/>
      <c r="G7" s="11"/>
      <c r="H7" s="10">
        <f t="shared" si="0"/>
        <v>0</v>
      </c>
      <c r="I7" s="13">
        <f t="shared" si="1"/>
        <v>0</v>
      </c>
      <c r="J7" s="10">
        <f t="shared" si="2"/>
        <v>1</v>
      </c>
    </row>
    <row r="8" spans="1:11" ht="13.5" thickBot="1">
      <c r="A8" s="10" t="str">
        <f>IF(COUNTIF(CACReader!$H$2:$H$987,F8)&gt;0,"Present",IF(B8=1,"Present", "Absent"))</f>
        <v>Absent</v>
      </c>
      <c r="C8" s="11"/>
      <c r="D8" s="11"/>
      <c r="E8" s="11"/>
      <c r="F8" s="11"/>
      <c r="G8" s="11"/>
      <c r="H8" s="10">
        <f t="shared" si="0"/>
        <v>0</v>
      </c>
      <c r="I8" s="13">
        <f t="shared" si="1"/>
        <v>0</v>
      </c>
      <c r="J8" s="10">
        <f t="shared" si="2"/>
        <v>1</v>
      </c>
    </row>
    <row r="9" spans="1:11" ht="13.5" thickBot="1">
      <c r="A9" s="10" t="str">
        <f>IF(COUNTIF(CACReader!$H$2:$H$987,F9)&gt;0,"Present",IF(B9=1,"Present", "Absent"))</f>
        <v>Absent</v>
      </c>
      <c r="C9" s="11"/>
      <c r="D9" s="11"/>
      <c r="E9" s="11"/>
      <c r="F9" s="11"/>
      <c r="G9" s="11"/>
      <c r="H9" s="10">
        <f t="shared" si="0"/>
        <v>0</v>
      </c>
      <c r="I9" s="13">
        <f t="shared" si="1"/>
        <v>0</v>
      </c>
      <c r="J9" s="10">
        <f t="shared" si="2"/>
        <v>1</v>
      </c>
    </row>
    <row r="10" spans="1:11" ht="13.5" thickBot="1">
      <c r="A10" s="10" t="str">
        <f>IF(COUNTIF(CACReader!$H$2:$H$987,F10)&gt;0,"Present",IF(B10=1,"Present", "Absent"))</f>
        <v>Absent</v>
      </c>
      <c r="C10" s="11"/>
      <c r="D10" s="11"/>
      <c r="E10" s="11"/>
      <c r="F10" s="11"/>
      <c r="G10" s="11"/>
      <c r="H10" s="10">
        <f t="shared" si="0"/>
        <v>0</v>
      </c>
      <c r="I10" s="13">
        <f t="shared" si="1"/>
        <v>0</v>
      </c>
      <c r="J10" s="10">
        <f t="shared" si="2"/>
        <v>1</v>
      </c>
    </row>
    <row r="11" spans="1:11" ht="13.5" thickBot="1">
      <c r="A11" s="10" t="str">
        <f>IF(COUNTIF(CACReader!$H$2:$H$987,F11)&gt;0,"Present",IF(B11=1,"Present", "Absent"))</f>
        <v>Absent</v>
      </c>
      <c r="C11" s="11"/>
      <c r="D11" s="11"/>
      <c r="E11" s="11"/>
      <c r="F11" s="11"/>
      <c r="G11" s="11"/>
      <c r="H11" s="10">
        <f t="shared" si="0"/>
        <v>0</v>
      </c>
      <c r="I11" s="13">
        <f t="shared" si="1"/>
        <v>0</v>
      </c>
      <c r="J11" s="10">
        <f t="shared" si="2"/>
        <v>1</v>
      </c>
    </row>
    <row r="12" spans="1:11" ht="13.5" thickBot="1">
      <c r="A12" s="10" t="str">
        <f>IF(COUNTIF(CACReader!$H$2:$H$987,F12)&gt;0,"Present",IF(B12=1,"Present", "Absent"))</f>
        <v>Absent</v>
      </c>
      <c r="C12" s="11"/>
      <c r="D12" s="11"/>
      <c r="E12" s="11"/>
      <c r="F12" s="11"/>
      <c r="G12" s="11"/>
      <c r="H12" s="10">
        <f t="shared" si="0"/>
        <v>0</v>
      </c>
      <c r="I12" s="13">
        <f t="shared" si="1"/>
        <v>0</v>
      </c>
      <c r="J12" s="10">
        <f t="shared" si="2"/>
        <v>1</v>
      </c>
    </row>
    <row r="13" spans="1:11" ht="13.5" thickBot="1">
      <c r="A13" s="10" t="str">
        <f>IF(COUNTIF(CACReader!$H$2:$H$987,F13)&gt;0,"Present",IF(B13=1,"Present", "Absent"))</f>
        <v>Absent</v>
      </c>
      <c r="C13" s="11"/>
      <c r="D13" s="11"/>
      <c r="E13" s="12"/>
      <c r="F13" s="11"/>
      <c r="G13" s="11"/>
      <c r="H13" s="10">
        <f t="shared" si="0"/>
        <v>0</v>
      </c>
      <c r="I13" s="13">
        <f t="shared" si="1"/>
        <v>0</v>
      </c>
      <c r="J13" s="10">
        <f t="shared" si="2"/>
        <v>1</v>
      </c>
    </row>
    <row r="14" spans="1:11" ht="13.5" thickBot="1">
      <c r="A14" s="10" t="str">
        <f>IF(COUNTIF(CACReader!$H$2:$H$987,F14)&gt;0,"Present",IF(B14=1,"Present", "Absent"))</f>
        <v>Absent</v>
      </c>
      <c r="C14" s="11"/>
      <c r="D14" s="11"/>
      <c r="E14" s="11"/>
      <c r="F14" s="11"/>
      <c r="G14" s="11"/>
      <c r="H14" s="10">
        <f t="shared" si="0"/>
        <v>0</v>
      </c>
      <c r="I14" s="13">
        <f t="shared" si="1"/>
        <v>0</v>
      </c>
      <c r="J14" s="10">
        <f t="shared" si="2"/>
        <v>1</v>
      </c>
    </row>
    <row r="15" spans="1:11" ht="13.5" thickBot="1">
      <c r="A15" s="10" t="str">
        <f>IF(COUNTIF(CACReader!$H$2:$H$987,F15)&gt;0,"Present",IF(B15=1,"Present", "Absent"))</f>
        <v>Absent</v>
      </c>
      <c r="C15" s="11"/>
      <c r="D15" s="11"/>
      <c r="E15" s="11"/>
      <c r="F15" s="11"/>
      <c r="G15" s="11"/>
      <c r="H15" s="10">
        <f t="shared" si="0"/>
        <v>0</v>
      </c>
      <c r="I15" s="13">
        <f t="shared" si="1"/>
        <v>0</v>
      </c>
      <c r="J15" s="10">
        <f t="shared" si="2"/>
        <v>1</v>
      </c>
    </row>
    <row r="16" spans="1:11" ht="13.5" thickBot="1">
      <c r="A16" s="10" t="str">
        <f>IF(COUNTIF(CACReader!$H$2:$H$987,F16)&gt;0,"Present",IF(B16=1,"Present", "Absent"))</f>
        <v>Absent</v>
      </c>
      <c r="C16" s="11"/>
      <c r="D16" s="11"/>
      <c r="E16" s="11"/>
      <c r="F16" s="11"/>
      <c r="G16" s="11"/>
      <c r="H16" s="10">
        <f t="shared" si="0"/>
        <v>0</v>
      </c>
      <c r="I16" s="13">
        <f t="shared" si="1"/>
        <v>0</v>
      </c>
      <c r="J16" s="10">
        <f t="shared" si="2"/>
        <v>1</v>
      </c>
    </row>
    <row r="17" spans="1:10" ht="13.5" thickBot="1">
      <c r="A17" s="10" t="str">
        <f>IF(COUNTIF(CACReader!$H$2:$H$987,F17)&gt;0,"Present",IF(B17=1,"Present", "Absent"))</f>
        <v>Absent</v>
      </c>
      <c r="C17" s="11"/>
      <c r="D17" s="11"/>
      <c r="E17" s="12"/>
      <c r="F17" s="11"/>
      <c r="G17" s="12"/>
      <c r="H17" s="10">
        <f t="shared" si="0"/>
        <v>0</v>
      </c>
      <c r="I17" s="13">
        <f t="shared" si="1"/>
        <v>0</v>
      </c>
      <c r="J17" s="10">
        <f t="shared" si="2"/>
        <v>1</v>
      </c>
    </row>
    <row r="18" spans="1:10" ht="13.5" thickBot="1">
      <c r="A18" s="10" t="str">
        <f>IF(COUNTIF(CACReader!$H$2:$H$987,F18)&gt;0,"Present",IF(B18=1,"Present", "Absent"))</f>
        <v>Absent</v>
      </c>
      <c r="C18" s="11"/>
      <c r="D18" s="11"/>
      <c r="E18" s="12"/>
      <c r="F18" s="11"/>
      <c r="G18" s="11"/>
      <c r="H18" s="10">
        <f t="shared" si="0"/>
        <v>0</v>
      </c>
      <c r="I18" s="13">
        <f t="shared" si="1"/>
        <v>0</v>
      </c>
      <c r="J18" s="10">
        <f t="shared" si="2"/>
        <v>1</v>
      </c>
    </row>
    <row r="19" spans="1:10" ht="13.5" thickBot="1">
      <c r="A19" s="10" t="str">
        <f>IF(COUNTIF(CACReader!$H$2:$H$987,F19)&gt;0,"Present",IF(B19=1,"Present", "Absent"))</f>
        <v>Absent</v>
      </c>
      <c r="C19" s="11"/>
      <c r="D19" s="11"/>
      <c r="E19" s="11"/>
      <c r="F19" s="11"/>
      <c r="G19" s="11"/>
      <c r="H19" s="10">
        <f t="shared" si="0"/>
        <v>0</v>
      </c>
      <c r="I19" s="13">
        <f t="shared" si="1"/>
        <v>0</v>
      </c>
      <c r="J19" s="10">
        <f t="shared" si="2"/>
        <v>1</v>
      </c>
    </row>
    <row r="20" spans="1:10" ht="13.5" thickBot="1">
      <c r="A20" s="10" t="str">
        <f>IF(COUNTIF(CACReader!$H$2:$H$987,F20)&gt;0,"Present",IF(B20=1,"Present", "Absent"))</f>
        <v>Absent</v>
      </c>
      <c r="C20" s="11"/>
      <c r="D20" s="11"/>
      <c r="E20" s="12"/>
      <c r="F20" s="11"/>
      <c r="G20" s="11"/>
      <c r="H20" s="10">
        <f t="shared" si="0"/>
        <v>0</v>
      </c>
      <c r="I20" s="13">
        <f t="shared" si="1"/>
        <v>0</v>
      </c>
      <c r="J20" s="10">
        <f t="shared" si="2"/>
        <v>1</v>
      </c>
    </row>
    <row r="21" spans="1:10" ht="13.5" thickBot="1">
      <c r="A21" s="10" t="str">
        <f>IF(COUNTIF(CACReader!$H$2:$H$987,F21)&gt;0,"Present",IF(B21=1,"Present", "Absent"))</f>
        <v>Absent</v>
      </c>
      <c r="C21" s="11"/>
      <c r="D21" s="11"/>
      <c r="E21" s="11"/>
      <c r="F21" s="11"/>
      <c r="G21" s="11"/>
      <c r="H21" s="10">
        <f t="shared" si="0"/>
        <v>0</v>
      </c>
      <c r="I21" s="13">
        <f t="shared" si="1"/>
        <v>0</v>
      </c>
      <c r="J21" s="10">
        <f t="shared" si="2"/>
        <v>1</v>
      </c>
    </row>
    <row r="22" spans="1:10" ht="13.5" thickBot="1">
      <c r="A22" s="10" t="str">
        <f>IF(COUNTIF(CACReader!$H$2:$H$987,F22)&gt;0,"Present",IF(B22=1,"Present", "Absent"))</f>
        <v>Absent</v>
      </c>
      <c r="C22" s="11"/>
      <c r="D22" s="11"/>
      <c r="E22" s="12"/>
      <c r="F22" s="11"/>
      <c r="G22" s="11"/>
      <c r="H22" s="10">
        <f t="shared" si="0"/>
        <v>0</v>
      </c>
      <c r="I22" s="13">
        <f t="shared" si="1"/>
        <v>0</v>
      </c>
      <c r="J22" s="10">
        <f t="shared" si="2"/>
        <v>1</v>
      </c>
    </row>
    <row r="23" spans="1:10" ht="13.5" thickBot="1">
      <c r="A23" s="10" t="str">
        <f>IF(COUNTIF(CACReader!$H$2:$H$987,F23)&gt;0,"Present",IF(B23=1,"Present", "Absent"))</f>
        <v>Absent</v>
      </c>
      <c r="C23" s="11"/>
      <c r="D23" s="11"/>
      <c r="E23" s="12"/>
      <c r="F23" s="11"/>
      <c r="G23" s="11"/>
      <c r="H23" s="10">
        <f t="shared" si="0"/>
        <v>0</v>
      </c>
      <c r="I23" s="13">
        <f t="shared" si="1"/>
        <v>0</v>
      </c>
      <c r="J23" s="10">
        <f t="shared" si="2"/>
        <v>1</v>
      </c>
    </row>
    <row r="24" spans="1:10" ht="13.5" thickBot="1">
      <c r="A24" s="10" t="str">
        <f>IF(COUNTIF(CACReader!$H$2:$H$987,F24)&gt;0,"Present",IF(B24=1,"Present", "Absent"))</f>
        <v>Absent</v>
      </c>
      <c r="C24" s="11"/>
      <c r="D24" s="11"/>
      <c r="E24" s="11"/>
      <c r="F24" s="11"/>
      <c r="G24" s="11"/>
      <c r="H24" s="10">
        <f t="shared" si="0"/>
        <v>0</v>
      </c>
      <c r="I24" s="13">
        <f t="shared" si="1"/>
        <v>0</v>
      </c>
      <c r="J24" s="10">
        <f t="shared" si="2"/>
        <v>1</v>
      </c>
    </row>
    <row r="25" spans="1:10" ht="13.5" thickBot="1">
      <c r="A25" s="10" t="str">
        <f>IF(COUNTIF(CACReader!$H$2:$H$987,F25)&gt;0,"Present",IF(B25=1,"Present", "Absent"))</f>
        <v>Absent</v>
      </c>
      <c r="C25" s="11"/>
      <c r="D25" s="11"/>
      <c r="E25" s="11"/>
      <c r="F25" s="11"/>
      <c r="G25" s="11"/>
      <c r="H25" s="10">
        <f t="shared" si="0"/>
        <v>0</v>
      </c>
      <c r="I25" s="13">
        <f t="shared" si="1"/>
        <v>0</v>
      </c>
      <c r="J25" s="10">
        <f t="shared" si="2"/>
        <v>1</v>
      </c>
    </row>
    <row r="26" spans="1:10" ht="13.5" thickBot="1">
      <c r="A26" s="10" t="str">
        <f>IF(COUNTIF(CACReader!$H$2:$H$987,F26)&gt;0,"Present",IF(B26=1,"Present", "Absent"))</f>
        <v>Absent</v>
      </c>
      <c r="C26" s="11"/>
      <c r="D26" s="11"/>
      <c r="E26" s="11"/>
      <c r="F26" s="11"/>
      <c r="G26" s="11"/>
      <c r="H26" s="10">
        <f t="shared" si="0"/>
        <v>0</v>
      </c>
      <c r="I26" s="13">
        <f t="shared" si="1"/>
        <v>0</v>
      </c>
      <c r="J26" s="10">
        <f t="shared" si="2"/>
        <v>1</v>
      </c>
    </row>
    <row r="27" spans="1:10" ht="13.5" thickBot="1">
      <c r="A27" s="10" t="str">
        <f>IF(COUNTIF(CACReader!$H$2:$H$987,F27)&gt;0,"Present",IF(B27=1,"Present", "Absent"))</f>
        <v>Absent</v>
      </c>
      <c r="C27" s="11"/>
      <c r="D27" s="11"/>
      <c r="E27" s="11"/>
      <c r="F27" s="11"/>
      <c r="G27" s="11"/>
      <c r="H27" s="10">
        <f t="shared" si="0"/>
        <v>0</v>
      </c>
      <c r="I27" s="13">
        <f t="shared" si="1"/>
        <v>0</v>
      </c>
      <c r="J27" s="10">
        <f t="shared" si="2"/>
        <v>1</v>
      </c>
    </row>
    <row r="28" spans="1:10" ht="13.5" thickBot="1">
      <c r="A28" s="10" t="str">
        <f>IF(COUNTIF(CACReader!$H$2:$H$987,F28)&gt;0,"Present",IF(B28=1,"Present", "Absent"))</f>
        <v>Absent</v>
      </c>
      <c r="C28" s="11"/>
      <c r="D28" s="11"/>
      <c r="E28" s="11"/>
      <c r="F28" s="11"/>
      <c r="G28" s="11"/>
      <c r="H28" s="10">
        <f t="shared" si="0"/>
        <v>0</v>
      </c>
      <c r="I28" s="13">
        <f t="shared" si="1"/>
        <v>0</v>
      </c>
      <c r="J28" s="10">
        <f t="shared" si="2"/>
        <v>1</v>
      </c>
    </row>
    <row r="29" spans="1:10" ht="13.5" thickBot="1">
      <c r="A29" s="10" t="str">
        <f>IF(COUNTIF(CACReader!$H$2:$H$987,F29)&gt;0,"Present",IF(B29=1,"Present", "Absent"))</f>
        <v>Absent</v>
      </c>
      <c r="C29" s="11"/>
      <c r="D29" s="11"/>
      <c r="E29" s="11"/>
      <c r="F29" s="11"/>
      <c r="G29" s="11"/>
      <c r="H29" s="10">
        <f t="shared" si="0"/>
        <v>0</v>
      </c>
      <c r="I29" s="13">
        <f t="shared" si="1"/>
        <v>0</v>
      </c>
      <c r="J29" s="10">
        <f t="shared" si="2"/>
        <v>1</v>
      </c>
    </row>
    <row r="30" spans="1:10" ht="13.5" thickBot="1">
      <c r="A30" s="10" t="str">
        <f>IF(COUNTIF(CACReader!$H$2:$H$987,F30)&gt;0,"Present",IF(B30=1,"Present", "Absent"))</f>
        <v>Absent</v>
      </c>
      <c r="C30" s="11"/>
      <c r="D30" s="11"/>
      <c r="E30" s="12"/>
      <c r="F30" s="11"/>
      <c r="G30" s="11"/>
      <c r="H30" s="10">
        <f t="shared" si="0"/>
        <v>0</v>
      </c>
      <c r="I30" s="13">
        <f t="shared" si="1"/>
        <v>0</v>
      </c>
      <c r="J30" s="10">
        <f t="shared" si="2"/>
        <v>1</v>
      </c>
    </row>
    <row r="31" spans="1:10" ht="13.5" thickBot="1">
      <c r="A31" s="10" t="str">
        <f>IF(COUNTIF(CACReader!$H$2:$H$987,F31)&gt;0,"Present",IF(B31=1,"Present", "Absent"))</f>
        <v>Absent</v>
      </c>
      <c r="C31" s="11"/>
      <c r="D31" s="11"/>
      <c r="E31" s="12"/>
      <c r="F31" s="11"/>
      <c r="G31" s="11"/>
      <c r="H31" s="10">
        <f t="shared" si="0"/>
        <v>0</v>
      </c>
      <c r="I31" s="13">
        <f t="shared" si="1"/>
        <v>0</v>
      </c>
      <c r="J31" s="10">
        <f t="shared" si="2"/>
        <v>1</v>
      </c>
    </row>
    <row r="32" spans="1:10" ht="13.5" thickBot="1">
      <c r="A32" s="10" t="str">
        <f>IF(COUNTIF(CACReader!$H$2:$H$987,F32)&gt;0,"Present",IF(B32=1,"Present", "Absent"))</f>
        <v>Absent</v>
      </c>
      <c r="C32" s="11"/>
      <c r="D32" s="11"/>
      <c r="E32" s="11"/>
      <c r="F32" s="11"/>
      <c r="G32" s="11"/>
      <c r="H32" s="10">
        <f t="shared" si="0"/>
        <v>0</v>
      </c>
      <c r="I32" s="13">
        <f t="shared" si="1"/>
        <v>0</v>
      </c>
      <c r="J32" s="10">
        <f t="shared" si="2"/>
        <v>1</v>
      </c>
    </row>
    <row r="33" spans="1:10" ht="13.5" thickBot="1">
      <c r="A33" s="10" t="str">
        <f>IF(COUNTIF(CACReader!$H$2:$H$987,F33)&gt;0,"Present",IF(B33=1,"Present", "Absent"))</f>
        <v>Absent</v>
      </c>
      <c r="C33" s="11"/>
      <c r="D33" s="11"/>
      <c r="E33" s="12"/>
      <c r="F33" s="11"/>
      <c r="G33" s="11"/>
      <c r="H33" s="10">
        <f t="shared" si="0"/>
        <v>0</v>
      </c>
      <c r="I33" s="13">
        <f t="shared" si="1"/>
        <v>0</v>
      </c>
      <c r="J33" s="10">
        <f t="shared" si="2"/>
        <v>1</v>
      </c>
    </row>
    <row r="34" spans="1:10" ht="13.5" thickBot="1">
      <c r="A34" s="10" t="str">
        <f>IF(COUNTIF(CACReader!$H$2:$H$987,F34)&gt;0,"Present",IF(B34=1,"Present", "Absent"))</f>
        <v>Absent</v>
      </c>
      <c r="C34" s="11"/>
      <c r="D34" s="11"/>
      <c r="E34" s="12"/>
      <c r="F34" s="11"/>
      <c r="G34" s="11"/>
      <c r="H34" s="10">
        <f t="shared" si="0"/>
        <v>0</v>
      </c>
      <c r="I34" s="13">
        <f t="shared" si="1"/>
        <v>0</v>
      </c>
      <c r="J34" s="10">
        <f t="shared" si="2"/>
        <v>1</v>
      </c>
    </row>
    <row r="35" spans="1:10" ht="13.5" thickBot="1">
      <c r="A35" s="10" t="str">
        <f>IF(COUNTIF(CACReader!$H$2:$H$987,F35)&gt;0,"Present",IF(B35=1,"Present", "Absent"))</f>
        <v>Absent</v>
      </c>
      <c r="C35" s="11"/>
      <c r="D35" s="11"/>
      <c r="E35" s="12"/>
      <c r="F35" s="11"/>
      <c r="G35" s="11"/>
      <c r="H35" s="10">
        <f t="shared" si="0"/>
        <v>0</v>
      </c>
      <c r="I35" s="13">
        <f t="shared" si="1"/>
        <v>0</v>
      </c>
      <c r="J35" s="10">
        <f t="shared" si="2"/>
        <v>1</v>
      </c>
    </row>
    <row r="36" spans="1:10" ht="13.5" thickBot="1">
      <c r="A36" s="10" t="str">
        <f>IF(COUNTIF(CACReader!$H$2:$H$987,F36)&gt;0,"Present",IF(B36=1,"Present", "Absent"))</f>
        <v>Absent</v>
      </c>
      <c r="C36" s="11"/>
      <c r="D36" s="11"/>
      <c r="E36" s="11"/>
      <c r="F36" s="11"/>
      <c r="G36" s="11"/>
      <c r="H36" s="10">
        <f t="shared" si="0"/>
        <v>0</v>
      </c>
      <c r="I36" s="13">
        <f t="shared" si="1"/>
        <v>0</v>
      </c>
      <c r="J36" s="10">
        <f t="shared" si="2"/>
        <v>1</v>
      </c>
    </row>
    <row r="37" spans="1:10" ht="13.5" thickBot="1">
      <c r="A37" s="10" t="str">
        <f>IF(COUNTIF(CACReader!$H$2:$H$987,F37)&gt;0,"Present",IF(B37=1,"Present", "Absent"))</f>
        <v>Absent</v>
      </c>
      <c r="C37" s="11"/>
      <c r="D37" s="11"/>
      <c r="E37" s="11"/>
      <c r="F37" s="11"/>
      <c r="G37" s="11"/>
      <c r="H37" s="10">
        <f t="shared" si="0"/>
        <v>0</v>
      </c>
      <c r="I37" s="13">
        <f t="shared" si="1"/>
        <v>0</v>
      </c>
      <c r="J37" s="10">
        <f t="shared" si="2"/>
        <v>1</v>
      </c>
    </row>
    <row r="38" spans="1:10" ht="13.5" thickBot="1">
      <c r="A38" s="10" t="str">
        <f>IF(COUNTIF(CACReader!$H$2:$H$987,F38)&gt;0,"Present",IF(B38=1,"Present", "Absent"))</f>
        <v>Absent</v>
      </c>
      <c r="C38" s="11"/>
      <c r="D38" s="11"/>
      <c r="E38" s="12"/>
      <c r="F38" s="11"/>
      <c r="G38" s="11"/>
      <c r="H38" s="10">
        <f t="shared" si="0"/>
        <v>0</v>
      </c>
      <c r="I38" s="13">
        <f t="shared" si="1"/>
        <v>0</v>
      </c>
      <c r="J38" s="10">
        <f t="shared" si="2"/>
        <v>1</v>
      </c>
    </row>
    <row r="39" spans="1:10" ht="13.5" thickBot="1">
      <c r="A39" s="10" t="str">
        <f>IF(COUNTIF(CACReader!$H$2:$H$987,F39)&gt;0,"Present",IF(B39=1,"Present", "Absent"))</f>
        <v>Absent</v>
      </c>
      <c r="C39" s="11"/>
      <c r="D39" s="11"/>
      <c r="E39" s="11"/>
      <c r="F39" s="11"/>
      <c r="G39" s="11"/>
      <c r="H39" s="10">
        <f t="shared" si="0"/>
        <v>0</v>
      </c>
      <c r="I39" s="13">
        <f t="shared" si="1"/>
        <v>0</v>
      </c>
      <c r="J39" s="10">
        <f t="shared" si="2"/>
        <v>1</v>
      </c>
    </row>
    <row r="40" spans="1:10" ht="13.5" thickBot="1">
      <c r="A40" s="10" t="str">
        <f>IF(COUNTIF(CACReader!$H$2:$H$987,F40)&gt;0,"Present",IF(B40=1,"Present", "Absent"))</f>
        <v>Absent</v>
      </c>
      <c r="C40" s="11"/>
      <c r="D40" s="11"/>
      <c r="E40" s="11"/>
      <c r="F40" s="11"/>
      <c r="G40" s="11"/>
      <c r="H40" s="10">
        <f t="shared" si="0"/>
        <v>0</v>
      </c>
      <c r="I40" s="13">
        <f t="shared" si="1"/>
        <v>0</v>
      </c>
      <c r="J40" s="10">
        <f t="shared" si="2"/>
        <v>1</v>
      </c>
    </row>
    <row r="41" spans="1:10" ht="13.5" thickBot="1">
      <c r="A41" s="10" t="str">
        <f>IF(COUNTIF(CACReader!$H$2:$H$987,F41)&gt;0,"Present",IF(B41=1,"Present", "Absent"))</f>
        <v>Absent</v>
      </c>
      <c r="C41" s="11"/>
      <c r="D41" s="11"/>
      <c r="E41" s="11"/>
      <c r="F41" s="11"/>
      <c r="G41" s="11"/>
      <c r="H41" s="10">
        <f t="shared" si="0"/>
        <v>0</v>
      </c>
      <c r="I41" s="13">
        <f t="shared" si="1"/>
        <v>0</v>
      </c>
      <c r="J41" s="10">
        <f t="shared" si="2"/>
        <v>1</v>
      </c>
    </row>
    <row r="42" spans="1:10" ht="13.5" thickBot="1">
      <c r="A42" s="10" t="str">
        <f>IF(COUNTIF(CACReader!$H$2:$H$987,F42)&gt;0,"Present",IF(B42=1,"Present", "Absent"))</f>
        <v>Absent</v>
      </c>
      <c r="C42" s="11"/>
      <c r="D42" s="11"/>
      <c r="E42" s="12"/>
      <c r="F42" s="11"/>
      <c r="G42" s="11"/>
      <c r="H42" s="10">
        <f t="shared" si="0"/>
        <v>0</v>
      </c>
      <c r="I42" s="13">
        <f t="shared" si="1"/>
        <v>0</v>
      </c>
      <c r="J42" s="10">
        <f t="shared" si="2"/>
        <v>1</v>
      </c>
    </row>
    <row r="43" spans="1:10" ht="13.5" thickBot="1">
      <c r="A43" s="10" t="str">
        <f>IF(COUNTIF(CACReader!$H$2:$H$987,F43)&gt;0,"Present",IF(B43=1,"Present", "Absent"))</f>
        <v>Absent</v>
      </c>
      <c r="C43" s="11"/>
      <c r="D43" s="11"/>
      <c r="E43" s="11"/>
      <c r="F43" s="11"/>
      <c r="G43" s="11"/>
      <c r="H43" s="10">
        <f t="shared" si="0"/>
        <v>0</v>
      </c>
      <c r="I43" s="13">
        <f t="shared" si="1"/>
        <v>0</v>
      </c>
      <c r="J43" s="10">
        <f t="shared" si="2"/>
        <v>1</v>
      </c>
    </row>
    <row r="44" spans="1:10" ht="13.5" thickBot="1">
      <c r="A44" s="10" t="str">
        <f>IF(COUNTIF(CACReader!$H$2:$H$987,F44)&gt;0,"Present",IF(B44=1,"Present", "Absent"))</f>
        <v>Absent</v>
      </c>
      <c r="C44" s="11"/>
      <c r="D44" s="11"/>
      <c r="E44" s="11"/>
      <c r="F44" s="11"/>
      <c r="G44" s="11"/>
      <c r="H44" s="10">
        <f t="shared" si="0"/>
        <v>0</v>
      </c>
      <c r="I44" s="13">
        <f t="shared" si="1"/>
        <v>0</v>
      </c>
      <c r="J44" s="10">
        <f t="shared" si="2"/>
        <v>1</v>
      </c>
    </row>
    <row r="45" spans="1:10" ht="13.5" thickBot="1">
      <c r="A45" s="10" t="str">
        <f>IF(COUNTIF(CACReader!$H$2:$H$987,F45)&gt;0,"Present",IF(B45=1,"Present", "Absent"))</f>
        <v>Absent</v>
      </c>
      <c r="C45" s="11"/>
      <c r="D45" s="11"/>
      <c r="E45" s="11"/>
      <c r="F45" s="11"/>
      <c r="G45" s="11"/>
      <c r="H45" s="10">
        <f t="shared" si="0"/>
        <v>0</v>
      </c>
      <c r="I45" s="13">
        <f t="shared" si="1"/>
        <v>0</v>
      </c>
      <c r="J45" s="10">
        <f t="shared" si="2"/>
        <v>1</v>
      </c>
    </row>
    <row r="46" spans="1:10" ht="13.5" thickBot="1">
      <c r="A46" s="10" t="str">
        <f>IF(COUNTIF(CACReader!$H$2:$H$987,F46)&gt;0,"Present",IF(B46=1,"Present", "Absent"))</f>
        <v>Absent</v>
      </c>
      <c r="C46" s="11"/>
      <c r="D46" s="11"/>
      <c r="E46" s="11"/>
      <c r="F46" s="11"/>
      <c r="G46" s="11"/>
      <c r="H46" s="10">
        <f t="shared" si="0"/>
        <v>0</v>
      </c>
      <c r="I46" s="13">
        <f t="shared" si="1"/>
        <v>0</v>
      </c>
      <c r="J46" s="10">
        <f t="shared" si="2"/>
        <v>1</v>
      </c>
    </row>
    <row r="47" spans="1:10" ht="13.5" thickBot="1">
      <c r="A47" s="10" t="str">
        <f>IF(COUNTIF(CACReader!$H$2:$H$987,F47)&gt;0,"Present",IF(B47=1,"Present", "Absent"))</f>
        <v>Absent</v>
      </c>
      <c r="C47" s="11"/>
      <c r="D47" s="11"/>
      <c r="E47" s="11"/>
      <c r="F47" s="11"/>
      <c r="G47" s="11"/>
      <c r="H47" s="10">
        <f t="shared" si="0"/>
        <v>0</v>
      </c>
      <c r="I47" s="13">
        <f t="shared" si="1"/>
        <v>0</v>
      </c>
      <c r="J47" s="10">
        <f t="shared" si="2"/>
        <v>1</v>
      </c>
    </row>
    <row r="48" spans="1:10" ht="13.5" thickBot="1">
      <c r="A48" s="10" t="str">
        <f>IF(COUNTIF(CACReader!$H$2:$H$987,F48)&gt;0,"Present",IF(B48=1,"Present", "Absent"))</f>
        <v>Absent</v>
      </c>
      <c r="C48" s="11"/>
      <c r="D48" s="11"/>
      <c r="E48" s="11"/>
      <c r="F48" s="11"/>
      <c r="G48" s="11"/>
      <c r="H48" s="10">
        <f t="shared" si="0"/>
        <v>0</v>
      </c>
      <c r="I48" s="13">
        <f t="shared" si="1"/>
        <v>0</v>
      </c>
      <c r="J48" s="10">
        <f t="shared" si="2"/>
        <v>1</v>
      </c>
    </row>
    <row r="49" spans="1:10" ht="13.5" thickBot="1">
      <c r="A49" s="10" t="str">
        <f>IF(COUNTIF(CACReader!$H$2:$H$987,F49)&gt;0,"Present",IF(B49=1,"Present", "Absent"))</f>
        <v>Absent</v>
      </c>
      <c r="C49" s="11"/>
      <c r="D49" s="11"/>
      <c r="E49" s="11"/>
      <c r="F49" s="11"/>
      <c r="G49" s="11"/>
      <c r="H49" s="10">
        <f t="shared" si="0"/>
        <v>0</v>
      </c>
      <c r="I49" s="13">
        <f t="shared" si="1"/>
        <v>0</v>
      </c>
      <c r="J49" s="10">
        <f t="shared" si="2"/>
        <v>1</v>
      </c>
    </row>
    <row r="50" spans="1:10" ht="13.5" thickBot="1">
      <c r="A50" s="10" t="str">
        <f>IF(COUNTIF(CACReader!$H$2:$H$987,F50)&gt;0,"Present",IF(B50=1,"Present", "Absent"))</f>
        <v>Absent</v>
      </c>
      <c r="C50" s="11"/>
      <c r="D50" s="11"/>
      <c r="E50" s="11"/>
      <c r="F50" s="11"/>
      <c r="G50" s="11"/>
      <c r="H50" s="10">
        <f t="shared" si="0"/>
        <v>0</v>
      </c>
      <c r="I50" s="13">
        <f t="shared" si="1"/>
        <v>0</v>
      </c>
      <c r="J50" s="10">
        <f t="shared" si="2"/>
        <v>1</v>
      </c>
    </row>
    <row r="51" spans="1:10" ht="13.5" thickBot="1">
      <c r="A51" s="10" t="str">
        <f>IF(COUNTIF(CACReader!$H$2:$H$987,F51)&gt;0,"Present",IF(B51=1,"Present", "Absent"))</f>
        <v>Absent</v>
      </c>
      <c r="C51" s="11"/>
      <c r="D51" s="11"/>
      <c r="E51" s="12"/>
      <c r="F51" s="11"/>
      <c r="G51" s="11"/>
      <c r="H51" s="10">
        <f t="shared" si="0"/>
        <v>0</v>
      </c>
      <c r="I51" s="13">
        <f t="shared" si="1"/>
        <v>0</v>
      </c>
      <c r="J51" s="10">
        <f t="shared" si="2"/>
        <v>1</v>
      </c>
    </row>
    <row r="52" spans="1:10" ht="13.5" thickBot="1">
      <c r="A52" s="10" t="str">
        <f>IF(COUNTIF(CACReader!$H$2:$H$987,F52)&gt;0,"Present",IF(B52=1,"Present", "Absent"))</f>
        <v>Absent</v>
      </c>
      <c r="C52" s="11"/>
      <c r="D52" s="11"/>
      <c r="E52" s="11"/>
      <c r="F52" s="11"/>
      <c r="G52" s="11"/>
      <c r="H52" s="10">
        <f t="shared" si="0"/>
        <v>0</v>
      </c>
      <c r="I52" s="13">
        <f t="shared" si="1"/>
        <v>0</v>
      </c>
      <c r="J52" s="10">
        <f t="shared" si="2"/>
        <v>1</v>
      </c>
    </row>
    <row r="53" spans="1:10" ht="13.5" thickBot="1">
      <c r="A53" s="10" t="str">
        <f>IF(COUNTIF(CACReader!$H$2:$H$987,F53)&gt;0,"Present",IF(B53=1,"Present", "Absent"))</f>
        <v>Absent</v>
      </c>
      <c r="C53" s="11"/>
      <c r="D53" s="11"/>
      <c r="E53" s="12"/>
      <c r="F53" s="11"/>
      <c r="G53" s="11"/>
      <c r="H53" s="10">
        <f t="shared" si="0"/>
        <v>0</v>
      </c>
      <c r="I53" s="13">
        <f t="shared" si="1"/>
        <v>0</v>
      </c>
      <c r="J53" s="10">
        <f t="shared" si="2"/>
        <v>1</v>
      </c>
    </row>
    <row r="54" spans="1:10" ht="13.5" thickBot="1">
      <c r="A54" s="10" t="str">
        <f>IF(COUNTIF(CACReader!$H$2:$H$987,F54)&gt;0,"Present",IF(B54=1,"Present", "Absent"))</f>
        <v>Absent</v>
      </c>
      <c r="C54" s="11"/>
      <c r="D54" s="11"/>
      <c r="E54" s="11"/>
      <c r="F54" s="11"/>
      <c r="G54" s="11"/>
      <c r="H54" s="10">
        <f t="shared" si="0"/>
        <v>0</v>
      </c>
      <c r="I54" s="13">
        <f t="shared" si="1"/>
        <v>0</v>
      </c>
      <c r="J54" s="10">
        <f t="shared" si="2"/>
        <v>1</v>
      </c>
    </row>
    <row r="55" spans="1:10" ht="13.5" thickBot="1">
      <c r="A55" s="10" t="str">
        <f>IF(COUNTIF(CACReader!$H$2:$H$987,F55)&gt;0,"Present",IF(B55=1,"Present", "Absent"))</f>
        <v>Absent</v>
      </c>
      <c r="C55" s="11"/>
      <c r="D55" s="11"/>
      <c r="E55" s="12"/>
      <c r="F55" s="11"/>
      <c r="G55" s="11"/>
      <c r="H55" s="10">
        <f t="shared" si="0"/>
        <v>0</v>
      </c>
      <c r="I55" s="13">
        <f t="shared" si="1"/>
        <v>0</v>
      </c>
      <c r="J55" s="10">
        <f t="shared" si="2"/>
        <v>1</v>
      </c>
    </row>
    <row r="56" spans="1:10" ht="13.5" thickBot="1">
      <c r="A56" s="10" t="str">
        <f>IF(COUNTIF(CACReader!$H$2:$H$987,F56)&gt;0,"Present",IF(B56=1,"Present", "Absent"))</f>
        <v>Absent</v>
      </c>
      <c r="C56" s="11"/>
      <c r="D56" s="11"/>
      <c r="E56" s="11"/>
      <c r="F56" s="11"/>
      <c r="G56" s="11"/>
      <c r="H56" s="10">
        <f t="shared" si="0"/>
        <v>0</v>
      </c>
      <c r="I56" s="13">
        <f t="shared" si="1"/>
        <v>0</v>
      </c>
      <c r="J56" s="10">
        <f t="shared" si="2"/>
        <v>1</v>
      </c>
    </row>
    <row r="57" spans="1:10" ht="13.5" thickBot="1">
      <c r="A57" s="10" t="str">
        <f>IF(COUNTIF(CACReader!$H$2:$H$987,F57)&gt;0,"Present",IF(B57=1,"Present", "Absent"))</f>
        <v>Absent</v>
      </c>
      <c r="C57" s="11"/>
      <c r="D57" s="11"/>
      <c r="E57" s="11"/>
      <c r="F57" s="11"/>
      <c r="G57" s="11"/>
      <c r="H57" s="10">
        <f t="shared" si="0"/>
        <v>0</v>
      </c>
      <c r="I57" s="13">
        <f t="shared" si="1"/>
        <v>0</v>
      </c>
      <c r="J57" s="10">
        <f t="shared" si="2"/>
        <v>1</v>
      </c>
    </row>
    <row r="58" spans="1:10" ht="13.5" thickBot="1">
      <c r="A58" s="10" t="str">
        <f>IF(COUNTIF(CACReader!$H$2:$H$987,F58)&gt;0,"Present",IF(B58=1,"Present", "Absent"))</f>
        <v>Absent</v>
      </c>
      <c r="C58" s="11"/>
      <c r="D58" s="11"/>
      <c r="E58" s="11"/>
      <c r="F58" s="11"/>
      <c r="G58" s="11"/>
      <c r="H58" s="10">
        <f t="shared" si="0"/>
        <v>0</v>
      </c>
      <c r="I58" s="13">
        <f t="shared" si="1"/>
        <v>0</v>
      </c>
      <c r="J58" s="10">
        <f t="shared" si="2"/>
        <v>1</v>
      </c>
    </row>
    <row r="59" spans="1:10" ht="13.5" thickBot="1">
      <c r="A59" s="10" t="str">
        <f>IF(COUNTIF(CACReader!$H$2:$H$987,F59)&gt;0,"Present",IF(B59=1,"Present", "Absent"))</f>
        <v>Absent</v>
      </c>
      <c r="C59" s="11"/>
      <c r="D59" s="11"/>
      <c r="E59" s="12"/>
      <c r="F59" s="11"/>
      <c r="G59" s="11"/>
      <c r="H59" s="10">
        <f t="shared" si="0"/>
        <v>0</v>
      </c>
      <c r="I59" s="13">
        <f t="shared" si="1"/>
        <v>0</v>
      </c>
      <c r="J59" s="10">
        <f t="shared" si="2"/>
        <v>1</v>
      </c>
    </row>
    <row r="60" spans="1:10" ht="13.5" thickBot="1">
      <c r="A60" s="10" t="str">
        <f>IF(COUNTIF(CACReader!$H$2:$H$987,F60)&gt;0,"Present",IF(B60=1,"Present", "Absent"))</f>
        <v>Absent</v>
      </c>
      <c r="C60" s="11"/>
      <c r="D60" s="11"/>
      <c r="E60" s="11"/>
      <c r="F60" s="11"/>
      <c r="G60" s="11"/>
      <c r="H60" s="10">
        <f t="shared" si="0"/>
        <v>0</v>
      </c>
      <c r="I60" s="13">
        <f t="shared" si="1"/>
        <v>0</v>
      </c>
      <c r="J60" s="10">
        <f t="shared" si="2"/>
        <v>1</v>
      </c>
    </row>
    <row r="61" spans="1:10" ht="13.5" thickBot="1">
      <c r="A61" s="10" t="str">
        <f>IF(COUNTIF(CACReader!$H$2:$H$987,F61)&gt;0,"Present",IF(B61=1,"Present", "Absent"))</f>
        <v>Absent</v>
      </c>
      <c r="C61" s="11"/>
      <c r="D61" s="11"/>
      <c r="E61" s="11"/>
      <c r="F61" s="11"/>
      <c r="G61" s="11"/>
      <c r="H61" s="10">
        <f t="shared" si="0"/>
        <v>0</v>
      </c>
      <c r="I61" s="13">
        <f t="shared" si="1"/>
        <v>0</v>
      </c>
      <c r="J61" s="10">
        <f t="shared" si="2"/>
        <v>1</v>
      </c>
    </row>
    <row r="62" spans="1:10" ht="13.5" thickBot="1">
      <c r="A62" s="10" t="str">
        <f>IF(COUNTIF(CACReader!$H$2:$H$987,F62)&gt;0,"Present",IF(B62=1,"Present", "Absent"))</f>
        <v>Absent</v>
      </c>
      <c r="C62" s="11"/>
      <c r="D62" s="11"/>
      <c r="E62" s="11"/>
      <c r="F62" s="11"/>
      <c r="G62" s="11"/>
      <c r="H62" s="10">
        <f t="shared" si="0"/>
        <v>0</v>
      </c>
      <c r="I62" s="13">
        <f t="shared" si="1"/>
        <v>0</v>
      </c>
      <c r="J62" s="10">
        <f t="shared" si="2"/>
        <v>1</v>
      </c>
    </row>
    <row r="63" spans="1:10" ht="13.5" thickBot="1">
      <c r="A63" s="10" t="str">
        <f>IF(COUNTIF(CACReader!$H$2:$H$987,F63)&gt;0,"Present",IF(B63=1,"Present", "Absent"))</f>
        <v>Absent</v>
      </c>
      <c r="C63" s="11"/>
      <c r="D63" s="11"/>
      <c r="E63" s="11"/>
      <c r="F63" s="11"/>
      <c r="G63" s="11"/>
      <c r="H63" s="10">
        <f t="shared" si="0"/>
        <v>0</v>
      </c>
      <c r="I63" s="13">
        <f t="shared" si="1"/>
        <v>0</v>
      </c>
      <c r="J63" s="10">
        <f t="shared" si="2"/>
        <v>1</v>
      </c>
    </row>
    <row r="64" spans="1:10" ht="13.5" thickBot="1">
      <c r="A64" s="10" t="str">
        <f>IF(COUNTIF(CACReader!$H$2:$H$987,F64)&gt;0,"Present",IF(B64=1,"Present", "Absent"))</f>
        <v>Absent</v>
      </c>
      <c r="C64" s="11"/>
      <c r="D64" s="11"/>
      <c r="E64" s="12"/>
      <c r="F64" s="11"/>
      <c r="G64" s="11"/>
      <c r="H64" s="10">
        <f t="shared" si="0"/>
        <v>0</v>
      </c>
      <c r="I64" s="13">
        <f t="shared" si="1"/>
        <v>0</v>
      </c>
      <c r="J64" s="10">
        <f t="shared" si="2"/>
        <v>1</v>
      </c>
    </row>
    <row r="65" spans="1:10" ht="13.5" thickBot="1">
      <c r="A65" s="10" t="str">
        <f>IF(COUNTIF(CACReader!$H$2:$H$987,F65)&gt;0,"Present",IF(B65=1,"Present", "Absent"))</f>
        <v>Absent</v>
      </c>
      <c r="C65" s="11"/>
      <c r="D65" s="11"/>
      <c r="E65" s="11"/>
      <c r="F65" s="11"/>
      <c r="G65" s="11"/>
      <c r="H65" s="10">
        <f t="shared" si="0"/>
        <v>0</v>
      </c>
      <c r="I65" s="13">
        <f t="shared" si="1"/>
        <v>0</v>
      </c>
      <c r="J65" s="10">
        <f t="shared" si="2"/>
        <v>1</v>
      </c>
    </row>
    <row r="66" spans="1:10" ht="13.5" thickBot="1">
      <c r="A66" s="10" t="str">
        <f>IF(COUNTIF(CACReader!$H$2:$H$987,F66)&gt;0,"Present",IF(B66=1,"Present", "Absent"))</f>
        <v>Absent</v>
      </c>
      <c r="C66" s="11"/>
      <c r="D66" s="11"/>
      <c r="E66" s="12"/>
      <c r="F66" s="11"/>
      <c r="G66" s="11"/>
      <c r="H66" s="10">
        <f t="shared" si="0"/>
        <v>0</v>
      </c>
      <c r="I66" s="13">
        <f t="shared" si="1"/>
        <v>0</v>
      </c>
      <c r="J66" s="10">
        <f t="shared" si="2"/>
        <v>1</v>
      </c>
    </row>
    <row r="67" spans="1:10" ht="13.5" thickBot="1">
      <c r="A67" s="10" t="str">
        <f>IF(COUNTIF(CACReader!$H$2:$H$987,F67)&gt;0,"Present",IF(B67=1,"Present", "Absent"))</f>
        <v>Absent</v>
      </c>
      <c r="C67" s="11"/>
      <c r="D67" s="11"/>
      <c r="E67" s="11"/>
      <c r="F67" s="11"/>
      <c r="G67" s="11"/>
      <c r="H67" s="10">
        <f t="shared" ref="H67:H130" si="3">IF(G67="E1","PVT",IF(G67="E2","PFC",IF(G67="E3","LCpl",IF(G67="E4","Cpl",IF(G67="E5","Sgt",IF(G67="E6","SSgt",G67))))))</f>
        <v>0</v>
      </c>
      <c r="I67" s="13">
        <f t="shared" ref="I67:I130" si="4">IF(A67="Present",1,0)</f>
        <v>0</v>
      </c>
      <c r="J67" s="10">
        <f t="shared" ref="J67:J130" si="5">IF(A67="Absent",1,0)</f>
        <v>1</v>
      </c>
    </row>
    <row r="68" spans="1:10" ht="13.5" thickBot="1">
      <c r="A68" s="10" t="str">
        <f>IF(COUNTIF(CACReader!$H$2:$H$987,F68)&gt;0,"Present",IF(B68=1,"Present", "Absent"))</f>
        <v>Absent</v>
      </c>
      <c r="C68" s="11"/>
      <c r="D68" s="11"/>
      <c r="E68" s="11"/>
      <c r="F68" s="11"/>
      <c r="G68" s="11"/>
      <c r="H68" s="10">
        <f t="shared" si="3"/>
        <v>0</v>
      </c>
      <c r="I68" s="13">
        <f t="shared" si="4"/>
        <v>0</v>
      </c>
      <c r="J68" s="10">
        <f t="shared" si="5"/>
        <v>1</v>
      </c>
    </row>
    <row r="69" spans="1:10" ht="13.5" thickBot="1">
      <c r="A69" s="10" t="str">
        <f>IF(COUNTIF(CACReader!$H$2:$H$987,F69)&gt;0,"Present",IF(B69=1,"Present", "Absent"))</f>
        <v>Absent</v>
      </c>
      <c r="C69" s="11"/>
      <c r="D69" s="11"/>
      <c r="E69" s="11"/>
      <c r="F69" s="11"/>
      <c r="G69" s="11"/>
      <c r="H69" s="10">
        <f t="shared" si="3"/>
        <v>0</v>
      </c>
      <c r="I69" s="13">
        <f t="shared" si="4"/>
        <v>0</v>
      </c>
      <c r="J69" s="10">
        <f t="shared" si="5"/>
        <v>1</v>
      </c>
    </row>
    <row r="70" spans="1:10" ht="13.5" thickBot="1">
      <c r="A70" s="10" t="str">
        <f>IF(COUNTIF(CACReader!$H$2:$H$987,F70)&gt;0,"Present",IF(B70=1,"Present", "Absent"))</f>
        <v>Absent</v>
      </c>
      <c r="C70" s="11"/>
      <c r="D70" s="11"/>
      <c r="E70" s="11"/>
      <c r="F70" s="11"/>
      <c r="G70" s="11"/>
      <c r="H70" s="10">
        <f t="shared" si="3"/>
        <v>0</v>
      </c>
      <c r="I70" s="13">
        <f t="shared" si="4"/>
        <v>0</v>
      </c>
      <c r="J70" s="10">
        <f t="shared" si="5"/>
        <v>1</v>
      </c>
    </row>
    <row r="71" spans="1:10" ht="13.5" thickBot="1">
      <c r="A71" s="10" t="str">
        <f>IF(COUNTIF(CACReader!$H$2:$H$987,F71)&gt;0,"Present",IF(B71=1,"Present", "Absent"))</f>
        <v>Absent</v>
      </c>
      <c r="C71" s="11"/>
      <c r="D71" s="11"/>
      <c r="E71" s="11"/>
      <c r="F71" s="11"/>
      <c r="G71" s="11"/>
      <c r="H71" s="10">
        <f t="shared" si="3"/>
        <v>0</v>
      </c>
      <c r="I71" s="13">
        <f t="shared" si="4"/>
        <v>0</v>
      </c>
      <c r="J71" s="10">
        <f t="shared" si="5"/>
        <v>1</v>
      </c>
    </row>
    <row r="72" spans="1:10" ht="13.5" thickBot="1">
      <c r="A72" s="10" t="str">
        <f>IF(COUNTIF(CACReader!$H$2:$H$987,F72)&gt;0,"Present",IF(B72=1,"Present", "Absent"))</f>
        <v>Absent</v>
      </c>
      <c r="C72" s="11"/>
      <c r="D72" s="11"/>
      <c r="E72" s="11"/>
      <c r="F72" s="11"/>
      <c r="G72" s="11"/>
      <c r="H72" s="10">
        <f t="shared" si="3"/>
        <v>0</v>
      </c>
      <c r="I72" s="13">
        <f t="shared" si="4"/>
        <v>0</v>
      </c>
      <c r="J72" s="10">
        <f t="shared" si="5"/>
        <v>1</v>
      </c>
    </row>
    <row r="73" spans="1:10" ht="13.5" thickBot="1">
      <c r="A73" s="10" t="str">
        <f>IF(COUNTIF(CACReader!$H$2:$H$987,F73)&gt;0,"Present",IF(B73=1,"Present", "Absent"))</f>
        <v>Absent</v>
      </c>
      <c r="C73" s="11"/>
      <c r="D73" s="11"/>
      <c r="E73" s="12"/>
      <c r="F73" s="11"/>
      <c r="G73" s="11"/>
      <c r="H73" s="10">
        <f t="shared" si="3"/>
        <v>0</v>
      </c>
      <c r="I73" s="13">
        <f t="shared" si="4"/>
        <v>0</v>
      </c>
      <c r="J73" s="10">
        <f t="shared" si="5"/>
        <v>1</v>
      </c>
    </row>
    <row r="74" spans="1:10" ht="13.5" thickBot="1">
      <c r="A74" s="10" t="str">
        <f>IF(COUNTIF(CACReader!$H$2:$H$987,F74)&gt;0,"Present",IF(B74=1,"Present", "Absent"))</f>
        <v>Absent</v>
      </c>
      <c r="C74" s="11"/>
      <c r="D74" s="11"/>
      <c r="E74" s="12"/>
      <c r="F74" s="11"/>
      <c r="G74" s="11"/>
      <c r="H74" s="10">
        <f t="shared" si="3"/>
        <v>0</v>
      </c>
      <c r="I74" s="13">
        <f t="shared" si="4"/>
        <v>0</v>
      </c>
      <c r="J74" s="10">
        <f t="shared" si="5"/>
        <v>1</v>
      </c>
    </row>
    <row r="75" spans="1:10" ht="13.5" thickBot="1">
      <c r="A75" s="10" t="str">
        <f>IF(COUNTIF(CACReader!$H$2:$H$987,F75)&gt;0,"Present",IF(B75=1,"Present", "Absent"))</f>
        <v>Absent</v>
      </c>
      <c r="C75" s="11"/>
      <c r="D75" s="11"/>
      <c r="E75" s="11"/>
      <c r="F75" s="11"/>
      <c r="G75" s="11"/>
      <c r="H75" s="10">
        <f t="shared" si="3"/>
        <v>0</v>
      </c>
      <c r="I75" s="13">
        <f t="shared" si="4"/>
        <v>0</v>
      </c>
      <c r="J75" s="10">
        <f t="shared" si="5"/>
        <v>1</v>
      </c>
    </row>
    <row r="76" spans="1:10" ht="13.5" thickBot="1">
      <c r="A76" s="10" t="str">
        <f>IF(COUNTIF(CACReader!$H$2:$H$987,F76)&gt;0,"Present",IF(B76=1,"Present", "Absent"))</f>
        <v>Absent</v>
      </c>
      <c r="C76" s="11"/>
      <c r="D76" s="11"/>
      <c r="E76" s="11"/>
      <c r="F76" s="11"/>
      <c r="G76" s="11"/>
      <c r="H76" s="10">
        <f t="shared" si="3"/>
        <v>0</v>
      </c>
      <c r="I76" s="13">
        <f t="shared" si="4"/>
        <v>0</v>
      </c>
      <c r="J76" s="10">
        <f t="shared" si="5"/>
        <v>1</v>
      </c>
    </row>
    <row r="77" spans="1:10" ht="13.5" thickBot="1">
      <c r="A77" s="10" t="str">
        <f>IF(COUNTIF(CACReader!$H$2:$H$987,F77)&gt;0,"Present",IF(B77=1,"Present", "Absent"))</f>
        <v>Absent</v>
      </c>
      <c r="C77" s="11"/>
      <c r="D77" s="11"/>
      <c r="E77" s="11"/>
      <c r="F77" s="11"/>
      <c r="G77" s="11"/>
      <c r="H77" s="10">
        <f t="shared" si="3"/>
        <v>0</v>
      </c>
      <c r="I77" s="13">
        <f t="shared" si="4"/>
        <v>0</v>
      </c>
      <c r="J77" s="10">
        <f t="shared" si="5"/>
        <v>1</v>
      </c>
    </row>
    <row r="78" spans="1:10" ht="13.5" thickBot="1">
      <c r="A78" s="10" t="str">
        <f>IF(COUNTIF(CACReader!$H$2:$H$987,F78)&gt;0,"Present",IF(B78=1,"Present", "Absent"))</f>
        <v>Absent</v>
      </c>
      <c r="C78" s="11"/>
      <c r="D78" s="11"/>
      <c r="E78" s="11"/>
      <c r="F78" s="11"/>
      <c r="G78" s="11"/>
      <c r="H78" s="10">
        <f t="shared" si="3"/>
        <v>0</v>
      </c>
      <c r="I78" s="13">
        <f t="shared" si="4"/>
        <v>0</v>
      </c>
      <c r="J78" s="10">
        <f t="shared" si="5"/>
        <v>1</v>
      </c>
    </row>
    <row r="79" spans="1:10" ht="13.5" thickBot="1">
      <c r="A79" s="10" t="str">
        <f>IF(COUNTIF(CACReader!$H$2:$H$987,F79)&gt;0,"Present",IF(B79=1,"Present", "Absent"))</f>
        <v>Absent</v>
      </c>
      <c r="C79" s="11"/>
      <c r="D79" s="11"/>
      <c r="E79" s="11"/>
      <c r="F79" s="11"/>
      <c r="G79" s="11"/>
      <c r="H79" s="10">
        <f t="shared" si="3"/>
        <v>0</v>
      </c>
      <c r="I79" s="13">
        <f t="shared" si="4"/>
        <v>0</v>
      </c>
      <c r="J79" s="10">
        <f t="shared" si="5"/>
        <v>1</v>
      </c>
    </row>
    <row r="80" spans="1:10" ht="13.5" thickBot="1">
      <c r="A80" s="10" t="str">
        <f>IF(COUNTIF(CACReader!$H$2:$H$987,F80)&gt;0,"Present",IF(B80=1,"Present", "Absent"))</f>
        <v>Absent</v>
      </c>
      <c r="C80" s="11"/>
      <c r="D80" s="11"/>
      <c r="E80" s="11"/>
      <c r="F80" s="11"/>
      <c r="G80" s="11"/>
      <c r="H80" s="10">
        <f t="shared" si="3"/>
        <v>0</v>
      </c>
      <c r="I80" s="13">
        <f t="shared" si="4"/>
        <v>0</v>
      </c>
      <c r="J80" s="10">
        <f t="shared" si="5"/>
        <v>1</v>
      </c>
    </row>
    <row r="81" spans="1:10" ht="13.5" thickBot="1">
      <c r="A81" s="10" t="str">
        <f>IF(COUNTIF(CACReader!$H$2:$H$987,F81)&gt;0,"Present",IF(B81=1,"Present", "Absent"))</f>
        <v>Absent</v>
      </c>
      <c r="C81" s="11"/>
      <c r="D81" s="11"/>
      <c r="E81" s="12"/>
      <c r="F81" s="11"/>
      <c r="G81" s="11"/>
      <c r="H81" s="10">
        <f t="shared" si="3"/>
        <v>0</v>
      </c>
      <c r="I81" s="13">
        <f t="shared" si="4"/>
        <v>0</v>
      </c>
      <c r="J81" s="10">
        <f t="shared" si="5"/>
        <v>1</v>
      </c>
    </row>
    <row r="82" spans="1:10" ht="13.5" thickBot="1">
      <c r="A82" s="10" t="str">
        <f>IF(COUNTIF(CACReader!$H$2:$H$987,F82)&gt;0,"Present",IF(B82=1,"Present", "Absent"))</f>
        <v>Absent</v>
      </c>
      <c r="C82" s="11"/>
      <c r="D82" s="11"/>
      <c r="E82" s="12"/>
      <c r="F82" s="11"/>
      <c r="G82" s="11"/>
      <c r="H82" s="10">
        <f t="shared" si="3"/>
        <v>0</v>
      </c>
      <c r="I82" s="13">
        <f t="shared" si="4"/>
        <v>0</v>
      </c>
      <c r="J82" s="10">
        <f t="shared" si="5"/>
        <v>1</v>
      </c>
    </row>
    <row r="83" spans="1:10" ht="13.5" thickBot="1">
      <c r="A83" s="10" t="str">
        <f>IF(COUNTIF(CACReader!$H$2:$H$987,F83)&gt;0,"Present",IF(B83=1,"Present", "Absent"))</f>
        <v>Absent</v>
      </c>
      <c r="C83" s="11"/>
      <c r="D83" s="11"/>
      <c r="E83" s="11"/>
      <c r="F83" s="11"/>
      <c r="G83" s="11"/>
      <c r="H83" s="10">
        <f t="shared" si="3"/>
        <v>0</v>
      </c>
      <c r="I83" s="13">
        <f t="shared" si="4"/>
        <v>0</v>
      </c>
      <c r="J83" s="10">
        <f t="shared" si="5"/>
        <v>1</v>
      </c>
    </row>
    <row r="84" spans="1:10" ht="13.5" thickBot="1">
      <c r="A84" s="10" t="str">
        <f>IF(COUNTIF(CACReader!$H$2:$H$987,F84)&gt;0,"Present",IF(B84=1,"Present", "Absent"))</f>
        <v>Absent</v>
      </c>
      <c r="C84" s="11"/>
      <c r="D84" s="11"/>
      <c r="E84" s="11"/>
      <c r="F84" s="11"/>
      <c r="G84" s="11"/>
      <c r="H84" s="10">
        <f t="shared" si="3"/>
        <v>0</v>
      </c>
      <c r="I84" s="13">
        <f t="shared" si="4"/>
        <v>0</v>
      </c>
      <c r="J84" s="10">
        <f t="shared" si="5"/>
        <v>1</v>
      </c>
    </row>
    <row r="85" spans="1:10" ht="13.5" thickBot="1">
      <c r="A85" s="10" t="str">
        <f>IF(COUNTIF(CACReader!$H$2:$H$987,F85)&gt;0,"Present",IF(B85=1,"Present", "Absent"))</f>
        <v>Absent</v>
      </c>
      <c r="C85" s="11"/>
      <c r="D85" s="11"/>
      <c r="E85" s="11"/>
      <c r="F85" s="11"/>
      <c r="G85" s="11"/>
      <c r="H85" s="10">
        <f t="shared" si="3"/>
        <v>0</v>
      </c>
      <c r="I85" s="13">
        <f t="shared" si="4"/>
        <v>0</v>
      </c>
      <c r="J85" s="10">
        <f t="shared" si="5"/>
        <v>1</v>
      </c>
    </row>
    <row r="86" spans="1:10" ht="13.5" thickBot="1">
      <c r="A86" s="10" t="str">
        <f>IF(COUNTIF(CACReader!$H$2:$H$987,F86)&gt;0,"Present",IF(B86=1,"Present", "Absent"))</f>
        <v>Absent</v>
      </c>
      <c r="C86" s="11"/>
      <c r="D86" s="11"/>
      <c r="E86" s="11"/>
      <c r="F86" s="11"/>
      <c r="G86" s="11"/>
      <c r="H86" s="10">
        <f t="shared" si="3"/>
        <v>0</v>
      </c>
      <c r="I86" s="13">
        <f t="shared" si="4"/>
        <v>0</v>
      </c>
      <c r="J86" s="10">
        <f t="shared" si="5"/>
        <v>1</v>
      </c>
    </row>
    <row r="87" spans="1:10" ht="13.5" thickBot="1">
      <c r="A87" s="10" t="str">
        <f>IF(COUNTIF(CACReader!$H$2:$H$987,F87)&gt;0,"Present",IF(B87=1,"Present", "Absent"))</f>
        <v>Absent</v>
      </c>
      <c r="C87" s="11"/>
      <c r="D87" s="11"/>
      <c r="E87" s="11"/>
      <c r="F87" s="11"/>
      <c r="G87" s="11"/>
      <c r="H87" s="10">
        <f t="shared" si="3"/>
        <v>0</v>
      </c>
      <c r="I87" s="13">
        <f t="shared" si="4"/>
        <v>0</v>
      </c>
      <c r="J87" s="10">
        <f t="shared" si="5"/>
        <v>1</v>
      </c>
    </row>
    <row r="88" spans="1:10" ht="13.5" thickBot="1">
      <c r="A88" s="10" t="str">
        <f>IF(COUNTIF(CACReader!$H$2:$H$987,F88)&gt;0,"Present",IF(B88=1,"Present", "Absent"))</f>
        <v>Absent</v>
      </c>
      <c r="C88" s="11"/>
      <c r="D88" s="11"/>
      <c r="E88" s="12"/>
      <c r="F88" s="11"/>
      <c r="G88" s="11"/>
      <c r="H88" s="10">
        <f t="shared" si="3"/>
        <v>0</v>
      </c>
      <c r="I88" s="13">
        <f t="shared" si="4"/>
        <v>0</v>
      </c>
      <c r="J88" s="10">
        <f t="shared" si="5"/>
        <v>1</v>
      </c>
    </row>
    <row r="89" spans="1:10" ht="13.5" thickBot="1">
      <c r="A89" s="10" t="str">
        <f>IF(COUNTIF(CACReader!$H$2:$H$987,F89)&gt;0,"Present",IF(B89=1,"Present", "Absent"))</f>
        <v>Absent</v>
      </c>
      <c r="C89" s="11"/>
      <c r="D89" s="11"/>
      <c r="E89" s="11"/>
      <c r="F89" s="11"/>
      <c r="G89" s="12"/>
      <c r="H89" s="10">
        <f t="shared" si="3"/>
        <v>0</v>
      </c>
      <c r="I89" s="13">
        <f t="shared" si="4"/>
        <v>0</v>
      </c>
      <c r="J89" s="10">
        <f t="shared" si="5"/>
        <v>1</v>
      </c>
    </row>
    <row r="90" spans="1:10" ht="13.5" thickBot="1">
      <c r="A90" s="10" t="str">
        <f>IF(COUNTIF(CACReader!$H$2:$H$987,F90)&gt;0,"Present",IF(B90=1,"Present", "Absent"))</f>
        <v>Absent</v>
      </c>
      <c r="C90" s="11"/>
      <c r="D90" s="11"/>
      <c r="E90" s="11"/>
      <c r="F90" s="11"/>
      <c r="G90" s="11"/>
      <c r="H90" s="10">
        <f t="shared" si="3"/>
        <v>0</v>
      </c>
      <c r="I90" s="13">
        <f t="shared" si="4"/>
        <v>0</v>
      </c>
      <c r="J90" s="10">
        <f t="shared" si="5"/>
        <v>1</v>
      </c>
    </row>
    <row r="91" spans="1:10" ht="13.5" thickBot="1">
      <c r="A91" s="10" t="str">
        <f>IF(COUNTIF(CACReader!$H$2:$H$987,F91)&gt;0,"Present",IF(B91=1,"Present", "Absent"))</f>
        <v>Absent</v>
      </c>
      <c r="C91" s="11"/>
      <c r="D91" s="11"/>
      <c r="E91" s="11"/>
      <c r="F91" s="11"/>
      <c r="G91" s="11"/>
      <c r="H91" s="10">
        <f t="shared" si="3"/>
        <v>0</v>
      </c>
      <c r="I91" s="13">
        <f t="shared" si="4"/>
        <v>0</v>
      </c>
      <c r="J91" s="10">
        <f t="shared" si="5"/>
        <v>1</v>
      </c>
    </row>
    <row r="92" spans="1:10" ht="13.5" thickBot="1">
      <c r="A92" s="10" t="str">
        <f>IF(COUNTIF(CACReader!$H$2:$H$987,F92)&gt;0,"Present",IF(B92=1,"Present", "Absent"))</f>
        <v>Absent</v>
      </c>
      <c r="C92" s="11"/>
      <c r="D92" s="11"/>
      <c r="E92" s="11"/>
      <c r="F92" s="11"/>
      <c r="G92" s="11"/>
      <c r="H92" s="10">
        <f t="shared" si="3"/>
        <v>0</v>
      </c>
      <c r="I92" s="13">
        <f t="shared" si="4"/>
        <v>0</v>
      </c>
      <c r="J92" s="10">
        <f t="shared" si="5"/>
        <v>1</v>
      </c>
    </row>
    <row r="93" spans="1:10" ht="13.5" thickBot="1">
      <c r="A93" s="10" t="str">
        <f>IF(COUNTIF(CACReader!$H$2:$H$987,F93)&gt;0,"Present",IF(B93=1,"Present", "Absent"))</f>
        <v>Absent</v>
      </c>
      <c r="C93" s="11"/>
      <c r="D93" s="11"/>
      <c r="E93" s="11"/>
      <c r="F93" s="11"/>
      <c r="G93" s="11"/>
      <c r="H93" s="10">
        <f t="shared" si="3"/>
        <v>0</v>
      </c>
      <c r="I93" s="13">
        <f t="shared" si="4"/>
        <v>0</v>
      </c>
      <c r="J93" s="10">
        <f t="shared" si="5"/>
        <v>1</v>
      </c>
    </row>
    <row r="94" spans="1:10" ht="13.5" thickBot="1">
      <c r="A94" s="10" t="str">
        <f>IF(COUNTIF(CACReader!$H$2:$H$987,F94)&gt;0,"Present",IF(B94=1,"Present", "Absent"))</f>
        <v>Absent</v>
      </c>
      <c r="C94" s="11"/>
      <c r="D94" s="11"/>
      <c r="E94" s="11"/>
      <c r="F94" s="11"/>
      <c r="G94" s="11"/>
      <c r="H94" s="10">
        <f t="shared" si="3"/>
        <v>0</v>
      </c>
      <c r="I94" s="13">
        <f t="shared" si="4"/>
        <v>0</v>
      </c>
      <c r="J94" s="10">
        <f t="shared" si="5"/>
        <v>1</v>
      </c>
    </row>
    <row r="95" spans="1:10" ht="13.5" thickBot="1">
      <c r="A95" s="10" t="str">
        <f>IF(COUNTIF(CACReader!$H$2:$H$987,F95)&gt;0,"Present",IF(B95=1,"Present", "Absent"))</f>
        <v>Absent</v>
      </c>
      <c r="C95" s="11"/>
      <c r="D95" s="11"/>
      <c r="E95" s="11"/>
      <c r="F95" s="11"/>
      <c r="G95" s="11"/>
      <c r="H95" s="10">
        <f t="shared" si="3"/>
        <v>0</v>
      </c>
      <c r="I95" s="13">
        <f t="shared" si="4"/>
        <v>0</v>
      </c>
      <c r="J95" s="10">
        <f t="shared" si="5"/>
        <v>1</v>
      </c>
    </row>
    <row r="96" spans="1:10" ht="13.5" thickBot="1">
      <c r="A96" s="10" t="str">
        <f>IF(COUNTIF(CACReader!$H$2:$H$987,F96)&gt;0,"Present",IF(B96=1,"Present", "Absent"))</f>
        <v>Absent</v>
      </c>
      <c r="C96" s="11"/>
      <c r="D96" s="11"/>
      <c r="E96" s="11"/>
      <c r="F96" s="11"/>
      <c r="G96" s="11"/>
      <c r="H96" s="10">
        <f t="shared" si="3"/>
        <v>0</v>
      </c>
      <c r="I96" s="13">
        <f t="shared" si="4"/>
        <v>0</v>
      </c>
      <c r="J96" s="10">
        <f t="shared" si="5"/>
        <v>1</v>
      </c>
    </row>
    <row r="97" spans="1:10" ht="13.5" thickBot="1">
      <c r="A97" s="10" t="str">
        <f>IF(COUNTIF(CACReader!$H$2:$H$987,F97)&gt;0,"Present",IF(B97=1,"Present", "Absent"))</f>
        <v>Absent</v>
      </c>
      <c r="C97" s="11"/>
      <c r="D97" s="11"/>
      <c r="E97" s="11"/>
      <c r="F97" s="11"/>
      <c r="G97" s="11"/>
      <c r="H97" s="10">
        <f t="shared" si="3"/>
        <v>0</v>
      </c>
      <c r="I97" s="13">
        <f t="shared" si="4"/>
        <v>0</v>
      </c>
      <c r="J97" s="10">
        <f t="shared" si="5"/>
        <v>1</v>
      </c>
    </row>
    <row r="98" spans="1:10" ht="13.5" thickBot="1">
      <c r="A98" s="10" t="str">
        <f>IF(COUNTIF(CACReader!$H$2:$H$987,F98)&gt;0,"Present",IF(B98=1,"Present", "Absent"))</f>
        <v>Absent</v>
      </c>
      <c r="C98" s="11"/>
      <c r="D98" s="11"/>
      <c r="E98" s="11"/>
      <c r="F98" s="11"/>
      <c r="G98" s="11"/>
      <c r="H98" s="10">
        <f t="shared" si="3"/>
        <v>0</v>
      </c>
      <c r="I98" s="13">
        <f t="shared" si="4"/>
        <v>0</v>
      </c>
      <c r="J98" s="10">
        <f t="shared" si="5"/>
        <v>1</v>
      </c>
    </row>
    <row r="99" spans="1:10" ht="13.5" thickBot="1">
      <c r="A99" s="10" t="str">
        <f>IF(COUNTIF(CACReader!$H$2:$H$987,F99)&gt;0,"Present",IF(B99=1,"Present", "Absent"))</f>
        <v>Absent</v>
      </c>
      <c r="C99" s="11"/>
      <c r="D99" s="11"/>
      <c r="E99" s="11"/>
      <c r="F99" s="11"/>
      <c r="G99" s="11"/>
      <c r="H99" s="10">
        <f t="shared" si="3"/>
        <v>0</v>
      </c>
      <c r="I99" s="13">
        <f t="shared" si="4"/>
        <v>0</v>
      </c>
      <c r="J99" s="10">
        <f t="shared" si="5"/>
        <v>1</v>
      </c>
    </row>
    <row r="100" spans="1:10" ht="13.5" thickBot="1">
      <c r="A100" s="10" t="str">
        <f>IF(COUNTIF(CACReader!$H$2:$H$987,F100)&gt;0,"Present",IF(B100=1,"Present", "Absent"))</f>
        <v>Absent</v>
      </c>
      <c r="C100" s="11"/>
      <c r="D100" s="11"/>
      <c r="E100" s="11"/>
      <c r="F100" s="11"/>
      <c r="G100" s="11"/>
      <c r="H100" s="10">
        <f t="shared" si="3"/>
        <v>0</v>
      </c>
      <c r="I100" s="13">
        <f t="shared" si="4"/>
        <v>0</v>
      </c>
      <c r="J100" s="10">
        <f t="shared" si="5"/>
        <v>1</v>
      </c>
    </row>
    <row r="101" spans="1:10" ht="13.5" thickBot="1">
      <c r="A101" s="10" t="str">
        <f>IF(COUNTIF(CACReader!$H$2:$H$987,F101)&gt;0,"Present",IF(B101=1,"Present", "Absent"))</f>
        <v>Absent</v>
      </c>
      <c r="C101" s="11"/>
      <c r="D101" s="11"/>
      <c r="E101" s="11"/>
      <c r="F101" s="11"/>
      <c r="G101" s="11"/>
      <c r="H101" s="10">
        <f t="shared" si="3"/>
        <v>0</v>
      </c>
      <c r="I101" s="13">
        <f t="shared" si="4"/>
        <v>0</v>
      </c>
      <c r="J101" s="10">
        <f t="shared" si="5"/>
        <v>1</v>
      </c>
    </row>
    <row r="102" spans="1:10" ht="13.5" thickBot="1">
      <c r="A102" s="10" t="str">
        <f>IF(COUNTIF(CACReader!$H$2:$H$987,F102)&gt;0,"Present",IF(B102=1,"Present", "Absent"))</f>
        <v>Absent</v>
      </c>
      <c r="C102" s="11"/>
      <c r="D102" s="11"/>
      <c r="E102" s="11"/>
      <c r="F102" s="11"/>
      <c r="G102" s="11"/>
      <c r="H102" s="10">
        <f t="shared" si="3"/>
        <v>0</v>
      </c>
      <c r="I102" s="13">
        <f t="shared" si="4"/>
        <v>0</v>
      </c>
      <c r="J102" s="10">
        <f t="shared" si="5"/>
        <v>1</v>
      </c>
    </row>
    <row r="103" spans="1:10" ht="13.5" thickBot="1">
      <c r="A103" s="10" t="str">
        <f>IF(COUNTIF(CACReader!$H$2:$H$987,F103)&gt;0,"Present",IF(B103=1,"Present", "Absent"))</f>
        <v>Absent</v>
      </c>
      <c r="C103" s="11"/>
      <c r="D103" s="11"/>
      <c r="E103" s="11"/>
      <c r="F103" s="11"/>
      <c r="G103" s="11"/>
      <c r="H103" s="10">
        <f t="shared" si="3"/>
        <v>0</v>
      </c>
      <c r="I103" s="13">
        <f t="shared" si="4"/>
        <v>0</v>
      </c>
      <c r="J103" s="10">
        <f t="shared" si="5"/>
        <v>1</v>
      </c>
    </row>
    <row r="104" spans="1:10" ht="13.5" thickBot="1">
      <c r="A104" s="10" t="str">
        <f>IF(COUNTIF(CACReader!$H$2:$H$987,F104)&gt;0,"Present",IF(B104=1,"Present", "Absent"))</f>
        <v>Absent</v>
      </c>
      <c r="C104" s="11"/>
      <c r="D104" s="11"/>
      <c r="E104" s="11"/>
      <c r="F104" s="11"/>
      <c r="G104" s="11"/>
      <c r="H104" s="10">
        <f t="shared" si="3"/>
        <v>0</v>
      </c>
      <c r="I104" s="13">
        <f t="shared" si="4"/>
        <v>0</v>
      </c>
      <c r="J104" s="10">
        <f t="shared" si="5"/>
        <v>1</v>
      </c>
    </row>
    <row r="105" spans="1:10" ht="13.5" thickBot="1">
      <c r="A105" s="10" t="str">
        <f>IF(COUNTIF(CACReader!$H$2:$H$987,F105)&gt;0,"Present",IF(B105=1,"Present", "Absent"))</f>
        <v>Absent</v>
      </c>
      <c r="C105" s="11"/>
      <c r="D105" s="11"/>
      <c r="E105" s="11"/>
      <c r="F105" s="11"/>
      <c r="G105" s="11"/>
      <c r="H105" s="10">
        <f t="shared" si="3"/>
        <v>0</v>
      </c>
      <c r="I105" s="13">
        <f t="shared" si="4"/>
        <v>0</v>
      </c>
      <c r="J105" s="10">
        <f t="shared" si="5"/>
        <v>1</v>
      </c>
    </row>
    <row r="106" spans="1:10" ht="13.5" thickBot="1">
      <c r="A106" s="10" t="str">
        <f>IF(COUNTIF(CACReader!$H$2:$H$987,F106)&gt;0,"Present",IF(B106=1,"Present", "Absent"))</f>
        <v>Absent</v>
      </c>
      <c r="C106" s="11"/>
      <c r="D106" s="11"/>
      <c r="E106" s="11"/>
      <c r="F106" s="11"/>
      <c r="G106" s="11"/>
      <c r="H106" s="10">
        <f t="shared" si="3"/>
        <v>0</v>
      </c>
      <c r="I106" s="13">
        <f t="shared" si="4"/>
        <v>0</v>
      </c>
      <c r="J106" s="10">
        <f t="shared" si="5"/>
        <v>1</v>
      </c>
    </row>
    <row r="107" spans="1:10" ht="13.5" thickBot="1">
      <c r="A107" s="10" t="str">
        <f>IF(COUNTIF(CACReader!$H$2:$H$987,F107)&gt;0,"Present",IF(B107=1,"Present", "Absent"))</f>
        <v>Absent</v>
      </c>
      <c r="C107" s="11"/>
      <c r="D107" s="11"/>
      <c r="E107" s="12"/>
      <c r="F107" s="11"/>
      <c r="G107" s="11"/>
      <c r="H107" s="10">
        <f t="shared" si="3"/>
        <v>0</v>
      </c>
      <c r="I107" s="13">
        <f t="shared" si="4"/>
        <v>0</v>
      </c>
      <c r="J107" s="10">
        <f t="shared" si="5"/>
        <v>1</v>
      </c>
    </row>
    <row r="108" spans="1:10" ht="13.5" thickBot="1">
      <c r="A108" s="10" t="str">
        <f>IF(COUNTIF(CACReader!$H$2:$H$987,F108)&gt;0,"Present",IF(B108=1,"Present", "Absent"))</f>
        <v>Absent</v>
      </c>
      <c r="C108" s="11"/>
      <c r="D108" s="11"/>
      <c r="E108" s="11"/>
      <c r="F108" s="11"/>
      <c r="G108" s="12"/>
      <c r="H108" s="10">
        <f t="shared" si="3"/>
        <v>0</v>
      </c>
      <c r="I108" s="13">
        <f t="shared" si="4"/>
        <v>0</v>
      </c>
      <c r="J108" s="10">
        <f t="shared" si="5"/>
        <v>1</v>
      </c>
    </row>
    <row r="109" spans="1:10" ht="13.5" thickBot="1">
      <c r="A109" s="10" t="str">
        <f>IF(COUNTIF(CACReader!$H$2:$H$987,F109)&gt;0,"Present",IF(B109=1,"Present", "Absent"))</f>
        <v>Absent</v>
      </c>
      <c r="C109" s="11"/>
      <c r="D109" s="11"/>
      <c r="E109" s="11"/>
      <c r="F109" s="11"/>
      <c r="G109" s="11"/>
      <c r="H109" s="10">
        <f t="shared" si="3"/>
        <v>0</v>
      </c>
      <c r="I109" s="13">
        <f t="shared" si="4"/>
        <v>0</v>
      </c>
      <c r="J109" s="10">
        <f t="shared" si="5"/>
        <v>1</v>
      </c>
    </row>
    <row r="110" spans="1:10" ht="13.5" thickBot="1">
      <c r="A110" s="10" t="str">
        <f>IF(COUNTIF(CACReader!$H$2:$H$987,F110)&gt;0,"Present",IF(B110=1,"Present", "Absent"))</f>
        <v>Absent</v>
      </c>
      <c r="C110" s="11"/>
      <c r="D110" s="11"/>
      <c r="E110" s="11"/>
      <c r="F110" s="11"/>
      <c r="G110" s="11"/>
      <c r="H110" s="10">
        <f t="shared" si="3"/>
        <v>0</v>
      </c>
      <c r="I110" s="13">
        <f t="shared" si="4"/>
        <v>0</v>
      </c>
      <c r="J110" s="10">
        <f t="shared" si="5"/>
        <v>1</v>
      </c>
    </row>
    <row r="111" spans="1:10" ht="13.5" thickBot="1">
      <c r="A111" s="10" t="str">
        <f>IF(COUNTIF(CACReader!$H$2:$H$987,F111)&gt;0,"Present",IF(B111=1,"Present", "Absent"))</f>
        <v>Absent</v>
      </c>
      <c r="C111" s="11"/>
      <c r="D111" s="11"/>
      <c r="E111" s="11"/>
      <c r="F111" s="11"/>
      <c r="G111" s="11"/>
      <c r="H111" s="10">
        <f t="shared" si="3"/>
        <v>0</v>
      </c>
      <c r="I111" s="13">
        <f t="shared" si="4"/>
        <v>0</v>
      </c>
      <c r="J111" s="10">
        <f t="shared" si="5"/>
        <v>1</v>
      </c>
    </row>
    <row r="112" spans="1:10" ht="13.5" thickBot="1">
      <c r="A112" s="10" t="str">
        <f>IF(COUNTIF(CACReader!$H$2:$H$987,F112)&gt;0,"Present",IF(B112=1,"Present", "Absent"))</f>
        <v>Absent</v>
      </c>
      <c r="C112" s="11"/>
      <c r="D112" s="11"/>
      <c r="E112" s="11"/>
      <c r="F112" s="11"/>
      <c r="G112" s="12"/>
      <c r="H112" s="10">
        <f t="shared" si="3"/>
        <v>0</v>
      </c>
      <c r="I112" s="13">
        <f t="shared" si="4"/>
        <v>0</v>
      </c>
      <c r="J112" s="10">
        <f t="shared" si="5"/>
        <v>1</v>
      </c>
    </row>
    <row r="113" spans="1:10" ht="13.5" thickBot="1">
      <c r="A113" s="10" t="str">
        <f>IF(COUNTIF(CACReader!$H$2:$H$987,F113)&gt;0,"Present",IF(B113=1,"Present", "Absent"))</f>
        <v>Absent</v>
      </c>
      <c r="C113" s="11"/>
      <c r="D113" s="11"/>
      <c r="E113" s="11"/>
      <c r="F113" s="11"/>
      <c r="G113" s="11"/>
      <c r="H113" s="10">
        <f t="shared" si="3"/>
        <v>0</v>
      </c>
      <c r="I113" s="13">
        <f t="shared" si="4"/>
        <v>0</v>
      </c>
      <c r="J113" s="10">
        <f t="shared" si="5"/>
        <v>1</v>
      </c>
    </row>
    <row r="114" spans="1:10" ht="13.5" thickBot="1">
      <c r="A114" s="10" t="str">
        <f>IF(COUNTIF(CACReader!$H$2:$H$987,F114)&gt;0,"Present",IF(B114=1,"Present", "Absent"))</f>
        <v>Absent</v>
      </c>
      <c r="C114" s="11"/>
      <c r="D114" s="11"/>
      <c r="E114" s="11"/>
      <c r="F114" s="11"/>
      <c r="G114" s="11"/>
      <c r="H114" s="10">
        <f t="shared" si="3"/>
        <v>0</v>
      </c>
      <c r="I114" s="13">
        <f t="shared" si="4"/>
        <v>0</v>
      </c>
      <c r="J114" s="10">
        <f t="shared" si="5"/>
        <v>1</v>
      </c>
    </row>
    <row r="115" spans="1:10" ht="13.5" thickBot="1">
      <c r="A115" s="10" t="str">
        <f>IF(COUNTIF(CACReader!$H$2:$H$987,F115)&gt;0,"Present",IF(B115=1,"Present", "Absent"))</f>
        <v>Absent</v>
      </c>
      <c r="C115" s="11"/>
      <c r="D115" s="11"/>
      <c r="E115" s="12"/>
      <c r="F115" s="11"/>
      <c r="G115" s="11"/>
      <c r="H115" s="10">
        <f t="shared" si="3"/>
        <v>0</v>
      </c>
      <c r="I115" s="13">
        <f t="shared" si="4"/>
        <v>0</v>
      </c>
      <c r="J115" s="10">
        <f t="shared" si="5"/>
        <v>1</v>
      </c>
    </row>
    <row r="116" spans="1:10" ht="13.5" thickBot="1">
      <c r="A116" s="10" t="str">
        <f>IF(COUNTIF(CACReader!$H$2:$H$987,F116)&gt;0,"Present",IF(B116=1,"Present", "Absent"))</f>
        <v>Absent</v>
      </c>
      <c r="C116" s="11"/>
      <c r="D116" s="11"/>
      <c r="E116" s="11"/>
      <c r="F116" s="11"/>
      <c r="G116" s="11"/>
      <c r="H116" s="10">
        <f t="shared" si="3"/>
        <v>0</v>
      </c>
      <c r="I116" s="13">
        <f t="shared" si="4"/>
        <v>0</v>
      </c>
      <c r="J116" s="10">
        <f t="shared" si="5"/>
        <v>1</v>
      </c>
    </row>
    <row r="117" spans="1:10" ht="13.5" thickBot="1">
      <c r="A117" s="10" t="str">
        <f>IF(COUNTIF(CACReader!$H$2:$H$987,F117)&gt;0,"Present",IF(B117=1,"Present", "Absent"))</f>
        <v>Absent</v>
      </c>
      <c r="C117" s="11"/>
      <c r="D117" s="11"/>
      <c r="E117" s="11"/>
      <c r="F117" s="11"/>
      <c r="G117" s="11"/>
      <c r="H117" s="10">
        <f t="shared" si="3"/>
        <v>0</v>
      </c>
      <c r="I117" s="13">
        <f t="shared" si="4"/>
        <v>0</v>
      </c>
      <c r="J117" s="10">
        <f t="shared" si="5"/>
        <v>1</v>
      </c>
    </row>
    <row r="118" spans="1:10" ht="13.5" thickBot="1">
      <c r="A118" s="10" t="str">
        <f>IF(COUNTIF(CACReader!$H$2:$H$987,F118)&gt;0,"Present",IF(B118=1,"Present", "Absent"))</f>
        <v>Absent</v>
      </c>
      <c r="C118" s="11"/>
      <c r="D118" s="11"/>
      <c r="E118" s="11"/>
      <c r="F118" s="11"/>
      <c r="G118" s="11"/>
      <c r="H118" s="10">
        <f t="shared" si="3"/>
        <v>0</v>
      </c>
      <c r="I118" s="13">
        <f t="shared" si="4"/>
        <v>0</v>
      </c>
      <c r="J118" s="10">
        <f t="shared" si="5"/>
        <v>1</v>
      </c>
    </row>
    <row r="119" spans="1:10" ht="13.5" thickBot="1">
      <c r="A119" s="10" t="str">
        <f>IF(COUNTIF(CACReader!$H$2:$H$987,F119)&gt;0,"Present",IF(B119=1,"Present", "Absent"))</f>
        <v>Absent</v>
      </c>
      <c r="C119" s="11"/>
      <c r="D119" s="11"/>
      <c r="E119" s="11"/>
      <c r="F119" s="11"/>
      <c r="G119" s="11"/>
      <c r="H119" s="10">
        <f t="shared" si="3"/>
        <v>0</v>
      </c>
      <c r="I119" s="13">
        <f t="shared" si="4"/>
        <v>0</v>
      </c>
      <c r="J119" s="10">
        <f t="shared" si="5"/>
        <v>1</v>
      </c>
    </row>
    <row r="120" spans="1:10" ht="13.5" thickBot="1">
      <c r="A120" s="10" t="str">
        <f>IF(COUNTIF(CACReader!$H$2:$H$987,F120)&gt;0,"Present",IF(B120=1,"Present", "Absent"))</f>
        <v>Absent</v>
      </c>
      <c r="C120" s="11"/>
      <c r="D120" s="11"/>
      <c r="E120" s="11"/>
      <c r="F120" s="11"/>
      <c r="G120" s="11"/>
      <c r="H120" s="10">
        <f t="shared" si="3"/>
        <v>0</v>
      </c>
      <c r="I120" s="13">
        <f t="shared" si="4"/>
        <v>0</v>
      </c>
      <c r="J120" s="10">
        <f t="shared" si="5"/>
        <v>1</v>
      </c>
    </row>
    <row r="121" spans="1:10" ht="13.5" thickBot="1">
      <c r="A121" s="10" t="str">
        <f>IF(COUNTIF(CACReader!$H$2:$H$987,F121)&gt;0,"Present",IF(B121=1,"Present", "Absent"))</f>
        <v>Absent</v>
      </c>
      <c r="C121" s="11"/>
      <c r="D121" s="11"/>
      <c r="E121" s="12"/>
      <c r="F121" s="11"/>
      <c r="G121" s="11"/>
      <c r="H121" s="10">
        <f t="shared" si="3"/>
        <v>0</v>
      </c>
      <c r="I121" s="13">
        <f t="shared" si="4"/>
        <v>0</v>
      </c>
      <c r="J121" s="10">
        <f t="shared" si="5"/>
        <v>1</v>
      </c>
    </row>
    <row r="122" spans="1:10" ht="13.5" thickBot="1">
      <c r="A122" s="10" t="str">
        <f>IF(COUNTIF(CACReader!$H$2:$H$987,F122)&gt;0,"Present",IF(B122=1,"Present", "Absent"))</f>
        <v>Absent</v>
      </c>
      <c r="C122" s="11"/>
      <c r="D122" s="11"/>
      <c r="E122" s="12"/>
      <c r="F122" s="11"/>
      <c r="G122" s="11"/>
      <c r="H122" s="10">
        <f t="shared" si="3"/>
        <v>0</v>
      </c>
      <c r="I122" s="13">
        <f t="shared" si="4"/>
        <v>0</v>
      </c>
      <c r="J122" s="10">
        <f t="shared" si="5"/>
        <v>1</v>
      </c>
    </row>
    <row r="123" spans="1:10" ht="13.5" thickBot="1">
      <c r="A123" s="10" t="str">
        <f>IF(COUNTIF(CACReader!$H$2:$H$987,F123)&gt;0,"Present",IF(B123=1,"Present", "Absent"))</f>
        <v>Absent</v>
      </c>
      <c r="C123" s="11"/>
      <c r="D123" s="11"/>
      <c r="E123" s="11"/>
      <c r="F123" s="11"/>
      <c r="G123" s="11"/>
      <c r="H123" s="10">
        <f t="shared" si="3"/>
        <v>0</v>
      </c>
      <c r="I123" s="13">
        <f t="shared" si="4"/>
        <v>0</v>
      </c>
      <c r="J123" s="10">
        <f t="shared" si="5"/>
        <v>1</v>
      </c>
    </row>
    <row r="124" spans="1:10" ht="13.5" thickBot="1">
      <c r="A124" s="10" t="str">
        <f>IF(COUNTIF(CACReader!$H$2:$H$987,F124)&gt;0,"Present",IF(B124=1,"Present", "Absent"))</f>
        <v>Absent</v>
      </c>
      <c r="C124" s="11"/>
      <c r="D124" s="11"/>
      <c r="E124" s="12"/>
      <c r="F124" s="11"/>
      <c r="G124" s="11"/>
      <c r="H124" s="10">
        <f t="shared" si="3"/>
        <v>0</v>
      </c>
      <c r="I124" s="13">
        <f t="shared" si="4"/>
        <v>0</v>
      </c>
      <c r="J124" s="10">
        <f t="shared" si="5"/>
        <v>1</v>
      </c>
    </row>
    <row r="125" spans="1:10" ht="13.5" thickBot="1">
      <c r="A125" s="10" t="str">
        <f>IF(COUNTIF(CACReader!$H$2:$H$987,F125)&gt;0,"Present",IF(B125=1,"Present", "Absent"))</f>
        <v>Absent</v>
      </c>
      <c r="C125" s="11"/>
      <c r="D125" s="11"/>
      <c r="E125" s="11"/>
      <c r="F125" s="11"/>
      <c r="G125" s="11"/>
      <c r="H125" s="10">
        <f t="shared" si="3"/>
        <v>0</v>
      </c>
      <c r="I125" s="13">
        <f t="shared" si="4"/>
        <v>0</v>
      </c>
      <c r="J125" s="10">
        <f t="shared" si="5"/>
        <v>1</v>
      </c>
    </row>
    <row r="126" spans="1:10" ht="13.5" thickBot="1">
      <c r="A126" s="10" t="str">
        <f>IF(COUNTIF(CACReader!$H$2:$H$987,F126)&gt;0,"Present",IF(B126=1,"Present", "Absent"))</f>
        <v>Absent</v>
      </c>
      <c r="C126" s="11"/>
      <c r="D126" s="11"/>
      <c r="E126" s="11"/>
      <c r="F126" s="11"/>
      <c r="G126" s="11"/>
      <c r="H126" s="10">
        <f t="shared" si="3"/>
        <v>0</v>
      </c>
      <c r="I126" s="13">
        <f t="shared" si="4"/>
        <v>0</v>
      </c>
      <c r="J126" s="10">
        <f t="shared" si="5"/>
        <v>1</v>
      </c>
    </row>
    <row r="127" spans="1:10" ht="13.5" thickBot="1">
      <c r="A127" s="10" t="str">
        <f>IF(COUNTIF(CACReader!$H$2:$H$987,F127)&gt;0,"Present",IF(B127=1,"Present", "Absent"))</f>
        <v>Absent</v>
      </c>
      <c r="C127" s="11"/>
      <c r="D127" s="11"/>
      <c r="E127" s="11"/>
      <c r="F127" s="11"/>
      <c r="G127" s="11"/>
      <c r="H127" s="10">
        <f t="shared" si="3"/>
        <v>0</v>
      </c>
      <c r="I127" s="13">
        <f t="shared" si="4"/>
        <v>0</v>
      </c>
      <c r="J127" s="10">
        <f t="shared" si="5"/>
        <v>1</v>
      </c>
    </row>
    <row r="128" spans="1:10" ht="13.5" thickBot="1">
      <c r="A128" s="10" t="str">
        <f>IF(COUNTIF(CACReader!$H$2:$H$987,F128)&gt;0,"Present",IF(B128=1,"Present", "Absent"))</f>
        <v>Absent</v>
      </c>
      <c r="C128" s="11"/>
      <c r="D128" s="11"/>
      <c r="E128" s="11"/>
      <c r="F128" s="11"/>
      <c r="G128" s="11"/>
      <c r="H128" s="10">
        <f t="shared" si="3"/>
        <v>0</v>
      </c>
      <c r="I128" s="13">
        <f t="shared" si="4"/>
        <v>0</v>
      </c>
      <c r="J128" s="10">
        <f t="shared" si="5"/>
        <v>1</v>
      </c>
    </row>
    <row r="129" spans="1:10" ht="13.5" thickBot="1">
      <c r="A129" s="10" t="str">
        <f>IF(COUNTIF(CACReader!$H$2:$H$987,F129)&gt;0,"Present",IF(B129=1,"Present", "Absent"))</f>
        <v>Absent</v>
      </c>
      <c r="C129" s="11"/>
      <c r="D129" s="11"/>
      <c r="E129" s="12"/>
      <c r="F129" s="11"/>
      <c r="G129" s="11"/>
      <c r="H129" s="10">
        <f t="shared" si="3"/>
        <v>0</v>
      </c>
      <c r="I129" s="13">
        <f t="shared" si="4"/>
        <v>0</v>
      </c>
      <c r="J129" s="10">
        <f t="shared" si="5"/>
        <v>1</v>
      </c>
    </row>
    <row r="130" spans="1:10" ht="13.5" thickBot="1">
      <c r="A130" s="10" t="str">
        <f>IF(COUNTIF(CACReader!$H$2:$H$987,F130)&gt;0,"Present",IF(B130=1,"Present", "Absent"))</f>
        <v>Absent</v>
      </c>
      <c r="C130" s="11"/>
      <c r="D130" s="11"/>
      <c r="E130" s="12"/>
      <c r="F130" s="11"/>
      <c r="G130" s="11"/>
      <c r="H130" s="10">
        <f t="shared" si="3"/>
        <v>0</v>
      </c>
      <c r="I130" s="13">
        <f t="shared" si="4"/>
        <v>0</v>
      </c>
      <c r="J130" s="10">
        <f t="shared" si="5"/>
        <v>1</v>
      </c>
    </row>
    <row r="131" spans="1:10" ht="13.5" thickBot="1">
      <c r="A131" s="10" t="str">
        <f>IF(COUNTIF(CACReader!$H$2:$H$987,F131)&gt;0,"Present",IF(B131=1,"Present", "Absent"))</f>
        <v>Absent</v>
      </c>
      <c r="C131" s="11"/>
      <c r="D131" s="11"/>
      <c r="E131" s="12"/>
      <c r="F131" s="11"/>
      <c r="G131" s="11"/>
      <c r="H131" s="10">
        <f t="shared" ref="H131:H194" si="6">IF(G131="E1","PVT",IF(G131="E2","PFC",IF(G131="E3","LCpl",IF(G131="E4","Cpl",IF(G131="E5","Sgt",IF(G131="E6","SSgt",G131))))))</f>
        <v>0</v>
      </c>
      <c r="I131" s="13">
        <f t="shared" ref="I131:I194" si="7">IF(A131="Present",1,0)</f>
        <v>0</v>
      </c>
      <c r="J131" s="10">
        <f t="shared" ref="J131:J194" si="8">IF(A131="Absent",1,0)</f>
        <v>1</v>
      </c>
    </row>
    <row r="132" spans="1:10" ht="13.5" thickBot="1">
      <c r="A132" s="10" t="str">
        <f>IF(COUNTIF(CACReader!$H$2:$H$987,F132)&gt;0,"Present",IF(B132=1,"Present", "Absent"))</f>
        <v>Absent</v>
      </c>
      <c r="C132" s="11"/>
      <c r="D132" s="11"/>
      <c r="E132" s="11"/>
      <c r="F132" s="11"/>
      <c r="G132" s="11"/>
      <c r="H132" s="10">
        <f t="shared" si="6"/>
        <v>0</v>
      </c>
      <c r="I132" s="13">
        <f t="shared" si="7"/>
        <v>0</v>
      </c>
      <c r="J132" s="10">
        <f t="shared" si="8"/>
        <v>1</v>
      </c>
    </row>
    <row r="133" spans="1:10" ht="13.5" thickBot="1">
      <c r="A133" s="10" t="str">
        <f>IF(COUNTIF(CACReader!$H$2:$H$987,F133)&gt;0,"Present",IF(B133=1,"Present", "Absent"))</f>
        <v>Absent</v>
      </c>
      <c r="C133" s="11"/>
      <c r="D133" s="11"/>
      <c r="E133" s="11"/>
      <c r="F133" s="11"/>
      <c r="G133" s="11"/>
      <c r="H133" s="10">
        <f t="shared" si="6"/>
        <v>0</v>
      </c>
      <c r="I133" s="13">
        <f t="shared" si="7"/>
        <v>0</v>
      </c>
      <c r="J133" s="10">
        <f t="shared" si="8"/>
        <v>1</v>
      </c>
    </row>
    <row r="134" spans="1:10" ht="13.5" thickBot="1">
      <c r="A134" s="10" t="str">
        <f>IF(COUNTIF(CACReader!$H$2:$H$987,F134)&gt;0,"Present",IF(B134=1,"Present", "Absent"))</f>
        <v>Absent</v>
      </c>
      <c r="C134" s="11"/>
      <c r="D134" s="11"/>
      <c r="E134" s="11"/>
      <c r="F134" s="11"/>
      <c r="G134" s="11"/>
      <c r="H134" s="10">
        <f t="shared" si="6"/>
        <v>0</v>
      </c>
      <c r="I134" s="13">
        <f t="shared" si="7"/>
        <v>0</v>
      </c>
      <c r="J134" s="10">
        <f t="shared" si="8"/>
        <v>1</v>
      </c>
    </row>
    <row r="135" spans="1:10" ht="13.5" thickBot="1">
      <c r="A135" s="10" t="str">
        <f>IF(COUNTIF(CACReader!$H$2:$H$987,F135)&gt;0,"Present",IF(B135=1,"Present", "Absent"))</f>
        <v>Absent</v>
      </c>
      <c r="C135" s="11"/>
      <c r="D135" s="11"/>
      <c r="E135" s="11"/>
      <c r="F135" s="11"/>
      <c r="G135" s="11"/>
      <c r="H135" s="10">
        <f t="shared" si="6"/>
        <v>0</v>
      </c>
      <c r="I135" s="13">
        <f t="shared" si="7"/>
        <v>0</v>
      </c>
      <c r="J135" s="10">
        <f t="shared" si="8"/>
        <v>1</v>
      </c>
    </row>
    <row r="136" spans="1:10" ht="13.5" thickBot="1">
      <c r="A136" s="10" t="str">
        <f>IF(COUNTIF(CACReader!$H$2:$H$987,F136)&gt;0,"Present",IF(B136=1,"Present", "Absent"))</f>
        <v>Absent</v>
      </c>
      <c r="C136" s="11"/>
      <c r="D136" s="11"/>
      <c r="E136" s="11"/>
      <c r="F136" s="11"/>
      <c r="G136" s="11"/>
      <c r="H136" s="10">
        <f t="shared" si="6"/>
        <v>0</v>
      </c>
      <c r="I136" s="13">
        <f t="shared" si="7"/>
        <v>0</v>
      </c>
      <c r="J136" s="10">
        <f t="shared" si="8"/>
        <v>1</v>
      </c>
    </row>
    <row r="137" spans="1:10" ht="13.5" thickBot="1">
      <c r="A137" s="10" t="str">
        <f>IF(COUNTIF(CACReader!$H$2:$H$987,F137)&gt;0,"Present",IF(B137=1,"Present", "Absent"))</f>
        <v>Absent</v>
      </c>
      <c r="C137" s="11"/>
      <c r="D137" s="11"/>
      <c r="E137" s="11"/>
      <c r="F137" s="11"/>
      <c r="G137" s="11"/>
      <c r="H137" s="10">
        <f t="shared" si="6"/>
        <v>0</v>
      </c>
      <c r="I137" s="13">
        <f t="shared" si="7"/>
        <v>0</v>
      </c>
      <c r="J137" s="10">
        <f t="shared" si="8"/>
        <v>1</v>
      </c>
    </row>
    <row r="138" spans="1:10" ht="13.5" thickBot="1">
      <c r="A138" s="10" t="str">
        <f>IF(COUNTIF(CACReader!$H$2:$H$987,F138)&gt;0,"Present",IF(B138=1,"Present", "Absent"))</f>
        <v>Absent</v>
      </c>
      <c r="C138" s="11"/>
      <c r="D138" s="11"/>
      <c r="E138" s="11"/>
      <c r="F138" s="11"/>
      <c r="G138" s="11"/>
      <c r="H138" s="10">
        <f t="shared" si="6"/>
        <v>0</v>
      </c>
      <c r="I138" s="13">
        <f t="shared" si="7"/>
        <v>0</v>
      </c>
      <c r="J138" s="10">
        <f t="shared" si="8"/>
        <v>1</v>
      </c>
    </row>
    <row r="139" spans="1:10" ht="13.5" thickBot="1">
      <c r="A139" s="10" t="str">
        <f>IF(COUNTIF(CACReader!$H$2:$H$987,F139)&gt;0,"Present",IF(B139=1,"Present", "Absent"))</f>
        <v>Absent</v>
      </c>
      <c r="C139" s="11"/>
      <c r="D139" s="11"/>
      <c r="E139" s="12"/>
      <c r="F139" s="11"/>
      <c r="G139" s="11"/>
      <c r="H139" s="10">
        <f t="shared" si="6"/>
        <v>0</v>
      </c>
      <c r="I139" s="13">
        <f t="shared" si="7"/>
        <v>0</v>
      </c>
      <c r="J139" s="10">
        <f t="shared" si="8"/>
        <v>1</v>
      </c>
    </row>
    <row r="140" spans="1:10" ht="13.5" thickBot="1">
      <c r="A140" s="10" t="str">
        <f>IF(COUNTIF(CACReader!$H$2:$H$987,F140)&gt;0,"Present",IF(B140=1,"Present", "Absent"))</f>
        <v>Absent</v>
      </c>
      <c r="C140" s="11"/>
      <c r="D140" s="11"/>
      <c r="E140" s="11"/>
      <c r="F140" s="11"/>
      <c r="G140" s="11"/>
      <c r="H140" s="10">
        <f t="shared" si="6"/>
        <v>0</v>
      </c>
      <c r="I140" s="13">
        <f t="shared" si="7"/>
        <v>0</v>
      </c>
      <c r="J140" s="10">
        <f t="shared" si="8"/>
        <v>1</v>
      </c>
    </row>
    <row r="141" spans="1:10" ht="13.5" thickBot="1">
      <c r="A141" s="10" t="str">
        <f>IF(COUNTIF(CACReader!$H$2:$H$987,F141)&gt;0,"Present",IF(B141=1,"Present", "Absent"))</f>
        <v>Absent</v>
      </c>
      <c r="C141" s="11"/>
      <c r="D141" s="11"/>
      <c r="E141" s="11"/>
      <c r="F141" s="11"/>
      <c r="G141" s="11"/>
      <c r="H141" s="10">
        <f t="shared" si="6"/>
        <v>0</v>
      </c>
      <c r="I141" s="13">
        <f t="shared" si="7"/>
        <v>0</v>
      </c>
      <c r="J141" s="10">
        <f t="shared" si="8"/>
        <v>1</v>
      </c>
    </row>
    <row r="142" spans="1:10" ht="13.5" thickBot="1">
      <c r="A142" s="10" t="str">
        <f>IF(COUNTIF(CACReader!$H$2:$H$987,F142)&gt;0,"Present",IF(B142=1,"Present", "Absent"))</f>
        <v>Absent</v>
      </c>
      <c r="C142" s="11"/>
      <c r="D142" s="11"/>
      <c r="E142" s="12"/>
      <c r="F142" s="11"/>
      <c r="G142" s="11"/>
      <c r="H142" s="10">
        <f t="shared" si="6"/>
        <v>0</v>
      </c>
      <c r="I142" s="13">
        <f t="shared" si="7"/>
        <v>0</v>
      </c>
      <c r="J142" s="10">
        <f t="shared" si="8"/>
        <v>1</v>
      </c>
    </row>
    <row r="143" spans="1:10" ht="13.5" thickBot="1">
      <c r="A143" s="10" t="str">
        <f>IF(COUNTIF(CACReader!$H$2:$H$987,F143)&gt;0,"Present",IF(B143=1,"Present", "Absent"))</f>
        <v>Absent</v>
      </c>
      <c r="C143" s="11"/>
      <c r="D143" s="11"/>
      <c r="E143" s="11"/>
      <c r="F143" s="11"/>
      <c r="G143" s="11"/>
      <c r="H143" s="10">
        <f t="shared" si="6"/>
        <v>0</v>
      </c>
      <c r="I143" s="13">
        <f t="shared" si="7"/>
        <v>0</v>
      </c>
      <c r="J143" s="10">
        <f t="shared" si="8"/>
        <v>1</v>
      </c>
    </row>
    <row r="144" spans="1:10" ht="13.5" thickBot="1">
      <c r="A144" s="10" t="str">
        <f>IF(COUNTIF(CACReader!$H$2:$H$987,F144)&gt;0,"Present",IF(B144=1,"Present", "Absent"))</f>
        <v>Absent</v>
      </c>
      <c r="C144" s="11"/>
      <c r="D144" s="11"/>
      <c r="E144" s="11"/>
      <c r="F144" s="11"/>
      <c r="G144" s="11"/>
      <c r="H144" s="10">
        <f t="shared" si="6"/>
        <v>0</v>
      </c>
      <c r="I144" s="13">
        <f t="shared" si="7"/>
        <v>0</v>
      </c>
      <c r="J144" s="10">
        <f t="shared" si="8"/>
        <v>1</v>
      </c>
    </row>
    <row r="145" spans="1:10" ht="13.5" thickBot="1">
      <c r="A145" s="10" t="str">
        <f>IF(COUNTIF(CACReader!$H$2:$H$987,F145)&gt;0,"Present",IF(B145=1,"Present", "Absent"))</f>
        <v>Absent</v>
      </c>
      <c r="C145" s="11"/>
      <c r="D145" s="11"/>
      <c r="E145" s="11"/>
      <c r="F145" s="11"/>
      <c r="G145" s="11"/>
      <c r="H145" s="10">
        <f t="shared" si="6"/>
        <v>0</v>
      </c>
      <c r="I145" s="13">
        <f t="shared" si="7"/>
        <v>0</v>
      </c>
      <c r="J145" s="10">
        <f t="shared" si="8"/>
        <v>1</v>
      </c>
    </row>
    <row r="146" spans="1:10" ht="13.5" thickBot="1">
      <c r="A146" s="10" t="str">
        <f>IF(COUNTIF(CACReader!$H$2:$H$987,F146)&gt;0,"Present",IF(B146=1,"Present", "Absent"))</f>
        <v>Absent</v>
      </c>
      <c r="C146" s="11"/>
      <c r="D146" s="11"/>
      <c r="E146" s="11"/>
      <c r="F146" s="11"/>
      <c r="G146" s="11"/>
      <c r="H146" s="10">
        <f t="shared" si="6"/>
        <v>0</v>
      </c>
      <c r="I146" s="13">
        <f t="shared" si="7"/>
        <v>0</v>
      </c>
      <c r="J146" s="10">
        <f t="shared" si="8"/>
        <v>1</v>
      </c>
    </row>
    <row r="147" spans="1:10" ht="13.5" thickBot="1">
      <c r="A147" s="10" t="str">
        <f>IF(COUNTIF(CACReader!$H$2:$H$987,F147)&gt;0,"Present",IF(B147=1,"Present", "Absent"))</f>
        <v>Absent</v>
      </c>
      <c r="C147" s="11"/>
      <c r="D147" s="11"/>
      <c r="E147" s="11"/>
      <c r="F147" s="11"/>
      <c r="G147" s="11"/>
      <c r="H147" s="10">
        <f t="shared" si="6"/>
        <v>0</v>
      </c>
      <c r="I147" s="13">
        <f t="shared" si="7"/>
        <v>0</v>
      </c>
      <c r="J147" s="10">
        <f t="shared" si="8"/>
        <v>1</v>
      </c>
    </row>
    <row r="148" spans="1:10" ht="13.5" thickBot="1">
      <c r="A148" s="10" t="str">
        <f>IF(COUNTIF(CACReader!$H$2:$H$987,F148)&gt;0,"Present",IF(B148=1,"Present", "Absent"))</f>
        <v>Absent</v>
      </c>
      <c r="C148" s="11"/>
      <c r="D148" s="11"/>
      <c r="E148" s="11"/>
      <c r="F148" s="11"/>
      <c r="G148" s="11"/>
      <c r="H148" s="10">
        <f t="shared" si="6"/>
        <v>0</v>
      </c>
      <c r="I148" s="13">
        <f t="shared" si="7"/>
        <v>0</v>
      </c>
      <c r="J148" s="10">
        <f t="shared" si="8"/>
        <v>1</v>
      </c>
    </row>
    <row r="149" spans="1:10" ht="13.5" thickBot="1">
      <c r="A149" s="10" t="str">
        <f>IF(COUNTIF(CACReader!$H$2:$H$987,F149)&gt;0,"Present",IF(B149=1,"Present", "Absent"))</f>
        <v>Absent</v>
      </c>
      <c r="C149" s="11"/>
      <c r="D149" s="11"/>
      <c r="E149" s="11"/>
      <c r="F149" s="11"/>
      <c r="G149" s="11"/>
      <c r="H149" s="10">
        <f t="shared" si="6"/>
        <v>0</v>
      </c>
      <c r="I149" s="13">
        <f t="shared" si="7"/>
        <v>0</v>
      </c>
      <c r="J149" s="10">
        <f t="shared" si="8"/>
        <v>1</v>
      </c>
    </row>
    <row r="150" spans="1:10" ht="13.5" thickBot="1">
      <c r="A150" s="10" t="str">
        <f>IF(COUNTIF(CACReader!$H$2:$H$987,F150)&gt;0,"Present",IF(B150=1,"Present", "Absent"))</f>
        <v>Absent</v>
      </c>
      <c r="C150" s="11"/>
      <c r="D150" s="11"/>
      <c r="E150" s="11"/>
      <c r="F150" s="11"/>
      <c r="G150" s="11"/>
      <c r="H150" s="10">
        <f t="shared" si="6"/>
        <v>0</v>
      </c>
      <c r="I150" s="13">
        <f t="shared" si="7"/>
        <v>0</v>
      </c>
      <c r="J150" s="10">
        <f t="shared" si="8"/>
        <v>1</v>
      </c>
    </row>
    <row r="151" spans="1:10" ht="13.5" thickBot="1">
      <c r="A151" s="10" t="str">
        <f>IF(COUNTIF(CACReader!$H$2:$H$987,F151)&gt;0,"Present",IF(B151=1,"Present", "Absent"))</f>
        <v>Absent</v>
      </c>
      <c r="C151" s="11"/>
      <c r="D151" s="11"/>
      <c r="E151" s="12"/>
      <c r="F151" s="11"/>
      <c r="G151" s="11"/>
      <c r="H151" s="10">
        <f t="shared" si="6"/>
        <v>0</v>
      </c>
      <c r="I151" s="13">
        <f t="shared" si="7"/>
        <v>0</v>
      </c>
      <c r="J151" s="10">
        <f t="shared" si="8"/>
        <v>1</v>
      </c>
    </row>
    <row r="152" spans="1:10" ht="13.5" thickBot="1">
      <c r="A152" s="10" t="str">
        <f>IF(COUNTIF(CACReader!$H$2:$H$987,F152)&gt;0,"Present",IF(B152=1,"Present", "Absent"))</f>
        <v>Absent</v>
      </c>
      <c r="C152" s="11"/>
      <c r="D152" s="11"/>
      <c r="E152" s="11"/>
      <c r="F152" s="11"/>
      <c r="G152" s="12"/>
      <c r="H152" s="10">
        <f t="shared" si="6"/>
        <v>0</v>
      </c>
      <c r="I152" s="13">
        <f t="shared" si="7"/>
        <v>0</v>
      </c>
      <c r="J152" s="10">
        <f t="shared" si="8"/>
        <v>1</v>
      </c>
    </row>
    <row r="153" spans="1:10" ht="13.5" thickBot="1">
      <c r="A153" s="10" t="str">
        <f>IF(COUNTIF(CACReader!$H$2:$H$987,F153)&gt;0,"Present",IF(B153=1,"Present", "Absent"))</f>
        <v>Absent</v>
      </c>
      <c r="C153" s="11"/>
      <c r="D153" s="11"/>
      <c r="E153" s="12"/>
      <c r="F153" s="11"/>
      <c r="G153" s="11"/>
      <c r="H153" s="10">
        <f t="shared" si="6"/>
        <v>0</v>
      </c>
      <c r="I153" s="13">
        <f t="shared" si="7"/>
        <v>0</v>
      </c>
      <c r="J153" s="10">
        <f t="shared" si="8"/>
        <v>1</v>
      </c>
    </row>
    <row r="154" spans="1:10" ht="13.5" thickBot="1">
      <c r="A154" s="10" t="str">
        <f>IF(COUNTIF(CACReader!$H$2:$H$987,F154)&gt;0,"Present",IF(B154=1,"Present", "Absent"))</f>
        <v>Absent</v>
      </c>
      <c r="C154" s="11"/>
      <c r="D154" s="11"/>
      <c r="E154" s="11"/>
      <c r="F154" s="11"/>
      <c r="G154" s="11"/>
      <c r="H154" s="10">
        <f t="shared" si="6"/>
        <v>0</v>
      </c>
      <c r="I154" s="13">
        <f t="shared" si="7"/>
        <v>0</v>
      </c>
      <c r="J154" s="10">
        <f t="shared" si="8"/>
        <v>1</v>
      </c>
    </row>
    <row r="155" spans="1:10" ht="13.5" thickBot="1">
      <c r="A155" s="10" t="str">
        <f>IF(COUNTIF(CACReader!$H$2:$H$987,F155)&gt;0,"Present",IF(B155=1,"Present", "Absent"))</f>
        <v>Absent</v>
      </c>
      <c r="C155" s="11"/>
      <c r="D155" s="11"/>
      <c r="E155" s="11"/>
      <c r="F155" s="11"/>
      <c r="G155" s="11"/>
      <c r="H155" s="10">
        <f t="shared" si="6"/>
        <v>0</v>
      </c>
      <c r="I155" s="13">
        <f t="shared" si="7"/>
        <v>0</v>
      </c>
      <c r="J155" s="10">
        <f t="shared" si="8"/>
        <v>1</v>
      </c>
    </row>
    <row r="156" spans="1:10" ht="13.5" thickBot="1">
      <c r="A156" s="10" t="str">
        <f>IF(COUNTIF(CACReader!$H$2:$H$987,F156)&gt;0,"Present",IF(B156=1,"Present", "Absent"))</f>
        <v>Absent</v>
      </c>
      <c r="C156" s="11"/>
      <c r="D156" s="11"/>
      <c r="E156" s="11"/>
      <c r="F156" s="11"/>
      <c r="G156" s="11"/>
      <c r="H156" s="10">
        <f t="shared" si="6"/>
        <v>0</v>
      </c>
      <c r="I156" s="13">
        <f t="shared" si="7"/>
        <v>0</v>
      </c>
      <c r="J156" s="10">
        <f t="shared" si="8"/>
        <v>1</v>
      </c>
    </row>
    <row r="157" spans="1:10" ht="13.5" thickBot="1">
      <c r="A157" s="10" t="str">
        <f>IF(COUNTIF(CACReader!$H$2:$H$987,F157)&gt;0,"Present",IF(B157=1,"Present", "Absent"))</f>
        <v>Absent</v>
      </c>
      <c r="C157" s="11"/>
      <c r="D157" s="11"/>
      <c r="E157" s="11"/>
      <c r="F157" s="11"/>
      <c r="G157" s="11"/>
      <c r="H157" s="10">
        <f t="shared" si="6"/>
        <v>0</v>
      </c>
      <c r="I157" s="13">
        <f t="shared" si="7"/>
        <v>0</v>
      </c>
      <c r="J157" s="10">
        <f t="shared" si="8"/>
        <v>1</v>
      </c>
    </row>
    <row r="158" spans="1:10" ht="13.5" thickBot="1">
      <c r="A158" s="10" t="str">
        <f>IF(COUNTIF(CACReader!$H$2:$H$987,F158)&gt;0,"Present",IF(B158=1,"Present", "Absent"))</f>
        <v>Absent</v>
      </c>
      <c r="C158" s="11"/>
      <c r="D158" s="11"/>
      <c r="E158" s="11"/>
      <c r="F158" s="11"/>
      <c r="G158" s="11"/>
      <c r="H158" s="10">
        <f t="shared" si="6"/>
        <v>0</v>
      </c>
      <c r="I158" s="13">
        <f t="shared" si="7"/>
        <v>0</v>
      </c>
      <c r="J158" s="10">
        <f t="shared" si="8"/>
        <v>1</v>
      </c>
    </row>
    <row r="159" spans="1:10" ht="13.5" thickBot="1">
      <c r="A159" s="10" t="str">
        <f>IF(COUNTIF(CACReader!$H$2:$H$987,F159)&gt;0,"Present",IF(B159=1,"Present", "Absent"))</f>
        <v>Absent</v>
      </c>
      <c r="C159" s="11"/>
      <c r="D159" s="11"/>
      <c r="E159" s="11"/>
      <c r="F159" s="11"/>
      <c r="G159" s="11"/>
      <c r="H159" s="10">
        <f t="shared" si="6"/>
        <v>0</v>
      </c>
      <c r="I159" s="13">
        <f t="shared" si="7"/>
        <v>0</v>
      </c>
      <c r="J159" s="10">
        <f t="shared" si="8"/>
        <v>1</v>
      </c>
    </row>
    <row r="160" spans="1:10" ht="13.5" thickBot="1">
      <c r="A160" s="10" t="str">
        <f>IF(COUNTIF(CACReader!$H$2:$H$987,F160)&gt;0,"Present",IF(B160=1,"Present", "Absent"))</f>
        <v>Absent</v>
      </c>
      <c r="C160" s="11"/>
      <c r="D160" s="11"/>
      <c r="E160" s="11"/>
      <c r="F160" s="11"/>
      <c r="G160" s="12"/>
      <c r="H160" s="10">
        <f t="shared" si="6"/>
        <v>0</v>
      </c>
      <c r="I160" s="13">
        <f t="shared" si="7"/>
        <v>0</v>
      </c>
      <c r="J160" s="10">
        <f t="shared" si="8"/>
        <v>1</v>
      </c>
    </row>
    <row r="161" spans="1:10" ht="13.5" thickBot="1">
      <c r="A161" s="10" t="str">
        <f>IF(COUNTIF(CACReader!$H$2:$H$987,F161)&gt;0,"Present",IF(B161=1,"Present", "Absent"))</f>
        <v>Absent</v>
      </c>
      <c r="C161" s="11"/>
      <c r="D161" s="11"/>
      <c r="E161" s="11"/>
      <c r="F161" s="11"/>
      <c r="G161" s="11"/>
      <c r="H161" s="10">
        <f t="shared" si="6"/>
        <v>0</v>
      </c>
      <c r="I161" s="13">
        <f t="shared" si="7"/>
        <v>0</v>
      </c>
      <c r="J161" s="10">
        <f t="shared" si="8"/>
        <v>1</v>
      </c>
    </row>
    <row r="162" spans="1:10" ht="13.5" thickBot="1">
      <c r="A162" s="10" t="str">
        <f>IF(COUNTIF(CACReader!$H$2:$H$987,F162)&gt;0,"Present",IF(B162=1,"Present", "Absent"))</f>
        <v>Absent</v>
      </c>
      <c r="C162" s="11"/>
      <c r="D162" s="11"/>
      <c r="E162" s="12"/>
      <c r="F162" s="11"/>
      <c r="G162" s="11"/>
      <c r="H162" s="10">
        <f t="shared" si="6"/>
        <v>0</v>
      </c>
      <c r="I162" s="13">
        <f t="shared" si="7"/>
        <v>0</v>
      </c>
      <c r="J162" s="10">
        <f t="shared" si="8"/>
        <v>1</v>
      </c>
    </row>
    <row r="163" spans="1:10" ht="13.5" thickBot="1">
      <c r="A163" s="10" t="str">
        <f>IF(COUNTIF(CACReader!$H$2:$H$987,F163)&gt;0,"Present",IF(B163=1,"Present", "Absent"))</f>
        <v>Absent</v>
      </c>
      <c r="C163" s="11"/>
      <c r="D163" s="11"/>
      <c r="E163" s="11"/>
      <c r="F163" s="11"/>
      <c r="G163" s="11"/>
      <c r="H163" s="10">
        <f t="shared" si="6"/>
        <v>0</v>
      </c>
      <c r="I163" s="13">
        <f t="shared" si="7"/>
        <v>0</v>
      </c>
      <c r="J163" s="10">
        <f t="shared" si="8"/>
        <v>1</v>
      </c>
    </row>
    <row r="164" spans="1:10" ht="13.5" thickBot="1">
      <c r="A164" s="10" t="str">
        <f>IF(COUNTIF(CACReader!$H$2:$H$987,F164)&gt;0,"Present",IF(B164=1,"Present", "Absent"))</f>
        <v>Absent</v>
      </c>
      <c r="C164" s="11"/>
      <c r="D164" s="11"/>
      <c r="E164" s="11"/>
      <c r="F164" s="11"/>
      <c r="G164" s="11"/>
      <c r="H164" s="10">
        <f t="shared" si="6"/>
        <v>0</v>
      </c>
      <c r="I164" s="13">
        <f t="shared" si="7"/>
        <v>0</v>
      </c>
      <c r="J164" s="10">
        <f t="shared" si="8"/>
        <v>1</v>
      </c>
    </row>
    <row r="165" spans="1:10" ht="13.5" thickBot="1">
      <c r="A165" s="10" t="str">
        <f>IF(COUNTIF(CACReader!$H$2:$H$987,F165)&gt;0,"Present",IF(B165=1,"Present", "Absent"))</f>
        <v>Absent</v>
      </c>
      <c r="C165" s="11"/>
      <c r="D165" s="11"/>
      <c r="E165" s="11"/>
      <c r="F165" s="11"/>
      <c r="G165" s="12"/>
      <c r="H165" s="10">
        <f t="shared" si="6"/>
        <v>0</v>
      </c>
      <c r="I165" s="13">
        <f t="shared" si="7"/>
        <v>0</v>
      </c>
      <c r="J165" s="10">
        <f t="shared" si="8"/>
        <v>1</v>
      </c>
    </row>
    <row r="166" spans="1:10" ht="13.5" thickBot="1">
      <c r="A166" s="10" t="str">
        <f>IF(COUNTIF(CACReader!$H$2:$H$987,F166)&gt;0,"Present",IF(B166=1,"Present", "Absent"))</f>
        <v>Absent</v>
      </c>
      <c r="C166" s="11"/>
      <c r="D166" s="11"/>
      <c r="E166" s="12"/>
      <c r="F166" s="11"/>
      <c r="G166" s="11"/>
      <c r="H166" s="10">
        <f t="shared" si="6"/>
        <v>0</v>
      </c>
      <c r="I166" s="13">
        <f t="shared" si="7"/>
        <v>0</v>
      </c>
      <c r="J166" s="10">
        <f t="shared" si="8"/>
        <v>1</v>
      </c>
    </row>
    <row r="167" spans="1:10" ht="13.5" thickBot="1">
      <c r="A167" s="10" t="str">
        <f>IF(COUNTIF(CACReader!$H$2:$H$987,F167)&gt;0,"Present",IF(B167=1,"Present", "Absent"))</f>
        <v>Absent</v>
      </c>
      <c r="C167" s="11"/>
      <c r="D167" s="11"/>
      <c r="E167" s="11"/>
      <c r="F167" s="11"/>
      <c r="G167" s="11"/>
      <c r="H167" s="10">
        <f t="shared" si="6"/>
        <v>0</v>
      </c>
      <c r="I167" s="13">
        <f t="shared" si="7"/>
        <v>0</v>
      </c>
      <c r="J167" s="10">
        <f t="shared" si="8"/>
        <v>1</v>
      </c>
    </row>
    <row r="168" spans="1:10" ht="13.5" thickBot="1">
      <c r="A168" s="10" t="str">
        <f>IF(COUNTIF(CACReader!$H$2:$H$987,F168)&gt;0,"Present",IF(B168=1,"Present", "Absent"))</f>
        <v>Absent</v>
      </c>
      <c r="C168" s="11"/>
      <c r="D168" s="11"/>
      <c r="E168" s="11"/>
      <c r="F168" s="11"/>
      <c r="G168" s="11"/>
      <c r="H168" s="10">
        <f t="shared" si="6"/>
        <v>0</v>
      </c>
      <c r="I168" s="13">
        <f t="shared" si="7"/>
        <v>0</v>
      </c>
      <c r="J168" s="10">
        <f t="shared" si="8"/>
        <v>1</v>
      </c>
    </row>
    <row r="169" spans="1:10" ht="13.5" thickBot="1">
      <c r="A169" s="10" t="str">
        <f>IF(COUNTIF(CACReader!$H$2:$H$987,F169)&gt;0,"Present",IF(B169=1,"Present", "Absent"))</f>
        <v>Absent</v>
      </c>
      <c r="C169" s="11"/>
      <c r="D169" s="11"/>
      <c r="E169" s="11"/>
      <c r="F169" s="11"/>
      <c r="G169" s="11"/>
      <c r="H169" s="10">
        <f t="shared" si="6"/>
        <v>0</v>
      </c>
      <c r="I169" s="13">
        <f t="shared" si="7"/>
        <v>0</v>
      </c>
      <c r="J169" s="10">
        <f t="shared" si="8"/>
        <v>1</v>
      </c>
    </row>
    <row r="170" spans="1:10" ht="13.5" thickBot="1">
      <c r="A170" s="10" t="str">
        <f>IF(COUNTIF(CACReader!$H$2:$H$987,F170)&gt;0,"Present",IF(B170=1,"Present", "Absent"))</f>
        <v>Absent</v>
      </c>
      <c r="C170" s="11"/>
      <c r="D170" s="11"/>
      <c r="E170" s="11"/>
      <c r="F170" s="11"/>
      <c r="G170" s="11"/>
      <c r="H170" s="10">
        <f t="shared" si="6"/>
        <v>0</v>
      </c>
      <c r="I170" s="13">
        <f t="shared" si="7"/>
        <v>0</v>
      </c>
      <c r="J170" s="10">
        <f t="shared" si="8"/>
        <v>1</v>
      </c>
    </row>
    <row r="171" spans="1:10" ht="13.5" thickBot="1">
      <c r="A171" s="10" t="str">
        <f>IF(COUNTIF(CACReader!$H$2:$H$987,F171)&gt;0,"Present",IF(B171=1,"Present", "Absent"))</f>
        <v>Absent</v>
      </c>
      <c r="C171" s="11"/>
      <c r="D171" s="11"/>
      <c r="E171" s="11"/>
      <c r="F171" s="11"/>
      <c r="G171" s="11"/>
      <c r="H171" s="10">
        <f t="shared" si="6"/>
        <v>0</v>
      </c>
      <c r="I171" s="13">
        <f t="shared" si="7"/>
        <v>0</v>
      </c>
      <c r="J171" s="10">
        <f t="shared" si="8"/>
        <v>1</v>
      </c>
    </row>
    <row r="172" spans="1:10" ht="13.5" thickBot="1">
      <c r="A172" s="10" t="str">
        <f>IF(COUNTIF(CACReader!$H$2:$H$987,F172)&gt;0,"Present",IF(B172=1,"Present", "Absent"))</f>
        <v>Absent</v>
      </c>
      <c r="C172" s="11"/>
      <c r="D172" s="11"/>
      <c r="E172" s="11"/>
      <c r="F172" s="11"/>
      <c r="G172" s="11"/>
      <c r="H172" s="10">
        <f t="shared" si="6"/>
        <v>0</v>
      </c>
      <c r="I172" s="13">
        <f t="shared" si="7"/>
        <v>0</v>
      </c>
      <c r="J172" s="10">
        <f t="shared" si="8"/>
        <v>1</v>
      </c>
    </row>
    <row r="173" spans="1:10" ht="13.5" thickBot="1">
      <c r="A173" s="10" t="str">
        <f>IF(COUNTIF(CACReader!$H$2:$H$987,F173)&gt;0,"Present",IF(B173=1,"Present", "Absent"))</f>
        <v>Absent</v>
      </c>
      <c r="C173" s="11"/>
      <c r="D173" s="11"/>
      <c r="E173" s="12"/>
      <c r="F173" s="11"/>
      <c r="G173" s="11"/>
      <c r="H173" s="10">
        <f t="shared" si="6"/>
        <v>0</v>
      </c>
      <c r="I173" s="13">
        <f t="shared" si="7"/>
        <v>0</v>
      </c>
      <c r="J173" s="10">
        <f t="shared" si="8"/>
        <v>1</v>
      </c>
    </row>
    <row r="174" spans="1:10" ht="13.5" thickBot="1">
      <c r="A174" s="10" t="str">
        <f>IF(COUNTIF(CACReader!$H$2:$H$987,F174)&gt;0,"Present",IF(B174=1,"Present", "Absent"))</f>
        <v>Absent</v>
      </c>
      <c r="C174" s="11"/>
      <c r="D174" s="11"/>
      <c r="E174" s="12"/>
      <c r="F174" s="11"/>
      <c r="G174" s="11"/>
      <c r="H174" s="10">
        <f t="shared" si="6"/>
        <v>0</v>
      </c>
      <c r="I174" s="13">
        <f t="shared" si="7"/>
        <v>0</v>
      </c>
      <c r="J174" s="10">
        <f t="shared" si="8"/>
        <v>1</v>
      </c>
    </row>
    <row r="175" spans="1:10" ht="13.5" thickBot="1">
      <c r="A175" s="10" t="str">
        <f>IF(COUNTIF(CACReader!$H$2:$H$987,F175)&gt;0,"Present",IF(B175=1,"Present", "Absent"))</f>
        <v>Absent</v>
      </c>
      <c r="C175" s="11"/>
      <c r="D175" s="11"/>
      <c r="E175" s="11"/>
      <c r="F175" s="11"/>
      <c r="G175" s="11"/>
      <c r="H175" s="10">
        <f t="shared" si="6"/>
        <v>0</v>
      </c>
      <c r="I175" s="13">
        <f t="shared" si="7"/>
        <v>0</v>
      </c>
      <c r="J175" s="10">
        <f t="shared" si="8"/>
        <v>1</v>
      </c>
    </row>
    <row r="176" spans="1:10" ht="13.5" thickBot="1">
      <c r="A176" s="10" t="str">
        <f>IF(COUNTIF(CACReader!$H$2:$H$987,F176)&gt;0,"Present",IF(B176=1,"Present", "Absent"))</f>
        <v>Absent</v>
      </c>
      <c r="C176" s="11"/>
      <c r="D176" s="11"/>
      <c r="E176" s="11"/>
      <c r="F176" s="11"/>
      <c r="G176" s="11"/>
      <c r="H176" s="10">
        <f t="shared" si="6"/>
        <v>0</v>
      </c>
      <c r="I176" s="13">
        <f t="shared" si="7"/>
        <v>0</v>
      </c>
      <c r="J176" s="10">
        <f t="shared" si="8"/>
        <v>1</v>
      </c>
    </row>
    <row r="177" spans="1:10" ht="13.5" thickBot="1">
      <c r="A177" s="10" t="str">
        <f>IF(COUNTIF(CACReader!$H$2:$H$987,F177)&gt;0,"Present",IF(B177=1,"Present", "Absent"))</f>
        <v>Absent</v>
      </c>
      <c r="C177" s="11"/>
      <c r="D177" s="11"/>
      <c r="E177" s="11"/>
      <c r="F177" s="11"/>
      <c r="G177" s="11"/>
      <c r="H177" s="10">
        <f t="shared" si="6"/>
        <v>0</v>
      </c>
      <c r="I177" s="13">
        <f t="shared" si="7"/>
        <v>0</v>
      </c>
      <c r="J177" s="10">
        <f t="shared" si="8"/>
        <v>1</v>
      </c>
    </row>
    <row r="178" spans="1:10" ht="13.5" thickBot="1">
      <c r="A178" s="10" t="str">
        <f>IF(COUNTIF(CACReader!$H$2:$H$987,F178)&gt;0,"Present",IF(B178=1,"Present", "Absent"))</f>
        <v>Absent</v>
      </c>
      <c r="C178" s="11"/>
      <c r="D178" s="11"/>
      <c r="E178" s="11"/>
      <c r="F178" s="11"/>
      <c r="G178" s="11"/>
      <c r="H178" s="10">
        <f t="shared" si="6"/>
        <v>0</v>
      </c>
      <c r="I178" s="13">
        <f t="shared" si="7"/>
        <v>0</v>
      </c>
      <c r="J178" s="10">
        <f t="shared" si="8"/>
        <v>1</v>
      </c>
    </row>
    <row r="179" spans="1:10" ht="13.5" thickBot="1">
      <c r="A179" s="10" t="str">
        <f>IF(COUNTIF(CACReader!$H$2:$H$987,F179)&gt;0,"Present",IF(B179=1,"Present", "Absent"))</f>
        <v>Absent</v>
      </c>
      <c r="C179" s="11"/>
      <c r="D179" s="11"/>
      <c r="E179" s="11"/>
      <c r="F179" s="11"/>
      <c r="G179" s="11"/>
      <c r="H179" s="10">
        <f t="shared" si="6"/>
        <v>0</v>
      </c>
      <c r="I179" s="13">
        <f t="shared" si="7"/>
        <v>0</v>
      </c>
      <c r="J179" s="10">
        <f t="shared" si="8"/>
        <v>1</v>
      </c>
    </row>
    <row r="180" spans="1:10" ht="13.5" thickBot="1">
      <c r="A180" s="10" t="str">
        <f>IF(COUNTIF(CACReader!$H$2:$H$987,F180)&gt;0,"Present",IF(B180=1,"Present", "Absent"))</f>
        <v>Absent</v>
      </c>
      <c r="C180" s="11"/>
      <c r="D180" s="11"/>
      <c r="E180" s="11"/>
      <c r="F180" s="11"/>
      <c r="G180" s="11"/>
      <c r="H180" s="10">
        <f t="shared" si="6"/>
        <v>0</v>
      </c>
      <c r="I180" s="13">
        <f t="shared" si="7"/>
        <v>0</v>
      </c>
      <c r="J180" s="10">
        <f t="shared" si="8"/>
        <v>1</v>
      </c>
    </row>
    <row r="181" spans="1:10" ht="13.5" thickBot="1">
      <c r="A181" s="10" t="str">
        <f>IF(COUNTIF(CACReader!$H$2:$H$987,F181)&gt;0,"Present",IF(B181=1,"Present", "Absent"))</f>
        <v>Absent</v>
      </c>
      <c r="C181" s="11"/>
      <c r="D181" s="11"/>
      <c r="E181" s="11"/>
      <c r="F181" s="11"/>
      <c r="G181" s="11"/>
      <c r="H181" s="10">
        <f t="shared" si="6"/>
        <v>0</v>
      </c>
      <c r="I181" s="13">
        <f t="shared" si="7"/>
        <v>0</v>
      </c>
      <c r="J181" s="10">
        <f t="shared" si="8"/>
        <v>1</v>
      </c>
    </row>
    <row r="182" spans="1:10" ht="13.5" thickBot="1">
      <c r="A182" s="10" t="str">
        <f>IF(COUNTIF(CACReader!$H$2:$H$987,F182)&gt;0,"Present",IF(B182=1,"Present", "Absent"))</f>
        <v>Absent</v>
      </c>
      <c r="C182" s="11"/>
      <c r="D182" s="11"/>
      <c r="E182" s="11"/>
      <c r="F182" s="11"/>
      <c r="G182" s="11"/>
      <c r="H182" s="10">
        <f t="shared" si="6"/>
        <v>0</v>
      </c>
      <c r="I182" s="13">
        <f t="shared" si="7"/>
        <v>0</v>
      </c>
      <c r="J182" s="10">
        <f t="shared" si="8"/>
        <v>1</v>
      </c>
    </row>
    <row r="183" spans="1:10" ht="13.5" thickBot="1">
      <c r="A183" s="10" t="str">
        <f>IF(COUNTIF(CACReader!$H$2:$H$987,F183)&gt;0,"Present",IF(B183=1,"Present", "Absent"))</f>
        <v>Absent</v>
      </c>
      <c r="C183" s="11"/>
      <c r="D183" s="11"/>
      <c r="E183" s="12"/>
      <c r="F183" s="11"/>
      <c r="G183" s="11"/>
      <c r="H183" s="10">
        <f t="shared" si="6"/>
        <v>0</v>
      </c>
      <c r="I183" s="13">
        <f t="shared" si="7"/>
        <v>0</v>
      </c>
      <c r="J183" s="10">
        <f t="shared" si="8"/>
        <v>1</v>
      </c>
    </row>
    <row r="184" spans="1:10" ht="13.5" thickBot="1">
      <c r="A184" s="10" t="str">
        <f>IF(COUNTIF(CACReader!$H$2:$H$987,F184)&gt;0,"Present",IF(B184=1,"Present", "Absent"))</f>
        <v>Absent</v>
      </c>
      <c r="C184" s="11"/>
      <c r="D184" s="11"/>
      <c r="E184" s="11"/>
      <c r="F184" s="11"/>
      <c r="G184" s="11"/>
      <c r="H184" s="10">
        <f t="shared" si="6"/>
        <v>0</v>
      </c>
      <c r="I184" s="13">
        <f t="shared" si="7"/>
        <v>0</v>
      </c>
      <c r="J184" s="10">
        <f t="shared" si="8"/>
        <v>1</v>
      </c>
    </row>
    <row r="185" spans="1:10" ht="13.5" thickBot="1">
      <c r="A185" s="10" t="str">
        <f>IF(COUNTIF(CACReader!$H$2:$H$987,F185)&gt;0,"Present",IF(B185=1,"Present", "Absent"))</f>
        <v>Absent</v>
      </c>
      <c r="C185" s="11"/>
      <c r="D185" s="11"/>
      <c r="E185" s="11"/>
      <c r="F185" s="11"/>
      <c r="G185" s="11"/>
      <c r="H185" s="10">
        <f t="shared" si="6"/>
        <v>0</v>
      </c>
      <c r="I185" s="13">
        <f t="shared" si="7"/>
        <v>0</v>
      </c>
      <c r="J185" s="10">
        <f t="shared" si="8"/>
        <v>1</v>
      </c>
    </row>
    <row r="186" spans="1:10" ht="13.5" thickBot="1">
      <c r="A186" s="10" t="str">
        <f>IF(COUNTIF(CACReader!$H$2:$H$987,F186)&gt;0,"Present",IF(B186=1,"Present", "Absent"))</f>
        <v>Absent</v>
      </c>
      <c r="C186" s="11"/>
      <c r="D186" s="11"/>
      <c r="E186" s="11"/>
      <c r="F186" s="11"/>
      <c r="G186" s="11"/>
      <c r="H186" s="10">
        <f t="shared" si="6"/>
        <v>0</v>
      </c>
      <c r="I186" s="13">
        <f t="shared" si="7"/>
        <v>0</v>
      </c>
      <c r="J186" s="10">
        <f t="shared" si="8"/>
        <v>1</v>
      </c>
    </row>
    <row r="187" spans="1:10" ht="13.5" thickBot="1">
      <c r="A187" s="10" t="str">
        <f>IF(COUNTIF(CACReader!$H$2:$H$987,F187)&gt;0,"Present",IF(B187=1,"Present", "Absent"))</f>
        <v>Absent</v>
      </c>
      <c r="C187" s="11"/>
      <c r="D187" s="11"/>
      <c r="E187" s="11"/>
      <c r="F187" s="11"/>
      <c r="G187" s="11"/>
      <c r="H187" s="10">
        <f t="shared" si="6"/>
        <v>0</v>
      </c>
      <c r="I187" s="13">
        <f t="shared" si="7"/>
        <v>0</v>
      </c>
      <c r="J187" s="10">
        <f t="shared" si="8"/>
        <v>1</v>
      </c>
    </row>
    <row r="188" spans="1:10" ht="13.5" thickBot="1">
      <c r="A188" s="10" t="str">
        <f>IF(COUNTIF(CACReader!$H$2:$H$987,F188)&gt;0,"Present",IF(B188=1,"Present", "Absent"))</f>
        <v>Absent</v>
      </c>
      <c r="C188" s="11"/>
      <c r="D188" s="11"/>
      <c r="E188" s="11"/>
      <c r="F188" s="11"/>
      <c r="G188" s="11"/>
      <c r="H188" s="10">
        <f t="shared" si="6"/>
        <v>0</v>
      </c>
      <c r="I188" s="13">
        <f t="shared" si="7"/>
        <v>0</v>
      </c>
      <c r="J188" s="10">
        <f t="shared" si="8"/>
        <v>1</v>
      </c>
    </row>
    <row r="189" spans="1:10" ht="13.5" thickBot="1">
      <c r="A189" s="10" t="str">
        <f>IF(COUNTIF(CACReader!$H$2:$H$987,F189)&gt;0,"Present",IF(B189=1,"Present", "Absent"))</f>
        <v>Absent</v>
      </c>
      <c r="C189" s="11"/>
      <c r="D189" s="11"/>
      <c r="E189" s="11"/>
      <c r="F189" s="11"/>
      <c r="G189" s="11"/>
      <c r="H189" s="10">
        <f t="shared" si="6"/>
        <v>0</v>
      </c>
      <c r="I189" s="13">
        <f t="shared" si="7"/>
        <v>0</v>
      </c>
      <c r="J189" s="10">
        <f t="shared" si="8"/>
        <v>1</v>
      </c>
    </row>
    <row r="190" spans="1:10" ht="13.5" thickBot="1">
      <c r="A190" s="10" t="str">
        <f>IF(COUNTIF(CACReader!$H$2:$H$987,F190)&gt;0,"Present",IF(B190=1,"Present", "Absent"))</f>
        <v>Absent</v>
      </c>
      <c r="C190" s="11"/>
      <c r="D190" s="11"/>
      <c r="E190" s="11"/>
      <c r="F190" s="11"/>
      <c r="G190" s="11"/>
      <c r="H190" s="10">
        <f t="shared" si="6"/>
        <v>0</v>
      </c>
      <c r="I190" s="13">
        <f t="shared" si="7"/>
        <v>0</v>
      </c>
      <c r="J190" s="10">
        <f t="shared" si="8"/>
        <v>1</v>
      </c>
    </row>
    <row r="191" spans="1:10" ht="13.5" thickBot="1">
      <c r="A191" s="10" t="str">
        <f>IF(COUNTIF(CACReader!$H$2:$H$987,F191)&gt;0,"Present",IF(B191=1,"Present", "Absent"))</f>
        <v>Absent</v>
      </c>
      <c r="C191" s="11"/>
      <c r="D191" s="11"/>
      <c r="E191" s="11"/>
      <c r="F191" s="11"/>
      <c r="G191" s="11"/>
      <c r="H191" s="10">
        <f t="shared" si="6"/>
        <v>0</v>
      </c>
      <c r="I191" s="13">
        <f t="shared" si="7"/>
        <v>0</v>
      </c>
      <c r="J191" s="10">
        <f t="shared" si="8"/>
        <v>1</v>
      </c>
    </row>
    <row r="192" spans="1:10" ht="13.5" thickBot="1">
      <c r="A192" s="10" t="str">
        <f>IF(COUNTIF(CACReader!$H$2:$H$987,F192)&gt;0,"Present",IF(B192=1,"Present", "Absent"))</f>
        <v>Absent</v>
      </c>
      <c r="C192" s="11"/>
      <c r="D192" s="11"/>
      <c r="E192" s="11"/>
      <c r="F192" s="11"/>
      <c r="G192" s="11"/>
      <c r="H192" s="10">
        <f t="shared" si="6"/>
        <v>0</v>
      </c>
      <c r="I192" s="13">
        <f t="shared" si="7"/>
        <v>0</v>
      </c>
      <c r="J192" s="10">
        <f t="shared" si="8"/>
        <v>1</v>
      </c>
    </row>
    <row r="193" spans="1:10" ht="13.5" thickBot="1">
      <c r="A193" s="10" t="str">
        <f>IF(COUNTIF(CACReader!$H$2:$H$987,F193)&gt;0,"Present",IF(B193=1,"Present", "Absent"))</f>
        <v>Absent</v>
      </c>
      <c r="C193" s="11"/>
      <c r="D193" s="11"/>
      <c r="E193" s="11"/>
      <c r="F193" s="11"/>
      <c r="G193" s="11"/>
      <c r="H193" s="10">
        <f t="shared" si="6"/>
        <v>0</v>
      </c>
      <c r="I193" s="13">
        <f t="shared" si="7"/>
        <v>0</v>
      </c>
      <c r="J193" s="10">
        <f t="shared" si="8"/>
        <v>1</v>
      </c>
    </row>
    <row r="194" spans="1:10" ht="13.5" thickBot="1">
      <c r="A194" s="10" t="str">
        <f>IF(COUNTIF(CACReader!$H$2:$H$987,F194)&gt;0,"Present",IF(B194=1,"Present", "Absent"))</f>
        <v>Absent</v>
      </c>
      <c r="C194" s="11"/>
      <c r="D194" s="11"/>
      <c r="E194" s="12"/>
      <c r="F194" s="11"/>
      <c r="G194" s="11"/>
      <c r="H194" s="10">
        <f t="shared" si="6"/>
        <v>0</v>
      </c>
      <c r="I194" s="13">
        <f t="shared" si="7"/>
        <v>0</v>
      </c>
      <c r="J194" s="10">
        <f t="shared" si="8"/>
        <v>1</v>
      </c>
    </row>
    <row r="195" spans="1:10" ht="13.5" thickBot="1">
      <c r="A195" s="10" t="str">
        <f>IF(COUNTIF(CACReader!$H$2:$H$987,F195)&gt;0,"Present",IF(B195=1,"Present", "Absent"))</f>
        <v>Absent</v>
      </c>
      <c r="C195" s="11"/>
      <c r="D195" s="11"/>
      <c r="E195" s="11"/>
      <c r="F195" s="11"/>
      <c r="G195" s="11"/>
      <c r="H195" s="10">
        <f t="shared" ref="H195:H242" si="9">IF(G195="E1","PVT",IF(G195="E2","PFC",IF(G195="E3","LCpl",IF(G195="E4","Cpl",IF(G195="E5","Sgt",IF(G195="E6","SSgt",G195))))))</f>
        <v>0</v>
      </c>
      <c r="I195" s="13">
        <f t="shared" ref="I195:I242" si="10">IF(A195="Present",1,0)</f>
        <v>0</v>
      </c>
      <c r="J195" s="10">
        <f t="shared" ref="J195:J242" si="11">IF(A195="Absent",1,0)</f>
        <v>1</v>
      </c>
    </row>
    <row r="196" spans="1:10" ht="13.5" thickBot="1">
      <c r="A196" s="10" t="str">
        <f>IF(COUNTIF(CACReader!$H$2:$H$987,F196)&gt;0,"Present",IF(B196=1,"Present", "Absent"))</f>
        <v>Absent</v>
      </c>
      <c r="C196" s="11"/>
      <c r="D196" s="11"/>
      <c r="E196" s="11"/>
      <c r="F196" s="11"/>
      <c r="G196" s="11"/>
      <c r="H196" s="10">
        <f t="shared" si="9"/>
        <v>0</v>
      </c>
      <c r="I196" s="13">
        <f t="shared" si="10"/>
        <v>0</v>
      </c>
      <c r="J196" s="10">
        <f t="shared" si="11"/>
        <v>1</v>
      </c>
    </row>
    <row r="197" spans="1:10" ht="13.5" thickBot="1">
      <c r="A197" s="10" t="str">
        <f>IF(COUNTIF(CACReader!$H$2:$H$987,F197)&gt;0,"Present",IF(B197=1,"Present", "Absent"))</f>
        <v>Absent</v>
      </c>
      <c r="C197" s="11"/>
      <c r="D197" s="11"/>
      <c r="E197" s="11"/>
      <c r="F197" s="11"/>
      <c r="G197" s="11"/>
      <c r="H197" s="10">
        <f t="shared" si="9"/>
        <v>0</v>
      </c>
      <c r="I197" s="13">
        <f t="shared" si="10"/>
        <v>0</v>
      </c>
      <c r="J197" s="10">
        <f t="shared" si="11"/>
        <v>1</v>
      </c>
    </row>
    <row r="198" spans="1:10" ht="13.5" thickBot="1">
      <c r="A198" s="10" t="str">
        <f>IF(COUNTIF(CACReader!$H$2:$H$987,F198)&gt;0,"Present",IF(B198=1,"Present", "Absent"))</f>
        <v>Absent</v>
      </c>
      <c r="C198" s="11"/>
      <c r="D198" s="11"/>
      <c r="E198" s="11"/>
      <c r="F198" s="11"/>
      <c r="G198" s="11"/>
      <c r="H198" s="10">
        <f t="shared" si="9"/>
        <v>0</v>
      </c>
      <c r="I198" s="13">
        <f t="shared" si="10"/>
        <v>0</v>
      </c>
      <c r="J198" s="10">
        <f t="shared" si="11"/>
        <v>1</v>
      </c>
    </row>
    <row r="199" spans="1:10" ht="13.5" thickBot="1">
      <c r="A199" s="10" t="str">
        <f>IF(COUNTIF(CACReader!$H$2:$H$987,F199)&gt;0,"Present",IF(B199=1,"Present", "Absent"))</f>
        <v>Absent</v>
      </c>
      <c r="C199" s="11"/>
      <c r="D199" s="11"/>
      <c r="E199" s="11"/>
      <c r="F199" s="11"/>
      <c r="G199" s="11"/>
      <c r="H199" s="10">
        <f t="shared" si="9"/>
        <v>0</v>
      </c>
      <c r="I199" s="13">
        <f t="shared" si="10"/>
        <v>0</v>
      </c>
      <c r="J199" s="10">
        <f t="shared" si="11"/>
        <v>1</v>
      </c>
    </row>
    <row r="200" spans="1:10" ht="13.5" thickBot="1">
      <c r="A200" s="10" t="str">
        <f>IF(COUNTIF(CACReader!$H$2:$H$987,F200)&gt;0,"Present",IF(B200=1,"Present", "Absent"))</f>
        <v>Absent</v>
      </c>
      <c r="C200" s="11"/>
      <c r="D200" s="11"/>
      <c r="E200" s="11"/>
      <c r="F200" s="11"/>
      <c r="G200" s="11"/>
      <c r="H200" s="10">
        <f t="shared" si="9"/>
        <v>0</v>
      </c>
      <c r="I200" s="13">
        <f t="shared" si="10"/>
        <v>0</v>
      </c>
      <c r="J200" s="10">
        <f t="shared" si="11"/>
        <v>1</v>
      </c>
    </row>
    <row r="201" spans="1:10" ht="13.5" thickBot="1">
      <c r="A201" s="10" t="str">
        <f>IF(COUNTIF(CACReader!$H$2:$H$987,F201)&gt;0,"Present",IF(B201=1,"Present", "Absent"))</f>
        <v>Absent</v>
      </c>
      <c r="C201" s="11"/>
      <c r="D201" s="11"/>
      <c r="E201" s="11"/>
      <c r="F201" s="11"/>
      <c r="G201" s="11"/>
      <c r="H201" s="10">
        <f t="shared" si="9"/>
        <v>0</v>
      </c>
      <c r="I201" s="13">
        <f t="shared" si="10"/>
        <v>0</v>
      </c>
      <c r="J201" s="10">
        <f t="shared" si="11"/>
        <v>1</v>
      </c>
    </row>
    <row r="202" spans="1:10" ht="13.5" thickBot="1">
      <c r="A202" s="10" t="str">
        <f>IF(COUNTIF(CACReader!$H$2:$H$987,F202)&gt;0,"Present",IF(B202=1,"Present", "Absent"))</f>
        <v>Absent</v>
      </c>
      <c r="C202" s="11"/>
      <c r="D202" s="11"/>
      <c r="E202" s="11"/>
      <c r="F202" s="11"/>
      <c r="G202" s="11"/>
      <c r="H202" s="10">
        <f t="shared" si="9"/>
        <v>0</v>
      </c>
      <c r="I202" s="13">
        <f t="shared" si="10"/>
        <v>0</v>
      </c>
      <c r="J202" s="10">
        <f t="shared" si="11"/>
        <v>1</v>
      </c>
    </row>
    <row r="203" spans="1:10" ht="13.5" thickBot="1">
      <c r="A203" s="10" t="str">
        <f>IF(COUNTIF(CACReader!$H$2:$H$987,F203)&gt;0,"Present",IF(B203=1,"Present", "Absent"))</f>
        <v>Absent</v>
      </c>
      <c r="C203" s="11"/>
      <c r="D203" s="11"/>
      <c r="E203" s="11"/>
      <c r="F203" s="11"/>
      <c r="G203" s="11"/>
      <c r="H203" s="10">
        <f t="shared" si="9"/>
        <v>0</v>
      </c>
      <c r="I203" s="13">
        <f t="shared" si="10"/>
        <v>0</v>
      </c>
      <c r="J203" s="10">
        <f t="shared" si="11"/>
        <v>1</v>
      </c>
    </row>
    <row r="204" spans="1:10" ht="13.5" thickBot="1">
      <c r="A204" s="10" t="str">
        <f>IF(COUNTIF(CACReader!$H$2:$H$987,F204)&gt;0,"Present",IF(B204=1,"Present", "Absent"))</f>
        <v>Absent</v>
      </c>
      <c r="C204" s="11"/>
      <c r="D204" s="11"/>
      <c r="E204" s="11"/>
      <c r="F204" s="11"/>
      <c r="G204" s="11"/>
      <c r="H204" s="10">
        <f t="shared" si="9"/>
        <v>0</v>
      </c>
      <c r="I204" s="13">
        <f t="shared" si="10"/>
        <v>0</v>
      </c>
      <c r="J204" s="10">
        <f t="shared" si="11"/>
        <v>1</v>
      </c>
    </row>
    <row r="205" spans="1:10" ht="13.5" thickBot="1">
      <c r="A205" s="10" t="str">
        <f>IF(COUNTIF(CACReader!$H$2:$H$987,F205)&gt;0,"Present",IF(B205=1,"Present", "Absent"))</f>
        <v>Absent</v>
      </c>
      <c r="C205" s="11"/>
      <c r="D205" s="11"/>
      <c r="E205" s="11"/>
      <c r="F205" s="11"/>
      <c r="G205" s="11"/>
      <c r="H205" s="10">
        <f t="shared" si="9"/>
        <v>0</v>
      </c>
      <c r="I205" s="13">
        <f t="shared" si="10"/>
        <v>0</v>
      </c>
      <c r="J205" s="10">
        <f t="shared" si="11"/>
        <v>1</v>
      </c>
    </row>
    <row r="206" spans="1:10" ht="13.5" thickBot="1">
      <c r="A206" s="10" t="str">
        <f>IF(COUNTIF(CACReader!$H$2:$H$987,F206)&gt;0,"Present",IF(B206=1,"Present", "Absent"))</f>
        <v>Absent</v>
      </c>
      <c r="C206" s="11"/>
      <c r="D206" s="11"/>
      <c r="E206" s="11"/>
      <c r="F206" s="11"/>
      <c r="G206" s="11"/>
      <c r="H206" s="10">
        <f t="shared" si="9"/>
        <v>0</v>
      </c>
      <c r="I206" s="13">
        <f t="shared" si="10"/>
        <v>0</v>
      </c>
      <c r="J206" s="10">
        <f t="shared" si="11"/>
        <v>1</v>
      </c>
    </row>
    <row r="207" spans="1:10" ht="13.5" thickBot="1">
      <c r="A207" s="10" t="str">
        <f>IF(COUNTIF(CACReader!$H$2:$H$987,F207)&gt;0,"Present",IF(B207=1,"Present", "Absent"))</f>
        <v>Absent</v>
      </c>
      <c r="C207" s="11"/>
      <c r="D207" s="11"/>
      <c r="E207" s="11"/>
      <c r="F207" s="11"/>
      <c r="G207" s="11"/>
      <c r="H207" s="10">
        <f t="shared" si="9"/>
        <v>0</v>
      </c>
      <c r="I207" s="13">
        <f t="shared" si="10"/>
        <v>0</v>
      </c>
      <c r="J207" s="10">
        <f t="shared" si="11"/>
        <v>1</v>
      </c>
    </row>
    <row r="208" spans="1:10" ht="13.5" thickBot="1">
      <c r="A208" s="10" t="str">
        <f>IF(COUNTIF(CACReader!$H$2:$H$987,F208)&gt;0,"Present",IF(B208=1,"Present", "Absent"))</f>
        <v>Absent</v>
      </c>
      <c r="C208" s="11"/>
      <c r="D208" s="11"/>
      <c r="E208" s="11"/>
      <c r="F208" s="11"/>
      <c r="G208" s="11"/>
      <c r="H208" s="10">
        <f t="shared" si="9"/>
        <v>0</v>
      </c>
      <c r="I208" s="13">
        <f t="shared" si="10"/>
        <v>0</v>
      </c>
      <c r="J208" s="10">
        <f t="shared" si="11"/>
        <v>1</v>
      </c>
    </row>
    <row r="209" spans="1:10" ht="13.5" thickBot="1">
      <c r="A209" s="10" t="str">
        <f>IF(COUNTIF(CACReader!$H$2:$H$987,F209)&gt;0,"Present",IF(B209=1,"Present", "Absent"))</f>
        <v>Absent</v>
      </c>
      <c r="C209" s="11"/>
      <c r="D209" s="11"/>
      <c r="E209" s="11"/>
      <c r="F209" s="11"/>
      <c r="G209" s="11"/>
      <c r="H209" s="10">
        <f t="shared" si="9"/>
        <v>0</v>
      </c>
      <c r="I209" s="13">
        <f t="shared" si="10"/>
        <v>0</v>
      </c>
      <c r="J209" s="10">
        <f t="shared" si="11"/>
        <v>1</v>
      </c>
    </row>
    <row r="210" spans="1:10" ht="13.5" thickBot="1">
      <c r="A210" s="10" t="str">
        <f>IF(COUNTIF(CACReader!$H$2:$H$987,F210)&gt;0,"Present",IF(B210=1,"Present", "Absent"))</f>
        <v>Absent</v>
      </c>
      <c r="C210" s="11"/>
      <c r="D210" s="11"/>
      <c r="E210" s="11"/>
      <c r="F210" s="11"/>
      <c r="G210" s="11"/>
      <c r="H210" s="10">
        <f t="shared" si="9"/>
        <v>0</v>
      </c>
      <c r="I210" s="13">
        <f t="shared" si="10"/>
        <v>0</v>
      </c>
      <c r="J210" s="10">
        <f t="shared" si="11"/>
        <v>1</v>
      </c>
    </row>
    <row r="211" spans="1:10" ht="13.5" thickBot="1">
      <c r="A211" s="10" t="str">
        <f>IF(COUNTIF(CACReader!$H$2:$H$987,F211)&gt;0,"Present",IF(B211=1,"Present", "Absent"))</f>
        <v>Absent</v>
      </c>
      <c r="C211" s="11"/>
      <c r="D211" s="11"/>
      <c r="E211" s="12"/>
      <c r="F211" s="11"/>
      <c r="G211" s="11"/>
      <c r="H211" s="10">
        <f t="shared" si="9"/>
        <v>0</v>
      </c>
      <c r="I211" s="13">
        <f t="shared" si="10"/>
        <v>0</v>
      </c>
      <c r="J211" s="10">
        <f t="shared" si="11"/>
        <v>1</v>
      </c>
    </row>
    <row r="212" spans="1:10" ht="13.5" thickBot="1">
      <c r="A212" s="10" t="str">
        <f>IF(COUNTIF(CACReader!$H$2:$H$987,F212)&gt;0,"Present",IF(B212=1,"Present", "Absent"))</f>
        <v>Absent</v>
      </c>
      <c r="C212" s="11"/>
      <c r="D212" s="11"/>
      <c r="E212" s="11"/>
      <c r="F212" s="11"/>
      <c r="G212" s="11"/>
      <c r="H212" s="10">
        <f t="shared" si="9"/>
        <v>0</v>
      </c>
      <c r="I212" s="13">
        <f t="shared" si="10"/>
        <v>0</v>
      </c>
      <c r="J212" s="10">
        <f t="shared" si="11"/>
        <v>1</v>
      </c>
    </row>
    <row r="213" spans="1:10" ht="13.5" thickBot="1">
      <c r="A213" s="10" t="str">
        <f>IF(COUNTIF(CACReader!$H$2:$H$987,F213)&gt;0,"Present",IF(B213=1,"Present", "Absent"))</f>
        <v>Absent</v>
      </c>
      <c r="C213" s="11"/>
      <c r="D213" s="11"/>
      <c r="E213" s="11"/>
      <c r="F213" s="11"/>
      <c r="G213" s="11"/>
      <c r="H213" s="10">
        <f t="shared" si="9"/>
        <v>0</v>
      </c>
      <c r="I213" s="13">
        <f t="shared" si="10"/>
        <v>0</v>
      </c>
      <c r="J213" s="10">
        <f t="shared" si="11"/>
        <v>1</v>
      </c>
    </row>
    <row r="214" spans="1:10" ht="13.5" thickBot="1">
      <c r="A214" s="10" t="str">
        <f>IF(COUNTIF(CACReader!$H$2:$H$987,F214)&gt;0,"Present",IF(B214=1,"Present", "Absent"))</f>
        <v>Absent</v>
      </c>
      <c r="C214" s="11"/>
      <c r="D214" s="11"/>
      <c r="E214" s="11"/>
      <c r="F214" s="11"/>
      <c r="G214" s="11"/>
      <c r="H214" s="10">
        <f t="shared" si="9"/>
        <v>0</v>
      </c>
      <c r="I214" s="13">
        <f t="shared" si="10"/>
        <v>0</v>
      </c>
      <c r="J214" s="10">
        <f t="shared" si="11"/>
        <v>1</v>
      </c>
    </row>
    <row r="215" spans="1:10" ht="13.5" thickBot="1">
      <c r="A215" s="10" t="str">
        <f>IF(COUNTIF(CACReader!$H$2:$H$987,F215)&gt;0,"Present",IF(B215=1,"Present", "Absent"))</f>
        <v>Absent</v>
      </c>
      <c r="C215" s="11"/>
      <c r="D215" s="11"/>
      <c r="E215" s="11"/>
      <c r="F215" s="11"/>
      <c r="G215" s="11"/>
      <c r="H215" s="10">
        <f t="shared" si="9"/>
        <v>0</v>
      </c>
      <c r="I215" s="13">
        <f t="shared" si="10"/>
        <v>0</v>
      </c>
      <c r="J215" s="10">
        <f t="shared" si="11"/>
        <v>1</v>
      </c>
    </row>
    <row r="216" spans="1:10" ht="13.5" thickBot="1">
      <c r="A216" s="10" t="str">
        <f>IF(COUNTIF(CACReader!$H$2:$H$987,F216)&gt;0,"Present",IF(B216=1,"Present", "Absent"))</f>
        <v>Absent</v>
      </c>
      <c r="C216" s="11"/>
      <c r="D216" s="11"/>
      <c r="E216" s="11"/>
      <c r="F216" s="11"/>
      <c r="G216" s="11"/>
      <c r="H216" s="10">
        <f t="shared" si="9"/>
        <v>0</v>
      </c>
      <c r="I216" s="13">
        <f t="shared" si="10"/>
        <v>0</v>
      </c>
      <c r="J216" s="10">
        <f t="shared" si="11"/>
        <v>1</v>
      </c>
    </row>
    <row r="217" spans="1:10" ht="13.5" thickBot="1">
      <c r="A217" s="10" t="str">
        <f>IF(COUNTIF(CACReader!$H$2:$H$987,F217)&gt;0,"Present",IF(B217=1,"Present", "Absent"))</f>
        <v>Absent</v>
      </c>
      <c r="C217" s="11"/>
      <c r="D217" s="11"/>
      <c r="E217" s="11"/>
      <c r="F217" s="11"/>
      <c r="G217" s="11"/>
      <c r="H217" s="10">
        <f t="shared" si="9"/>
        <v>0</v>
      </c>
      <c r="I217" s="13">
        <f t="shared" si="10"/>
        <v>0</v>
      </c>
      <c r="J217" s="10">
        <f t="shared" si="11"/>
        <v>1</v>
      </c>
    </row>
    <row r="218" spans="1:10" ht="13.5" thickBot="1">
      <c r="A218" s="10" t="str">
        <f>IF(COUNTIF(CACReader!$H$2:$H$987,F218)&gt;0,"Present",IF(B218=1,"Present", "Absent"))</f>
        <v>Absent</v>
      </c>
      <c r="C218" s="11"/>
      <c r="D218" s="11"/>
      <c r="E218" s="11"/>
      <c r="F218" s="11"/>
      <c r="G218" s="11"/>
      <c r="H218" s="10">
        <f t="shared" si="9"/>
        <v>0</v>
      </c>
      <c r="I218" s="13">
        <f t="shared" si="10"/>
        <v>0</v>
      </c>
      <c r="J218" s="10">
        <f t="shared" si="11"/>
        <v>1</v>
      </c>
    </row>
    <row r="219" spans="1:10" ht="13.5" thickBot="1">
      <c r="A219" s="10" t="str">
        <f>IF(COUNTIF(CACReader!$H$2:$H$987,F219)&gt;0,"Present",IF(B219=1,"Present", "Absent"))</f>
        <v>Absent</v>
      </c>
      <c r="C219" s="11"/>
      <c r="D219" s="11"/>
      <c r="E219" s="11"/>
      <c r="F219" s="11"/>
      <c r="G219" s="12"/>
      <c r="H219" s="10">
        <f t="shared" si="9"/>
        <v>0</v>
      </c>
      <c r="I219" s="13">
        <f t="shared" si="10"/>
        <v>0</v>
      </c>
      <c r="J219" s="10">
        <f t="shared" si="11"/>
        <v>1</v>
      </c>
    </row>
    <row r="220" spans="1:10" ht="13.5" thickBot="1">
      <c r="A220" s="10" t="str">
        <f>IF(COUNTIF(CACReader!$H$2:$H$987,F220)&gt;0,"Present",IF(B220=1,"Present", "Absent"))</f>
        <v>Absent</v>
      </c>
      <c r="C220" s="11"/>
      <c r="D220" s="11"/>
      <c r="E220" s="11"/>
      <c r="F220" s="11"/>
      <c r="G220" s="11"/>
      <c r="H220" s="10">
        <f t="shared" si="9"/>
        <v>0</v>
      </c>
      <c r="I220" s="13">
        <f t="shared" si="10"/>
        <v>0</v>
      </c>
      <c r="J220" s="10">
        <f t="shared" si="11"/>
        <v>1</v>
      </c>
    </row>
    <row r="221" spans="1:10" ht="13.5" thickBot="1">
      <c r="A221" s="10" t="str">
        <f>IF(COUNTIF(CACReader!$H$2:$H$987,F221)&gt;0,"Present",IF(B221=1,"Present", "Absent"))</f>
        <v>Absent</v>
      </c>
      <c r="C221" s="11"/>
      <c r="D221" s="11"/>
      <c r="E221" s="12"/>
      <c r="F221" s="11"/>
      <c r="G221" s="11"/>
      <c r="H221" s="10">
        <f t="shared" si="9"/>
        <v>0</v>
      </c>
      <c r="I221" s="13">
        <f t="shared" si="10"/>
        <v>0</v>
      </c>
      <c r="J221" s="10">
        <f t="shared" si="11"/>
        <v>1</v>
      </c>
    </row>
    <row r="222" spans="1:10" ht="13.5" thickBot="1">
      <c r="A222" s="10" t="str">
        <f>IF(COUNTIF(CACReader!$H$2:$H$987,F222)&gt;0,"Present",IF(B222=1,"Present", "Absent"))</f>
        <v>Absent</v>
      </c>
      <c r="C222" s="11"/>
      <c r="D222" s="11"/>
      <c r="E222" s="11"/>
      <c r="F222" s="11"/>
      <c r="G222" s="11"/>
      <c r="H222" s="10">
        <f t="shared" si="9"/>
        <v>0</v>
      </c>
      <c r="I222" s="13">
        <f t="shared" si="10"/>
        <v>0</v>
      </c>
      <c r="J222" s="10">
        <f t="shared" si="11"/>
        <v>1</v>
      </c>
    </row>
    <row r="223" spans="1:10" ht="13.5" thickBot="1">
      <c r="A223" s="10" t="str">
        <f>IF(COUNTIF(CACReader!$H$2:$H$987,F223)&gt;0,"Present",IF(B223=1,"Present", "Absent"))</f>
        <v>Absent</v>
      </c>
      <c r="C223" s="11"/>
      <c r="D223" s="11"/>
      <c r="E223" s="11"/>
      <c r="F223" s="11"/>
      <c r="G223" s="11"/>
      <c r="H223" s="10">
        <f t="shared" si="9"/>
        <v>0</v>
      </c>
      <c r="I223" s="13">
        <f t="shared" si="10"/>
        <v>0</v>
      </c>
      <c r="J223" s="10">
        <f t="shared" si="11"/>
        <v>1</v>
      </c>
    </row>
    <row r="224" spans="1:10" ht="13.5" thickBot="1">
      <c r="A224" s="10" t="str">
        <f>IF(COUNTIF(CACReader!$H$2:$H$987,F224)&gt;0,"Present",IF(B224=1,"Present", "Absent"))</f>
        <v>Absent</v>
      </c>
      <c r="C224" s="11"/>
      <c r="D224" s="11"/>
      <c r="E224" s="11"/>
      <c r="F224" s="11"/>
      <c r="G224" s="11"/>
      <c r="H224" s="10">
        <f t="shared" si="9"/>
        <v>0</v>
      </c>
      <c r="I224" s="13">
        <f t="shared" si="10"/>
        <v>0</v>
      </c>
      <c r="J224" s="10">
        <f t="shared" si="11"/>
        <v>1</v>
      </c>
    </row>
    <row r="225" spans="1:10" ht="13.5" thickBot="1">
      <c r="A225" s="10" t="str">
        <f>IF(COUNTIF(CACReader!$H$2:$H$987,F225)&gt;0,"Present",IF(B225=1,"Present", "Absent"))</f>
        <v>Absent</v>
      </c>
      <c r="C225" s="11"/>
      <c r="D225" s="11"/>
      <c r="E225" s="11"/>
      <c r="F225" s="11"/>
      <c r="G225" s="11"/>
      <c r="H225" s="10">
        <f t="shared" si="9"/>
        <v>0</v>
      </c>
      <c r="I225" s="13">
        <f t="shared" si="10"/>
        <v>0</v>
      </c>
      <c r="J225" s="10">
        <f t="shared" si="11"/>
        <v>1</v>
      </c>
    </row>
    <row r="226" spans="1:10" ht="13.5" thickBot="1">
      <c r="A226" s="10" t="str">
        <f>IF(COUNTIF(CACReader!$H$2:$H$987,F226)&gt;0,"Present",IF(B226=1,"Present", "Absent"))</f>
        <v>Absent</v>
      </c>
      <c r="C226" s="11"/>
      <c r="D226" s="11"/>
      <c r="E226" s="11"/>
      <c r="F226" s="11"/>
      <c r="G226" s="11"/>
      <c r="H226" s="10">
        <f t="shared" si="9"/>
        <v>0</v>
      </c>
      <c r="I226" s="13">
        <f t="shared" si="10"/>
        <v>0</v>
      </c>
      <c r="J226" s="10">
        <f t="shared" si="11"/>
        <v>1</v>
      </c>
    </row>
    <row r="227" spans="1:10" ht="13.5" thickBot="1">
      <c r="A227" s="10" t="str">
        <f>IF(COUNTIF(CACReader!$H$2:$H$987,F227)&gt;0,"Present",IF(B227=1,"Present", "Absent"))</f>
        <v>Absent</v>
      </c>
      <c r="C227" s="11"/>
      <c r="D227" s="11"/>
      <c r="E227" s="12"/>
      <c r="F227" s="11"/>
      <c r="G227" s="11"/>
      <c r="H227" s="10">
        <f t="shared" si="9"/>
        <v>0</v>
      </c>
      <c r="I227" s="13">
        <f t="shared" si="10"/>
        <v>0</v>
      </c>
      <c r="J227" s="10">
        <f t="shared" si="11"/>
        <v>1</v>
      </c>
    </row>
    <row r="228" spans="1:10" ht="13.5" thickBot="1">
      <c r="A228" s="10" t="str">
        <f>IF(COUNTIF(CACReader!$H$2:$H$987,F228)&gt;0,"Present",IF(B228=1,"Present", "Absent"))</f>
        <v>Absent</v>
      </c>
      <c r="C228" s="11"/>
      <c r="D228" s="11"/>
      <c r="E228" s="11"/>
      <c r="F228" s="11"/>
      <c r="G228" s="11"/>
      <c r="H228" s="10">
        <f t="shared" si="9"/>
        <v>0</v>
      </c>
      <c r="I228" s="13">
        <f t="shared" si="10"/>
        <v>0</v>
      </c>
      <c r="J228" s="10">
        <f t="shared" si="11"/>
        <v>1</v>
      </c>
    </row>
    <row r="229" spans="1:10" ht="13.5" thickBot="1">
      <c r="A229" s="10" t="str">
        <f>IF(COUNTIF(CACReader!$H$2:$H$987,F229)&gt;0,"Present",IF(B229=1,"Present", "Absent"))</f>
        <v>Absent</v>
      </c>
      <c r="C229" s="11"/>
      <c r="D229" s="11"/>
      <c r="E229" s="11"/>
      <c r="F229" s="11"/>
      <c r="G229" s="11"/>
      <c r="H229" s="10">
        <f t="shared" si="9"/>
        <v>0</v>
      </c>
      <c r="I229" s="13">
        <f t="shared" si="10"/>
        <v>0</v>
      </c>
      <c r="J229" s="10">
        <f t="shared" si="11"/>
        <v>1</v>
      </c>
    </row>
    <row r="230" spans="1:10" ht="13.5" thickBot="1">
      <c r="A230" s="10" t="str">
        <f>IF(COUNTIF(CACReader!$H$2:$H$987,F230)&gt;0,"Present",IF(B230=1,"Present", "Absent"))</f>
        <v>Absent</v>
      </c>
      <c r="C230" s="11"/>
      <c r="D230" s="11"/>
      <c r="E230" s="11"/>
      <c r="F230" s="11"/>
      <c r="G230" s="11"/>
      <c r="H230" s="10">
        <f t="shared" si="9"/>
        <v>0</v>
      </c>
      <c r="I230" s="13">
        <f t="shared" si="10"/>
        <v>0</v>
      </c>
      <c r="J230" s="10">
        <f t="shared" si="11"/>
        <v>1</v>
      </c>
    </row>
    <row r="231" spans="1:10" ht="13.5" thickBot="1">
      <c r="A231" s="10" t="str">
        <f>IF(COUNTIF(CACReader!$H$2:$H$987,F231)&gt;0,"Present",IF(B231=1,"Present", "Absent"))</f>
        <v>Absent</v>
      </c>
      <c r="C231" s="11"/>
      <c r="D231" s="11"/>
      <c r="E231" s="11"/>
      <c r="F231" s="11"/>
      <c r="G231" s="11"/>
      <c r="H231" s="10">
        <f t="shared" si="9"/>
        <v>0</v>
      </c>
      <c r="I231" s="13">
        <f t="shared" si="10"/>
        <v>0</v>
      </c>
      <c r="J231" s="10">
        <f t="shared" si="11"/>
        <v>1</v>
      </c>
    </row>
    <row r="232" spans="1:10" ht="13.5" thickBot="1">
      <c r="A232" s="10" t="str">
        <f>IF(COUNTIF(CACReader!$H$2:$H$987,F232)&gt;0,"Present",IF(B232=1,"Present", "Absent"))</f>
        <v>Absent</v>
      </c>
      <c r="C232" s="11"/>
      <c r="D232" s="11"/>
      <c r="E232" s="11"/>
      <c r="F232" s="11"/>
      <c r="G232" s="11"/>
      <c r="H232" s="10">
        <f t="shared" si="9"/>
        <v>0</v>
      </c>
      <c r="I232" s="13">
        <f t="shared" si="10"/>
        <v>0</v>
      </c>
      <c r="J232" s="10">
        <f t="shared" si="11"/>
        <v>1</v>
      </c>
    </row>
    <row r="233" spans="1:10" ht="13.5" thickBot="1">
      <c r="A233" s="10" t="str">
        <f>IF(COUNTIF(CACReader!$H$2:$H$987,F233)&gt;0,"Present",IF(B233=1,"Present", "Absent"))</f>
        <v>Absent</v>
      </c>
      <c r="C233" s="11"/>
      <c r="D233" s="11"/>
      <c r="E233" s="11"/>
      <c r="F233" s="11"/>
      <c r="G233" s="11"/>
      <c r="H233" s="10">
        <f t="shared" si="9"/>
        <v>0</v>
      </c>
      <c r="I233" s="13">
        <f t="shared" si="10"/>
        <v>0</v>
      </c>
      <c r="J233" s="10">
        <f t="shared" si="11"/>
        <v>1</v>
      </c>
    </row>
    <row r="234" spans="1:10" ht="13.5" thickBot="1">
      <c r="A234" s="10" t="str">
        <f>IF(COUNTIF(CACReader!$H$2:$H$987,F234)&gt;0,"Present",IF(B234=1,"Present", "Absent"))</f>
        <v>Absent</v>
      </c>
      <c r="C234" s="11"/>
      <c r="D234" s="11"/>
      <c r="E234" s="11"/>
      <c r="F234" s="11"/>
      <c r="G234" s="11"/>
      <c r="H234" s="10">
        <f t="shared" si="9"/>
        <v>0</v>
      </c>
      <c r="I234" s="13">
        <f t="shared" si="10"/>
        <v>0</v>
      </c>
      <c r="J234" s="10">
        <f t="shared" si="11"/>
        <v>1</v>
      </c>
    </row>
    <row r="235" spans="1:10" ht="13.5" thickBot="1">
      <c r="A235" s="10" t="str">
        <f>IF(COUNTIF(CACReader!$H$2:$H$987,F235)&gt;0,"Present",IF(B235=1,"Present", "Absent"))</f>
        <v>Absent</v>
      </c>
      <c r="C235" s="11"/>
      <c r="D235" s="11"/>
      <c r="E235" s="11"/>
      <c r="F235" s="11"/>
      <c r="G235" s="11"/>
      <c r="H235" s="10">
        <f t="shared" si="9"/>
        <v>0</v>
      </c>
      <c r="I235" s="13">
        <f t="shared" si="10"/>
        <v>0</v>
      </c>
      <c r="J235" s="10">
        <f t="shared" si="11"/>
        <v>1</v>
      </c>
    </row>
    <row r="236" spans="1:10" ht="13.5" thickBot="1">
      <c r="A236" s="10" t="str">
        <f>IF(COUNTIF(CACReader!$H$2:$H$987,F236)&gt;0,"Present",IF(B236=1,"Present", "Absent"))</f>
        <v>Absent</v>
      </c>
      <c r="C236" s="11"/>
      <c r="D236" s="11"/>
      <c r="E236" s="11"/>
      <c r="F236" s="11"/>
      <c r="G236" s="11"/>
      <c r="H236" s="10">
        <f t="shared" si="9"/>
        <v>0</v>
      </c>
      <c r="I236" s="13">
        <f t="shared" si="10"/>
        <v>0</v>
      </c>
      <c r="J236" s="10">
        <f t="shared" si="11"/>
        <v>1</v>
      </c>
    </row>
    <row r="237" spans="1:10" ht="13.5" thickBot="1">
      <c r="A237" s="10" t="str">
        <f>IF(COUNTIF(CACReader!$H$2:$H$987,F237)&gt;0,"Present",IF(B237=1,"Present", "Absent"))</f>
        <v>Absent</v>
      </c>
      <c r="C237" s="11"/>
      <c r="D237" s="11"/>
      <c r="E237" s="11"/>
      <c r="F237" s="11"/>
      <c r="G237" s="11"/>
      <c r="H237" s="10">
        <f t="shared" si="9"/>
        <v>0</v>
      </c>
      <c r="I237" s="13">
        <f t="shared" si="10"/>
        <v>0</v>
      </c>
      <c r="J237" s="10">
        <f t="shared" si="11"/>
        <v>1</v>
      </c>
    </row>
    <row r="238" spans="1:10" ht="13.5" thickBot="1">
      <c r="A238" s="10" t="str">
        <f>IF(COUNTIF(CACReader!$H$2:$H$987,F238)&gt;0,"Present",IF(B238=1,"Present", "Absent"))</f>
        <v>Absent</v>
      </c>
      <c r="C238" s="11"/>
      <c r="D238" s="11"/>
      <c r="E238" s="11"/>
      <c r="F238" s="11"/>
      <c r="G238" s="11"/>
      <c r="H238" s="10">
        <f t="shared" si="9"/>
        <v>0</v>
      </c>
      <c r="I238" s="13">
        <f t="shared" si="10"/>
        <v>0</v>
      </c>
      <c r="J238" s="10">
        <f t="shared" si="11"/>
        <v>1</v>
      </c>
    </row>
    <row r="239" spans="1:10" ht="13.5" thickBot="1">
      <c r="A239" s="10" t="str">
        <f>IF(COUNTIF(CACReader!$H$2:$H$987,F239)&gt;0,"Present",IF(B239=1,"Present", "Absent"))</f>
        <v>Absent</v>
      </c>
      <c r="C239" s="11"/>
      <c r="D239" s="11"/>
      <c r="E239" s="11"/>
      <c r="F239" s="11"/>
      <c r="G239" s="11"/>
      <c r="H239" s="10">
        <f t="shared" si="9"/>
        <v>0</v>
      </c>
      <c r="I239" s="13">
        <f t="shared" si="10"/>
        <v>0</v>
      </c>
      <c r="J239" s="10">
        <f t="shared" si="11"/>
        <v>1</v>
      </c>
    </row>
    <row r="240" spans="1:10" ht="13.5" thickBot="1">
      <c r="A240" s="10" t="str">
        <f>IF(COUNTIF(CACReader!$H$2:$H$987,F240)&gt;0,"Present",IF(B240=1,"Present", "Absent"))</f>
        <v>Absent</v>
      </c>
      <c r="C240" s="11"/>
      <c r="D240" s="11"/>
      <c r="E240" s="11"/>
      <c r="F240" s="11"/>
      <c r="G240" s="11"/>
      <c r="H240" s="10">
        <f t="shared" si="9"/>
        <v>0</v>
      </c>
      <c r="I240" s="13">
        <f t="shared" si="10"/>
        <v>0</v>
      </c>
      <c r="J240" s="10">
        <f t="shared" si="11"/>
        <v>1</v>
      </c>
    </row>
    <row r="241" spans="1:10" ht="13.5" thickBot="1">
      <c r="A241" s="10" t="str">
        <f>IF(COUNTIF(CACReader!$H$2:$H$987,F241)&gt;0,"Present",IF(B241=1,"Present", "Absent"))</f>
        <v>Absent</v>
      </c>
      <c r="C241" s="11"/>
      <c r="D241" s="11"/>
      <c r="E241" s="11"/>
      <c r="F241" s="11"/>
      <c r="G241" s="11"/>
      <c r="H241" s="10">
        <f t="shared" si="9"/>
        <v>0</v>
      </c>
      <c r="I241" s="13">
        <f t="shared" si="10"/>
        <v>0</v>
      </c>
      <c r="J241" s="10">
        <f t="shared" si="11"/>
        <v>1</v>
      </c>
    </row>
    <row r="242" spans="1:10" ht="13.5" thickBot="1">
      <c r="A242" s="10" t="str">
        <f>IF(COUNTIF(CACReader!$H$2:$H$987,F242)&gt;0,"Present",IF(B242=1,"Present", "Absent"))</f>
        <v>Absent</v>
      </c>
      <c r="C242" s="11"/>
      <c r="D242" s="11"/>
      <c r="E242" s="12"/>
      <c r="F242" s="11"/>
      <c r="G242" s="12"/>
      <c r="H242" s="10">
        <f t="shared" si="9"/>
        <v>0</v>
      </c>
      <c r="I242" s="13">
        <f t="shared" si="10"/>
        <v>0</v>
      </c>
      <c r="J242" s="10">
        <f t="shared" si="11"/>
        <v>1</v>
      </c>
    </row>
    <row r="243" spans="1:10">
      <c r="A243" s="10"/>
    </row>
    <row r="244" spans="1:10">
      <c r="A244" s="10"/>
    </row>
    <row r="245" spans="1:10">
      <c r="A245" s="10"/>
    </row>
    <row r="246" spans="1:10">
      <c r="A246" s="10"/>
    </row>
    <row r="247" spans="1:10">
      <c r="A247" s="10"/>
    </row>
    <row r="248" spans="1:10">
      <c r="A248" s="10"/>
    </row>
    <row r="249" spans="1:10">
      <c r="A249" s="10"/>
    </row>
    <row r="250" spans="1:10">
      <c r="A250" s="10"/>
    </row>
    <row r="251" spans="1:10">
      <c r="A251" s="10"/>
    </row>
    <row r="252" spans="1:10">
      <c r="A252" s="10"/>
    </row>
    <row r="253" spans="1:10">
      <c r="A253" s="10"/>
    </row>
    <row r="254" spans="1:10">
      <c r="A254" s="10"/>
    </row>
    <row r="255" spans="1:10">
      <c r="A255" s="10"/>
    </row>
    <row r="256" spans="1:10">
      <c r="A256" s="10"/>
    </row>
    <row r="257" spans="1:1">
      <c r="A257" s="10"/>
    </row>
    <row r="258" spans="1:1">
      <c r="A258" s="10"/>
    </row>
    <row r="259" spans="1:1">
      <c r="A259" s="10"/>
    </row>
    <row r="260" spans="1:1">
      <c r="A260" s="10"/>
    </row>
    <row r="261" spans="1:1">
      <c r="A261" s="10"/>
    </row>
    <row r="262" spans="1:1">
      <c r="A262" s="10"/>
    </row>
    <row r="263" spans="1:1">
      <c r="A263" s="10"/>
    </row>
    <row r="264" spans="1:1">
      <c r="A264" s="10"/>
    </row>
    <row r="265" spans="1:1">
      <c r="A265" s="10"/>
    </row>
    <row r="266" spans="1:1">
      <c r="A266" s="10"/>
    </row>
    <row r="267" spans="1:1">
      <c r="A267" s="10"/>
    </row>
    <row r="268" spans="1:1">
      <c r="A268" s="10"/>
    </row>
    <row r="269" spans="1:1">
      <c r="A269" s="10"/>
    </row>
    <row r="270" spans="1:1">
      <c r="A270" s="10"/>
    </row>
    <row r="271" spans="1:1">
      <c r="A271" s="10"/>
    </row>
    <row r="272" spans="1:1">
      <c r="A272" s="10"/>
    </row>
    <row r="273" spans="1:1">
      <c r="A273" s="10"/>
    </row>
    <row r="274" spans="1:1">
      <c r="A274" s="10"/>
    </row>
    <row r="275" spans="1:1">
      <c r="A275" s="10"/>
    </row>
    <row r="276" spans="1:1">
      <c r="A276" s="10"/>
    </row>
    <row r="277" spans="1:1">
      <c r="A277" s="10"/>
    </row>
    <row r="278" spans="1:1">
      <c r="A278" s="10"/>
    </row>
    <row r="279" spans="1:1">
      <c r="A279" s="10"/>
    </row>
    <row r="280" spans="1:1">
      <c r="A280" s="10"/>
    </row>
    <row r="281" spans="1:1">
      <c r="A281" s="10"/>
    </row>
    <row r="282" spans="1:1">
      <c r="A282" s="10"/>
    </row>
    <row r="283" spans="1:1">
      <c r="A283" s="10"/>
    </row>
    <row r="284" spans="1:1">
      <c r="A284" s="10"/>
    </row>
    <row r="285" spans="1:1">
      <c r="A285" s="10"/>
    </row>
    <row r="286" spans="1:1">
      <c r="A286" s="10"/>
    </row>
    <row r="287" spans="1:1">
      <c r="A287" s="10"/>
    </row>
    <row r="288" spans="1:1">
      <c r="A288" s="10"/>
    </row>
    <row r="289" spans="1:1">
      <c r="A289" s="10"/>
    </row>
    <row r="290" spans="1:1">
      <c r="A290" s="10"/>
    </row>
    <row r="291" spans="1:1">
      <c r="A291" s="10"/>
    </row>
    <row r="292" spans="1:1">
      <c r="A292" s="10"/>
    </row>
    <row r="293" spans="1:1">
      <c r="A293" s="10"/>
    </row>
    <row r="294" spans="1:1">
      <c r="A294" s="10"/>
    </row>
    <row r="295" spans="1:1">
      <c r="A295" s="10"/>
    </row>
    <row r="296" spans="1:1">
      <c r="A296" s="10"/>
    </row>
    <row r="297" spans="1:1">
      <c r="A297" s="10"/>
    </row>
    <row r="298" spans="1:1">
      <c r="A298" s="10"/>
    </row>
    <row r="299" spans="1:1">
      <c r="A299" s="10"/>
    </row>
    <row r="300" spans="1:1">
      <c r="A300" s="10"/>
    </row>
    <row r="301" spans="1:1">
      <c r="A301" s="10"/>
    </row>
    <row r="302" spans="1:1">
      <c r="A302" s="10"/>
    </row>
    <row r="303" spans="1:1">
      <c r="A303" s="10"/>
    </row>
    <row r="304" spans="1:1">
      <c r="A304" s="10"/>
    </row>
    <row r="305" spans="1:1">
      <c r="A305" s="10"/>
    </row>
    <row r="306" spans="1:1">
      <c r="A306" s="10"/>
    </row>
    <row r="307" spans="1:1">
      <c r="A307" s="10"/>
    </row>
    <row r="308" spans="1:1">
      <c r="A308" s="10"/>
    </row>
    <row r="309" spans="1:1">
      <c r="A309" s="10"/>
    </row>
    <row r="310" spans="1:1">
      <c r="A310" s="10"/>
    </row>
    <row r="311" spans="1:1">
      <c r="A311" s="10"/>
    </row>
    <row r="312" spans="1:1">
      <c r="A312" s="10"/>
    </row>
    <row r="313" spans="1:1">
      <c r="A313" s="10"/>
    </row>
    <row r="314" spans="1:1">
      <c r="A314" s="10"/>
    </row>
    <row r="315" spans="1:1">
      <c r="A315" s="10"/>
    </row>
    <row r="316" spans="1:1">
      <c r="A316" s="10"/>
    </row>
    <row r="317" spans="1:1">
      <c r="A317" s="10"/>
    </row>
    <row r="318" spans="1:1">
      <c r="A318" s="10"/>
    </row>
    <row r="319" spans="1:1">
      <c r="A319" s="10"/>
    </row>
    <row r="320" spans="1:1">
      <c r="A320" s="10"/>
    </row>
    <row r="321" spans="1:1">
      <c r="A321" s="10"/>
    </row>
    <row r="322" spans="1:1">
      <c r="A322" s="10"/>
    </row>
    <row r="323" spans="1:1">
      <c r="A323" s="10"/>
    </row>
    <row r="324" spans="1:1">
      <c r="A324" s="10"/>
    </row>
    <row r="325" spans="1:1">
      <c r="A325" s="10"/>
    </row>
    <row r="326" spans="1:1">
      <c r="A326" s="10"/>
    </row>
    <row r="327" spans="1:1">
      <c r="A327" s="10"/>
    </row>
    <row r="328" spans="1:1">
      <c r="A328" s="10"/>
    </row>
    <row r="329" spans="1:1">
      <c r="A329" s="10"/>
    </row>
    <row r="330" spans="1:1">
      <c r="A330" s="10"/>
    </row>
    <row r="331" spans="1:1">
      <c r="A331" s="10"/>
    </row>
    <row r="332" spans="1:1">
      <c r="A332" s="10"/>
    </row>
    <row r="333" spans="1:1">
      <c r="A333" s="10"/>
    </row>
    <row r="334" spans="1:1">
      <c r="A334" s="10"/>
    </row>
    <row r="335" spans="1:1">
      <c r="A335" s="10"/>
    </row>
    <row r="336" spans="1:1">
      <c r="A336" s="10"/>
    </row>
    <row r="337" spans="1:1">
      <c r="A337" s="10"/>
    </row>
    <row r="338" spans="1:1">
      <c r="A338" s="10"/>
    </row>
    <row r="339" spans="1:1">
      <c r="A339" s="10"/>
    </row>
    <row r="340" spans="1:1">
      <c r="A340" s="10"/>
    </row>
    <row r="341" spans="1:1">
      <c r="A341" s="10"/>
    </row>
    <row r="342" spans="1:1">
      <c r="A342" s="10"/>
    </row>
    <row r="343" spans="1:1">
      <c r="A343" s="10"/>
    </row>
    <row r="344" spans="1:1">
      <c r="A344" s="10"/>
    </row>
    <row r="345" spans="1:1">
      <c r="A345" s="10"/>
    </row>
    <row r="346" spans="1:1">
      <c r="A346" s="10"/>
    </row>
    <row r="347" spans="1:1">
      <c r="A347" s="10"/>
    </row>
    <row r="348" spans="1:1">
      <c r="A348" s="10"/>
    </row>
    <row r="349" spans="1:1">
      <c r="A349" s="10"/>
    </row>
    <row r="350" spans="1:1">
      <c r="A350" s="10"/>
    </row>
    <row r="351" spans="1:1">
      <c r="A351" s="10"/>
    </row>
    <row r="352" spans="1:1">
      <c r="A352" s="10"/>
    </row>
    <row r="353" spans="1:1">
      <c r="A353" s="10"/>
    </row>
    <row r="354" spans="1:1">
      <c r="A354" s="10"/>
    </row>
    <row r="355" spans="1:1">
      <c r="A355" s="10"/>
    </row>
    <row r="356" spans="1:1">
      <c r="A356" s="10"/>
    </row>
    <row r="357" spans="1:1">
      <c r="A357" s="10"/>
    </row>
    <row r="358" spans="1:1">
      <c r="A358" s="10"/>
    </row>
    <row r="359" spans="1:1">
      <c r="A359" s="10"/>
    </row>
    <row r="360" spans="1:1">
      <c r="A360" s="10"/>
    </row>
    <row r="361" spans="1:1">
      <c r="A361" s="10"/>
    </row>
    <row r="362" spans="1:1">
      <c r="A362" s="10"/>
    </row>
    <row r="363" spans="1:1">
      <c r="A363" s="10"/>
    </row>
    <row r="364" spans="1:1">
      <c r="A364" s="10"/>
    </row>
    <row r="365" spans="1:1">
      <c r="A365" s="10"/>
    </row>
    <row r="366" spans="1:1">
      <c r="A366" s="10"/>
    </row>
    <row r="367" spans="1:1">
      <c r="A367" s="10"/>
    </row>
    <row r="368" spans="1:1">
      <c r="A368" s="10"/>
    </row>
    <row r="369" spans="1:1">
      <c r="A369" s="10"/>
    </row>
    <row r="370" spans="1:1">
      <c r="A370" s="10"/>
    </row>
    <row r="371" spans="1:1">
      <c r="A371" s="10"/>
    </row>
    <row r="372" spans="1:1">
      <c r="A372" s="10"/>
    </row>
  </sheetData>
  <sheetProtection selectLockedCells="1" selectUnlockedCells="1"/>
  <conditionalFormatting sqref="A2:B998">
    <cfRule type="cellIs" dxfId="2" priority="1" stopIfTrue="1" operator="equal">
      <formula>"Present"</formula>
    </cfRule>
    <cfRule type="cellIs" dxfId="1" priority="2" stopIfTrue="1" operator="equal">
      <formula>"Absent"</formula>
    </cfRule>
    <cfRule type="cellIs" dxfId="0" priority="3" stopIfTrue="1" operator="notEqual">
      <formula>"Present"</formula>
    </cfRule>
  </conditionalFormatting>
  <pageMargins left="0.78749999999999998" right="0.78749999999999998" top="1.0249999999999999" bottom="1.0249999999999999" header="0.78749999999999998" footer="0.78749999999999998"/>
  <pageSetup orientation="portrait" horizontalDpi="300" verticalDpi="300"/>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3" workbookViewId="0">
      <selection activeCell="C24" sqref="C24"/>
    </sheetView>
  </sheetViews>
  <sheetFormatPr defaultColWidth="11.5703125" defaultRowHeight="12.75"/>
  <cols>
    <col min="1" max="1" width="5.7109375" customWidth="1"/>
    <col min="2" max="2" width="6.5703125" customWidth="1"/>
    <col min="5" max="5" width="41.5703125" customWidth="1"/>
    <col min="14" max="14" width="16" customWidth="1"/>
  </cols>
  <sheetData>
    <row r="1" spans="1:14" ht="35.1" customHeight="1">
      <c r="A1" s="4">
        <v>0</v>
      </c>
      <c r="B1" s="5">
        <v>0</v>
      </c>
      <c r="C1" s="19" t="s">
        <v>67</v>
      </c>
      <c r="D1" s="19"/>
      <c r="E1" s="20" t="s">
        <v>68</v>
      </c>
      <c r="F1" s="20"/>
      <c r="G1" s="20"/>
    </row>
    <row r="2" spans="1:14" ht="15.75">
      <c r="A2" s="4">
        <v>1</v>
      </c>
      <c r="B2" s="5">
        <v>1</v>
      </c>
    </row>
    <row r="3" spans="1:14" ht="15.75">
      <c r="A3" s="4">
        <v>2</v>
      </c>
      <c r="B3" s="5">
        <v>2</v>
      </c>
    </row>
    <row r="4" spans="1:14" ht="15.75">
      <c r="A4" s="4">
        <v>3</v>
      </c>
      <c r="B4" s="5">
        <v>3</v>
      </c>
    </row>
    <row r="5" spans="1:14" ht="15.75">
      <c r="A5" s="4">
        <v>4</v>
      </c>
      <c r="B5" s="5">
        <v>4</v>
      </c>
      <c r="E5" t="s">
        <v>69</v>
      </c>
      <c r="F5">
        <f>G5*$N$6</f>
        <v>1073741824</v>
      </c>
      <c r="G5">
        <f>H5*$N$6</f>
        <v>33554432</v>
      </c>
      <c r="H5">
        <f>I5*$N$6</f>
        <v>1048576</v>
      </c>
      <c r="I5">
        <f>J5*$N$6</f>
        <v>32768</v>
      </c>
      <c r="J5">
        <f>K5*$N$6</f>
        <v>1024</v>
      </c>
      <c r="K5">
        <f>N6</f>
        <v>32</v>
      </c>
      <c r="L5">
        <v>1</v>
      </c>
      <c r="N5" t="s">
        <v>70</v>
      </c>
    </row>
    <row r="6" spans="1:14" ht="15.75">
      <c r="A6" s="4">
        <v>5</v>
      </c>
      <c r="B6" s="5">
        <v>5</v>
      </c>
      <c r="E6" t="s">
        <v>71</v>
      </c>
      <c r="F6">
        <v>6</v>
      </c>
      <c r="G6">
        <v>5</v>
      </c>
      <c r="H6">
        <v>4</v>
      </c>
      <c r="I6">
        <v>3</v>
      </c>
      <c r="J6">
        <v>2</v>
      </c>
      <c r="K6">
        <v>1</v>
      </c>
      <c r="L6">
        <v>0</v>
      </c>
      <c r="N6">
        <v>32</v>
      </c>
    </row>
    <row r="7" spans="1:14" ht="15.75">
      <c r="A7" s="4">
        <v>6</v>
      </c>
      <c r="B7" s="5">
        <v>6</v>
      </c>
      <c r="E7" t="s">
        <v>72</v>
      </c>
      <c r="F7">
        <f>VLOOKUP(F8, 'Base32 Alphabet'!$A$1:$B$32, 2, 0)</f>
        <v>1</v>
      </c>
      <c r="G7">
        <f>VLOOKUP(G8, 'Base32 Alphabet'!$A$1:$B$32, 2, 0)</f>
        <v>11</v>
      </c>
      <c r="H7">
        <f>VLOOKUP(H8, 'Base32 Alphabet'!$A$1:$B$32, 2, 0)</f>
        <v>26</v>
      </c>
      <c r="I7">
        <f>VLOOKUP(I8, 'Base32 Alphabet'!$A$1:$B$32, 2, 0)</f>
        <v>23</v>
      </c>
      <c r="J7">
        <f>VLOOKUP(J8, 'Base32 Alphabet'!$A$1:$B$32, 2, 0)</f>
        <v>12</v>
      </c>
      <c r="K7">
        <f>VLOOKUP(K8, 'Base32 Alphabet'!$A$1:$B$32, 2, 0)</f>
        <v>13</v>
      </c>
      <c r="L7">
        <f>VLOOKUP(L8, 'Base32 Alphabet'!$A$1:$B$32, 2, 0)</f>
        <v>8</v>
      </c>
    </row>
    <row r="8" spans="1:14" ht="15.75">
      <c r="A8" s="4">
        <v>7</v>
      </c>
      <c r="B8" s="5">
        <v>7</v>
      </c>
      <c r="E8" t="s">
        <v>73</v>
      </c>
      <c r="F8">
        <v>1</v>
      </c>
      <c r="G8" t="s">
        <v>55</v>
      </c>
      <c r="H8" t="s">
        <v>74</v>
      </c>
      <c r="I8" t="s">
        <v>56</v>
      </c>
      <c r="J8" t="s">
        <v>59</v>
      </c>
      <c r="K8" t="s">
        <v>58</v>
      </c>
      <c r="L8">
        <v>8</v>
      </c>
    </row>
    <row r="9" spans="1:14" ht="15.75">
      <c r="A9" s="4">
        <v>8</v>
      </c>
      <c r="B9" s="5">
        <v>8</v>
      </c>
      <c r="E9" t="s">
        <v>75</v>
      </c>
      <c r="F9">
        <f t="shared" ref="F9:L9" si="0">F5*F7</f>
        <v>1073741824</v>
      </c>
      <c r="G9">
        <f t="shared" si="0"/>
        <v>369098752</v>
      </c>
      <c r="H9">
        <f t="shared" si="0"/>
        <v>27262976</v>
      </c>
      <c r="I9">
        <f t="shared" si="0"/>
        <v>753664</v>
      </c>
      <c r="J9">
        <f t="shared" si="0"/>
        <v>12288</v>
      </c>
      <c r="K9">
        <f t="shared" si="0"/>
        <v>416</v>
      </c>
      <c r="L9">
        <f t="shared" si="0"/>
        <v>8</v>
      </c>
      <c r="M9">
        <f>SUM(F9:L9)</f>
        <v>1470869928</v>
      </c>
      <c r="N9" t="s">
        <v>76</v>
      </c>
    </row>
    <row r="10" spans="1:14" ht="15.75">
      <c r="A10" s="4">
        <v>9</v>
      </c>
      <c r="B10" s="5">
        <v>9</v>
      </c>
      <c r="E10" t="s">
        <v>77</v>
      </c>
      <c r="F10" t="str">
        <f t="shared" ref="F10:M10" si="1">_xlfn.BASE(F9,32)</f>
        <v>1000000</v>
      </c>
      <c r="G10" t="str">
        <f t="shared" si="1"/>
        <v>B00000</v>
      </c>
      <c r="H10" t="str">
        <f t="shared" si="1"/>
        <v>Q0000</v>
      </c>
      <c r="I10" t="str">
        <f t="shared" si="1"/>
        <v>N000</v>
      </c>
      <c r="J10" t="str">
        <f t="shared" si="1"/>
        <v>C00</v>
      </c>
      <c r="K10" t="str">
        <f t="shared" si="1"/>
        <v>D0</v>
      </c>
      <c r="L10" t="str">
        <f t="shared" si="1"/>
        <v>8</v>
      </c>
      <c r="M10" t="str">
        <f t="shared" si="1"/>
        <v>1BQNCD8</v>
      </c>
      <c r="N10" t="s">
        <v>78</v>
      </c>
    </row>
    <row r="11" spans="1:14" ht="15.75">
      <c r="A11" s="4" t="s">
        <v>50</v>
      </c>
      <c r="B11" s="5">
        <v>10</v>
      </c>
      <c r="F11">
        <v>1</v>
      </c>
      <c r="G11" t="s">
        <v>55</v>
      </c>
      <c r="H11" t="s">
        <v>55</v>
      </c>
      <c r="I11">
        <v>0</v>
      </c>
      <c r="J11">
        <v>2</v>
      </c>
      <c r="K11" t="s">
        <v>50</v>
      </c>
      <c r="L11" t="s">
        <v>54</v>
      </c>
    </row>
    <row r="12" spans="1:14" ht="15.75">
      <c r="A12" s="4" t="s">
        <v>55</v>
      </c>
      <c r="B12" s="5">
        <v>11</v>
      </c>
      <c r="F12">
        <f>VLOOKUP(F11,A1:B32,2)</f>
        <v>1</v>
      </c>
      <c r="G12" s="6">
        <f>VLOOKUP(G11,A1:B32,2)</f>
        <v>11</v>
      </c>
      <c r="H12" s="6">
        <f>VLOOKUP(H11,A1:B32,2)</f>
        <v>11</v>
      </c>
      <c r="I12" s="6">
        <f>VLOOKUP(I11,A1:B32,2)</f>
        <v>0</v>
      </c>
      <c r="J12" s="6">
        <f>VLOOKUP(J11,A1:B32,2)</f>
        <v>2</v>
      </c>
      <c r="K12" s="6">
        <f>VLOOKUP(K11,A1:B32,2)</f>
        <v>10</v>
      </c>
      <c r="L12" s="6">
        <f>VLOOKUP(L11,A1:B32,2)</f>
        <v>20</v>
      </c>
      <c r="M12" s="6">
        <f>SUM(F12:L12)</f>
        <v>55</v>
      </c>
    </row>
    <row r="13" spans="1:14" ht="15.75">
      <c r="A13" s="4" t="s">
        <v>59</v>
      </c>
      <c r="B13" s="5">
        <v>12</v>
      </c>
      <c r="F13" s="6">
        <f t="shared" ref="F13:K13" si="2">F5*F12</f>
        <v>1073741824</v>
      </c>
      <c r="G13" s="6">
        <f t="shared" si="2"/>
        <v>369098752</v>
      </c>
      <c r="H13" s="6">
        <f t="shared" si="2"/>
        <v>11534336</v>
      </c>
      <c r="I13" s="6">
        <f t="shared" si="2"/>
        <v>0</v>
      </c>
      <c r="J13" s="6">
        <f t="shared" si="2"/>
        <v>2048</v>
      </c>
      <c r="K13" s="6">
        <f t="shared" si="2"/>
        <v>320</v>
      </c>
      <c r="L13" s="6">
        <f>L12</f>
        <v>20</v>
      </c>
      <c r="M13" s="6">
        <f>SUM(F13:L13)</f>
        <v>1454377300</v>
      </c>
    </row>
    <row r="14" spans="1:14" ht="15.75">
      <c r="A14" s="4" t="s">
        <v>58</v>
      </c>
      <c r="B14" s="5">
        <v>13</v>
      </c>
      <c r="M14" s="6">
        <v>1454377300</v>
      </c>
    </row>
    <row r="15" spans="1:14" ht="15.75">
      <c r="A15" s="4" t="s">
        <v>52</v>
      </c>
      <c r="B15" s="5">
        <v>14</v>
      </c>
    </row>
    <row r="16" spans="1:14" ht="15.75">
      <c r="A16" s="4" t="s">
        <v>61</v>
      </c>
      <c r="B16" s="5">
        <v>15</v>
      </c>
    </row>
    <row r="17" spans="1:2" ht="15.75">
      <c r="A17" s="4" t="s">
        <v>66</v>
      </c>
      <c r="B17" s="5">
        <v>16</v>
      </c>
    </row>
    <row r="18" spans="1:2" ht="15.75">
      <c r="A18" s="4" t="s">
        <v>63</v>
      </c>
      <c r="B18" s="5">
        <v>17</v>
      </c>
    </row>
    <row r="19" spans="1:2" ht="15.75">
      <c r="A19" s="4" t="s">
        <v>47</v>
      </c>
      <c r="B19" s="5">
        <v>18</v>
      </c>
    </row>
    <row r="20" spans="1:2" ht="15.75">
      <c r="A20" s="4" t="s">
        <v>48</v>
      </c>
      <c r="B20" s="5">
        <v>19</v>
      </c>
    </row>
    <row r="21" spans="1:2" ht="15.75">
      <c r="A21" s="4" t="s">
        <v>54</v>
      </c>
      <c r="B21" s="5">
        <v>20</v>
      </c>
    </row>
    <row r="22" spans="1:2" ht="15.75">
      <c r="A22" s="4" t="s">
        <v>60</v>
      </c>
      <c r="B22" s="5">
        <v>21</v>
      </c>
    </row>
    <row r="23" spans="1:2" ht="15.75">
      <c r="A23" s="4" t="s">
        <v>57</v>
      </c>
      <c r="B23" s="5">
        <v>22</v>
      </c>
    </row>
    <row r="24" spans="1:2" ht="15.75">
      <c r="A24" s="4" t="s">
        <v>56</v>
      </c>
      <c r="B24" s="5">
        <v>23</v>
      </c>
    </row>
    <row r="25" spans="1:2" ht="15.75">
      <c r="A25" s="4" t="s">
        <v>64</v>
      </c>
      <c r="B25" s="5">
        <v>24</v>
      </c>
    </row>
    <row r="26" spans="1:2" ht="15.75">
      <c r="A26" s="4" t="s">
        <v>49</v>
      </c>
      <c r="B26" s="5">
        <v>25</v>
      </c>
    </row>
    <row r="27" spans="1:2" ht="15.75">
      <c r="A27" s="4" t="s">
        <v>74</v>
      </c>
      <c r="B27" s="5">
        <v>26</v>
      </c>
    </row>
    <row r="28" spans="1:2" ht="15.75">
      <c r="A28" s="4" t="s">
        <v>53</v>
      </c>
      <c r="B28" s="5">
        <v>27</v>
      </c>
    </row>
    <row r="29" spans="1:2" ht="15.75">
      <c r="A29" s="4" t="s">
        <v>51</v>
      </c>
      <c r="B29" s="5">
        <v>28</v>
      </c>
    </row>
    <row r="30" spans="1:2" ht="15.75">
      <c r="A30" s="4" t="s">
        <v>62</v>
      </c>
      <c r="B30" s="5">
        <v>29</v>
      </c>
    </row>
    <row r="31" spans="1:2" ht="15.75">
      <c r="A31" s="4" t="s">
        <v>79</v>
      </c>
      <c r="B31" s="5">
        <v>30</v>
      </c>
    </row>
    <row r="32" spans="1:2" ht="15.75">
      <c r="A32" s="4" t="s">
        <v>65</v>
      </c>
      <c r="B32" s="5">
        <v>31</v>
      </c>
    </row>
  </sheetData>
  <sheetProtection selectLockedCells="1" selectUnlockedCells="1"/>
  <sortState ref="A1:B32">
    <sortCondition ref="A1"/>
  </sortState>
  <mergeCells count="2">
    <mergeCell ref="C1:D1"/>
    <mergeCell ref="E1:G1"/>
  </mergeCells>
  <pageMargins left="0.78749999999999998" right="0.78749999999999998" top="1.0249999999999999" bottom="1.0249999999999999" header="0.78749999999999998" footer="0.78749999999999998"/>
  <pageSetup orientation="portrait" horizontalDpi="300" verticalDpi="30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CACReader</vt:lpstr>
      <vt:lpstr>MasterRoster</vt:lpstr>
      <vt:lpstr>Base32 Alphabet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mceds-admin</dc:creator>
  <cp:lastModifiedBy>mceds-admin</cp:lastModifiedBy>
  <dcterms:created xsi:type="dcterms:W3CDTF">2017-03-16T13:28:34Z</dcterms:created>
  <dcterms:modified xsi:type="dcterms:W3CDTF">2017-04-22T14:39:58Z</dcterms:modified>
</cp:coreProperties>
</file>