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hidden" name="__Solver__" sheetId="2" r:id="rId4"/>
  </sheets>
  <definedNames/>
  <calcPr/>
</workbook>
</file>

<file path=xl/sharedStrings.xml><?xml version="1.0" encoding="utf-8"?>
<sst xmlns="http://schemas.openxmlformats.org/spreadsheetml/2006/main" count="21" uniqueCount="21">
  <si>
    <t>Prop Diameter</t>
  </si>
  <si>
    <t>Prop Pitch</t>
  </si>
  <si>
    <t>20185251529953494817</t>
  </si>
  <si>
    <t>RPM</t>
  </si>
  <si>
    <t>Motor Kv</t>
  </si>
  <si>
    <t>Voltage</t>
  </si>
  <si>
    <t>Thrust</t>
  </si>
  <si>
    <t>RPM Eff</t>
  </si>
  <si>
    <t>bAtljcmucHCtXmuu</t>
  </si>
  <si>
    <t>RPM Ideal</t>
  </si>
  <si>
    <t>Disk Area (m^2)</t>
  </si>
  <si>
    <t>Ideal Exit Velocity (RPM) (m/s)</t>
  </si>
  <si>
    <t>Mass Flow Rate (RPM) (kg/s)</t>
  </si>
  <si>
    <t>Thrust (kg)</t>
  </si>
  <si>
    <t>Emirical Est Thrust</t>
  </si>
  <si>
    <t>Empirical Error</t>
  </si>
  <si>
    <t>Theoretical Error</t>
  </si>
  <si>
    <t>JRMz</t>
  </si>
  <si>
    <t/>
  </si>
  <si>
    <t>Theo Error</t>
  </si>
  <si>
    <t>Emp Error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</si>
</sst>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"/>
    <numFmt numFmtId="165" formatCode="0.000"/>
    <numFmt numFmtId="166" formatCode="0.0000"/>
    <numFmt numFmtId="167" formatCode="0.00000"/>
  </numFmts>
  <fonts count="3">
    <font>
      <sz val="10.0"/>
      <color rgb="FF000000"/>
      <name val="Arial"/>
    </font>
    <font>
      <sz val="10.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top style="hair">
        <color rgb="FF000000"/>
      </top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hair">
        <color rgb="FF000000"/>
      </left>
    </border>
    <border>
      <right style="hair">
        <color rgb="FF000000"/>
      </right>
    </border>
    <border>
      <left style="hair">
        <color rgb="FF000000"/>
      </left>
      <bottom style="hair">
        <color rgb="FF000000"/>
      </bottom>
    </border>
    <border>
      <bottom style="hair">
        <color rgb="FF000000"/>
      </bottom>
    </border>
    <border>
      <right style="hair">
        <color rgb="FF000000"/>
      </right>
      <bottom style="hair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shrinkToFit="0" vertical="bottom" wrapText="0"/>
    </xf>
    <xf quotePrefix="1" borderId="0" fillId="2" fontId="0" numFmtId="0" xfId="0" applyAlignment="1" applyFill="1" applyFont="1">
      <alignment readingOrder="0" shrinkToFit="0" vertical="bottom" wrapText="0"/>
    </xf>
    <xf borderId="0" fillId="0" fontId="1" numFmtId="165" xfId="0" applyAlignment="1" applyFont="1" applyNumberFormat="1">
      <alignment shrinkToFit="0" vertical="bottom" wrapText="0"/>
    </xf>
    <xf borderId="0" fillId="0" fontId="1" numFmtId="166" xfId="0" applyAlignment="1" applyFont="1" applyNumberFormat="1">
      <alignment shrinkToFit="0" vertical="bottom" wrapText="0"/>
    </xf>
    <xf borderId="0" fillId="0" fontId="1" numFmtId="2" xfId="0" applyAlignment="1" applyFont="1" applyNumberFormat="1">
      <alignment shrinkToFit="0" vertical="bottom" wrapText="0"/>
    </xf>
    <xf borderId="0" fillId="0" fontId="2" numFmtId="166" xfId="0" applyFont="1" applyNumberFormat="1"/>
    <xf borderId="0" fillId="0" fontId="1" numFmtId="167" xfId="0" applyAlignment="1" applyFont="1" applyNumberFormat="1">
      <alignment shrinkToFit="0" vertical="bottom" wrapText="0"/>
    </xf>
    <xf borderId="0" fillId="0" fontId="2" numFmtId="167" xfId="0" applyFont="1" applyNumberFormat="1"/>
    <xf borderId="0" fillId="0" fontId="1" numFmtId="1" xfId="0" applyAlignment="1" applyFont="1" applyNumberFormat="1">
      <alignment shrinkToFit="0" vertical="bottom" wrapText="0"/>
    </xf>
    <xf borderId="1" fillId="0" fontId="1" numFmtId="0" xfId="0" applyAlignment="1" applyBorder="1" applyFont="1">
      <alignment shrinkToFit="0" vertical="bottom" wrapText="0"/>
    </xf>
    <xf borderId="2" fillId="0" fontId="1" numFmtId="164" xfId="0" applyAlignment="1" applyBorder="1" applyFont="1" applyNumberFormat="1">
      <alignment shrinkToFit="0" vertical="bottom" wrapText="0"/>
    </xf>
    <xf borderId="2" fillId="0" fontId="1" numFmtId="0" xfId="0" applyAlignment="1" applyBorder="1" applyFont="1">
      <alignment shrinkToFit="0" vertical="bottom" wrapText="0"/>
    </xf>
    <xf borderId="2" fillId="0" fontId="1" numFmtId="165" xfId="0" applyAlignment="1" applyBorder="1" applyFont="1" applyNumberFormat="1">
      <alignment shrinkToFit="0" vertical="bottom" wrapText="0"/>
    </xf>
    <xf borderId="2" fillId="0" fontId="1" numFmtId="166" xfId="0" applyAlignment="1" applyBorder="1" applyFont="1" applyNumberFormat="1">
      <alignment shrinkToFit="0" vertical="bottom" wrapText="0"/>
    </xf>
    <xf borderId="2" fillId="0" fontId="1" numFmtId="2" xfId="0" applyAlignment="1" applyBorder="1" applyFont="1" applyNumberFormat="1">
      <alignment shrinkToFit="0" vertical="bottom" wrapText="0"/>
    </xf>
    <xf borderId="3" fillId="0" fontId="1" numFmtId="165" xfId="0" applyAlignment="1" applyBorder="1" applyFont="1" applyNumberFormat="1">
      <alignment shrinkToFit="0" vertical="bottom" wrapText="0"/>
    </xf>
    <xf borderId="4" fillId="0" fontId="1" numFmtId="0" xfId="0" applyAlignment="1" applyBorder="1" applyFont="1">
      <alignment shrinkToFit="0" vertical="bottom" wrapText="0"/>
    </xf>
    <xf borderId="5" fillId="0" fontId="1" numFmtId="165" xfId="0" applyAlignment="1" applyBorder="1" applyFont="1" applyNumberForma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7" fillId="0" fontId="1" numFmtId="164" xfId="0" applyAlignment="1" applyBorder="1" applyFont="1" applyNumberForma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7" fillId="0" fontId="1" numFmtId="165" xfId="0" applyAlignment="1" applyBorder="1" applyFont="1" applyNumberFormat="1">
      <alignment shrinkToFit="0" vertical="bottom" wrapText="0"/>
    </xf>
    <xf borderId="7" fillId="0" fontId="1" numFmtId="166" xfId="0" applyAlignment="1" applyBorder="1" applyFont="1" applyNumberFormat="1">
      <alignment shrinkToFit="0" vertical="bottom" wrapText="0"/>
    </xf>
    <xf borderId="7" fillId="0" fontId="1" numFmtId="2" xfId="0" applyAlignment="1" applyBorder="1" applyFont="1" applyNumberFormat="1">
      <alignment shrinkToFit="0" vertical="bottom" wrapText="0"/>
    </xf>
    <xf borderId="8" fillId="0" fontId="1" numFmtId="165" xfId="0" applyAlignment="1" applyBorder="1" applyFont="1" applyNumberFormat="1">
      <alignment shrinkToFit="0" vertical="bottom" wrapText="0"/>
    </xf>
    <xf borderId="2" fillId="0" fontId="1" numFmtId="1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10.0"/>
    <col customWidth="1" min="3" max="3" width="8.43"/>
    <col customWidth="1" min="4" max="4" width="9.0"/>
    <col customWidth="1" min="5" max="6" width="8.86"/>
    <col customWidth="1" min="7" max="7" width="9.86"/>
    <col customWidth="1" min="8" max="8" width="10.14"/>
    <col customWidth="1" min="9" max="9" width="8.86"/>
    <col customWidth="1" min="10" max="10" width="12.43"/>
    <col customWidth="1" min="11" max="11" width="14.71"/>
    <col customWidth="1" min="12" max="12" width="10.29"/>
    <col customWidth="1" min="13" max="13" width="16.0"/>
    <col customWidth="1" min="14" max="14" width="14.43"/>
    <col customWidth="1" min="15" max="15" width="13.43"/>
    <col customWidth="1" min="16" max="19" width="11.57"/>
  </cols>
  <sheetData>
    <row r="1" ht="12.75" customHeight="1">
      <c r="A1" t="s">
        <v>0</v>
      </c>
      <c r="B1" s="1" t="s">
        <v>1</v>
      </c>
      <c r="C1" t="s">
        <v>3</v>
      </c>
      <c r="D1" t="s">
        <v>4</v>
      </c>
      <c r="E1" s="1" t="s">
        <v>5</v>
      </c>
      <c r="F1" s="1" t="s">
        <v>6</v>
      </c>
      <c r="G1" s="3" t="s">
        <v>7</v>
      </c>
      <c r="H1" t="s">
        <v>9</v>
      </c>
      <c r="I1" s="4" t="s">
        <v>10</v>
      </c>
      <c r="J1" s="5" t="s">
        <v>11</v>
      </c>
      <c r="K1" s="3" t="s">
        <v>12</v>
      </c>
      <c r="L1" s="3" t="s">
        <v>13</v>
      </c>
      <c r="M1" s="5" t="s">
        <v>14</v>
      </c>
      <c r="N1" t="s">
        <v>15</v>
      </c>
      <c r="O1" t="s">
        <v>16</v>
      </c>
      <c r="P1" s="3">
        <v>0.344804953656331</v>
      </c>
      <c r="Q1" s="7">
        <v>1.38152091029528</v>
      </c>
      <c r="R1" s="9"/>
      <c r="S1" s="9"/>
    </row>
    <row r="2" ht="12.75" customHeight="1">
      <c r="A2" s="10">
        <v>9.0</v>
      </c>
      <c r="B2" s="11">
        <v>6.0</v>
      </c>
      <c r="C2" s="12">
        <v>8470.0</v>
      </c>
      <c r="D2" s="12">
        <v>1200.0</v>
      </c>
      <c r="E2" s="11">
        <v>12.6</v>
      </c>
      <c r="F2" s="11">
        <v>1.2</v>
      </c>
      <c r="G2" s="13">
        <f t="shared" ref="G2:G12" si="1">C2/(D2*E2)</f>
        <v>0.5601851852</v>
      </c>
      <c r="H2">
        <f t="shared" ref="H2:H12" si="2">E2*D2</f>
        <v>15120</v>
      </c>
      <c r="I2" s="14">
        <f t="shared" ref="I2:I12" si="3">PI()/4*(A2*0.0254)^2</f>
        <v>0.04104330581</v>
      </c>
      <c r="J2" s="15">
        <f t="shared" ref="J2:J12" si="4">C2*B2*0.0254/60</f>
        <v>21.5138</v>
      </c>
      <c r="K2" s="13">
        <f t="shared" ref="K2:K12" si="5">0.5*1.225*I2*J2</f>
        <v>0.5408359519</v>
      </c>
      <c r="L2" s="16">
        <f t="shared" ref="L2:L12" si="6">K2*J2/9.81</f>
        <v>1.186079154</v>
      </c>
      <c r="M2" s="5">
        <f t="shared" ref="M2:M12" si="7">$P$1*L2*((A2/B2)^$Q$1)</f>
        <v>0.7160789809</v>
      </c>
      <c r="N2" s="4">
        <f t="shared" ref="N2:N12" si="8">(abs(M2-F2)/F2)^2</f>
        <v>0.1626246894</v>
      </c>
      <c r="O2" s="7">
        <f t="shared" ref="O2:O12" si="9">(abs(L2-F2)/L2)^2</f>
        <v>0.0001377539009</v>
      </c>
      <c r="Q2" s="9"/>
      <c r="R2" s="9"/>
    </row>
    <row r="3" ht="12.75" customHeight="1">
      <c r="A3" s="17">
        <v>9.0</v>
      </c>
      <c r="B3" s="1">
        <v>6.0</v>
      </c>
      <c r="C3">
        <v>10850.0</v>
      </c>
      <c r="D3">
        <v>1200.0</v>
      </c>
      <c r="E3" s="1">
        <v>12.6</v>
      </c>
      <c r="F3" s="1">
        <v>1.3</v>
      </c>
      <c r="G3" s="3">
        <f t="shared" si="1"/>
        <v>0.7175925926</v>
      </c>
      <c r="H3">
        <f t="shared" si="2"/>
        <v>15120</v>
      </c>
      <c r="I3" s="4">
        <f t="shared" si="3"/>
        <v>0.04104330581</v>
      </c>
      <c r="J3" s="5">
        <f t="shared" si="4"/>
        <v>27.559</v>
      </c>
      <c r="K3" s="3">
        <f t="shared" si="5"/>
        <v>0.6928063846</v>
      </c>
      <c r="L3" s="18">
        <f t="shared" si="6"/>
        <v>1.946284521</v>
      </c>
      <c r="M3" s="5">
        <f t="shared" si="7"/>
        <v>1.175042519</v>
      </c>
      <c r="N3" s="4">
        <f t="shared" si="8"/>
        <v>0.009239273449</v>
      </c>
      <c r="O3" s="7">
        <f t="shared" si="9"/>
        <v>0.1102642815</v>
      </c>
      <c r="Q3" t="s">
        <v>19</v>
      </c>
      <c r="R3" s="5">
        <f>SUM(O2:O144)</f>
        <v>17.68148219</v>
      </c>
    </row>
    <row r="4" ht="12.75" customHeight="1">
      <c r="A4" s="17">
        <v>9.0</v>
      </c>
      <c r="B4" s="1">
        <v>7.5</v>
      </c>
      <c r="C4">
        <v>9950.0</v>
      </c>
      <c r="D4">
        <v>1200.0</v>
      </c>
      <c r="E4" s="1">
        <v>12.6</v>
      </c>
      <c r="F4" s="1">
        <v>1.3</v>
      </c>
      <c r="G4" s="3">
        <f t="shared" si="1"/>
        <v>0.6580687831</v>
      </c>
      <c r="H4">
        <f t="shared" si="2"/>
        <v>15120</v>
      </c>
      <c r="I4" s="4">
        <f t="shared" si="3"/>
        <v>0.04104330581</v>
      </c>
      <c r="J4" s="5">
        <f t="shared" si="4"/>
        <v>31.59125</v>
      </c>
      <c r="K4" s="3">
        <f t="shared" si="5"/>
        <v>0.7941732174</v>
      </c>
      <c r="L4" s="18">
        <f t="shared" si="6"/>
        <v>2.557484674</v>
      </c>
      <c r="M4" s="5">
        <f t="shared" si="7"/>
        <v>1.134428382</v>
      </c>
      <c r="N4" s="4">
        <f t="shared" si="8"/>
        <v>0.0162212785</v>
      </c>
      <c r="O4" s="7">
        <f t="shared" si="9"/>
        <v>0.2417571469</v>
      </c>
      <c r="Q4" s="9" t="s">
        <v>20</v>
      </c>
      <c r="R4" s="4">
        <f>sqrt(SUM(N2:N144))</f>
        <v>1.424985969</v>
      </c>
    </row>
    <row r="5" ht="12.75" customHeight="1">
      <c r="A5" s="17">
        <v>10.0</v>
      </c>
      <c r="B5" s="1">
        <v>3.8</v>
      </c>
      <c r="C5">
        <v>8960.0</v>
      </c>
      <c r="D5">
        <v>1200.0</v>
      </c>
      <c r="E5" s="1">
        <v>12.6</v>
      </c>
      <c r="F5" s="1">
        <v>1.4</v>
      </c>
      <c r="G5" s="3">
        <f t="shared" si="1"/>
        <v>0.5925925926</v>
      </c>
      <c r="H5">
        <f t="shared" si="2"/>
        <v>15120</v>
      </c>
      <c r="I5" s="4">
        <f t="shared" si="3"/>
        <v>0.05067074791</v>
      </c>
      <c r="J5" s="5">
        <f t="shared" si="4"/>
        <v>14.41365333</v>
      </c>
      <c r="K5" s="3">
        <f t="shared" si="5"/>
        <v>0.4473397391</v>
      </c>
      <c r="L5" s="18">
        <f t="shared" si="6"/>
        <v>0.6572680858</v>
      </c>
      <c r="M5" s="5">
        <f t="shared" si="7"/>
        <v>0.8626880653</v>
      </c>
      <c r="N5" s="4">
        <f t="shared" si="8"/>
        <v>0.1472980179</v>
      </c>
      <c r="O5" s="7">
        <f t="shared" si="9"/>
        <v>1.276965253</v>
      </c>
      <c r="Q5" s="9"/>
      <c r="R5" s="9"/>
    </row>
    <row r="6" ht="12.75" customHeight="1">
      <c r="A6" s="17">
        <v>10.0</v>
      </c>
      <c r="B6" s="1">
        <v>4.7</v>
      </c>
      <c r="C6">
        <v>8750.0</v>
      </c>
      <c r="D6">
        <v>1200.0</v>
      </c>
      <c r="E6" s="1">
        <v>12.6</v>
      </c>
      <c r="F6" s="1">
        <v>1.4</v>
      </c>
      <c r="G6" s="3">
        <f t="shared" si="1"/>
        <v>0.5787037037</v>
      </c>
      <c r="H6">
        <f t="shared" si="2"/>
        <v>15120</v>
      </c>
      <c r="I6" s="4">
        <f t="shared" si="3"/>
        <v>0.05067074791</v>
      </c>
      <c r="J6" s="5">
        <f t="shared" si="4"/>
        <v>17.40958333</v>
      </c>
      <c r="K6" s="3">
        <f t="shared" si="5"/>
        <v>0.5403209226</v>
      </c>
      <c r="L6" s="18">
        <f t="shared" si="6"/>
        <v>0.9588952221</v>
      </c>
      <c r="M6" s="5">
        <f t="shared" si="7"/>
        <v>0.9383142609</v>
      </c>
      <c r="N6" s="4">
        <f t="shared" si="8"/>
        <v>0.1087518988</v>
      </c>
      <c r="O6" s="7">
        <f t="shared" si="9"/>
        <v>0.2116124496</v>
      </c>
      <c r="Q6" s="9"/>
      <c r="R6" s="9"/>
    </row>
    <row r="7" ht="12.75" customHeight="1">
      <c r="A7" s="17">
        <v>10.0</v>
      </c>
      <c r="B7" s="1">
        <v>5.0</v>
      </c>
      <c r="C7">
        <v>10600.0</v>
      </c>
      <c r="D7">
        <v>1200.0</v>
      </c>
      <c r="E7" s="1">
        <v>12.6</v>
      </c>
      <c r="F7" s="1">
        <v>1.5</v>
      </c>
      <c r="G7" s="3">
        <f t="shared" si="1"/>
        <v>0.7010582011</v>
      </c>
      <c r="H7">
        <f t="shared" si="2"/>
        <v>15120</v>
      </c>
      <c r="I7" s="4">
        <f t="shared" si="3"/>
        <v>0.05067074791</v>
      </c>
      <c r="J7" s="5">
        <f t="shared" si="4"/>
        <v>22.43666667</v>
      </c>
      <c r="K7" s="3">
        <f t="shared" si="5"/>
        <v>0.6963406419</v>
      </c>
      <c r="L7" s="18">
        <f t="shared" si="6"/>
        <v>1.592615991</v>
      </c>
      <c r="M7" s="5">
        <f t="shared" si="7"/>
        <v>1.430750156</v>
      </c>
      <c r="N7" s="4">
        <f t="shared" si="8"/>
        <v>0.002131351478</v>
      </c>
      <c r="O7" s="7">
        <f t="shared" si="9"/>
        <v>0.003381814709</v>
      </c>
      <c r="Q7" s="9"/>
      <c r="R7" s="9"/>
    </row>
    <row r="8" ht="12.75" customHeight="1">
      <c r="A8" s="17">
        <v>10.0</v>
      </c>
      <c r="B8" s="1">
        <v>7.0</v>
      </c>
      <c r="C8">
        <v>9380.0</v>
      </c>
      <c r="D8">
        <v>1200.0</v>
      </c>
      <c r="E8" s="1">
        <v>12.6</v>
      </c>
      <c r="F8" s="1">
        <v>1.4</v>
      </c>
      <c r="G8" s="3">
        <f t="shared" si="1"/>
        <v>0.6203703704</v>
      </c>
      <c r="H8">
        <f t="shared" si="2"/>
        <v>15120</v>
      </c>
      <c r="I8" s="4">
        <f t="shared" si="3"/>
        <v>0.05067074791</v>
      </c>
      <c r="J8" s="5">
        <f t="shared" si="4"/>
        <v>27.79606667</v>
      </c>
      <c r="K8" s="3">
        <f t="shared" si="5"/>
        <v>0.8626740858</v>
      </c>
      <c r="L8" s="18">
        <f t="shared" si="6"/>
        <v>2.444337044</v>
      </c>
      <c r="M8" s="5">
        <f t="shared" si="7"/>
        <v>1.379541859</v>
      </c>
      <c r="N8" s="4">
        <f t="shared" si="8"/>
        <v>0.0002135385292</v>
      </c>
      <c r="O8" s="7">
        <f t="shared" si="9"/>
        <v>0.1825404796</v>
      </c>
      <c r="Q8" s="9"/>
      <c r="R8" s="9"/>
    </row>
    <row r="9" ht="12.75" customHeight="1">
      <c r="A9" s="17">
        <v>11.0</v>
      </c>
      <c r="B9" s="1">
        <v>3.8</v>
      </c>
      <c r="C9">
        <v>8150.0</v>
      </c>
      <c r="D9">
        <v>1200.0</v>
      </c>
      <c r="E9" s="1">
        <v>12.6</v>
      </c>
      <c r="F9" s="1">
        <v>1.4</v>
      </c>
      <c r="G9" s="3">
        <f t="shared" si="1"/>
        <v>0.539021164</v>
      </c>
      <c r="H9">
        <f t="shared" si="2"/>
        <v>15120</v>
      </c>
      <c r="I9" s="4">
        <f t="shared" si="3"/>
        <v>0.06131160497</v>
      </c>
      <c r="J9" s="5">
        <f t="shared" si="4"/>
        <v>13.11063333</v>
      </c>
      <c r="K9" s="3">
        <f t="shared" si="5"/>
        <v>0.4923483078</v>
      </c>
      <c r="L9" s="18">
        <f t="shared" si="6"/>
        <v>0.6580018487</v>
      </c>
      <c r="M9" s="5">
        <f t="shared" si="7"/>
        <v>0.9851973125</v>
      </c>
      <c r="N9" s="4">
        <f t="shared" si="8"/>
        <v>0.08778636201</v>
      </c>
      <c r="O9" s="7">
        <f t="shared" si="9"/>
        <v>1.271602634</v>
      </c>
      <c r="Q9" s="9"/>
      <c r="R9" s="9"/>
    </row>
    <row r="10" ht="12.75" customHeight="1">
      <c r="A10" s="17">
        <v>11.0</v>
      </c>
      <c r="B10" s="1">
        <v>4.7</v>
      </c>
      <c r="C10">
        <v>7250.0</v>
      </c>
      <c r="D10">
        <v>1200.0</v>
      </c>
      <c r="E10" s="1">
        <v>12.6</v>
      </c>
      <c r="F10" s="1">
        <v>1.3</v>
      </c>
      <c r="G10" s="3">
        <f t="shared" si="1"/>
        <v>0.4794973545</v>
      </c>
      <c r="H10">
        <f t="shared" si="2"/>
        <v>15120</v>
      </c>
      <c r="I10" s="4">
        <f t="shared" si="3"/>
        <v>0.06131160497</v>
      </c>
      <c r="J10" s="5">
        <f t="shared" si="4"/>
        <v>14.42508333</v>
      </c>
      <c r="K10" s="3">
        <f t="shared" si="5"/>
        <v>0.5417103192</v>
      </c>
      <c r="L10" s="18">
        <f t="shared" si="6"/>
        <v>0.7965562179</v>
      </c>
      <c r="M10" s="5">
        <f t="shared" si="7"/>
        <v>0.8891570053</v>
      </c>
      <c r="N10" s="4">
        <f t="shared" si="8"/>
        <v>0.09987690315</v>
      </c>
      <c r="O10" s="7">
        <f t="shared" si="9"/>
        <v>0.3994561378</v>
      </c>
      <c r="Q10" s="9"/>
      <c r="R10" s="9"/>
    </row>
    <row r="11" ht="12.75" customHeight="1">
      <c r="A11" s="17">
        <v>11.0</v>
      </c>
      <c r="B11" s="1">
        <v>5.5</v>
      </c>
      <c r="C11">
        <v>9380.0</v>
      </c>
      <c r="D11">
        <v>1200.0</v>
      </c>
      <c r="E11" s="1">
        <v>12.6</v>
      </c>
      <c r="F11" s="1">
        <v>1.7</v>
      </c>
      <c r="G11" s="3">
        <f t="shared" si="1"/>
        <v>0.6203703704</v>
      </c>
      <c r="H11">
        <f t="shared" si="2"/>
        <v>15120</v>
      </c>
      <c r="I11" s="4">
        <f t="shared" si="3"/>
        <v>0.06131160497</v>
      </c>
      <c r="J11" s="5">
        <f t="shared" si="4"/>
        <v>21.83976667</v>
      </c>
      <c r="K11" s="3">
        <f t="shared" si="5"/>
        <v>0.8201565772</v>
      </c>
      <c r="L11" s="18">
        <f t="shared" si="6"/>
        <v>1.825894829</v>
      </c>
      <c r="M11" s="5">
        <f t="shared" si="7"/>
        <v>1.640319655</v>
      </c>
      <c r="N11" s="4">
        <f t="shared" si="8"/>
        <v>0.001232437206</v>
      </c>
      <c r="O11" s="7">
        <f t="shared" si="9"/>
        <v>0.004754055749</v>
      </c>
      <c r="Q11" s="9"/>
      <c r="R11" s="9"/>
    </row>
    <row r="12" ht="12.75" customHeight="1">
      <c r="A12" s="19">
        <v>11.0</v>
      </c>
      <c r="B12" s="20">
        <v>7.0</v>
      </c>
      <c r="C12" s="21">
        <v>8380.0</v>
      </c>
      <c r="D12" s="21">
        <v>1200.0</v>
      </c>
      <c r="E12" s="20">
        <v>12.6</v>
      </c>
      <c r="F12" s="20">
        <v>1.5</v>
      </c>
      <c r="G12" s="22">
        <f t="shared" si="1"/>
        <v>0.5542328042</v>
      </c>
      <c r="H12">
        <f t="shared" si="2"/>
        <v>15120</v>
      </c>
      <c r="I12" s="23">
        <f t="shared" si="3"/>
        <v>0.06131160497</v>
      </c>
      <c r="J12" s="24">
        <f t="shared" si="4"/>
        <v>24.83273333</v>
      </c>
      <c r="K12" s="22">
        <f t="shared" si="5"/>
        <v>0.9325525261</v>
      </c>
      <c r="L12" s="25">
        <f t="shared" si="6"/>
        <v>2.360634883</v>
      </c>
      <c r="M12" s="5">
        <f t="shared" si="7"/>
        <v>1.519803617</v>
      </c>
      <c r="N12" s="4">
        <f t="shared" si="8"/>
        <v>0.0001743036611</v>
      </c>
      <c r="O12" s="7">
        <f t="shared" si="9"/>
        <v>0.1329169137</v>
      </c>
      <c r="Q12" s="9"/>
      <c r="R12" s="9"/>
    </row>
    <row r="13" ht="12.75" customHeight="1">
      <c r="N13" s="4"/>
      <c r="O13" s="7"/>
      <c r="R13" s="9"/>
    </row>
    <row r="14" ht="12.75" customHeight="1">
      <c r="N14" s="4"/>
      <c r="O14" s="7"/>
      <c r="R14" s="9"/>
    </row>
    <row r="15" ht="12.75" customHeight="1">
      <c r="A15" s="10">
        <v>9.0</v>
      </c>
      <c r="B15" s="11">
        <v>6.0</v>
      </c>
      <c r="C15" s="12">
        <v>9150.0</v>
      </c>
      <c r="D15" s="12">
        <v>1050.0</v>
      </c>
      <c r="E15" s="11">
        <v>12.6</v>
      </c>
      <c r="F15" s="11">
        <v>1.0</v>
      </c>
      <c r="G15" s="13">
        <f t="shared" ref="G15:G28" si="10">C15/(D15*E15)</f>
        <v>0.6916099773</v>
      </c>
      <c r="H15">
        <f t="shared" ref="H15:H28" si="11">E15*D15</f>
        <v>13230</v>
      </c>
      <c r="I15" s="14">
        <f t="shared" ref="I15:I28" si="12">PI()/4*(A15*0.0254)^2</f>
        <v>0.04104330581</v>
      </c>
      <c r="J15" s="24">
        <f t="shared" ref="J15:J28" si="13">C15*B15*0.0254/60</f>
        <v>23.241</v>
      </c>
      <c r="K15" s="22">
        <f t="shared" ref="K15:K28" si="14">0.5*1.225*I15*J15</f>
        <v>0.5842560755</v>
      </c>
      <c r="L15" s="25">
        <f t="shared" ref="L15:L28" si="15">K15*J15/9.81</f>
        <v>1.384168751</v>
      </c>
      <c r="M15" s="5">
        <f t="shared" ref="M15:M28" si="16">$P$1*L15*((A15/B15)^$Q$1)</f>
        <v>0.8356728516</v>
      </c>
      <c r="N15" s="4">
        <f t="shared" ref="N15:N28" si="17">(abs(M15-F15)/F15)^2</f>
        <v>0.0270034117</v>
      </c>
      <c r="O15" s="7">
        <f t="shared" ref="O15:O28" si="18">(abs(L15-F15)/L15)^2</f>
        <v>0.07703108077</v>
      </c>
      <c r="Q15" s="9"/>
      <c r="R15" s="9"/>
      <c r="S15" s="9"/>
    </row>
    <row r="16" ht="12.75" customHeight="1">
      <c r="A16" s="17">
        <v>9.0</v>
      </c>
      <c r="B16" s="1">
        <v>6.0</v>
      </c>
      <c r="C16">
        <v>10750.0</v>
      </c>
      <c r="D16">
        <v>1050.0</v>
      </c>
      <c r="E16" s="1">
        <v>12.6</v>
      </c>
      <c r="F16" s="1">
        <v>1.1</v>
      </c>
      <c r="G16" s="3">
        <f t="shared" si="10"/>
        <v>0.8125472411</v>
      </c>
      <c r="H16">
        <f t="shared" si="11"/>
        <v>13230</v>
      </c>
      <c r="I16" s="4">
        <f t="shared" si="12"/>
        <v>0.04104330581</v>
      </c>
      <c r="J16" s="5">
        <f t="shared" si="13"/>
        <v>27.305</v>
      </c>
      <c r="K16" s="3">
        <f t="shared" si="14"/>
        <v>0.6864210723</v>
      </c>
      <c r="L16" s="16">
        <f t="shared" si="15"/>
        <v>1.910573637</v>
      </c>
      <c r="M16" s="5">
        <f t="shared" si="16"/>
        <v>1.153482563</v>
      </c>
      <c r="N16" s="4">
        <f t="shared" si="17"/>
        <v>0.002363954204</v>
      </c>
      <c r="O16" s="7">
        <f t="shared" si="18"/>
        <v>0.1799937345</v>
      </c>
      <c r="Q16" s="9"/>
      <c r="R16" s="9"/>
      <c r="S16" s="9"/>
    </row>
    <row r="17" ht="12.75" customHeight="1">
      <c r="A17" s="17">
        <v>9.0</v>
      </c>
      <c r="B17" s="1">
        <v>7.5</v>
      </c>
      <c r="C17">
        <v>10250.0</v>
      </c>
      <c r="D17">
        <v>1050.0</v>
      </c>
      <c r="E17" s="1">
        <v>12.6</v>
      </c>
      <c r="F17" s="1">
        <v>1.3</v>
      </c>
      <c r="G17" s="3">
        <f t="shared" si="10"/>
        <v>0.7747543462</v>
      </c>
      <c r="H17">
        <f t="shared" si="11"/>
        <v>13230</v>
      </c>
      <c r="I17" s="4">
        <f t="shared" si="12"/>
        <v>0.04104330581</v>
      </c>
      <c r="J17" s="5">
        <f t="shared" si="13"/>
        <v>32.54375</v>
      </c>
      <c r="K17" s="3">
        <f t="shared" si="14"/>
        <v>0.8181181386</v>
      </c>
      <c r="L17" s="16">
        <f t="shared" si="15"/>
        <v>2.714029783</v>
      </c>
      <c r="M17" s="5">
        <f t="shared" si="16"/>
        <v>1.203867396</v>
      </c>
      <c r="N17" s="4">
        <f t="shared" si="17"/>
        <v>0.00546832989</v>
      </c>
      <c r="O17" s="7">
        <f t="shared" si="18"/>
        <v>0.2714487808</v>
      </c>
      <c r="Q17" s="9"/>
      <c r="R17" s="9"/>
      <c r="S17" s="9"/>
    </row>
    <row r="18" ht="12.75" customHeight="1">
      <c r="A18" s="17">
        <v>10.0</v>
      </c>
      <c r="B18" s="1">
        <v>3.8</v>
      </c>
      <c r="C18">
        <v>9500.0</v>
      </c>
      <c r="D18">
        <v>1050.0</v>
      </c>
      <c r="E18" s="1">
        <v>12.6</v>
      </c>
      <c r="F18" s="1">
        <v>1.0</v>
      </c>
      <c r="G18" s="3">
        <f t="shared" si="10"/>
        <v>0.7180650038</v>
      </c>
      <c r="H18">
        <f t="shared" si="11"/>
        <v>13230</v>
      </c>
      <c r="I18" s="4">
        <f t="shared" si="12"/>
        <v>0.05067074791</v>
      </c>
      <c r="J18" s="5">
        <f t="shared" si="13"/>
        <v>15.28233333</v>
      </c>
      <c r="K18" s="3">
        <f t="shared" si="14"/>
        <v>0.4742999466</v>
      </c>
      <c r="L18" s="16">
        <f t="shared" si="15"/>
        <v>0.7388797028</v>
      </c>
      <c r="M18" s="5">
        <f t="shared" si="16"/>
        <v>0.9698062557</v>
      </c>
      <c r="N18" s="4">
        <f t="shared" si="17"/>
        <v>0.0009116621963</v>
      </c>
      <c r="O18" s="7">
        <f t="shared" si="18"/>
        <v>0.1248917611</v>
      </c>
      <c r="Q18" s="9"/>
      <c r="R18" s="9"/>
      <c r="S18" s="9"/>
    </row>
    <row r="19" ht="12.75" customHeight="1">
      <c r="A19" s="17">
        <v>10.0</v>
      </c>
      <c r="B19" s="1">
        <v>4.7</v>
      </c>
      <c r="C19">
        <v>9550.0</v>
      </c>
      <c r="D19">
        <v>1050.0</v>
      </c>
      <c r="E19" s="1">
        <v>12.6</v>
      </c>
      <c r="F19" s="1">
        <v>1.2</v>
      </c>
      <c r="G19" s="3">
        <f t="shared" si="10"/>
        <v>0.7218442933</v>
      </c>
      <c r="H19">
        <f t="shared" si="11"/>
        <v>13230</v>
      </c>
      <c r="I19" s="4">
        <f t="shared" si="12"/>
        <v>0.05067074791</v>
      </c>
      <c r="J19" s="5">
        <f t="shared" si="13"/>
        <v>19.00131667</v>
      </c>
      <c r="K19" s="3">
        <f t="shared" si="14"/>
        <v>0.5897216926</v>
      </c>
      <c r="L19" s="16">
        <f t="shared" si="15"/>
        <v>1.142251644</v>
      </c>
      <c r="M19" s="5">
        <f t="shared" si="16"/>
        <v>1.117735267</v>
      </c>
      <c r="N19" s="4">
        <f t="shared" si="17"/>
        <v>0.004699643265</v>
      </c>
      <c r="O19" s="7">
        <f t="shared" si="18"/>
        <v>0.002555969501</v>
      </c>
      <c r="Q19" s="9"/>
      <c r="R19" s="9"/>
      <c r="S19" s="9"/>
    </row>
    <row r="20" ht="12.75" customHeight="1">
      <c r="A20" s="17">
        <v>10.0</v>
      </c>
      <c r="B20" s="1">
        <v>5.0</v>
      </c>
      <c r="C20">
        <v>10650.0</v>
      </c>
      <c r="D20">
        <v>1050.0</v>
      </c>
      <c r="E20" s="1">
        <v>12.6</v>
      </c>
      <c r="F20" s="1">
        <v>1.3</v>
      </c>
      <c r="G20" s="3">
        <f t="shared" si="10"/>
        <v>0.8049886621</v>
      </c>
      <c r="H20">
        <f t="shared" si="11"/>
        <v>13230</v>
      </c>
      <c r="I20" s="4">
        <f t="shared" si="12"/>
        <v>0.05067074791</v>
      </c>
      <c r="J20" s="5">
        <f t="shared" si="13"/>
        <v>22.5425</v>
      </c>
      <c r="K20" s="3">
        <f t="shared" si="14"/>
        <v>0.6996252675</v>
      </c>
      <c r="L20" s="16">
        <f t="shared" si="15"/>
        <v>1.607676105</v>
      </c>
      <c r="M20" s="5">
        <f t="shared" si="16"/>
        <v>1.444279634</v>
      </c>
      <c r="N20" s="4">
        <f t="shared" si="17"/>
        <v>0.01231752228</v>
      </c>
      <c r="O20" s="7">
        <f t="shared" si="18"/>
        <v>0.03662607877</v>
      </c>
      <c r="Q20" s="9"/>
      <c r="R20" s="9"/>
      <c r="S20" s="9"/>
    </row>
    <row r="21" ht="12.75" customHeight="1">
      <c r="A21" s="17">
        <v>10.0</v>
      </c>
      <c r="B21" s="1">
        <v>7.0</v>
      </c>
      <c r="C21">
        <v>8000.0</v>
      </c>
      <c r="D21">
        <v>1050.0</v>
      </c>
      <c r="E21" s="1">
        <v>12.6</v>
      </c>
      <c r="F21" s="1">
        <v>1.3</v>
      </c>
      <c r="G21" s="3">
        <f t="shared" si="10"/>
        <v>0.604686319</v>
      </c>
      <c r="H21">
        <f t="shared" si="11"/>
        <v>13230</v>
      </c>
      <c r="I21" s="4">
        <f t="shared" si="12"/>
        <v>0.05067074791</v>
      </c>
      <c r="J21" s="5">
        <f t="shared" si="13"/>
        <v>23.70666667</v>
      </c>
      <c r="K21" s="3">
        <f t="shared" si="14"/>
        <v>0.7357561499</v>
      </c>
      <c r="L21" s="16">
        <f t="shared" si="15"/>
        <v>1.778014862</v>
      </c>
      <c r="M21" s="5">
        <f t="shared" si="16"/>
        <v>1.00348106</v>
      </c>
      <c r="N21" s="4">
        <f t="shared" si="17"/>
        <v>0.05202572876</v>
      </c>
      <c r="O21" s="7">
        <f t="shared" si="18"/>
        <v>0.07227898164</v>
      </c>
      <c r="Q21" s="9"/>
      <c r="R21" s="9"/>
      <c r="S21" s="9"/>
    </row>
    <row r="22" ht="12.75" customHeight="1">
      <c r="A22" s="17">
        <v>10.0</v>
      </c>
      <c r="B22" s="1">
        <v>7.0</v>
      </c>
      <c r="C22">
        <v>9850.0</v>
      </c>
      <c r="D22">
        <v>1050.0</v>
      </c>
      <c r="E22" s="1">
        <v>12.6</v>
      </c>
      <c r="F22" s="1">
        <v>1.6</v>
      </c>
      <c r="G22" s="3">
        <f t="shared" si="10"/>
        <v>0.7445200302</v>
      </c>
      <c r="H22">
        <f t="shared" si="11"/>
        <v>13230</v>
      </c>
      <c r="I22" s="4">
        <f t="shared" si="12"/>
        <v>0.05067074791</v>
      </c>
      <c r="J22" s="5">
        <f t="shared" si="13"/>
        <v>29.18883333</v>
      </c>
      <c r="K22" s="3">
        <f t="shared" si="14"/>
        <v>0.9058997596</v>
      </c>
      <c r="L22" s="16">
        <f t="shared" si="15"/>
        <v>2.695428858</v>
      </c>
      <c r="M22" s="5">
        <f t="shared" si="16"/>
        <v>1.521253768</v>
      </c>
      <c r="N22" s="4">
        <f t="shared" si="17"/>
        <v>0.002422253518</v>
      </c>
      <c r="O22" s="7">
        <f t="shared" si="18"/>
        <v>0.1651629412</v>
      </c>
      <c r="Q22" s="9"/>
      <c r="R22" s="9"/>
      <c r="S22" s="9"/>
    </row>
    <row r="23" ht="12.75" customHeight="1">
      <c r="A23" s="17">
        <v>11.0</v>
      </c>
      <c r="B23" s="1">
        <v>3.8</v>
      </c>
      <c r="C23">
        <v>9000.0</v>
      </c>
      <c r="D23">
        <v>1050.0</v>
      </c>
      <c r="E23" s="1">
        <v>12.6</v>
      </c>
      <c r="F23" s="1">
        <v>1.2</v>
      </c>
      <c r="G23" s="3">
        <f t="shared" si="10"/>
        <v>0.6802721088</v>
      </c>
      <c r="H23">
        <f t="shared" si="11"/>
        <v>13230</v>
      </c>
      <c r="I23" s="4">
        <f t="shared" si="12"/>
        <v>0.06131160497</v>
      </c>
      <c r="J23" s="5">
        <f t="shared" si="13"/>
        <v>14.478</v>
      </c>
      <c r="K23" s="3">
        <f t="shared" si="14"/>
        <v>0.5436975178</v>
      </c>
      <c r="L23" s="16">
        <f t="shared" si="15"/>
        <v>0.8024110767</v>
      </c>
      <c r="M23" s="5">
        <f t="shared" si="16"/>
        <v>1.201414917</v>
      </c>
      <c r="N23" s="4">
        <f t="shared" si="17"/>
        <v>0.000001390270623</v>
      </c>
      <c r="O23" s="7">
        <f t="shared" si="18"/>
        <v>0.2455131299</v>
      </c>
      <c r="Q23" s="9"/>
      <c r="R23" s="9"/>
      <c r="S23" s="9"/>
    </row>
    <row r="24" ht="12.75" customHeight="1">
      <c r="A24" s="17">
        <v>11.0</v>
      </c>
      <c r="B24" s="1">
        <v>4.7</v>
      </c>
      <c r="C24">
        <v>8500.0</v>
      </c>
      <c r="D24">
        <v>1050.0</v>
      </c>
      <c r="E24" s="1">
        <v>12.6</v>
      </c>
      <c r="F24" s="1">
        <v>1.3</v>
      </c>
      <c r="G24" s="3">
        <f t="shared" si="10"/>
        <v>0.6424792139</v>
      </c>
      <c r="H24">
        <f t="shared" si="11"/>
        <v>13230</v>
      </c>
      <c r="I24" s="4">
        <f t="shared" si="12"/>
        <v>0.06131160497</v>
      </c>
      <c r="J24" s="5">
        <f t="shared" si="13"/>
        <v>16.91216667</v>
      </c>
      <c r="K24" s="3">
        <f t="shared" si="14"/>
        <v>0.6351086501</v>
      </c>
      <c r="L24" s="16">
        <f t="shared" si="15"/>
        <v>1.094909617</v>
      </c>
      <c r="M24" s="5">
        <f t="shared" si="16"/>
        <v>1.222194409</v>
      </c>
      <c r="N24" s="4">
        <f t="shared" si="17"/>
        <v>0.003582076905</v>
      </c>
      <c r="O24" s="7">
        <f t="shared" si="18"/>
        <v>0.03508601555</v>
      </c>
      <c r="Q24" s="9"/>
      <c r="R24" s="9"/>
      <c r="S24" s="9"/>
    </row>
    <row r="25" ht="12.75" customHeight="1">
      <c r="A25" s="17">
        <v>11.0</v>
      </c>
      <c r="B25" s="1">
        <v>5.5</v>
      </c>
      <c r="C25">
        <v>9900.0</v>
      </c>
      <c r="D25">
        <v>1050.0</v>
      </c>
      <c r="E25" s="1">
        <v>12.6</v>
      </c>
      <c r="F25" s="1">
        <v>1.6</v>
      </c>
      <c r="G25" s="3">
        <f t="shared" si="10"/>
        <v>0.7482993197</v>
      </c>
      <c r="H25">
        <f t="shared" si="11"/>
        <v>13230</v>
      </c>
      <c r="I25" s="4">
        <f t="shared" si="12"/>
        <v>0.06131160497</v>
      </c>
      <c r="J25" s="5">
        <f t="shared" si="13"/>
        <v>23.0505</v>
      </c>
      <c r="K25" s="3">
        <f t="shared" si="14"/>
        <v>0.8656236796</v>
      </c>
      <c r="L25" s="16">
        <f t="shared" si="15"/>
        <v>2.03395093</v>
      </c>
      <c r="M25" s="5">
        <f t="shared" si="16"/>
        <v>1.827229934</v>
      </c>
      <c r="N25" s="4">
        <f t="shared" si="17"/>
        <v>0.02016931369</v>
      </c>
      <c r="O25" s="7">
        <f t="shared" si="18"/>
        <v>0.0455197958</v>
      </c>
      <c r="Q25" s="9"/>
      <c r="R25" s="9"/>
      <c r="S25" s="9"/>
    </row>
    <row r="26" ht="12.75" customHeight="1">
      <c r="A26" s="17">
        <v>11.0</v>
      </c>
      <c r="B26" s="1">
        <v>7.0</v>
      </c>
      <c r="C26">
        <v>7200.0</v>
      </c>
      <c r="D26">
        <v>1050.0</v>
      </c>
      <c r="E26" s="1">
        <v>12.6</v>
      </c>
      <c r="F26" s="1">
        <v>1.4</v>
      </c>
      <c r="G26" s="3">
        <f t="shared" si="10"/>
        <v>0.5442176871</v>
      </c>
      <c r="H26">
        <f t="shared" si="11"/>
        <v>13230</v>
      </c>
      <c r="I26" s="4">
        <f t="shared" si="12"/>
        <v>0.06131160497</v>
      </c>
      <c r="J26" s="5">
        <f t="shared" si="13"/>
        <v>21.336</v>
      </c>
      <c r="K26" s="3">
        <f t="shared" si="14"/>
        <v>0.8012384472</v>
      </c>
      <c r="L26" s="16">
        <f t="shared" si="15"/>
        <v>1.742632366</v>
      </c>
      <c r="M26" s="5">
        <f t="shared" si="16"/>
        <v>1.12192656</v>
      </c>
      <c r="N26" s="4">
        <f t="shared" si="17"/>
        <v>0.03945144808</v>
      </c>
      <c r="O26" s="7">
        <f t="shared" si="18"/>
        <v>0.03865851956</v>
      </c>
      <c r="Q26" s="9"/>
      <c r="R26" s="9"/>
      <c r="S26" s="9"/>
    </row>
    <row r="27" ht="12.75" customHeight="1">
      <c r="A27" s="17">
        <v>11.0</v>
      </c>
      <c r="B27" s="1">
        <v>7.0</v>
      </c>
      <c r="C27">
        <v>9200.0</v>
      </c>
      <c r="D27">
        <v>1050.0</v>
      </c>
      <c r="E27" s="1">
        <v>12.6</v>
      </c>
      <c r="F27" s="1">
        <v>1.8</v>
      </c>
      <c r="G27" s="3">
        <f t="shared" si="10"/>
        <v>0.6953892668</v>
      </c>
      <c r="H27">
        <f t="shared" si="11"/>
        <v>13230</v>
      </c>
      <c r="I27" s="4">
        <f t="shared" si="12"/>
        <v>0.06131160497</v>
      </c>
      <c r="J27" s="5">
        <f t="shared" si="13"/>
        <v>27.26266667</v>
      </c>
      <c r="K27" s="3">
        <f t="shared" si="14"/>
        <v>1.023804683</v>
      </c>
      <c r="L27" s="16">
        <f t="shared" si="15"/>
        <v>2.845223832</v>
      </c>
      <c r="M27" s="5">
        <f t="shared" si="16"/>
        <v>1.8317875</v>
      </c>
      <c r="N27" s="4">
        <f t="shared" si="17"/>
        <v>0.0003118657915</v>
      </c>
      <c r="O27" s="7">
        <f t="shared" si="18"/>
        <v>0.1349539907</v>
      </c>
      <c r="Q27" s="9"/>
      <c r="R27" s="9"/>
      <c r="S27" s="9"/>
    </row>
    <row r="28" ht="12.75" customHeight="1">
      <c r="A28" s="19">
        <v>11.0</v>
      </c>
      <c r="B28" s="20">
        <v>10.0</v>
      </c>
      <c r="C28" s="21">
        <v>8150.0</v>
      </c>
      <c r="D28" s="21">
        <v>1050.0</v>
      </c>
      <c r="E28" s="20">
        <v>12.6</v>
      </c>
      <c r="F28" s="20">
        <v>2.0</v>
      </c>
      <c r="G28" s="22">
        <f t="shared" si="10"/>
        <v>0.6160241875</v>
      </c>
      <c r="H28">
        <f t="shared" si="11"/>
        <v>13230</v>
      </c>
      <c r="I28" s="23">
        <f t="shared" si="12"/>
        <v>0.06131160497</v>
      </c>
      <c r="J28" s="24">
        <f t="shared" si="13"/>
        <v>34.50166667</v>
      </c>
      <c r="K28" s="22">
        <f t="shared" si="14"/>
        <v>1.295653441</v>
      </c>
      <c r="L28" s="16">
        <f t="shared" si="15"/>
        <v>4.556799506</v>
      </c>
      <c r="M28" s="5">
        <f t="shared" si="16"/>
        <v>1.792331251</v>
      </c>
      <c r="N28" s="4">
        <f t="shared" si="17"/>
        <v>0.01078157736</v>
      </c>
      <c r="O28" s="7">
        <f t="shared" si="18"/>
        <v>0.314828113</v>
      </c>
      <c r="Q28" s="9"/>
      <c r="R28" s="9"/>
      <c r="S28" s="9"/>
    </row>
    <row r="29" ht="12.75" customHeight="1">
      <c r="M29" s="5"/>
      <c r="N29" s="4"/>
      <c r="O29" s="7"/>
      <c r="R29" s="9"/>
      <c r="S29" s="9"/>
    </row>
    <row r="30" ht="12.75" customHeight="1">
      <c r="M30" s="5"/>
      <c r="N30" s="4"/>
      <c r="O30" s="7"/>
      <c r="R30" s="9"/>
      <c r="S30" s="9"/>
    </row>
    <row r="31" ht="12.75" customHeight="1">
      <c r="A31" s="10">
        <v>9.0</v>
      </c>
      <c r="B31" s="11">
        <v>6.0</v>
      </c>
      <c r="C31" s="12">
        <v>9350.0</v>
      </c>
      <c r="D31" s="12">
        <v>1000.0</v>
      </c>
      <c r="E31" s="11">
        <v>12.6</v>
      </c>
      <c r="F31" s="11">
        <v>1.0</v>
      </c>
      <c r="G31" s="13">
        <f t="shared" ref="G31:G46" si="19">C31/(D31*E31)</f>
        <v>0.7420634921</v>
      </c>
      <c r="H31">
        <f t="shared" ref="H31:H46" si="20">E31*D31</f>
        <v>12600</v>
      </c>
      <c r="I31" s="14">
        <f t="shared" ref="I31:I46" si="21">PI()/4*(A31*0.0254)^2</f>
        <v>0.04104330581</v>
      </c>
      <c r="J31" s="15">
        <f t="shared" ref="J31:J46" si="22">C31*B31*0.0254/60</f>
        <v>23.749</v>
      </c>
      <c r="K31" s="13">
        <f t="shared" ref="K31:K46" si="23">0.5*1.225*I31*J31</f>
        <v>0.5970267001</v>
      </c>
      <c r="L31" s="16">
        <f t="shared" ref="L31:L46" si="24">K31*J31/9.81</f>
        <v>1.445340173</v>
      </c>
      <c r="M31" s="5">
        <f t="shared" ref="M31:M46" si="25">$P$1*L31*((A31/B31)^$Q$1)</f>
        <v>0.8726042566</v>
      </c>
      <c r="N31" s="4">
        <f t="shared" ref="N31:N46" si="26">(abs(M31-F31)/F31)^2</f>
        <v>0.01622967545</v>
      </c>
      <c r="O31" s="7">
        <f t="shared" ref="O31:O46" si="27">(abs(L31-F31)/L31)^2</f>
        <v>0.09493876973</v>
      </c>
      <c r="R31" s="9"/>
      <c r="S31" s="9"/>
    </row>
    <row r="32" ht="12.75" customHeight="1">
      <c r="A32" s="17">
        <v>9.0</v>
      </c>
      <c r="B32" s="1">
        <v>6.0</v>
      </c>
      <c r="C32">
        <v>10500.0</v>
      </c>
      <c r="D32">
        <v>1000.0</v>
      </c>
      <c r="E32" s="1">
        <v>12.6</v>
      </c>
      <c r="F32" s="1">
        <v>1.1</v>
      </c>
      <c r="G32" s="3">
        <f t="shared" si="19"/>
        <v>0.8333333333</v>
      </c>
      <c r="H32">
        <f t="shared" si="20"/>
        <v>12600</v>
      </c>
      <c r="I32" s="4">
        <f t="shared" si="21"/>
        <v>0.04104330581</v>
      </c>
      <c r="J32" s="5">
        <f t="shared" si="22"/>
        <v>26.67</v>
      </c>
      <c r="K32" s="3">
        <f t="shared" si="23"/>
        <v>0.6704577916</v>
      </c>
      <c r="L32" s="18">
        <f t="shared" si="24"/>
        <v>1.822743048</v>
      </c>
      <c r="M32" s="5">
        <f t="shared" si="25"/>
        <v>1.100456053</v>
      </c>
      <c r="N32" s="4">
        <f t="shared" si="26"/>
        <v>0.0000001718878144</v>
      </c>
      <c r="O32" s="7">
        <f t="shared" si="27"/>
        <v>0.1572233135</v>
      </c>
      <c r="R32" s="9"/>
      <c r="S32" s="9"/>
    </row>
    <row r="33" ht="12.75" customHeight="1">
      <c r="A33" s="17">
        <v>9.0</v>
      </c>
      <c r="B33" s="1">
        <v>7.5</v>
      </c>
      <c r="C33">
        <v>10250.0</v>
      </c>
      <c r="D33">
        <v>1000.0</v>
      </c>
      <c r="E33" s="1">
        <v>12.6</v>
      </c>
      <c r="F33" s="1">
        <v>1.3</v>
      </c>
      <c r="G33" s="3">
        <f t="shared" si="19"/>
        <v>0.8134920635</v>
      </c>
      <c r="H33">
        <f t="shared" si="20"/>
        <v>12600</v>
      </c>
      <c r="I33" s="4">
        <f t="shared" si="21"/>
        <v>0.04104330581</v>
      </c>
      <c r="J33" s="5">
        <f t="shared" si="22"/>
        <v>32.54375</v>
      </c>
      <c r="K33" s="3">
        <f t="shared" si="23"/>
        <v>0.8181181386</v>
      </c>
      <c r="L33" s="18">
        <f t="shared" si="24"/>
        <v>2.714029783</v>
      </c>
      <c r="M33" s="5">
        <f t="shared" si="25"/>
        <v>1.203867396</v>
      </c>
      <c r="N33" s="4">
        <f t="shared" si="26"/>
        <v>0.00546832989</v>
      </c>
      <c r="O33" s="7">
        <f t="shared" si="27"/>
        <v>0.2714487808</v>
      </c>
      <c r="R33" s="9"/>
      <c r="S33" s="9"/>
    </row>
    <row r="34" ht="12.75" customHeight="1">
      <c r="A34" s="17">
        <v>10.0</v>
      </c>
      <c r="B34" s="1">
        <v>3.8</v>
      </c>
      <c r="C34">
        <v>9700.0</v>
      </c>
      <c r="D34">
        <v>1000.0</v>
      </c>
      <c r="E34" s="1">
        <v>12.6</v>
      </c>
      <c r="F34" s="1">
        <v>1.0</v>
      </c>
      <c r="G34" s="3">
        <f t="shared" si="19"/>
        <v>0.7698412698</v>
      </c>
      <c r="H34">
        <f t="shared" si="20"/>
        <v>12600</v>
      </c>
      <c r="I34" s="4">
        <f t="shared" si="21"/>
        <v>0.05067074791</v>
      </c>
      <c r="J34" s="5">
        <f t="shared" si="22"/>
        <v>15.60406667</v>
      </c>
      <c r="K34" s="3">
        <f t="shared" si="23"/>
        <v>0.4842852087</v>
      </c>
      <c r="L34" s="18">
        <f t="shared" si="24"/>
        <v>0.7703179084</v>
      </c>
      <c r="M34" s="5">
        <f t="shared" si="25"/>
        <v>1.011070034</v>
      </c>
      <c r="N34" s="4">
        <f t="shared" si="26"/>
        <v>0.0001225456597</v>
      </c>
      <c r="O34" s="7">
        <f t="shared" si="27"/>
        <v>0.08890256262</v>
      </c>
      <c r="R34" s="9"/>
      <c r="S34" s="9"/>
    </row>
    <row r="35" ht="12.75" customHeight="1">
      <c r="A35" s="17">
        <v>10.0</v>
      </c>
      <c r="B35" s="1">
        <v>4.7</v>
      </c>
      <c r="C35">
        <v>9700.0</v>
      </c>
      <c r="D35">
        <v>1000.0</v>
      </c>
      <c r="E35" s="1">
        <v>12.6</v>
      </c>
      <c r="F35" s="1">
        <v>1.2</v>
      </c>
      <c r="G35" s="3">
        <f t="shared" si="19"/>
        <v>0.7698412698</v>
      </c>
      <c r="H35">
        <f t="shared" si="20"/>
        <v>12600</v>
      </c>
      <c r="I35" s="4">
        <f t="shared" si="21"/>
        <v>0.05067074791</v>
      </c>
      <c r="J35" s="5">
        <f t="shared" si="22"/>
        <v>19.29976667</v>
      </c>
      <c r="K35" s="3">
        <f t="shared" si="23"/>
        <v>0.598984337</v>
      </c>
      <c r="L35" s="18">
        <f t="shared" si="24"/>
        <v>1.178415692</v>
      </c>
      <c r="M35" s="5">
        <f t="shared" si="25"/>
        <v>1.153123119</v>
      </c>
      <c r="N35" s="4">
        <f t="shared" si="26"/>
        <v>0.001526001364</v>
      </c>
      <c r="O35" s="7">
        <f t="shared" si="27"/>
        <v>0.0003354897158</v>
      </c>
      <c r="R35" s="9"/>
      <c r="S35" s="9"/>
    </row>
    <row r="36" ht="12.75" customHeight="1">
      <c r="A36" s="17">
        <v>10.0</v>
      </c>
      <c r="B36" s="1">
        <v>5.0</v>
      </c>
      <c r="C36">
        <v>10500.0</v>
      </c>
      <c r="D36">
        <v>1000.0</v>
      </c>
      <c r="E36" s="1">
        <v>12.6</v>
      </c>
      <c r="F36" s="1">
        <v>1.3</v>
      </c>
      <c r="G36" s="3">
        <f t="shared" si="19"/>
        <v>0.8333333333</v>
      </c>
      <c r="H36">
        <f t="shared" si="20"/>
        <v>12600</v>
      </c>
      <c r="I36" s="4">
        <f t="shared" si="21"/>
        <v>0.05067074791</v>
      </c>
      <c r="J36" s="5">
        <f t="shared" si="22"/>
        <v>22.225</v>
      </c>
      <c r="K36" s="3">
        <f t="shared" si="23"/>
        <v>0.6897713905</v>
      </c>
      <c r="L36" s="18">
        <f t="shared" si="24"/>
        <v>1.562708375</v>
      </c>
      <c r="M36" s="5">
        <f t="shared" si="25"/>
        <v>1.403882207</v>
      </c>
      <c r="N36" s="4">
        <f t="shared" si="26"/>
        <v>0.006385510582</v>
      </c>
      <c r="O36" s="7">
        <f t="shared" si="27"/>
        <v>0.02826128831</v>
      </c>
      <c r="R36" s="9"/>
      <c r="S36" s="9"/>
    </row>
    <row r="37" ht="12.75" customHeight="1">
      <c r="A37" s="17">
        <v>10.0</v>
      </c>
      <c r="B37" s="1">
        <v>7.0</v>
      </c>
      <c r="C37">
        <v>8300.0</v>
      </c>
      <c r="D37">
        <v>1000.0</v>
      </c>
      <c r="E37" s="1">
        <v>12.6</v>
      </c>
      <c r="F37" s="1">
        <v>1.3</v>
      </c>
      <c r="G37" s="3">
        <f t="shared" si="19"/>
        <v>0.6587301587</v>
      </c>
      <c r="H37">
        <f t="shared" si="20"/>
        <v>12600</v>
      </c>
      <c r="I37" s="4">
        <f t="shared" si="21"/>
        <v>0.05067074791</v>
      </c>
      <c r="J37" s="5">
        <f t="shared" si="22"/>
        <v>24.59566667</v>
      </c>
      <c r="K37" s="3">
        <f t="shared" si="23"/>
        <v>0.7633470055</v>
      </c>
      <c r="L37" s="18">
        <f t="shared" si="24"/>
        <v>1.91386631</v>
      </c>
      <c r="M37" s="5">
        <f t="shared" si="25"/>
        <v>1.080153285</v>
      </c>
      <c r="N37" s="4">
        <f t="shared" si="26"/>
        <v>0.02859915862</v>
      </c>
      <c r="O37" s="7">
        <f t="shared" si="27"/>
        <v>0.1028784478</v>
      </c>
      <c r="R37" s="9"/>
      <c r="S37" s="9"/>
    </row>
    <row r="38" ht="12.75" customHeight="1">
      <c r="A38" s="17">
        <v>10.0</v>
      </c>
      <c r="B38" s="1">
        <v>7.0</v>
      </c>
      <c r="C38">
        <v>9900.0</v>
      </c>
      <c r="D38">
        <v>1000.0</v>
      </c>
      <c r="E38" s="1">
        <v>12.6</v>
      </c>
      <c r="F38" s="1">
        <v>1.6</v>
      </c>
      <c r="G38" s="3">
        <f t="shared" si="19"/>
        <v>0.7857142857</v>
      </c>
      <c r="H38">
        <f t="shared" si="20"/>
        <v>12600</v>
      </c>
      <c r="I38" s="4">
        <f t="shared" si="21"/>
        <v>0.05067074791</v>
      </c>
      <c r="J38" s="5">
        <f t="shared" si="22"/>
        <v>29.337</v>
      </c>
      <c r="K38" s="3">
        <f t="shared" si="23"/>
        <v>0.9104982355</v>
      </c>
      <c r="L38" s="18">
        <f t="shared" si="24"/>
        <v>2.722863072</v>
      </c>
      <c r="M38" s="5">
        <f t="shared" si="25"/>
        <v>1.536737167</v>
      </c>
      <c r="N38" s="4">
        <f t="shared" si="26"/>
        <v>0.001563353898</v>
      </c>
      <c r="O38" s="7">
        <f t="shared" si="27"/>
        <v>0.1700599294</v>
      </c>
      <c r="R38" s="9"/>
      <c r="S38" s="9"/>
    </row>
    <row r="39" ht="12.75" customHeight="1">
      <c r="A39" s="17">
        <v>11.0</v>
      </c>
      <c r="B39" s="1">
        <v>3.8</v>
      </c>
      <c r="C39">
        <v>9300.0</v>
      </c>
      <c r="D39">
        <v>1000.0</v>
      </c>
      <c r="E39" s="1">
        <v>12.6</v>
      </c>
      <c r="F39" s="1">
        <v>1.2</v>
      </c>
      <c r="G39" s="3">
        <f t="shared" si="19"/>
        <v>0.7380952381</v>
      </c>
      <c r="H39">
        <f t="shared" si="20"/>
        <v>12600</v>
      </c>
      <c r="I39" s="4">
        <f t="shared" si="21"/>
        <v>0.06131160497</v>
      </c>
      <c r="J39" s="5">
        <f t="shared" si="22"/>
        <v>14.9606</v>
      </c>
      <c r="K39" s="3">
        <f t="shared" si="23"/>
        <v>0.5618207684</v>
      </c>
      <c r="L39" s="18">
        <f t="shared" si="24"/>
        <v>0.8567967163</v>
      </c>
      <c r="M39" s="5">
        <f t="shared" si="25"/>
        <v>1.28284415</v>
      </c>
      <c r="N39" s="4">
        <f t="shared" si="26"/>
        <v>0.004766078616</v>
      </c>
      <c r="O39" s="7">
        <f t="shared" si="27"/>
        <v>0.1604527933</v>
      </c>
      <c r="R39" s="9"/>
      <c r="S39" s="9"/>
    </row>
    <row r="40" ht="12.75" customHeight="1">
      <c r="A40" s="17">
        <v>11.0</v>
      </c>
      <c r="B40" s="1">
        <v>4.7</v>
      </c>
      <c r="C40">
        <v>9000.0</v>
      </c>
      <c r="D40">
        <v>1000.0</v>
      </c>
      <c r="E40" s="1">
        <v>12.6</v>
      </c>
      <c r="F40" s="1">
        <v>1.4</v>
      </c>
      <c r="G40" s="3">
        <f t="shared" si="19"/>
        <v>0.7142857143</v>
      </c>
      <c r="H40">
        <f t="shared" si="20"/>
        <v>12600</v>
      </c>
      <c r="I40" s="4">
        <f t="shared" si="21"/>
        <v>0.06131160497</v>
      </c>
      <c r="J40" s="5">
        <f t="shared" si="22"/>
        <v>17.907</v>
      </c>
      <c r="K40" s="3">
        <f t="shared" si="23"/>
        <v>0.6724679825</v>
      </c>
      <c r="L40" s="18">
        <f t="shared" si="24"/>
        <v>1.227511128</v>
      </c>
      <c r="M40" s="5">
        <f t="shared" si="25"/>
        <v>1.370211033</v>
      </c>
      <c r="N40" s="4">
        <f t="shared" si="26"/>
        <v>0.0004527461989</v>
      </c>
      <c r="O40" s="7">
        <f t="shared" si="27"/>
        <v>0.01974564343</v>
      </c>
      <c r="R40" s="9"/>
      <c r="S40" s="9"/>
    </row>
    <row r="41" ht="12.75" customHeight="1">
      <c r="A41" s="17">
        <v>11.0</v>
      </c>
      <c r="B41" s="1">
        <v>5.5</v>
      </c>
      <c r="C41">
        <v>9900.0</v>
      </c>
      <c r="D41">
        <v>1000.0</v>
      </c>
      <c r="E41" s="1">
        <v>12.6</v>
      </c>
      <c r="F41" s="1">
        <v>1.7</v>
      </c>
      <c r="G41" s="3">
        <f t="shared" si="19"/>
        <v>0.7857142857</v>
      </c>
      <c r="H41">
        <f t="shared" si="20"/>
        <v>12600</v>
      </c>
      <c r="I41" s="4">
        <f t="shared" si="21"/>
        <v>0.06131160497</v>
      </c>
      <c r="J41" s="5">
        <f t="shared" si="22"/>
        <v>23.0505</v>
      </c>
      <c r="K41" s="3">
        <f t="shared" si="23"/>
        <v>0.8656236796</v>
      </c>
      <c r="L41" s="18">
        <f t="shared" si="24"/>
        <v>2.03395093</v>
      </c>
      <c r="M41" s="5">
        <f t="shared" si="25"/>
        <v>1.827229934</v>
      </c>
      <c r="N41" s="4">
        <f t="shared" si="26"/>
        <v>0.00560119591</v>
      </c>
      <c r="O41" s="7">
        <f t="shared" si="27"/>
        <v>0.02695779541</v>
      </c>
      <c r="R41" s="9"/>
      <c r="S41" s="9"/>
    </row>
    <row r="42" ht="12.75" customHeight="1">
      <c r="A42" s="17">
        <v>11.0</v>
      </c>
      <c r="B42" s="1">
        <v>7.0</v>
      </c>
      <c r="C42">
        <v>7800.0</v>
      </c>
      <c r="D42">
        <v>1000.0</v>
      </c>
      <c r="E42" s="1">
        <v>12.6</v>
      </c>
      <c r="F42" s="1">
        <v>1.6</v>
      </c>
      <c r="G42" s="3">
        <f t="shared" si="19"/>
        <v>0.619047619</v>
      </c>
      <c r="H42">
        <f t="shared" si="20"/>
        <v>12600</v>
      </c>
      <c r="I42" s="4">
        <f t="shared" si="21"/>
        <v>0.06131160497</v>
      </c>
      <c r="J42" s="5">
        <f t="shared" si="22"/>
        <v>23.114</v>
      </c>
      <c r="K42" s="3">
        <f t="shared" si="23"/>
        <v>0.8680083178</v>
      </c>
      <c r="L42" s="18">
        <f t="shared" si="24"/>
        <v>2.045172707</v>
      </c>
      <c r="M42" s="5">
        <f t="shared" si="25"/>
        <v>1.316705476</v>
      </c>
      <c r="N42" s="4">
        <f t="shared" si="26"/>
        <v>0.03134991687</v>
      </c>
      <c r="O42" s="7">
        <f t="shared" si="27"/>
        <v>0.04738022126</v>
      </c>
      <c r="R42" s="9"/>
      <c r="S42" s="9"/>
    </row>
    <row r="43" ht="12.75" customHeight="1">
      <c r="A43" s="17">
        <v>11.0</v>
      </c>
      <c r="B43" s="1">
        <v>7.0</v>
      </c>
      <c r="C43">
        <v>9500.0</v>
      </c>
      <c r="D43">
        <v>1000.0</v>
      </c>
      <c r="E43" s="1">
        <v>12.6</v>
      </c>
      <c r="F43" s="1">
        <v>1.9</v>
      </c>
      <c r="G43" s="3">
        <f t="shared" si="19"/>
        <v>0.753968254</v>
      </c>
      <c r="H43">
        <f t="shared" si="20"/>
        <v>12600</v>
      </c>
      <c r="I43" s="4">
        <f t="shared" si="21"/>
        <v>0.06131160497</v>
      </c>
      <c r="J43" s="5">
        <f t="shared" si="22"/>
        <v>28.15166667</v>
      </c>
      <c r="K43" s="3">
        <f t="shared" si="23"/>
        <v>1.057189618</v>
      </c>
      <c r="L43" s="18">
        <f t="shared" si="24"/>
        <v>3.033807312</v>
      </c>
      <c r="M43" s="5">
        <f t="shared" si="25"/>
        <v>1.953199691</v>
      </c>
      <c r="N43" s="4">
        <f t="shared" si="26"/>
        <v>0.0007839909068</v>
      </c>
      <c r="O43" s="7">
        <f t="shared" si="27"/>
        <v>0.1396698026</v>
      </c>
      <c r="R43" s="9"/>
      <c r="S43" s="9"/>
    </row>
    <row r="44" ht="12.75" customHeight="1">
      <c r="A44" s="17">
        <v>11.0</v>
      </c>
      <c r="B44" s="1">
        <v>10.0</v>
      </c>
      <c r="C44">
        <v>8600.0</v>
      </c>
      <c r="D44">
        <v>1000.0</v>
      </c>
      <c r="E44" s="1">
        <v>12.6</v>
      </c>
      <c r="F44" s="1">
        <v>2.3</v>
      </c>
      <c r="G44" s="3">
        <f t="shared" si="19"/>
        <v>0.6825396825</v>
      </c>
      <c r="H44">
        <f t="shared" si="20"/>
        <v>12600</v>
      </c>
      <c r="I44" s="4">
        <f t="shared" si="21"/>
        <v>0.06131160497</v>
      </c>
      <c r="J44" s="5">
        <f t="shared" si="22"/>
        <v>36.40666667</v>
      </c>
      <c r="K44" s="3">
        <f t="shared" si="23"/>
        <v>1.367192589</v>
      </c>
      <c r="L44" s="18">
        <f t="shared" si="24"/>
        <v>5.073896518</v>
      </c>
      <c r="M44" s="5">
        <f t="shared" si="25"/>
        <v>1.99572162</v>
      </c>
      <c r="N44" s="4">
        <f t="shared" si="26"/>
        <v>0.01750195323</v>
      </c>
      <c r="O44" s="7">
        <f t="shared" si="27"/>
        <v>0.2988803063</v>
      </c>
      <c r="R44" s="9"/>
      <c r="S44" s="9"/>
    </row>
    <row r="45" ht="12.75" customHeight="1">
      <c r="A45" s="17">
        <v>12.0</v>
      </c>
      <c r="B45" s="1">
        <v>3.8</v>
      </c>
      <c r="C45">
        <v>8100.0</v>
      </c>
      <c r="D45">
        <v>1000.0</v>
      </c>
      <c r="E45" s="1">
        <v>12.6</v>
      </c>
      <c r="F45" s="1">
        <v>1.2</v>
      </c>
      <c r="G45" s="3">
        <f t="shared" si="19"/>
        <v>0.6428571429</v>
      </c>
      <c r="H45">
        <f t="shared" si="20"/>
        <v>12600</v>
      </c>
      <c r="I45" s="4">
        <f t="shared" si="21"/>
        <v>0.07296587699</v>
      </c>
      <c r="J45" s="5">
        <f t="shared" si="22"/>
        <v>13.0302</v>
      </c>
      <c r="K45" s="3">
        <f t="shared" si="23"/>
        <v>0.5823404818</v>
      </c>
      <c r="L45" s="18">
        <f t="shared" si="24"/>
        <v>0.7734977519</v>
      </c>
      <c r="M45" s="5">
        <f t="shared" si="25"/>
        <v>1.30605314</v>
      </c>
      <c r="N45" s="4">
        <f t="shared" si="26"/>
        <v>0.007810603096</v>
      </c>
      <c r="O45" s="7">
        <f t="shared" si="27"/>
        <v>0.3040356692</v>
      </c>
      <c r="R45" s="9"/>
      <c r="S45" s="9"/>
    </row>
    <row r="46" ht="12.75" customHeight="1">
      <c r="A46" s="19">
        <v>12.0</v>
      </c>
      <c r="B46" s="20">
        <v>6.0</v>
      </c>
      <c r="C46" s="21">
        <v>7300.0</v>
      </c>
      <c r="D46" s="21">
        <v>1000.0</v>
      </c>
      <c r="E46" s="20">
        <v>12.6</v>
      </c>
      <c r="F46" s="20">
        <v>1.6</v>
      </c>
      <c r="G46" s="22">
        <f t="shared" si="19"/>
        <v>0.5793650794</v>
      </c>
      <c r="H46">
        <f t="shared" si="20"/>
        <v>12600</v>
      </c>
      <c r="I46" s="23">
        <f t="shared" si="21"/>
        <v>0.07296587699</v>
      </c>
      <c r="J46" s="24">
        <f t="shared" si="22"/>
        <v>18.542</v>
      </c>
      <c r="K46" s="22">
        <f t="shared" si="23"/>
        <v>0.8286716408</v>
      </c>
      <c r="L46" s="25">
        <f t="shared" si="24"/>
        <v>1.566282321</v>
      </c>
      <c r="M46" s="5">
        <f t="shared" si="25"/>
        <v>1.407092914</v>
      </c>
      <c r="N46" s="4">
        <f t="shared" si="26"/>
        <v>0.0145363843</v>
      </c>
      <c r="O46" s="7">
        <f t="shared" si="27"/>
        <v>0.0004634205244</v>
      </c>
      <c r="R46" s="9"/>
      <c r="S46" s="9"/>
    </row>
    <row r="47" ht="12.75" customHeight="1">
      <c r="M47" s="5"/>
      <c r="N47" s="4"/>
      <c r="O47" s="7"/>
      <c r="R47" s="9"/>
      <c r="S47" s="9"/>
    </row>
    <row r="48" ht="12.75" customHeight="1">
      <c r="M48" s="5"/>
      <c r="N48" s="4"/>
      <c r="O48" s="7"/>
      <c r="R48" s="9"/>
      <c r="S48" s="9"/>
    </row>
    <row r="49" ht="12.75" customHeight="1">
      <c r="A49" s="10">
        <v>9.0</v>
      </c>
      <c r="B49" s="11">
        <v>6.0</v>
      </c>
      <c r="C49" s="12">
        <v>15600.0</v>
      </c>
      <c r="D49" s="12">
        <v>1200.0</v>
      </c>
      <c r="E49" s="11">
        <v>16.8</v>
      </c>
      <c r="F49" s="11">
        <v>2.5</v>
      </c>
      <c r="G49" s="13">
        <f t="shared" ref="G49:G62" si="28">C49/(D49*E49)</f>
        <v>0.7738095238</v>
      </c>
      <c r="H49">
        <f t="shared" ref="H49:H62" si="29">E49*D49</f>
        <v>20160</v>
      </c>
      <c r="I49" s="14">
        <f t="shared" ref="I49:I62" si="30">PI()/4*(A49*0.0254)^2</f>
        <v>0.04104330581</v>
      </c>
      <c r="J49" s="15">
        <f t="shared" ref="J49:J62" si="31">C49*B49*0.0254/60</f>
        <v>39.624</v>
      </c>
      <c r="K49" s="13">
        <f t="shared" ref="K49:K62" si="32">0.5*1.225*I49*J49</f>
        <v>0.9961087189</v>
      </c>
      <c r="L49" s="16">
        <f t="shared" ref="L49:L62" si="33">K49*J49/9.81</f>
        <v>4.023426287</v>
      </c>
      <c r="M49" s="5">
        <f t="shared" ref="M49:M62" si="34">$P$1*L49*((A49/B49)^$Q$1)</f>
        <v>2.4290883</v>
      </c>
      <c r="N49" s="4">
        <f t="shared" ref="N49:N62" si="35">(abs(M49-F49)/F49)^2</f>
        <v>0.0008045550796</v>
      </c>
      <c r="O49" s="7">
        <f t="shared" ref="O49:O62" si="36">(abs(L49-F49)/L49)^2</f>
        <v>0.1433675265</v>
      </c>
      <c r="R49" s="9"/>
      <c r="S49" s="9"/>
    </row>
    <row r="50" ht="12.75" customHeight="1">
      <c r="A50" s="17">
        <v>9.5</v>
      </c>
      <c r="B50" s="1">
        <v>7.5</v>
      </c>
      <c r="C50">
        <v>12000.0</v>
      </c>
      <c r="D50">
        <v>1200.0</v>
      </c>
      <c r="E50" s="1">
        <v>12.6</v>
      </c>
      <c r="F50" s="1">
        <v>2.5</v>
      </c>
      <c r="G50" s="3">
        <f t="shared" si="28"/>
        <v>0.7936507937</v>
      </c>
      <c r="H50">
        <f t="shared" si="29"/>
        <v>15120</v>
      </c>
      <c r="I50" s="4">
        <f t="shared" si="30"/>
        <v>0.04573034999</v>
      </c>
      <c r="J50" s="5">
        <f t="shared" si="31"/>
        <v>38.1</v>
      </c>
      <c r="K50" s="3">
        <f t="shared" si="32"/>
        <v>1.06717488</v>
      </c>
      <c r="L50" s="18">
        <f t="shared" si="33"/>
        <v>4.144685313</v>
      </c>
      <c r="M50" s="5">
        <f t="shared" si="34"/>
        <v>1.98104906</v>
      </c>
      <c r="N50" s="4">
        <f t="shared" si="35"/>
        <v>0.04308961257</v>
      </c>
      <c r="O50" s="7">
        <f t="shared" si="36"/>
        <v>0.1574644441</v>
      </c>
      <c r="R50" s="9"/>
      <c r="S50" s="9"/>
    </row>
    <row r="51" ht="12.75" customHeight="1">
      <c r="A51" s="17">
        <v>9.5</v>
      </c>
      <c r="B51" s="1">
        <v>8.0</v>
      </c>
      <c r="C51">
        <v>11800.0</v>
      </c>
      <c r="D51">
        <v>1200.0</v>
      </c>
      <c r="E51" s="1">
        <v>12.6</v>
      </c>
      <c r="F51" s="1">
        <v>2.3</v>
      </c>
      <c r="G51" s="3">
        <f t="shared" si="28"/>
        <v>0.7804232804</v>
      </c>
      <c r="H51">
        <f t="shared" si="29"/>
        <v>15120</v>
      </c>
      <c r="I51" s="4">
        <f t="shared" si="30"/>
        <v>0.04573034999</v>
      </c>
      <c r="J51" s="5">
        <f t="shared" si="31"/>
        <v>39.96266667</v>
      </c>
      <c r="K51" s="3">
        <f t="shared" si="32"/>
        <v>1.119347874</v>
      </c>
      <c r="L51" s="18">
        <f t="shared" si="33"/>
        <v>4.559849743</v>
      </c>
      <c r="M51" s="5">
        <f t="shared" si="34"/>
        <v>1.993572034</v>
      </c>
      <c r="N51" s="4">
        <f t="shared" si="35"/>
        <v>0.01775011311</v>
      </c>
      <c r="O51" s="7">
        <f t="shared" si="36"/>
        <v>0.2456167972</v>
      </c>
      <c r="R51" s="9"/>
      <c r="S51" s="9"/>
    </row>
    <row r="52" ht="12.75" customHeight="1">
      <c r="A52" s="17">
        <v>10.0</v>
      </c>
      <c r="B52" s="1">
        <v>6.0</v>
      </c>
      <c r="C52">
        <v>11900.0</v>
      </c>
      <c r="D52">
        <v>1200.0</v>
      </c>
      <c r="E52" s="1">
        <v>12.6</v>
      </c>
      <c r="F52" s="1">
        <v>2.0</v>
      </c>
      <c r="G52" s="3">
        <f t="shared" si="28"/>
        <v>0.787037037</v>
      </c>
      <c r="H52">
        <f t="shared" si="29"/>
        <v>15120</v>
      </c>
      <c r="I52" s="4">
        <f t="shared" si="30"/>
        <v>0.05067074791</v>
      </c>
      <c r="J52" s="5">
        <f t="shared" si="31"/>
        <v>30.226</v>
      </c>
      <c r="K52" s="3">
        <f t="shared" si="32"/>
        <v>0.9380890911</v>
      </c>
      <c r="L52" s="18">
        <f t="shared" si="33"/>
        <v>2.89038541</v>
      </c>
      <c r="M52" s="5">
        <f t="shared" si="34"/>
        <v>2.018449738</v>
      </c>
      <c r="N52" s="4">
        <f t="shared" si="35"/>
        <v>0.0000850982049</v>
      </c>
      <c r="O52" s="7">
        <f t="shared" si="36"/>
        <v>0.09489526807</v>
      </c>
      <c r="R52" s="9"/>
      <c r="S52" s="9"/>
    </row>
    <row r="53" ht="12.75" customHeight="1">
      <c r="A53" s="17">
        <v>10.0</v>
      </c>
      <c r="B53" s="1">
        <v>7.0</v>
      </c>
      <c r="C53">
        <v>11600.0</v>
      </c>
      <c r="D53">
        <v>1200.0</v>
      </c>
      <c r="E53" s="1">
        <v>12.6</v>
      </c>
      <c r="F53" s="1">
        <v>2.2</v>
      </c>
      <c r="G53" s="3">
        <f t="shared" si="28"/>
        <v>0.7671957672</v>
      </c>
      <c r="H53">
        <f t="shared" si="29"/>
        <v>15120</v>
      </c>
      <c r="I53" s="4">
        <f t="shared" si="30"/>
        <v>0.05067074791</v>
      </c>
      <c r="J53" s="5">
        <f t="shared" si="31"/>
        <v>34.37466667</v>
      </c>
      <c r="K53" s="3">
        <f t="shared" si="32"/>
        <v>1.066846417</v>
      </c>
      <c r="L53" s="18">
        <f t="shared" si="33"/>
        <v>3.738276247</v>
      </c>
      <c r="M53" s="5">
        <f t="shared" si="34"/>
        <v>2.109818929</v>
      </c>
      <c r="N53" s="4">
        <f t="shared" si="35"/>
        <v>0.001680294529</v>
      </c>
      <c r="O53" s="7">
        <f t="shared" si="36"/>
        <v>0.1693268719</v>
      </c>
      <c r="R53" s="9"/>
      <c r="S53" s="9"/>
    </row>
    <row r="54" ht="12.75" customHeight="1">
      <c r="A54" s="17">
        <v>11.0</v>
      </c>
      <c r="B54" s="1">
        <v>5.0</v>
      </c>
      <c r="C54">
        <v>11400.0</v>
      </c>
      <c r="D54">
        <v>1200.0</v>
      </c>
      <c r="E54" s="1">
        <v>12.6</v>
      </c>
      <c r="F54" s="1">
        <v>2.0</v>
      </c>
      <c r="G54" s="3">
        <f t="shared" si="28"/>
        <v>0.753968254</v>
      </c>
      <c r="H54">
        <f t="shared" si="29"/>
        <v>15120</v>
      </c>
      <c r="I54" s="4">
        <f t="shared" si="30"/>
        <v>0.06131160497</v>
      </c>
      <c r="J54" s="5">
        <f t="shared" si="31"/>
        <v>24.13</v>
      </c>
      <c r="K54" s="3">
        <f t="shared" si="32"/>
        <v>0.9061625296</v>
      </c>
      <c r="L54" s="18">
        <f t="shared" si="33"/>
        <v>2.228919657</v>
      </c>
      <c r="M54" s="5">
        <f t="shared" si="34"/>
        <v>2.284188836</v>
      </c>
      <c r="N54" s="4">
        <f t="shared" si="35"/>
        <v>0.02019082365</v>
      </c>
      <c r="O54" s="7">
        <f t="shared" si="36"/>
        <v>0.01054817548</v>
      </c>
      <c r="R54" s="9"/>
      <c r="S54" s="9"/>
    </row>
    <row r="55" ht="12.75" customHeight="1">
      <c r="A55" s="17">
        <v>11.0</v>
      </c>
      <c r="B55" s="1">
        <v>6.0</v>
      </c>
      <c r="C55">
        <v>11100.0</v>
      </c>
      <c r="D55">
        <v>1200.0</v>
      </c>
      <c r="E55" s="1">
        <v>12.6</v>
      </c>
      <c r="F55" s="1">
        <v>2.3</v>
      </c>
      <c r="G55" s="3">
        <f t="shared" si="28"/>
        <v>0.7341269841</v>
      </c>
      <c r="H55">
        <f t="shared" si="29"/>
        <v>15120</v>
      </c>
      <c r="I55" s="4">
        <f t="shared" si="30"/>
        <v>0.06131160497</v>
      </c>
      <c r="J55" s="5">
        <f t="shared" si="31"/>
        <v>28.194</v>
      </c>
      <c r="K55" s="3">
        <f t="shared" si="32"/>
        <v>1.058779377</v>
      </c>
      <c r="L55" s="18">
        <f t="shared" si="33"/>
        <v>3.042938404</v>
      </c>
      <c r="M55" s="5">
        <f t="shared" si="34"/>
        <v>2.424042358</v>
      </c>
      <c r="N55" s="4">
        <f t="shared" si="35"/>
        <v>0.002908602384</v>
      </c>
      <c r="O55" s="7">
        <f t="shared" si="36"/>
        <v>0.05961002372</v>
      </c>
      <c r="R55" s="9"/>
      <c r="S55" s="9"/>
    </row>
    <row r="56" ht="12.75" customHeight="1">
      <c r="A56" s="17">
        <v>11.0</v>
      </c>
      <c r="B56" s="1">
        <v>7.0</v>
      </c>
      <c r="C56">
        <v>10500.0</v>
      </c>
      <c r="D56">
        <v>1200.0</v>
      </c>
      <c r="E56" s="1">
        <v>12.6</v>
      </c>
      <c r="F56" s="1">
        <v>2.4</v>
      </c>
      <c r="G56" s="3">
        <f t="shared" si="28"/>
        <v>0.6944444444</v>
      </c>
      <c r="H56">
        <f t="shared" si="29"/>
        <v>15120</v>
      </c>
      <c r="I56" s="4">
        <f t="shared" si="30"/>
        <v>0.06131160497</v>
      </c>
      <c r="J56" s="5">
        <f t="shared" si="31"/>
        <v>31.115</v>
      </c>
      <c r="K56" s="3">
        <f t="shared" si="32"/>
        <v>1.168472736</v>
      </c>
      <c r="L56" s="18">
        <f t="shared" si="33"/>
        <v>3.706119181</v>
      </c>
      <c r="M56" s="5">
        <f t="shared" si="34"/>
        <v>2.386041728</v>
      </c>
      <c r="N56" s="4">
        <f t="shared" si="35"/>
        <v>0.00003382523382</v>
      </c>
      <c r="O56" s="7">
        <f t="shared" si="36"/>
        <v>0.1242015033</v>
      </c>
      <c r="R56" s="9"/>
      <c r="S56" s="9"/>
    </row>
    <row r="57" ht="12.75" customHeight="1">
      <c r="A57" s="17">
        <v>10.0</v>
      </c>
      <c r="B57" s="1">
        <v>5.0</v>
      </c>
      <c r="C57">
        <v>12200.0</v>
      </c>
      <c r="D57">
        <v>1200.0</v>
      </c>
      <c r="E57" s="1">
        <v>12.6</v>
      </c>
      <c r="F57" s="1">
        <v>1.8</v>
      </c>
      <c r="G57" s="3">
        <f t="shared" si="28"/>
        <v>0.8068783069</v>
      </c>
      <c r="H57">
        <f t="shared" si="29"/>
        <v>15120</v>
      </c>
      <c r="I57" s="4">
        <f t="shared" si="30"/>
        <v>0.05067074791</v>
      </c>
      <c r="J57" s="5">
        <f t="shared" si="31"/>
        <v>25.82333333</v>
      </c>
      <c r="K57" s="3">
        <f t="shared" si="32"/>
        <v>0.8014486633</v>
      </c>
      <c r="L57" s="18">
        <f t="shared" si="33"/>
        <v>2.109691741</v>
      </c>
      <c r="M57" s="5">
        <f t="shared" si="34"/>
        <v>1.895272813</v>
      </c>
      <c r="N57" s="4">
        <f t="shared" si="35"/>
        <v>0.002801515104</v>
      </c>
      <c r="O57" s="7">
        <f t="shared" si="36"/>
        <v>0.0215487083</v>
      </c>
      <c r="R57" s="9"/>
      <c r="S57" s="9"/>
    </row>
    <row r="58" ht="12.75" customHeight="1">
      <c r="A58" s="17">
        <v>10.0</v>
      </c>
      <c r="B58" s="1">
        <v>7.0</v>
      </c>
      <c r="C58">
        <v>11500.0</v>
      </c>
      <c r="D58">
        <v>1200.0</v>
      </c>
      <c r="E58" s="1">
        <v>12.6</v>
      </c>
      <c r="F58" s="1">
        <v>2.3</v>
      </c>
      <c r="G58" s="3">
        <f t="shared" si="28"/>
        <v>0.7605820106</v>
      </c>
      <c r="H58">
        <f t="shared" si="29"/>
        <v>15120</v>
      </c>
      <c r="I58" s="4">
        <f t="shared" si="30"/>
        <v>0.05067074791</v>
      </c>
      <c r="J58" s="5">
        <f t="shared" si="31"/>
        <v>34.07833333</v>
      </c>
      <c r="K58" s="3">
        <f t="shared" si="32"/>
        <v>1.057649465</v>
      </c>
      <c r="L58" s="18">
        <f t="shared" si="33"/>
        <v>3.674101023</v>
      </c>
      <c r="M58" s="5">
        <f t="shared" si="34"/>
        <v>2.073599535</v>
      </c>
      <c r="N58" s="4">
        <f t="shared" si="35"/>
        <v>0.009689446251</v>
      </c>
      <c r="O58" s="7">
        <f t="shared" si="36"/>
        <v>0.1398734023</v>
      </c>
      <c r="R58" s="9"/>
      <c r="S58" s="9"/>
    </row>
    <row r="59" ht="12.75" customHeight="1">
      <c r="A59" s="17">
        <v>11.0</v>
      </c>
      <c r="B59" s="1">
        <v>5.5</v>
      </c>
      <c r="C59">
        <v>11500.0</v>
      </c>
      <c r="D59">
        <v>1200.0</v>
      </c>
      <c r="E59" s="1">
        <v>12.6</v>
      </c>
      <c r="F59" s="1">
        <v>2.4</v>
      </c>
      <c r="G59" s="3">
        <f t="shared" si="28"/>
        <v>0.7605820106</v>
      </c>
      <c r="H59">
        <f t="shared" si="29"/>
        <v>15120</v>
      </c>
      <c r="I59" s="4">
        <f t="shared" si="30"/>
        <v>0.06131160497</v>
      </c>
      <c r="J59" s="5">
        <f t="shared" si="31"/>
        <v>26.77583333</v>
      </c>
      <c r="K59" s="3">
        <f t="shared" si="32"/>
        <v>1.005522456</v>
      </c>
      <c r="L59" s="18">
        <f t="shared" si="33"/>
        <v>2.744515973</v>
      </c>
      <c r="M59" s="5">
        <f t="shared" si="34"/>
        <v>2.465576562</v>
      </c>
      <c r="N59" s="4">
        <f t="shared" si="35"/>
        <v>0.0007465773335</v>
      </c>
      <c r="O59" s="7">
        <f t="shared" si="36"/>
        <v>0.01575749578</v>
      </c>
      <c r="R59" s="9"/>
      <c r="S59" s="9"/>
    </row>
    <row r="60" ht="12.75" customHeight="1">
      <c r="A60" s="17">
        <v>11.0</v>
      </c>
      <c r="B60" s="1">
        <v>7.0</v>
      </c>
      <c r="C60">
        <v>10900.0</v>
      </c>
      <c r="D60">
        <v>1200.0</v>
      </c>
      <c r="E60" s="1">
        <v>12.6</v>
      </c>
      <c r="F60" s="1">
        <v>2.7</v>
      </c>
      <c r="G60" s="3">
        <f t="shared" si="28"/>
        <v>0.7208994709</v>
      </c>
      <c r="H60">
        <f t="shared" si="29"/>
        <v>15120</v>
      </c>
      <c r="I60" s="4">
        <f t="shared" si="30"/>
        <v>0.06131160497</v>
      </c>
      <c r="J60" s="5">
        <f t="shared" si="31"/>
        <v>32.30033333</v>
      </c>
      <c r="K60" s="3">
        <f t="shared" si="32"/>
        <v>1.212985983</v>
      </c>
      <c r="L60" s="18">
        <f t="shared" si="33"/>
        <v>3.993868661</v>
      </c>
      <c r="M60" s="5">
        <f t="shared" si="34"/>
        <v>2.57129812</v>
      </c>
      <c r="N60" s="4">
        <f t="shared" si="35"/>
        <v>0.002272177486</v>
      </c>
      <c r="O60" s="7">
        <f t="shared" si="36"/>
        <v>0.1049525101</v>
      </c>
      <c r="R60" s="9"/>
      <c r="S60" s="9"/>
    </row>
    <row r="61" ht="12.75" customHeight="1">
      <c r="A61" s="17">
        <v>12.0</v>
      </c>
      <c r="B61" s="1">
        <v>6.0</v>
      </c>
      <c r="C61">
        <v>10400.0</v>
      </c>
      <c r="D61">
        <v>1200.0</v>
      </c>
      <c r="E61" s="1">
        <v>12.6</v>
      </c>
      <c r="F61" s="1">
        <v>2.8</v>
      </c>
      <c r="G61" s="3">
        <f t="shared" si="28"/>
        <v>0.6878306878</v>
      </c>
      <c r="H61">
        <f t="shared" si="29"/>
        <v>15120</v>
      </c>
      <c r="I61" s="4">
        <f t="shared" si="30"/>
        <v>0.07296587699</v>
      </c>
      <c r="J61" s="5">
        <f t="shared" si="31"/>
        <v>26.416</v>
      </c>
      <c r="K61" s="3">
        <f t="shared" si="32"/>
        <v>1.180573297</v>
      </c>
      <c r="L61" s="18">
        <f t="shared" si="33"/>
        <v>3.179003486</v>
      </c>
      <c r="M61" s="5">
        <f t="shared" si="34"/>
        <v>2.855904852</v>
      </c>
      <c r="N61" s="4">
        <f t="shared" si="35"/>
        <v>0.0003986419025</v>
      </c>
      <c r="O61" s="7">
        <f t="shared" si="36"/>
        <v>0.01421361022</v>
      </c>
      <c r="R61" s="9"/>
      <c r="S61" s="9"/>
    </row>
    <row r="62" ht="12.75" customHeight="1">
      <c r="A62" s="19">
        <v>12.0</v>
      </c>
      <c r="B62" s="20">
        <v>8.0</v>
      </c>
      <c r="C62" s="21">
        <v>9300.0</v>
      </c>
      <c r="D62" s="21">
        <v>1200.0</v>
      </c>
      <c r="E62" s="20">
        <v>12.6</v>
      </c>
      <c r="F62" s="20">
        <v>2.9</v>
      </c>
      <c r="G62" s="22">
        <f t="shared" si="28"/>
        <v>0.6150793651</v>
      </c>
      <c r="H62">
        <f t="shared" si="29"/>
        <v>15120</v>
      </c>
      <c r="I62" s="23">
        <f t="shared" si="30"/>
        <v>0.07296587699</v>
      </c>
      <c r="J62" s="24">
        <f t="shared" si="31"/>
        <v>31.496</v>
      </c>
      <c r="K62" s="22">
        <f t="shared" si="32"/>
        <v>1.407606623</v>
      </c>
      <c r="L62" s="25">
        <f t="shared" si="33"/>
        <v>4.519263832</v>
      </c>
      <c r="M62" s="5">
        <f t="shared" si="34"/>
        <v>2.728443399</v>
      </c>
      <c r="N62" s="4">
        <f t="shared" si="35"/>
        <v>0.003499603708</v>
      </c>
      <c r="O62" s="7">
        <f t="shared" si="36"/>
        <v>0.1283807295</v>
      </c>
      <c r="R62" s="9"/>
      <c r="S62" s="9"/>
    </row>
    <row r="63" ht="12.75" customHeight="1">
      <c r="M63" s="5"/>
      <c r="N63" s="4"/>
      <c r="O63" s="7"/>
      <c r="R63" s="9"/>
      <c r="S63" s="9"/>
    </row>
    <row r="64" ht="12.75" customHeight="1">
      <c r="M64" s="5"/>
      <c r="N64" s="4"/>
      <c r="O64" s="7"/>
      <c r="R64" s="9"/>
      <c r="S64" s="9"/>
    </row>
    <row r="65" ht="12.75" customHeight="1">
      <c r="A65" s="10">
        <v>11.0</v>
      </c>
      <c r="B65" s="11">
        <v>5.5</v>
      </c>
      <c r="C65" s="26">
        <v>10100.0</v>
      </c>
      <c r="D65" s="12">
        <v>960.0</v>
      </c>
      <c r="E65" s="11">
        <v>12.6</v>
      </c>
      <c r="F65" s="11">
        <v>1.9</v>
      </c>
      <c r="G65" s="13">
        <f t="shared" ref="G65:G79" si="37">C65/(D65*E65)</f>
        <v>0.8349867725</v>
      </c>
      <c r="H65">
        <f t="shared" ref="H65:H79" si="38">E65*D65</f>
        <v>12096</v>
      </c>
      <c r="I65" s="14">
        <f t="shared" ref="I65:I79" si="39">PI()/4*(A65*0.0254)^2</f>
        <v>0.06131160497</v>
      </c>
      <c r="J65" s="15">
        <f t="shared" ref="J65:J79" si="40">C65*B65*0.0254/60</f>
        <v>23.51616667</v>
      </c>
      <c r="K65" s="13">
        <f t="shared" ref="K65:K79" si="41">0.5*1.225*I65*J65</f>
        <v>0.8831110267</v>
      </c>
      <c r="L65" s="16">
        <f t="shared" ref="L65:L79" si="42">K65*J65/9.81</f>
        <v>2.116960865</v>
      </c>
      <c r="M65" s="5">
        <f t="shared" ref="M65:M79" si="43">$P$1*L65*((A65/B65)^$Q$1)</f>
        <v>1.901803138</v>
      </c>
      <c r="N65" s="4">
        <f t="shared" ref="N65:N79" si="44">(abs(M65-F65)/F65)^2</f>
        <v>0.0000009006393813</v>
      </c>
      <c r="O65" s="7">
        <f t="shared" ref="O65:O79" si="45">(abs(L65-F65)/L65)^2</f>
        <v>0.0105035752</v>
      </c>
      <c r="R65" s="9"/>
      <c r="S65" s="9"/>
    </row>
    <row r="66" ht="12.75" customHeight="1">
      <c r="A66" s="17">
        <v>11.0</v>
      </c>
      <c r="B66" s="1">
        <v>7.0</v>
      </c>
      <c r="C66" s="9">
        <v>9750.0</v>
      </c>
      <c r="D66">
        <v>960.0</v>
      </c>
      <c r="E66" s="1">
        <v>12.6</v>
      </c>
      <c r="F66" s="1">
        <v>2.1</v>
      </c>
      <c r="G66" s="3">
        <f t="shared" si="37"/>
        <v>0.8060515873</v>
      </c>
      <c r="H66">
        <f t="shared" si="38"/>
        <v>12096</v>
      </c>
      <c r="I66" s="4">
        <f t="shared" si="39"/>
        <v>0.06131160497</v>
      </c>
      <c r="J66" s="5">
        <f t="shared" si="40"/>
        <v>28.8925</v>
      </c>
      <c r="K66" s="3">
        <f t="shared" si="41"/>
        <v>1.085010397</v>
      </c>
      <c r="L66" s="18">
        <f t="shared" si="42"/>
        <v>3.195582355</v>
      </c>
      <c r="M66" s="5">
        <f t="shared" si="43"/>
        <v>2.057352307</v>
      </c>
      <c r="N66" s="4">
        <f t="shared" si="44"/>
        <v>0.0004124321432</v>
      </c>
      <c r="O66" s="7">
        <f t="shared" si="45"/>
        <v>0.1175411754</v>
      </c>
      <c r="R66" s="9"/>
      <c r="S66" s="9"/>
    </row>
    <row r="67" ht="12.75" customHeight="1">
      <c r="A67" s="17">
        <v>11.0</v>
      </c>
      <c r="B67" s="1">
        <v>8.5</v>
      </c>
      <c r="C67" s="9">
        <v>9350.0</v>
      </c>
      <c r="D67">
        <v>960.0</v>
      </c>
      <c r="E67" s="1">
        <v>12.6</v>
      </c>
      <c r="F67" s="1">
        <v>2.1</v>
      </c>
      <c r="G67" s="3">
        <f t="shared" si="37"/>
        <v>0.7729828042</v>
      </c>
      <c r="H67">
        <f t="shared" si="38"/>
        <v>12096</v>
      </c>
      <c r="I67" s="4">
        <f t="shared" si="39"/>
        <v>0.06131160497</v>
      </c>
      <c r="J67" s="5">
        <f t="shared" si="40"/>
        <v>33.64441667</v>
      </c>
      <c r="K67" s="3">
        <f t="shared" si="41"/>
        <v>1.263460825</v>
      </c>
      <c r="L67" s="18">
        <f t="shared" si="42"/>
        <v>4.333170484</v>
      </c>
      <c r="M67" s="5">
        <f t="shared" si="43"/>
        <v>2.133405266</v>
      </c>
      <c r="N67" s="4">
        <f t="shared" si="44"/>
        <v>0.0002530412283</v>
      </c>
      <c r="O67" s="7">
        <f t="shared" si="45"/>
        <v>0.2656025289</v>
      </c>
      <c r="R67" s="9"/>
      <c r="S67" s="9"/>
    </row>
    <row r="68" ht="12.75" customHeight="1">
      <c r="A68" s="17">
        <v>11.0</v>
      </c>
      <c r="B68" s="1">
        <v>10.0</v>
      </c>
      <c r="C68" s="9">
        <v>9100.0</v>
      </c>
      <c r="D68">
        <v>960.0</v>
      </c>
      <c r="E68" s="1">
        <v>12.6</v>
      </c>
      <c r="F68" s="1">
        <v>2.0</v>
      </c>
      <c r="G68" s="3">
        <f t="shared" si="37"/>
        <v>0.7523148148</v>
      </c>
      <c r="H68">
        <f t="shared" si="38"/>
        <v>12096</v>
      </c>
      <c r="I68" s="4">
        <f t="shared" si="39"/>
        <v>0.06131160497</v>
      </c>
      <c r="J68" s="5">
        <f t="shared" si="40"/>
        <v>38.52333333</v>
      </c>
      <c r="K68" s="3">
        <f t="shared" si="41"/>
        <v>1.44668053</v>
      </c>
      <c r="L68" s="18">
        <f t="shared" si="42"/>
        <v>5.681035298</v>
      </c>
      <c r="M68" s="5">
        <f t="shared" si="43"/>
        <v>2.234528223</v>
      </c>
      <c r="N68" s="4">
        <f t="shared" si="44"/>
        <v>0.01375087181</v>
      </c>
      <c r="O68" s="7">
        <f t="shared" si="45"/>
        <v>0.4198411361</v>
      </c>
      <c r="R68" s="9"/>
      <c r="S68" s="9"/>
    </row>
    <row r="69" ht="12.75" customHeight="1">
      <c r="A69" s="17">
        <v>11.0</v>
      </c>
      <c r="B69" s="1">
        <v>4.7</v>
      </c>
      <c r="C69" s="9">
        <v>9400.0</v>
      </c>
      <c r="D69">
        <v>960.0</v>
      </c>
      <c r="E69" s="1">
        <v>12.6</v>
      </c>
      <c r="F69" s="1">
        <v>2.2</v>
      </c>
      <c r="G69" s="3">
        <f t="shared" si="37"/>
        <v>0.7771164021</v>
      </c>
      <c r="H69">
        <f t="shared" si="38"/>
        <v>12096</v>
      </c>
      <c r="I69" s="4">
        <f t="shared" si="39"/>
        <v>0.06131160497</v>
      </c>
      <c r="J69" s="5">
        <f t="shared" si="40"/>
        <v>18.70286667</v>
      </c>
      <c r="K69" s="3">
        <f t="shared" si="41"/>
        <v>0.7023554484</v>
      </c>
      <c r="L69" s="18">
        <f t="shared" si="42"/>
        <v>1.339047941</v>
      </c>
      <c r="M69" s="5">
        <f t="shared" si="43"/>
        <v>1.494714159</v>
      </c>
      <c r="N69" s="4">
        <f t="shared" si="44"/>
        <v>0.1027744044</v>
      </c>
      <c r="O69" s="7">
        <f t="shared" si="45"/>
        <v>0.4133954435</v>
      </c>
      <c r="R69" s="9"/>
      <c r="S69" s="9"/>
    </row>
    <row r="70" ht="12.75" customHeight="1">
      <c r="A70" s="17">
        <v>11.0</v>
      </c>
      <c r="B70" s="1">
        <v>7.0</v>
      </c>
      <c r="C70" s="9">
        <v>8540.0</v>
      </c>
      <c r="D70">
        <v>960.0</v>
      </c>
      <c r="E70" s="1">
        <v>12.6</v>
      </c>
      <c r="F70" s="1">
        <v>2.7</v>
      </c>
      <c r="G70" s="3">
        <f t="shared" si="37"/>
        <v>0.7060185185</v>
      </c>
      <c r="H70">
        <f t="shared" si="38"/>
        <v>12096</v>
      </c>
      <c r="I70" s="4">
        <f t="shared" si="39"/>
        <v>0.06131160497</v>
      </c>
      <c r="J70" s="5">
        <f t="shared" si="40"/>
        <v>25.30686667</v>
      </c>
      <c r="K70" s="3">
        <f t="shared" si="41"/>
        <v>0.9503578249</v>
      </c>
      <c r="L70" s="18">
        <f t="shared" si="42"/>
        <v>2.451639017</v>
      </c>
      <c r="M70" s="5">
        <f t="shared" si="43"/>
        <v>1.578393115</v>
      </c>
      <c r="N70" s="4">
        <f t="shared" si="44"/>
        <v>0.1725654327</v>
      </c>
      <c r="O70" s="7">
        <f t="shared" si="45"/>
        <v>0.01026251228</v>
      </c>
      <c r="R70" s="9"/>
      <c r="S70" s="9"/>
    </row>
    <row r="71" ht="12.75" customHeight="1">
      <c r="A71" s="17">
        <v>12.0</v>
      </c>
      <c r="B71" s="1">
        <v>6.0</v>
      </c>
      <c r="C71">
        <v>9650.0</v>
      </c>
      <c r="D71">
        <v>960.0</v>
      </c>
      <c r="E71" s="1">
        <v>12.6</v>
      </c>
      <c r="F71" s="1">
        <v>2.4</v>
      </c>
      <c r="G71" s="3">
        <f t="shared" si="37"/>
        <v>0.7977843915</v>
      </c>
      <c r="H71">
        <f t="shared" si="38"/>
        <v>12096</v>
      </c>
      <c r="I71" s="4">
        <f t="shared" si="39"/>
        <v>0.07296587699</v>
      </c>
      <c r="J71" s="5">
        <f t="shared" si="40"/>
        <v>24.511</v>
      </c>
      <c r="K71" s="3">
        <f t="shared" si="41"/>
        <v>1.095435799</v>
      </c>
      <c r="L71" s="18">
        <f t="shared" si="42"/>
        <v>2.737026185</v>
      </c>
      <c r="M71" s="5">
        <f t="shared" si="43"/>
        <v>2.458847999</v>
      </c>
      <c r="N71" s="4">
        <f t="shared" si="44"/>
        <v>0.0006012303873</v>
      </c>
      <c r="O71" s="7">
        <f t="shared" si="45"/>
        <v>0.01516245007</v>
      </c>
      <c r="R71" s="9"/>
      <c r="S71" s="9"/>
    </row>
    <row r="72" ht="12.75" customHeight="1">
      <c r="A72" s="17">
        <v>12.0</v>
      </c>
      <c r="B72" s="1">
        <v>6.0</v>
      </c>
      <c r="C72">
        <v>8280.0</v>
      </c>
      <c r="D72">
        <v>960.0</v>
      </c>
      <c r="E72" s="1">
        <v>12.6</v>
      </c>
      <c r="F72" s="1">
        <v>2.4</v>
      </c>
      <c r="G72" s="3">
        <f t="shared" si="37"/>
        <v>0.6845238095</v>
      </c>
      <c r="H72">
        <f t="shared" si="38"/>
        <v>12096</v>
      </c>
      <c r="I72" s="4">
        <f t="shared" si="39"/>
        <v>0.07296587699</v>
      </c>
      <c r="J72" s="5">
        <f t="shared" si="40"/>
        <v>21.0312</v>
      </c>
      <c r="K72" s="3">
        <f t="shared" si="41"/>
        <v>0.9399179707</v>
      </c>
      <c r="L72" s="18">
        <f t="shared" si="42"/>
        <v>2.01504616</v>
      </c>
      <c r="M72" s="5">
        <f t="shared" si="43"/>
        <v>1.810246554</v>
      </c>
      <c r="N72" s="4">
        <f t="shared" si="44"/>
        <v>0.0603835291</v>
      </c>
      <c r="O72" s="7">
        <f t="shared" si="45"/>
        <v>0.03649617203</v>
      </c>
      <c r="R72" s="9"/>
      <c r="S72" s="9"/>
    </row>
    <row r="73" ht="12.75" customHeight="1">
      <c r="A73" s="17">
        <v>12.0</v>
      </c>
      <c r="B73" s="1">
        <v>8.0</v>
      </c>
      <c r="C73">
        <v>9170.0</v>
      </c>
      <c r="D73">
        <v>960.0</v>
      </c>
      <c r="E73" s="1">
        <v>12.6</v>
      </c>
      <c r="F73" s="1">
        <v>2.5</v>
      </c>
      <c r="G73" s="3">
        <f t="shared" si="37"/>
        <v>0.7581018519</v>
      </c>
      <c r="H73">
        <f t="shared" si="38"/>
        <v>12096</v>
      </c>
      <c r="I73" s="4">
        <f t="shared" si="39"/>
        <v>0.07296587699</v>
      </c>
      <c r="J73" s="5">
        <f t="shared" si="40"/>
        <v>31.05573333</v>
      </c>
      <c r="K73" s="3">
        <f t="shared" si="41"/>
        <v>1.387930401</v>
      </c>
      <c r="L73" s="18">
        <f t="shared" si="42"/>
        <v>4.393801878</v>
      </c>
      <c r="M73" s="5">
        <f t="shared" si="43"/>
        <v>2.65269747</v>
      </c>
      <c r="N73" s="4">
        <f t="shared" si="44"/>
        <v>0.003730642771</v>
      </c>
      <c r="O73" s="7">
        <f t="shared" si="45"/>
        <v>0.1857753745</v>
      </c>
      <c r="R73" s="9"/>
      <c r="S73" s="9"/>
    </row>
    <row r="74" ht="12.75" customHeight="1">
      <c r="A74" s="17">
        <v>12.0</v>
      </c>
      <c r="B74" s="1">
        <v>10.0</v>
      </c>
      <c r="C74">
        <v>8050.0</v>
      </c>
      <c r="D74">
        <v>960.0</v>
      </c>
      <c r="E74" s="1">
        <v>12.6</v>
      </c>
      <c r="F74" s="1">
        <v>2.0</v>
      </c>
      <c r="G74" s="3">
        <f t="shared" si="37"/>
        <v>0.6655092593</v>
      </c>
      <c r="H74">
        <f t="shared" si="38"/>
        <v>12096</v>
      </c>
      <c r="I74" s="4">
        <f t="shared" si="39"/>
        <v>0.07296587699</v>
      </c>
      <c r="J74" s="5">
        <f t="shared" si="40"/>
        <v>34.07833333</v>
      </c>
      <c r="K74" s="3">
        <f t="shared" si="41"/>
        <v>1.52301523</v>
      </c>
      <c r="L74" s="18">
        <f t="shared" si="42"/>
        <v>5.290705473</v>
      </c>
      <c r="M74" s="5">
        <f t="shared" si="43"/>
        <v>2.346808374</v>
      </c>
      <c r="N74" s="4">
        <f t="shared" si="44"/>
        <v>0.03006901205</v>
      </c>
      <c r="O74" s="7">
        <f t="shared" si="45"/>
        <v>0.386857353</v>
      </c>
      <c r="R74" s="9"/>
      <c r="S74" s="9"/>
    </row>
    <row r="75" ht="12.75" customHeight="1">
      <c r="A75" s="17">
        <v>13.0</v>
      </c>
      <c r="B75" s="1">
        <v>6.5</v>
      </c>
      <c r="C75">
        <v>9040.0</v>
      </c>
      <c r="D75">
        <v>960.0</v>
      </c>
      <c r="E75" s="1">
        <v>12.6</v>
      </c>
      <c r="F75" s="1">
        <v>2.8</v>
      </c>
      <c r="G75" s="3">
        <f t="shared" si="37"/>
        <v>0.7473544974</v>
      </c>
      <c r="H75">
        <f t="shared" si="38"/>
        <v>12096</v>
      </c>
      <c r="I75" s="4">
        <f t="shared" si="39"/>
        <v>0.08563356397</v>
      </c>
      <c r="J75" s="5">
        <f t="shared" si="40"/>
        <v>24.87506667</v>
      </c>
      <c r="K75" s="3">
        <f t="shared" si="41"/>
        <v>1.304711125</v>
      </c>
      <c r="L75" s="18">
        <f t="shared" si="42"/>
        <v>3.308336006</v>
      </c>
      <c r="M75" s="5">
        <f t="shared" si="43"/>
        <v>2.972092637</v>
      </c>
      <c r="N75" s="4">
        <f t="shared" si="44"/>
        <v>0.003777535146</v>
      </c>
      <c r="O75" s="7">
        <f t="shared" si="45"/>
        <v>0.02360926798</v>
      </c>
      <c r="R75" s="9"/>
      <c r="S75" s="9"/>
    </row>
    <row r="76" ht="12.75" customHeight="1">
      <c r="A76" s="17">
        <v>13.0</v>
      </c>
      <c r="B76" s="1">
        <v>8.0</v>
      </c>
      <c r="C76">
        <v>8730.0</v>
      </c>
      <c r="D76">
        <v>960.0</v>
      </c>
      <c r="E76" s="1">
        <v>12.6</v>
      </c>
      <c r="F76" s="1">
        <v>2.9</v>
      </c>
      <c r="G76" s="3">
        <f t="shared" si="37"/>
        <v>0.7217261905</v>
      </c>
      <c r="H76">
        <f t="shared" si="38"/>
        <v>12096</v>
      </c>
      <c r="I76" s="4">
        <f t="shared" si="39"/>
        <v>0.08563356397</v>
      </c>
      <c r="J76" s="5">
        <f t="shared" si="40"/>
        <v>29.5656</v>
      </c>
      <c r="K76" s="3">
        <f t="shared" si="41"/>
        <v>1.550732216</v>
      </c>
      <c r="L76" s="18">
        <f t="shared" si="42"/>
        <v>4.673631844</v>
      </c>
      <c r="M76" s="5">
        <f t="shared" si="43"/>
        <v>3.151565433</v>
      </c>
      <c r="N76" s="4">
        <f t="shared" si="44"/>
        <v>0.007524990157</v>
      </c>
      <c r="O76" s="7">
        <f t="shared" si="45"/>
        <v>0.144018392</v>
      </c>
      <c r="R76" s="9"/>
      <c r="S76" s="9"/>
    </row>
    <row r="77" ht="12.75" customHeight="1">
      <c r="A77" s="17">
        <v>13.0</v>
      </c>
      <c r="B77" s="1">
        <v>10.0</v>
      </c>
      <c r="C77">
        <v>8120.0</v>
      </c>
      <c r="D77">
        <v>960.0</v>
      </c>
      <c r="E77" s="1">
        <v>12.6</v>
      </c>
      <c r="F77" s="1">
        <v>2.7</v>
      </c>
      <c r="G77" s="3">
        <f t="shared" si="37"/>
        <v>0.6712962963</v>
      </c>
      <c r="H77">
        <f t="shared" si="38"/>
        <v>12096</v>
      </c>
      <c r="I77" s="4">
        <f t="shared" si="39"/>
        <v>0.08563356397</v>
      </c>
      <c r="J77" s="5">
        <f t="shared" si="40"/>
        <v>34.37466667</v>
      </c>
      <c r="K77" s="3">
        <f t="shared" si="41"/>
        <v>1.802970445</v>
      </c>
      <c r="L77" s="18">
        <f t="shared" si="42"/>
        <v>6.317686857</v>
      </c>
      <c r="M77" s="5">
        <f t="shared" si="43"/>
        <v>3.130017143</v>
      </c>
      <c r="N77" s="4">
        <f t="shared" si="44"/>
        <v>0.02536553403</v>
      </c>
      <c r="O77" s="7">
        <f t="shared" si="45"/>
        <v>0.3279032737</v>
      </c>
      <c r="R77" s="9"/>
      <c r="S77" s="9"/>
    </row>
    <row r="78" ht="12.75" customHeight="1">
      <c r="A78" s="17">
        <v>14.0</v>
      </c>
      <c r="B78" s="1">
        <v>7.0</v>
      </c>
      <c r="C78">
        <v>8520.0</v>
      </c>
      <c r="D78">
        <v>960.0</v>
      </c>
      <c r="E78" s="1">
        <v>12.6</v>
      </c>
      <c r="F78" s="1">
        <v>3.1</v>
      </c>
      <c r="G78" s="3">
        <f t="shared" si="37"/>
        <v>0.7043650794</v>
      </c>
      <c r="H78">
        <f t="shared" si="38"/>
        <v>12096</v>
      </c>
      <c r="I78" s="4">
        <f t="shared" si="39"/>
        <v>0.0993146659</v>
      </c>
      <c r="J78" s="5">
        <f t="shared" si="40"/>
        <v>25.2476</v>
      </c>
      <c r="K78" s="3">
        <f t="shared" si="41"/>
        <v>1.535817387</v>
      </c>
      <c r="L78" s="18">
        <f t="shared" si="42"/>
        <v>3.952671057</v>
      </c>
      <c r="M78" s="5">
        <f t="shared" si="43"/>
        <v>3.55094057</v>
      </c>
      <c r="N78" s="4">
        <f t="shared" si="44"/>
        <v>0.02115997892</v>
      </c>
      <c r="O78" s="7">
        <f t="shared" si="45"/>
        <v>0.04653521188</v>
      </c>
      <c r="R78" s="9"/>
      <c r="S78" s="9"/>
    </row>
    <row r="79" ht="12.75" customHeight="1">
      <c r="A79" s="19">
        <v>14.0</v>
      </c>
      <c r="B79" s="20">
        <v>10.0</v>
      </c>
      <c r="C79" s="21">
        <v>7600.0</v>
      </c>
      <c r="D79" s="21">
        <v>960.0</v>
      </c>
      <c r="E79" s="20">
        <v>12.6</v>
      </c>
      <c r="F79" s="20">
        <v>2.9</v>
      </c>
      <c r="G79" s="22">
        <f t="shared" si="37"/>
        <v>0.6283068783</v>
      </c>
      <c r="H79">
        <f t="shared" si="38"/>
        <v>12096</v>
      </c>
      <c r="I79" s="23">
        <f t="shared" si="39"/>
        <v>0.0993146659</v>
      </c>
      <c r="J79" s="24">
        <f t="shared" si="40"/>
        <v>32.17333333</v>
      </c>
      <c r="K79" s="22">
        <f t="shared" si="41"/>
        <v>1.957111359</v>
      </c>
      <c r="L79" s="25">
        <f t="shared" si="42"/>
        <v>6.418633651</v>
      </c>
      <c r="M79" s="5">
        <f t="shared" si="43"/>
        <v>3.52285706</v>
      </c>
      <c r="N79" s="4">
        <f t="shared" si="44"/>
        <v>0.04612971667</v>
      </c>
      <c r="O79" s="7">
        <f t="shared" si="45"/>
        <v>0.3005127663</v>
      </c>
      <c r="R79" s="9"/>
      <c r="S79" s="9"/>
    </row>
    <row r="80" ht="12.75" customHeight="1">
      <c r="M80" s="5"/>
      <c r="N80" s="4"/>
      <c r="O80" s="7"/>
      <c r="R80" s="9"/>
      <c r="S80" s="9"/>
    </row>
    <row r="81" ht="12.75" customHeight="1">
      <c r="M81" s="5"/>
      <c r="N81" s="4"/>
      <c r="O81" s="7"/>
      <c r="R81" s="9"/>
      <c r="S81" s="9"/>
    </row>
    <row r="82" ht="12.75" customHeight="1">
      <c r="A82" s="10">
        <v>10.0</v>
      </c>
      <c r="B82" s="11">
        <v>7.0</v>
      </c>
      <c r="C82" s="12">
        <v>11000.0</v>
      </c>
      <c r="D82" s="12">
        <v>750.0</v>
      </c>
      <c r="E82" s="11">
        <v>16.8</v>
      </c>
      <c r="F82" s="11">
        <v>2.0</v>
      </c>
      <c r="G82" s="13">
        <f t="shared" ref="G82:G96" si="46">C82/(D82*E82)</f>
        <v>0.873015873</v>
      </c>
      <c r="H82">
        <f t="shared" ref="H82:H96" si="47">E82*D82</f>
        <v>12600</v>
      </c>
      <c r="I82" s="14">
        <f t="shared" ref="I82:I96" si="48">PI()/4*(A82*0.0254)^2</f>
        <v>0.05067074791</v>
      </c>
      <c r="J82" s="15">
        <f t="shared" ref="J82:J96" si="49">C82*B82*0.0254/60</f>
        <v>32.59666667</v>
      </c>
      <c r="K82" s="13">
        <f t="shared" ref="K82:K96" si="50">0.5*1.225*I82*J82</f>
        <v>1.011664706</v>
      </c>
      <c r="L82" s="16">
        <f t="shared" ref="L82:L96" si="51">K82*J82/9.81</f>
        <v>3.361559348</v>
      </c>
      <c r="M82" s="5">
        <f t="shared" ref="M82:M96" si="52">$P$1*L82*((A82/B82)^$Q$1)</f>
        <v>1.89720638</v>
      </c>
      <c r="N82" s="4">
        <f t="shared" ref="N82:N96" si="53">(abs(M82-F82)/F82)^2</f>
        <v>0.002641632098</v>
      </c>
      <c r="O82" s="7">
        <f t="shared" ref="O82:O96" si="54">(abs(L82-F82)/L82)^2</f>
        <v>0.164055799</v>
      </c>
      <c r="R82" s="9"/>
      <c r="S82" s="9"/>
    </row>
    <row r="83" ht="12.75" customHeight="1">
      <c r="A83" s="17">
        <v>11.0</v>
      </c>
      <c r="B83" s="1">
        <v>6.0</v>
      </c>
      <c r="C83">
        <v>10700.0</v>
      </c>
      <c r="D83">
        <v>750.0</v>
      </c>
      <c r="E83" s="1">
        <v>16.8</v>
      </c>
      <c r="F83" s="1">
        <v>2.1</v>
      </c>
      <c r="G83" s="3">
        <f t="shared" si="46"/>
        <v>0.8492063492</v>
      </c>
      <c r="H83">
        <f t="shared" si="47"/>
        <v>12600</v>
      </c>
      <c r="I83" s="4">
        <f t="shared" si="48"/>
        <v>0.06131160497</v>
      </c>
      <c r="J83" s="5">
        <f t="shared" si="49"/>
        <v>27.178</v>
      </c>
      <c r="K83" s="3">
        <f t="shared" si="50"/>
        <v>1.020625165</v>
      </c>
      <c r="L83" s="18">
        <f t="shared" si="51"/>
        <v>2.827579076</v>
      </c>
      <c r="M83" s="5">
        <f t="shared" si="52"/>
        <v>2.252484454</v>
      </c>
      <c r="N83" s="4">
        <f t="shared" si="53"/>
        <v>0.005272450959</v>
      </c>
      <c r="O83" s="7">
        <f t="shared" si="54"/>
        <v>0.06621111221</v>
      </c>
      <c r="R83" s="9"/>
      <c r="S83" s="9"/>
    </row>
    <row r="84" ht="12.75" customHeight="1">
      <c r="A84" s="17">
        <v>11.0</v>
      </c>
      <c r="B84" s="1">
        <v>7.0</v>
      </c>
      <c r="C84">
        <v>10500.0</v>
      </c>
      <c r="D84">
        <v>750.0</v>
      </c>
      <c r="E84" s="1">
        <v>16.8</v>
      </c>
      <c r="F84" s="1">
        <v>2.5</v>
      </c>
      <c r="G84" s="3">
        <f t="shared" si="46"/>
        <v>0.8333333333</v>
      </c>
      <c r="H84">
        <f t="shared" si="47"/>
        <v>12600</v>
      </c>
      <c r="I84" s="4">
        <f t="shared" si="48"/>
        <v>0.06131160497</v>
      </c>
      <c r="J84" s="5">
        <f t="shared" si="49"/>
        <v>31.115</v>
      </c>
      <c r="K84" s="3">
        <f t="shared" si="50"/>
        <v>1.168472736</v>
      </c>
      <c r="L84" s="18">
        <f t="shared" si="51"/>
        <v>3.706119181</v>
      </c>
      <c r="M84" s="5">
        <f t="shared" si="52"/>
        <v>2.386041728</v>
      </c>
      <c r="N84" s="4">
        <f t="shared" si="53"/>
        <v>0.002077838028</v>
      </c>
      <c r="O84" s="7">
        <f t="shared" si="54"/>
        <v>0.1059111505</v>
      </c>
      <c r="R84" s="9"/>
      <c r="S84" s="9"/>
    </row>
    <row r="85" ht="12.75" customHeight="1">
      <c r="A85" s="17">
        <v>12.0</v>
      </c>
      <c r="B85" s="1">
        <v>6.0</v>
      </c>
      <c r="C85">
        <v>10400.0</v>
      </c>
      <c r="D85">
        <v>750.0</v>
      </c>
      <c r="E85" s="1">
        <v>16.8</v>
      </c>
      <c r="F85" s="1">
        <v>2.8</v>
      </c>
      <c r="G85" s="3">
        <f t="shared" si="46"/>
        <v>0.8253968254</v>
      </c>
      <c r="H85">
        <f t="shared" si="47"/>
        <v>12600</v>
      </c>
      <c r="I85" s="4">
        <f t="shared" si="48"/>
        <v>0.07296587699</v>
      </c>
      <c r="J85" s="5">
        <f t="shared" si="49"/>
        <v>26.416</v>
      </c>
      <c r="K85" s="3">
        <f t="shared" si="50"/>
        <v>1.180573297</v>
      </c>
      <c r="L85" s="18">
        <f t="shared" si="51"/>
        <v>3.179003486</v>
      </c>
      <c r="M85" s="5">
        <f t="shared" si="52"/>
        <v>2.855904852</v>
      </c>
      <c r="N85" s="4">
        <f t="shared" si="53"/>
        <v>0.0003986419025</v>
      </c>
      <c r="O85" s="7">
        <f t="shared" si="54"/>
        <v>0.01421361022</v>
      </c>
      <c r="R85" s="9"/>
      <c r="S85" s="9"/>
    </row>
    <row r="86" ht="12.75" customHeight="1">
      <c r="A86" s="17">
        <v>12.0</v>
      </c>
      <c r="B86" s="1">
        <v>8.0</v>
      </c>
      <c r="C86">
        <v>10000.0</v>
      </c>
      <c r="D86">
        <v>750.0</v>
      </c>
      <c r="E86" s="1">
        <v>16.8</v>
      </c>
      <c r="F86" s="1">
        <v>3.4</v>
      </c>
      <c r="G86" s="3">
        <f t="shared" si="46"/>
        <v>0.7936507937</v>
      </c>
      <c r="H86">
        <f t="shared" si="47"/>
        <v>12600</v>
      </c>
      <c r="I86" s="4">
        <f t="shared" si="48"/>
        <v>0.07296587699</v>
      </c>
      <c r="J86" s="5">
        <f t="shared" si="49"/>
        <v>33.86666667</v>
      </c>
      <c r="K86" s="3">
        <f t="shared" si="50"/>
        <v>1.513555508</v>
      </c>
      <c r="L86" s="18">
        <f t="shared" si="51"/>
        <v>5.225186532</v>
      </c>
      <c r="M86" s="5">
        <f t="shared" si="52"/>
        <v>3.154634524</v>
      </c>
      <c r="N86" s="4">
        <f t="shared" si="53"/>
        <v>0.00520797725</v>
      </c>
      <c r="O86" s="7">
        <f t="shared" si="54"/>
        <v>0.1220143508</v>
      </c>
      <c r="R86" s="9"/>
      <c r="S86" s="9"/>
    </row>
    <row r="87" ht="12.75" customHeight="1">
      <c r="A87" s="17">
        <v>13.0</v>
      </c>
      <c r="B87" s="1">
        <v>8.0</v>
      </c>
      <c r="C87">
        <v>9400.0</v>
      </c>
      <c r="D87">
        <v>750.0</v>
      </c>
      <c r="E87" s="1">
        <v>16.8</v>
      </c>
      <c r="F87" s="1">
        <v>3.8</v>
      </c>
      <c r="G87" s="3">
        <f t="shared" si="46"/>
        <v>0.746031746</v>
      </c>
      <c r="H87">
        <f t="shared" si="47"/>
        <v>12600</v>
      </c>
      <c r="I87" s="4">
        <f t="shared" si="48"/>
        <v>0.08563356397</v>
      </c>
      <c r="J87" s="5">
        <f t="shared" si="49"/>
        <v>31.83466667</v>
      </c>
      <c r="K87" s="3">
        <f t="shared" si="50"/>
        <v>1.669746028</v>
      </c>
      <c r="L87" s="18">
        <f t="shared" si="51"/>
        <v>5.418532949</v>
      </c>
      <c r="M87" s="5">
        <f t="shared" si="52"/>
        <v>3.653873841</v>
      </c>
      <c r="N87" s="4">
        <f t="shared" si="53"/>
        <v>0.001478729518</v>
      </c>
      <c r="O87" s="7">
        <f t="shared" si="54"/>
        <v>0.08922358157</v>
      </c>
      <c r="R87" s="9"/>
      <c r="S87" s="9"/>
    </row>
    <row r="88" ht="12.75" customHeight="1">
      <c r="A88" s="17">
        <v>14.0</v>
      </c>
      <c r="B88" s="1">
        <v>7.0</v>
      </c>
      <c r="C88">
        <v>9100.0</v>
      </c>
      <c r="D88">
        <v>750.0</v>
      </c>
      <c r="E88" s="1">
        <v>16.8</v>
      </c>
      <c r="F88" s="1">
        <v>3.9</v>
      </c>
      <c r="G88" s="3">
        <f t="shared" si="46"/>
        <v>0.7222222222</v>
      </c>
      <c r="H88">
        <f t="shared" si="47"/>
        <v>12600</v>
      </c>
      <c r="I88" s="4">
        <f t="shared" si="48"/>
        <v>0.0993146659</v>
      </c>
      <c r="J88" s="5">
        <f t="shared" si="49"/>
        <v>26.96633333</v>
      </c>
      <c r="K88" s="3">
        <f t="shared" si="50"/>
        <v>1.640368336</v>
      </c>
      <c r="L88" s="18">
        <f t="shared" si="51"/>
        <v>4.509145703</v>
      </c>
      <c r="M88" s="5">
        <f t="shared" si="52"/>
        <v>4.050857807</v>
      </c>
      <c r="N88" s="4">
        <f t="shared" si="53"/>
        <v>0.001496257596</v>
      </c>
      <c r="O88" s="7">
        <f t="shared" si="54"/>
        <v>0.01824962026</v>
      </c>
      <c r="R88" s="9"/>
      <c r="S88" s="9"/>
    </row>
    <row r="89" ht="12.75" customHeight="1">
      <c r="A89" s="17">
        <v>15.0</v>
      </c>
      <c r="B89" s="1">
        <v>7.0</v>
      </c>
      <c r="C89">
        <v>7900.0</v>
      </c>
      <c r="D89">
        <v>750.0</v>
      </c>
      <c r="E89" s="1">
        <v>16.8</v>
      </c>
      <c r="F89" s="1">
        <v>3.6</v>
      </c>
      <c r="G89" s="3">
        <f t="shared" si="46"/>
        <v>0.626984127</v>
      </c>
      <c r="H89">
        <f t="shared" si="47"/>
        <v>12600</v>
      </c>
      <c r="I89" s="4">
        <f t="shared" si="48"/>
        <v>0.1140091828</v>
      </c>
      <c r="J89" s="5">
        <f t="shared" si="49"/>
        <v>23.41033333</v>
      </c>
      <c r="K89" s="3">
        <f t="shared" si="50"/>
        <v>1.634758196</v>
      </c>
      <c r="L89" s="18">
        <f t="shared" si="51"/>
        <v>3.901145186</v>
      </c>
      <c r="M89" s="5">
        <f t="shared" si="52"/>
        <v>3.855135642</v>
      </c>
      <c r="N89" s="4">
        <f t="shared" si="53"/>
        <v>0.005022700307</v>
      </c>
      <c r="O89" s="7">
        <f t="shared" si="54"/>
        <v>0.005958920948</v>
      </c>
      <c r="R89" s="9"/>
      <c r="S89" s="9"/>
    </row>
    <row r="90" ht="12.75" customHeight="1">
      <c r="A90" s="17">
        <v>12.0</v>
      </c>
      <c r="B90" s="1">
        <v>8.0</v>
      </c>
      <c r="C90">
        <v>9170.0</v>
      </c>
      <c r="D90">
        <v>750.0</v>
      </c>
      <c r="E90" s="1">
        <v>12.6</v>
      </c>
      <c r="F90" s="1">
        <v>2.5</v>
      </c>
      <c r="G90" s="3">
        <f t="shared" si="46"/>
        <v>0.9703703704</v>
      </c>
      <c r="H90">
        <f t="shared" si="47"/>
        <v>9450</v>
      </c>
      <c r="I90" s="4">
        <f t="shared" si="48"/>
        <v>0.07296587699</v>
      </c>
      <c r="J90" s="5">
        <f t="shared" si="49"/>
        <v>31.05573333</v>
      </c>
      <c r="K90" s="3">
        <f t="shared" si="50"/>
        <v>1.387930401</v>
      </c>
      <c r="L90" s="18">
        <f t="shared" si="51"/>
        <v>4.393801878</v>
      </c>
      <c r="M90" s="5">
        <f t="shared" si="52"/>
        <v>2.65269747</v>
      </c>
      <c r="N90" s="4">
        <f t="shared" si="53"/>
        <v>0.003730642771</v>
      </c>
      <c r="O90" s="7">
        <f t="shared" si="54"/>
        <v>0.1857753745</v>
      </c>
      <c r="R90" s="9"/>
      <c r="S90" s="9"/>
    </row>
    <row r="91" ht="12.75" customHeight="1">
      <c r="A91" s="17">
        <v>12.0</v>
      </c>
      <c r="B91" s="1">
        <v>10.0</v>
      </c>
      <c r="C91">
        <v>8050.0</v>
      </c>
      <c r="D91">
        <v>750.0</v>
      </c>
      <c r="E91" s="1">
        <v>12.6</v>
      </c>
      <c r="F91" s="1">
        <v>2.0</v>
      </c>
      <c r="G91" s="3">
        <f t="shared" si="46"/>
        <v>0.8518518519</v>
      </c>
      <c r="H91">
        <f t="shared" si="47"/>
        <v>9450</v>
      </c>
      <c r="I91" s="4">
        <f t="shared" si="48"/>
        <v>0.07296587699</v>
      </c>
      <c r="J91" s="5">
        <f t="shared" si="49"/>
        <v>34.07833333</v>
      </c>
      <c r="K91" s="3">
        <f t="shared" si="50"/>
        <v>1.52301523</v>
      </c>
      <c r="L91" s="18">
        <f t="shared" si="51"/>
        <v>5.290705473</v>
      </c>
      <c r="M91" s="5">
        <f t="shared" si="52"/>
        <v>2.346808374</v>
      </c>
      <c r="N91" s="4">
        <f t="shared" si="53"/>
        <v>0.03006901205</v>
      </c>
      <c r="O91" s="7">
        <f t="shared" si="54"/>
        <v>0.386857353</v>
      </c>
      <c r="R91" s="9"/>
      <c r="S91" s="9"/>
    </row>
    <row r="92" ht="12.75" customHeight="1">
      <c r="A92" s="17">
        <v>13.0</v>
      </c>
      <c r="B92" s="1">
        <v>6.5</v>
      </c>
      <c r="C92">
        <v>9040.0</v>
      </c>
      <c r="D92">
        <v>750.0</v>
      </c>
      <c r="E92" s="1">
        <v>12.6</v>
      </c>
      <c r="F92" s="1">
        <v>2.8</v>
      </c>
      <c r="G92" s="3">
        <f t="shared" si="46"/>
        <v>0.9566137566</v>
      </c>
      <c r="H92">
        <f t="shared" si="47"/>
        <v>9450</v>
      </c>
      <c r="I92" s="4">
        <f t="shared" si="48"/>
        <v>0.08563356397</v>
      </c>
      <c r="J92" s="5">
        <f t="shared" si="49"/>
        <v>24.87506667</v>
      </c>
      <c r="K92" s="3">
        <f t="shared" si="50"/>
        <v>1.304711125</v>
      </c>
      <c r="L92" s="18">
        <f t="shared" si="51"/>
        <v>3.308336006</v>
      </c>
      <c r="M92" s="5">
        <f t="shared" si="52"/>
        <v>2.972092637</v>
      </c>
      <c r="N92" s="4">
        <f t="shared" si="53"/>
        <v>0.003777535146</v>
      </c>
      <c r="O92" s="7">
        <f t="shared" si="54"/>
        <v>0.02360926798</v>
      </c>
      <c r="R92" s="9"/>
      <c r="S92" s="9"/>
    </row>
    <row r="93" ht="12.75" customHeight="1">
      <c r="A93" s="17">
        <v>13.0</v>
      </c>
      <c r="B93" s="1">
        <v>8.0</v>
      </c>
      <c r="C93">
        <v>8730.0</v>
      </c>
      <c r="D93">
        <v>750.0</v>
      </c>
      <c r="E93" s="1">
        <v>12.6</v>
      </c>
      <c r="F93" s="1">
        <v>2.9</v>
      </c>
      <c r="G93" s="3">
        <f t="shared" si="46"/>
        <v>0.9238095238</v>
      </c>
      <c r="H93">
        <f t="shared" si="47"/>
        <v>9450</v>
      </c>
      <c r="I93" s="4">
        <f t="shared" si="48"/>
        <v>0.08563356397</v>
      </c>
      <c r="J93" s="5">
        <f t="shared" si="49"/>
        <v>29.5656</v>
      </c>
      <c r="K93" s="3">
        <f t="shared" si="50"/>
        <v>1.550732216</v>
      </c>
      <c r="L93" s="18">
        <f t="shared" si="51"/>
        <v>4.673631844</v>
      </c>
      <c r="M93" s="5">
        <f t="shared" si="52"/>
        <v>3.151565433</v>
      </c>
      <c r="N93" s="4">
        <f t="shared" si="53"/>
        <v>0.007524990157</v>
      </c>
      <c r="O93" s="7">
        <f t="shared" si="54"/>
        <v>0.144018392</v>
      </c>
      <c r="R93" s="9"/>
      <c r="S93" s="9"/>
    </row>
    <row r="94" ht="12.75" customHeight="1">
      <c r="A94" s="17">
        <v>13.0</v>
      </c>
      <c r="B94" s="1">
        <v>10.0</v>
      </c>
      <c r="C94">
        <v>8120.0</v>
      </c>
      <c r="D94">
        <v>750.0</v>
      </c>
      <c r="E94" s="1">
        <v>12.6</v>
      </c>
      <c r="F94" s="1">
        <v>2.7</v>
      </c>
      <c r="G94" s="3">
        <f t="shared" si="46"/>
        <v>0.8592592593</v>
      </c>
      <c r="H94">
        <f t="shared" si="47"/>
        <v>9450</v>
      </c>
      <c r="I94" s="4">
        <f t="shared" si="48"/>
        <v>0.08563356397</v>
      </c>
      <c r="J94" s="5">
        <f t="shared" si="49"/>
        <v>34.37466667</v>
      </c>
      <c r="K94" s="3">
        <f t="shared" si="50"/>
        <v>1.802970445</v>
      </c>
      <c r="L94" s="18">
        <f t="shared" si="51"/>
        <v>6.317686857</v>
      </c>
      <c r="M94" s="5">
        <f t="shared" si="52"/>
        <v>3.130017143</v>
      </c>
      <c r="N94" s="4">
        <f t="shared" si="53"/>
        <v>0.02536553403</v>
      </c>
      <c r="O94" s="7">
        <f t="shared" si="54"/>
        <v>0.3279032737</v>
      </c>
      <c r="R94" s="9"/>
      <c r="S94" s="9"/>
    </row>
    <row r="95" ht="12.75" customHeight="1">
      <c r="A95" s="17">
        <v>14.0</v>
      </c>
      <c r="B95" s="1">
        <v>7.0</v>
      </c>
      <c r="C95">
        <v>8520.0</v>
      </c>
      <c r="D95">
        <v>750.0</v>
      </c>
      <c r="E95" s="1">
        <v>12.6</v>
      </c>
      <c r="F95" s="1">
        <v>3.1</v>
      </c>
      <c r="G95" s="3">
        <f t="shared" si="46"/>
        <v>0.9015873016</v>
      </c>
      <c r="H95">
        <f t="shared" si="47"/>
        <v>9450</v>
      </c>
      <c r="I95" s="4">
        <f t="shared" si="48"/>
        <v>0.0993146659</v>
      </c>
      <c r="J95" s="5">
        <f t="shared" si="49"/>
        <v>25.2476</v>
      </c>
      <c r="K95" s="3">
        <f t="shared" si="50"/>
        <v>1.535817387</v>
      </c>
      <c r="L95" s="18">
        <f t="shared" si="51"/>
        <v>3.952671057</v>
      </c>
      <c r="M95" s="5">
        <f t="shared" si="52"/>
        <v>3.55094057</v>
      </c>
      <c r="N95" s="4">
        <f t="shared" si="53"/>
        <v>0.02115997892</v>
      </c>
      <c r="O95" s="7">
        <f t="shared" si="54"/>
        <v>0.04653521188</v>
      </c>
      <c r="R95" s="9"/>
      <c r="S95" s="9"/>
    </row>
    <row r="96" ht="12.75" customHeight="1">
      <c r="A96" s="19">
        <v>14.0</v>
      </c>
      <c r="B96" s="20">
        <v>10.0</v>
      </c>
      <c r="C96" s="21">
        <v>7600.0</v>
      </c>
      <c r="D96" s="21">
        <v>750.0</v>
      </c>
      <c r="E96" s="20">
        <v>12.6</v>
      </c>
      <c r="F96" s="20">
        <v>2.9</v>
      </c>
      <c r="G96" s="22">
        <f t="shared" si="46"/>
        <v>0.8042328042</v>
      </c>
      <c r="H96">
        <f t="shared" si="47"/>
        <v>9450</v>
      </c>
      <c r="I96" s="23">
        <f t="shared" si="48"/>
        <v>0.0993146659</v>
      </c>
      <c r="J96" s="24">
        <f t="shared" si="49"/>
        <v>32.17333333</v>
      </c>
      <c r="K96" s="22">
        <f t="shared" si="50"/>
        <v>1.957111359</v>
      </c>
      <c r="L96" s="25">
        <f t="shared" si="51"/>
        <v>6.418633651</v>
      </c>
      <c r="M96" s="5">
        <f t="shared" si="52"/>
        <v>3.52285706</v>
      </c>
      <c r="N96" s="4">
        <f t="shared" si="53"/>
        <v>0.04612971667</v>
      </c>
      <c r="O96" s="7">
        <f t="shared" si="54"/>
        <v>0.3005127663</v>
      </c>
      <c r="R96" s="9"/>
      <c r="S96" s="9"/>
    </row>
    <row r="97" ht="12.75" customHeight="1">
      <c r="M97" s="5"/>
      <c r="N97" s="4"/>
      <c r="O97" s="7"/>
      <c r="R97" s="9"/>
      <c r="S97" s="9"/>
    </row>
    <row r="98" ht="12.75" customHeight="1">
      <c r="M98" s="5"/>
      <c r="N98" s="4"/>
      <c r="O98" s="7"/>
      <c r="R98" s="9"/>
      <c r="S98" s="9"/>
    </row>
    <row r="99" ht="12.75" customHeight="1">
      <c r="A99" s="10">
        <v>12.0</v>
      </c>
      <c r="B99" s="11">
        <v>8.0</v>
      </c>
      <c r="C99" s="12">
        <v>10300.0</v>
      </c>
      <c r="D99" s="12">
        <v>810.0</v>
      </c>
      <c r="E99" s="11">
        <v>16.8</v>
      </c>
      <c r="F99" s="11">
        <v>3.2</v>
      </c>
      <c r="G99" s="13">
        <f t="shared" ref="G99:G112" si="55">C99/(D99*E99)</f>
        <v>0.7569077014</v>
      </c>
      <c r="H99">
        <f t="shared" ref="H99:H112" si="56">E99*D99</f>
        <v>13608</v>
      </c>
      <c r="I99" s="14">
        <f t="shared" ref="I99:I112" si="57">PI()/4*(A99*0.0254)^2</f>
        <v>0.07296587699</v>
      </c>
      <c r="J99" s="15">
        <f t="shared" ref="J99:J112" si="58">C99*B99*0.0254/60</f>
        <v>34.88266667</v>
      </c>
      <c r="K99" s="13">
        <f t="shared" ref="K99:K112" si="59">0.5*1.225*I99*J99</f>
        <v>1.558962174</v>
      </c>
      <c r="L99" s="16">
        <f t="shared" ref="L99:L112" si="60">K99*J99/9.81</f>
        <v>5.543400392</v>
      </c>
      <c r="M99" s="5">
        <f t="shared" ref="M99:M112" si="61">$P$1*L99*((A99/B99)^$Q$1)</f>
        <v>3.346751766</v>
      </c>
      <c r="N99" s="4">
        <f t="shared" ref="N99:N112" si="62">(abs(M99-F99)/F99)^2</f>
        <v>0.002103132896</v>
      </c>
      <c r="O99" s="7">
        <f t="shared" ref="O99:O112" si="63">(abs(L99-F99)/L99)^2</f>
        <v>0.1787065621</v>
      </c>
      <c r="R99" s="9"/>
      <c r="S99" s="9"/>
    </row>
    <row r="100" ht="12.75" customHeight="1">
      <c r="A100" s="17">
        <v>12.0</v>
      </c>
      <c r="B100" s="1">
        <v>10.0</v>
      </c>
      <c r="C100">
        <v>7380.0</v>
      </c>
      <c r="D100">
        <v>810.0</v>
      </c>
      <c r="E100" s="1">
        <v>12.6</v>
      </c>
      <c r="F100" s="1">
        <v>1.7</v>
      </c>
      <c r="G100" s="3">
        <f t="shared" si="55"/>
        <v>0.7231040564</v>
      </c>
      <c r="H100">
        <f t="shared" si="56"/>
        <v>10206</v>
      </c>
      <c r="I100" s="4">
        <f t="shared" si="57"/>
        <v>0.07296587699</v>
      </c>
      <c r="J100" s="5">
        <f t="shared" si="58"/>
        <v>31.242</v>
      </c>
      <c r="K100" s="3">
        <f t="shared" si="59"/>
        <v>1.396254956</v>
      </c>
      <c r="L100" s="18">
        <f t="shared" si="60"/>
        <v>4.446666397</v>
      </c>
      <c r="M100" s="5">
        <f t="shared" si="61"/>
        <v>1.972416342</v>
      </c>
      <c r="N100" s="4">
        <f t="shared" si="62"/>
        <v>0.02567843022</v>
      </c>
      <c r="O100" s="7">
        <f t="shared" si="63"/>
        <v>0.3815423336</v>
      </c>
      <c r="R100" s="9"/>
      <c r="S100" s="9"/>
    </row>
    <row r="101" ht="12.75" customHeight="1">
      <c r="A101" s="17">
        <v>13.0</v>
      </c>
      <c r="B101" s="1">
        <v>6.5</v>
      </c>
      <c r="C101">
        <v>10150.0</v>
      </c>
      <c r="D101">
        <v>810.0</v>
      </c>
      <c r="E101" s="1">
        <v>16.8</v>
      </c>
      <c r="F101" s="1">
        <v>3.7</v>
      </c>
      <c r="G101" s="3">
        <f t="shared" si="55"/>
        <v>0.7458847737</v>
      </c>
      <c r="H101">
        <f t="shared" si="56"/>
        <v>13608</v>
      </c>
      <c r="I101" s="4">
        <f t="shared" si="57"/>
        <v>0.08563356397</v>
      </c>
      <c r="J101" s="5">
        <f t="shared" si="58"/>
        <v>27.92941667</v>
      </c>
      <c r="K101" s="3">
        <f t="shared" si="59"/>
        <v>1.464913487</v>
      </c>
      <c r="L101" s="18">
        <f t="shared" si="60"/>
        <v>4.170660464</v>
      </c>
      <c r="M101" s="5">
        <f t="shared" si="61"/>
        <v>3.746774582</v>
      </c>
      <c r="N101" s="4">
        <f t="shared" si="62"/>
        <v>0.0001598145713</v>
      </c>
      <c r="O101" s="7">
        <f t="shared" si="63"/>
        <v>0.01273519993</v>
      </c>
      <c r="R101" s="9"/>
      <c r="S101" s="9"/>
    </row>
    <row r="102" ht="12.75" customHeight="1">
      <c r="A102" s="17">
        <v>13.0</v>
      </c>
      <c r="B102" s="1">
        <v>8.0</v>
      </c>
      <c r="C102">
        <v>9930.0</v>
      </c>
      <c r="D102">
        <v>810.0</v>
      </c>
      <c r="E102" s="1">
        <v>16.8</v>
      </c>
      <c r="F102" s="1">
        <v>3.7</v>
      </c>
      <c r="G102" s="3">
        <f t="shared" si="55"/>
        <v>0.7297178131</v>
      </c>
      <c r="H102">
        <f t="shared" si="56"/>
        <v>13608</v>
      </c>
      <c r="I102" s="4">
        <f t="shared" si="57"/>
        <v>0.08563356397</v>
      </c>
      <c r="J102" s="5">
        <f t="shared" si="58"/>
        <v>33.6296</v>
      </c>
      <c r="K102" s="3">
        <f t="shared" si="59"/>
        <v>1.763891283</v>
      </c>
      <c r="L102" s="18">
        <f t="shared" si="60"/>
        <v>6.046784739</v>
      </c>
      <c r="M102" s="5">
        <f t="shared" si="61"/>
        <v>4.077522236</v>
      </c>
      <c r="N102" s="4">
        <f t="shared" si="62"/>
        <v>0.01041074057</v>
      </c>
      <c r="O102" s="7">
        <f t="shared" si="63"/>
        <v>0.1506251506</v>
      </c>
      <c r="R102" s="9"/>
      <c r="S102" s="9"/>
    </row>
    <row r="103" ht="12.75" customHeight="1">
      <c r="A103" s="17">
        <v>13.0</v>
      </c>
      <c r="B103" s="1">
        <v>10.0</v>
      </c>
      <c r="C103">
        <v>9370.0</v>
      </c>
      <c r="D103">
        <v>810.0</v>
      </c>
      <c r="E103" s="1">
        <v>16.8</v>
      </c>
      <c r="F103" s="1">
        <v>3.6</v>
      </c>
      <c r="G103" s="3">
        <f t="shared" si="55"/>
        <v>0.6885655497</v>
      </c>
      <c r="H103">
        <f t="shared" si="56"/>
        <v>13608</v>
      </c>
      <c r="I103" s="4">
        <f t="shared" si="57"/>
        <v>0.08563356397</v>
      </c>
      <c r="J103" s="5">
        <f t="shared" si="58"/>
        <v>39.66633333</v>
      </c>
      <c r="K103" s="3">
        <f t="shared" si="59"/>
        <v>2.080521314</v>
      </c>
      <c r="L103" s="18">
        <f t="shared" si="60"/>
        <v>8.412502749</v>
      </c>
      <c r="M103" s="5">
        <f t="shared" si="61"/>
        <v>4.167866881</v>
      </c>
      <c r="N103" s="4">
        <f t="shared" si="62"/>
        <v>0.02488216008</v>
      </c>
      <c r="O103" s="7">
        <f t="shared" si="63"/>
        <v>0.3272589577</v>
      </c>
      <c r="R103" s="9"/>
      <c r="S103" s="9"/>
    </row>
    <row r="104" ht="12.75" customHeight="1">
      <c r="A104" s="17">
        <v>14.0</v>
      </c>
      <c r="B104" s="1">
        <v>7.0</v>
      </c>
      <c r="C104">
        <v>9650.0</v>
      </c>
      <c r="D104">
        <v>810.0</v>
      </c>
      <c r="E104" s="1">
        <v>16.8</v>
      </c>
      <c r="F104" s="1">
        <v>4.0</v>
      </c>
      <c r="G104" s="3">
        <f t="shared" si="55"/>
        <v>0.7091416814</v>
      </c>
      <c r="H104">
        <f t="shared" si="56"/>
        <v>13608</v>
      </c>
      <c r="I104" s="4">
        <f t="shared" si="57"/>
        <v>0.0993146659</v>
      </c>
      <c r="J104" s="5">
        <f t="shared" si="58"/>
        <v>28.59616667</v>
      </c>
      <c r="K104" s="3">
        <f t="shared" si="59"/>
        <v>1.739511477</v>
      </c>
      <c r="L104" s="18">
        <f t="shared" si="60"/>
        <v>5.070678912</v>
      </c>
      <c r="M104" s="5">
        <f t="shared" si="61"/>
        <v>4.55531948</v>
      </c>
      <c r="N104" s="4">
        <f t="shared" si="62"/>
        <v>0.01927373283</v>
      </c>
      <c r="O104" s="7">
        <f t="shared" si="63"/>
        <v>0.04458474389</v>
      </c>
      <c r="R104" s="9"/>
      <c r="S104" s="9"/>
    </row>
    <row r="105" ht="12.75" customHeight="1">
      <c r="A105" s="17">
        <v>14.0</v>
      </c>
      <c r="B105" s="1">
        <v>10.0</v>
      </c>
      <c r="C105">
        <v>7380.0</v>
      </c>
      <c r="D105">
        <v>810.0</v>
      </c>
      <c r="E105" s="1">
        <v>12.6</v>
      </c>
      <c r="F105" s="1">
        <v>2.7</v>
      </c>
      <c r="G105" s="3">
        <f t="shared" si="55"/>
        <v>0.7231040564</v>
      </c>
      <c r="H105">
        <f t="shared" si="56"/>
        <v>10206</v>
      </c>
      <c r="I105" s="4">
        <f t="shared" si="57"/>
        <v>0.0993146659</v>
      </c>
      <c r="J105" s="5">
        <f t="shared" si="58"/>
        <v>31.242</v>
      </c>
      <c r="K105" s="3">
        <f t="shared" si="59"/>
        <v>1.900458135</v>
      </c>
      <c r="L105" s="18">
        <f t="shared" si="60"/>
        <v>6.05240704</v>
      </c>
      <c r="M105" s="5">
        <f t="shared" si="61"/>
        <v>3.321854156</v>
      </c>
      <c r="N105" s="4">
        <f t="shared" si="62"/>
        <v>0.05304562298</v>
      </c>
      <c r="O105" s="7">
        <f t="shared" si="63"/>
        <v>0.3068013261</v>
      </c>
      <c r="R105" s="9"/>
      <c r="S105" s="9"/>
    </row>
    <row r="106" ht="12.75" customHeight="1">
      <c r="A106" s="17">
        <v>15.0</v>
      </c>
      <c r="B106" s="1">
        <v>7.0</v>
      </c>
      <c r="C106">
        <v>7900.0</v>
      </c>
      <c r="D106">
        <v>810.0</v>
      </c>
      <c r="E106" s="1">
        <v>16.8</v>
      </c>
      <c r="F106" s="1">
        <v>3.6</v>
      </c>
      <c r="G106" s="3">
        <f t="shared" si="55"/>
        <v>0.5805408583</v>
      </c>
      <c r="H106">
        <f t="shared" si="56"/>
        <v>13608</v>
      </c>
      <c r="I106" s="4">
        <f t="shared" si="57"/>
        <v>0.1140091828</v>
      </c>
      <c r="J106" s="5">
        <f t="shared" si="58"/>
        <v>23.41033333</v>
      </c>
      <c r="K106" s="3">
        <f t="shared" si="59"/>
        <v>1.634758196</v>
      </c>
      <c r="L106" s="18">
        <f t="shared" si="60"/>
        <v>3.901145186</v>
      </c>
      <c r="M106" s="5">
        <f t="shared" si="61"/>
        <v>3.855135642</v>
      </c>
      <c r="N106" s="4">
        <f t="shared" si="62"/>
        <v>0.005022700307</v>
      </c>
      <c r="O106" s="7">
        <f t="shared" si="63"/>
        <v>0.005958920948</v>
      </c>
      <c r="R106" s="9"/>
      <c r="S106" s="9"/>
    </row>
    <row r="107" ht="12.75" customHeight="1">
      <c r="A107" s="17">
        <v>10.0</v>
      </c>
      <c r="B107" s="1">
        <v>5.0</v>
      </c>
      <c r="C107">
        <v>12200.0</v>
      </c>
      <c r="D107">
        <v>810.0</v>
      </c>
      <c r="E107" s="1">
        <v>12.6</v>
      </c>
      <c r="F107" s="1">
        <v>1.8</v>
      </c>
      <c r="G107" s="3">
        <f t="shared" si="55"/>
        <v>1.195375269</v>
      </c>
      <c r="H107">
        <f t="shared" si="56"/>
        <v>10206</v>
      </c>
      <c r="I107" s="4">
        <f t="shared" si="57"/>
        <v>0.05067074791</v>
      </c>
      <c r="J107" s="5">
        <f t="shared" si="58"/>
        <v>25.82333333</v>
      </c>
      <c r="K107" s="3">
        <f t="shared" si="59"/>
        <v>0.8014486633</v>
      </c>
      <c r="L107" s="18">
        <f t="shared" si="60"/>
        <v>2.109691741</v>
      </c>
      <c r="M107" s="5">
        <f t="shared" si="61"/>
        <v>1.895272813</v>
      </c>
      <c r="N107" s="4">
        <f t="shared" si="62"/>
        <v>0.002801515104</v>
      </c>
      <c r="O107" s="7">
        <f t="shared" si="63"/>
        <v>0.0215487083</v>
      </c>
      <c r="R107" s="9"/>
      <c r="S107" s="9"/>
    </row>
    <row r="108" ht="12.75" customHeight="1">
      <c r="A108" s="17">
        <v>10.0</v>
      </c>
      <c r="B108" s="1">
        <v>7.0</v>
      </c>
      <c r="C108">
        <v>11500.0</v>
      </c>
      <c r="D108">
        <v>810.0</v>
      </c>
      <c r="E108" s="1">
        <v>12.6</v>
      </c>
      <c r="F108" s="1">
        <v>2.3</v>
      </c>
      <c r="G108" s="3">
        <f t="shared" si="55"/>
        <v>1.126788164</v>
      </c>
      <c r="H108">
        <f t="shared" si="56"/>
        <v>10206</v>
      </c>
      <c r="I108" s="4">
        <f t="shared" si="57"/>
        <v>0.05067074791</v>
      </c>
      <c r="J108" s="5">
        <f t="shared" si="58"/>
        <v>34.07833333</v>
      </c>
      <c r="K108" s="3">
        <f t="shared" si="59"/>
        <v>1.057649465</v>
      </c>
      <c r="L108" s="18">
        <f t="shared" si="60"/>
        <v>3.674101023</v>
      </c>
      <c r="M108" s="5">
        <f t="shared" si="61"/>
        <v>2.073599535</v>
      </c>
      <c r="N108" s="4">
        <f t="shared" si="62"/>
        <v>0.009689446251</v>
      </c>
      <c r="O108" s="7">
        <f t="shared" si="63"/>
        <v>0.1398734023</v>
      </c>
      <c r="R108" s="9"/>
      <c r="S108" s="9"/>
    </row>
    <row r="109" ht="12.75" customHeight="1">
      <c r="A109" s="17">
        <v>11.0</v>
      </c>
      <c r="B109" s="1">
        <v>5.5</v>
      </c>
      <c r="C109">
        <v>11500.0</v>
      </c>
      <c r="D109">
        <v>810.0</v>
      </c>
      <c r="E109" s="1">
        <v>12.6</v>
      </c>
      <c r="F109" s="1">
        <v>2.4</v>
      </c>
      <c r="G109" s="3">
        <f t="shared" si="55"/>
        <v>1.126788164</v>
      </c>
      <c r="H109">
        <f t="shared" si="56"/>
        <v>10206</v>
      </c>
      <c r="I109" s="4">
        <f t="shared" si="57"/>
        <v>0.06131160497</v>
      </c>
      <c r="J109" s="5">
        <f t="shared" si="58"/>
        <v>26.77583333</v>
      </c>
      <c r="K109" s="3">
        <f t="shared" si="59"/>
        <v>1.005522456</v>
      </c>
      <c r="L109" s="18">
        <f t="shared" si="60"/>
        <v>2.744515973</v>
      </c>
      <c r="M109" s="5">
        <f t="shared" si="61"/>
        <v>2.465576562</v>
      </c>
      <c r="N109" s="4">
        <f t="shared" si="62"/>
        <v>0.0007465773335</v>
      </c>
      <c r="O109" s="7">
        <f t="shared" si="63"/>
        <v>0.01575749578</v>
      </c>
      <c r="R109" s="9"/>
      <c r="S109" s="9"/>
    </row>
    <row r="110" ht="12.75" customHeight="1">
      <c r="A110" s="17">
        <v>11.0</v>
      </c>
      <c r="B110" s="1">
        <v>7.0</v>
      </c>
      <c r="C110">
        <v>10900.0</v>
      </c>
      <c r="D110">
        <v>810.0</v>
      </c>
      <c r="E110" s="1">
        <v>12.6</v>
      </c>
      <c r="F110" s="1">
        <v>2.7</v>
      </c>
      <c r="G110" s="3">
        <f t="shared" si="55"/>
        <v>1.067999216</v>
      </c>
      <c r="H110">
        <f t="shared" si="56"/>
        <v>10206</v>
      </c>
      <c r="I110" s="4">
        <f t="shared" si="57"/>
        <v>0.06131160497</v>
      </c>
      <c r="J110" s="5">
        <f t="shared" si="58"/>
        <v>32.30033333</v>
      </c>
      <c r="K110" s="3">
        <f t="shared" si="59"/>
        <v>1.212985983</v>
      </c>
      <c r="L110" s="18">
        <f t="shared" si="60"/>
        <v>3.993868661</v>
      </c>
      <c r="M110" s="5">
        <f t="shared" si="61"/>
        <v>2.57129812</v>
      </c>
      <c r="N110" s="4">
        <f t="shared" si="62"/>
        <v>0.002272177486</v>
      </c>
      <c r="O110" s="7">
        <f t="shared" si="63"/>
        <v>0.1049525101</v>
      </c>
      <c r="R110" s="9"/>
      <c r="S110" s="9"/>
    </row>
    <row r="111" ht="12.75" customHeight="1">
      <c r="A111" s="17">
        <v>12.0</v>
      </c>
      <c r="B111" s="1">
        <v>6.0</v>
      </c>
      <c r="C111">
        <v>10400.0</v>
      </c>
      <c r="D111">
        <v>810.0</v>
      </c>
      <c r="E111" s="1">
        <v>12.6</v>
      </c>
      <c r="F111" s="1">
        <v>2.8</v>
      </c>
      <c r="G111" s="3">
        <f t="shared" si="55"/>
        <v>1.019008426</v>
      </c>
      <c r="H111">
        <f t="shared" si="56"/>
        <v>10206</v>
      </c>
      <c r="I111" s="4">
        <f t="shared" si="57"/>
        <v>0.07296587699</v>
      </c>
      <c r="J111" s="5">
        <f t="shared" si="58"/>
        <v>26.416</v>
      </c>
      <c r="K111" s="3">
        <f t="shared" si="59"/>
        <v>1.180573297</v>
      </c>
      <c r="L111" s="18">
        <f t="shared" si="60"/>
        <v>3.179003486</v>
      </c>
      <c r="M111" s="5">
        <f t="shared" si="61"/>
        <v>2.855904852</v>
      </c>
      <c r="N111" s="4">
        <f t="shared" si="62"/>
        <v>0.0003986419025</v>
      </c>
      <c r="O111" s="7">
        <f t="shared" si="63"/>
        <v>0.01421361022</v>
      </c>
      <c r="R111" s="9"/>
      <c r="S111" s="9"/>
    </row>
    <row r="112" ht="12.75" customHeight="1">
      <c r="A112" s="19">
        <v>12.0</v>
      </c>
      <c r="B112" s="20">
        <v>8.0</v>
      </c>
      <c r="C112" s="21">
        <v>9300.0</v>
      </c>
      <c r="D112" s="21">
        <v>810.0</v>
      </c>
      <c r="E112" s="20">
        <v>12.6</v>
      </c>
      <c r="F112" s="20">
        <v>2.9</v>
      </c>
      <c r="G112" s="22">
        <f t="shared" si="55"/>
        <v>0.911228689</v>
      </c>
      <c r="H112">
        <f t="shared" si="56"/>
        <v>10206</v>
      </c>
      <c r="I112" s="23">
        <f t="shared" si="57"/>
        <v>0.07296587699</v>
      </c>
      <c r="J112" s="24">
        <f t="shared" si="58"/>
        <v>31.496</v>
      </c>
      <c r="K112" s="22">
        <f t="shared" si="59"/>
        <v>1.407606623</v>
      </c>
      <c r="L112" s="25">
        <f t="shared" si="60"/>
        <v>4.519263832</v>
      </c>
      <c r="M112" s="5">
        <f t="shared" si="61"/>
        <v>2.728443399</v>
      </c>
      <c r="N112" s="4">
        <f t="shared" si="62"/>
        <v>0.003499603708</v>
      </c>
      <c r="O112" s="7">
        <f t="shared" si="63"/>
        <v>0.1283807295</v>
      </c>
      <c r="R112" s="9"/>
      <c r="S112" s="9"/>
    </row>
    <row r="113" ht="12.75" customHeight="1">
      <c r="M113" s="5"/>
      <c r="N113" s="4"/>
      <c r="O113" s="7"/>
      <c r="R113" s="9"/>
      <c r="S113" s="9"/>
    </row>
    <row r="114" ht="12.75" customHeight="1">
      <c r="M114" s="5"/>
      <c r="N114" s="4"/>
      <c r="O114" s="7"/>
      <c r="R114" s="9"/>
      <c r="S114" s="9"/>
    </row>
    <row r="115" ht="12.75" customHeight="1">
      <c r="A115" s="10">
        <v>14.0</v>
      </c>
      <c r="B115" s="11">
        <v>7.0</v>
      </c>
      <c r="C115" s="12">
        <v>10000.0</v>
      </c>
      <c r="D115" s="12">
        <v>490.0</v>
      </c>
      <c r="E115" s="11">
        <v>25.2</v>
      </c>
      <c r="F115" s="11">
        <v>4.8</v>
      </c>
      <c r="G115" s="13">
        <f t="shared" ref="G115:G128" si="64">C115/(D115*E115)</f>
        <v>0.8098477486</v>
      </c>
      <c r="H115">
        <f t="shared" ref="H115:H128" si="65">E115*D115</f>
        <v>12348</v>
      </c>
      <c r="I115" s="14">
        <f t="shared" ref="I115:I128" si="66">PI()/4*(A115*0.0254)^2</f>
        <v>0.0993146659</v>
      </c>
      <c r="J115" s="15">
        <f t="shared" ref="J115:J128" si="67">C115*B115*0.0254/60</f>
        <v>29.63333333</v>
      </c>
      <c r="K115" s="13">
        <f t="shared" ref="K115:K128" si="68">0.5*1.225*I115*J115</f>
        <v>1.802602567</v>
      </c>
      <c r="L115" s="16">
        <f t="shared" ref="L115:L128" si="69">K115*J115/9.81</f>
        <v>5.445170514</v>
      </c>
      <c r="M115" s="5">
        <f t="shared" ref="M115:M128" si="70">$P$1*L115*((A115/B115)^$Q$1)</f>
        <v>4.891749556</v>
      </c>
      <c r="N115" s="4">
        <f t="shared" ref="N115:N128" si="71">(abs(M115-F115)/F115)^2</f>
        <v>0.0003653637602</v>
      </c>
      <c r="O115" s="7">
        <f t="shared" ref="O115:O128" si="72">(abs(L115-F115)/L115)^2</f>
        <v>0.01403867284</v>
      </c>
      <c r="R115" s="9"/>
      <c r="S115" s="9"/>
    </row>
    <row r="116" ht="12.75" customHeight="1">
      <c r="A116" s="17">
        <v>14.0</v>
      </c>
      <c r="B116" s="1">
        <v>8.0</v>
      </c>
      <c r="C116">
        <v>9900.0</v>
      </c>
      <c r="D116">
        <v>490.0</v>
      </c>
      <c r="E116" s="1">
        <v>25.2</v>
      </c>
      <c r="F116" s="1">
        <v>5.2</v>
      </c>
      <c r="G116" s="3">
        <f t="shared" si="64"/>
        <v>0.8017492711</v>
      </c>
      <c r="H116">
        <f t="shared" si="65"/>
        <v>12348</v>
      </c>
      <c r="I116" s="4">
        <f t="shared" si="66"/>
        <v>0.0993146659</v>
      </c>
      <c r="J116" s="5">
        <f t="shared" si="67"/>
        <v>33.528</v>
      </c>
      <c r="K116" s="3">
        <f t="shared" si="68"/>
        <v>2.039516048</v>
      </c>
      <c r="L116" s="18">
        <f t="shared" si="69"/>
        <v>6.970529464</v>
      </c>
      <c r="M116" s="5">
        <f t="shared" si="70"/>
        <v>5.207165847</v>
      </c>
      <c r="N116" s="4">
        <f t="shared" si="71"/>
        <v>0.00000189901469</v>
      </c>
      <c r="O116" s="7">
        <f t="shared" si="72"/>
        <v>0.06451709173</v>
      </c>
      <c r="R116" s="9"/>
      <c r="S116" s="9"/>
    </row>
    <row r="117" ht="12.75" customHeight="1">
      <c r="A117" s="17">
        <v>14.0</v>
      </c>
      <c r="B117" s="1">
        <v>10.0</v>
      </c>
      <c r="C117">
        <v>9400.0</v>
      </c>
      <c r="D117">
        <v>490.0</v>
      </c>
      <c r="E117" s="1">
        <v>25.2</v>
      </c>
      <c r="F117" s="1">
        <v>5.8</v>
      </c>
      <c r="G117" s="3">
        <f t="shared" si="64"/>
        <v>0.7612568837</v>
      </c>
      <c r="H117">
        <f t="shared" si="65"/>
        <v>12348</v>
      </c>
      <c r="I117" s="4">
        <f t="shared" si="66"/>
        <v>0.0993146659</v>
      </c>
      <c r="J117" s="5">
        <f t="shared" si="67"/>
        <v>39.79333333</v>
      </c>
      <c r="K117" s="3">
        <f t="shared" si="68"/>
        <v>2.420637733</v>
      </c>
      <c r="L117" s="18">
        <f t="shared" si="69"/>
        <v>9.819087074</v>
      </c>
      <c r="M117" s="5">
        <f t="shared" si="70"/>
        <v>5.389190613</v>
      </c>
      <c r="N117" s="4">
        <f t="shared" si="71"/>
        <v>0.005016776225</v>
      </c>
      <c r="O117" s="7">
        <f t="shared" si="72"/>
        <v>0.1675377228</v>
      </c>
      <c r="R117" s="9"/>
      <c r="S117" s="9"/>
    </row>
    <row r="118" ht="12.75" customHeight="1">
      <c r="A118" s="17">
        <v>15.0</v>
      </c>
      <c r="B118" s="1">
        <v>8.0</v>
      </c>
      <c r="C118">
        <v>9400.0</v>
      </c>
      <c r="D118">
        <v>490.0</v>
      </c>
      <c r="E118" s="1">
        <v>25.2</v>
      </c>
      <c r="F118" s="1">
        <v>5.9</v>
      </c>
      <c r="G118" s="3">
        <f t="shared" si="64"/>
        <v>0.7612568837</v>
      </c>
      <c r="H118">
        <f t="shared" si="65"/>
        <v>12348</v>
      </c>
      <c r="I118" s="4">
        <f t="shared" si="66"/>
        <v>0.1140091828</v>
      </c>
      <c r="J118" s="5">
        <f t="shared" si="67"/>
        <v>31.83466667</v>
      </c>
      <c r="K118" s="3">
        <f t="shared" si="68"/>
        <v>2.223034653</v>
      </c>
      <c r="L118" s="18">
        <f t="shared" si="69"/>
        <v>7.214023156</v>
      </c>
      <c r="M118" s="5">
        <f t="shared" si="70"/>
        <v>5.927997263</v>
      </c>
      <c r="N118" s="4">
        <f t="shared" si="71"/>
        <v>0.00002251786035</v>
      </c>
      <c r="O118" s="7">
        <f t="shared" si="72"/>
        <v>0.03317805886</v>
      </c>
      <c r="R118" s="9"/>
      <c r="S118" s="9"/>
    </row>
    <row r="119" ht="12.75" customHeight="1">
      <c r="A119" s="17">
        <v>15.0</v>
      </c>
      <c r="B119" s="1">
        <v>10.0</v>
      </c>
      <c r="C119">
        <v>7900.0</v>
      </c>
      <c r="D119">
        <v>490.0</v>
      </c>
      <c r="E119" s="1">
        <v>21.0</v>
      </c>
      <c r="F119" s="1">
        <v>5.2</v>
      </c>
      <c r="G119" s="3">
        <f t="shared" si="64"/>
        <v>0.7677356657</v>
      </c>
      <c r="H119">
        <f t="shared" si="65"/>
        <v>10290</v>
      </c>
      <c r="I119" s="4">
        <f t="shared" si="66"/>
        <v>0.1140091828</v>
      </c>
      <c r="J119" s="5">
        <f t="shared" si="67"/>
        <v>33.44333333</v>
      </c>
      <c r="K119" s="3">
        <f t="shared" si="68"/>
        <v>2.335368851</v>
      </c>
      <c r="L119" s="18">
        <f t="shared" si="69"/>
        <v>7.961520788</v>
      </c>
      <c r="M119" s="5">
        <f t="shared" si="70"/>
        <v>4.806658707</v>
      </c>
      <c r="N119" s="4">
        <f t="shared" si="71"/>
        <v>0.005721796345</v>
      </c>
      <c r="O119" s="7">
        <f t="shared" si="72"/>
        <v>0.1203107868</v>
      </c>
      <c r="R119" s="9"/>
      <c r="S119" s="9"/>
    </row>
    <row r="120" ht="12.75" customHeight="1">
      <c r="A120" s="17">
        <v>16.0</v>
      </c>
      <c r="B120" s="1">
        <v>8.0</v>
      </c>
      <c r="C120">
        <v>7900.0</v>
      </c>
      <c r="D120">
        <v>490.0</v>
      </c>
      <c r="E120" s="1">
        <v>21.0</v>
      </c>
      <c r="F120" s="1">
        <v>5.1</v>
      </c>
      <c r="G120" s="3">
        <f t="shared" si="64"/>
        <v>0.7677356657</v>
      </c>
      <c r="H120">
        <f t="shared" si="65"/>
        <v>10290</v>
      </c>
      <c r="I120" s="4">
        <f t="shared" si="66"/>
        <v>0.1297171146</v>
      </c>
      <c r="J120" s="5">
        <f t="shared" si="67"/>
        <v>26.75466667</v>
      </c>
      <c r="K120" s="3">
        <f t="shared" si="68"/>
        <v>2.125704625</v>
      </c>
      <c r="L120" s="18">
        <f t="shared" si="69"/>
        <v>5.797402515</v>
      </c>
      <c r="M120" s="5">
        <f t="shared" si="70"/>
        <v>5.20818239</v>
      </c>
      <c r="N120" s="4">
        <f t="shared" si="71"/>
        <v>0.0004499588413</v>
      </c>
      <c r="O120" s="7">
        <f t="shared" si="72"/>
        <v>0.01447105219</v>
      </c>
      <c r="R120" s="9"/>
      <c r="S120" s="9"/>
    </row>
    <row r="121" ht="12.75" customHeight="1">
      <c r="A121" s="17">
        <v>16.0</v>
      </c>
      <c r="B121" s="1">
        <v>10.0</v>
      </c>
      <c r="C121">
        <v>7600.0</v>
      </c>
      <c r="D121">
        <v>490.0</v>
      </c>
      <c r="E121" s="1">
        <v>21.0</v>
      </c>
      <c r="F121" s="1">
        <v>5.9</v>
      </c>
      <c r="G121" s="3">
        <f t="shared" si="64"/>
        <v>0.7385811467</v>
      </c>
      <c r="H121">
        <f t="shared" si="65"/>
        <v>10290</v>
      </c>
      <c r="I121" s="4">
        <f t="shared" si="66"/>
        <v>0.1297171146</v>
      </c>
      <c r="J121" s="5">
        <f t="shared" si="67"/>
        <v>32.17333333</v>
      </c>
      <c r="K121" s="3">
        <f t="shared" si="68"/>
        <v>2.556227081</v>
      </c>
      <c r="L121" s="18">
        <f t="shared" si="69"/>
        <v>8.383521503</v>
      </c>
      <c r="M121" s="5">
        <f t="shared" si="70"/>
        <v>5.53345017</v>
      </c>
      <c r="N121" s="4">
        <f t="shared" si="71"/>
        <v>0.003859775294</v>
      </c>
      <c r="O121" s="7">
        <f t="shared" si="72"/>
        <v>0.08775722544</v>
      </c>
      <c r="R121" s="9"/>
      <c r="S121" s="9"/>
    </row>
    <row r="122" ht="12.75" customHeight="1">
      <c r="A122" s="17">
        <v>16.0</v>
      </c>
      <c r="B122" s="1">
        <v>12.0</v>
      </c>
      <c r="C122">
        <v>6000.0</v>
      </c>
      <c r="D122">
        <v>490.0</v>
      </c>
      <c r="E122" s="1">
        <v>16.8</v>
      </c>
      <c r="F122" s="1">
        <v>4.4</v>
      </c>
      <c r="G122" s="3">
        <f t="shared" si="64"/>
        <v>0.7288629738</v>
      </c>
      <c r="H122">
        <f t="shared" si="65"/>
        <v>8232</v>
      </c>
      <c r="I122" s="4">
        <f t="shared" si="66"/>
        <v>0.1297171146</v>
      </c>
      <c r="J122" s="5">
        <f t="shared" si="67"/>
        <v>30.48</v>
      </c>
      <c r="K122" s="3">
        <f t="shared" si="68"/>
        <v>2.421688813</v>
      </c>
      <c r="L122" s="18">
        <f t="shared" si="69"/>
        <v>7.524268607</v>
      </c>
      <c r="M122" s="5">
        <f t="shared" si="70"/>
        <v>3.860497402</v>
      </c>
      <c r="N122" s="4">
        <f t="shared" si="71"/>
        <v>0.01503424861</v>
      </c>
      <c r="O122" s="7">
        <f t="shared" si="72"/>
        <v>0.1724122614</v>
      </c>
      <c r="R122" s="9"/>
      <c r="S122" s="9"/>
    </row>
    <row r="123" ht="12.75" customHeight="1">
      <c r="A123" s="17">
        <v>17.0</v>
      </c>
      <c r="B123" s="1">
        <v>8.0</v>
      </c>
      <c r="C123">
        <v>7500.0</v>
      </c>
      <c r="D123">
        <v>490.0</v>
      </c>
      <c r="E123" s="1">
        <v>21.0</v>
      </c>
      <c r="F123" s="1">
        <v>5.0</v>
      </c>
      <c r="G123" s="3">
        <f t="shared" si="64"/>
        <v>0.7288629738</v>
      </c>
      <c r="H123">
        <f t="shared" si="65"/>
        <v>10290</v>
      </c>
      <c r="I123" s="4">
        <f t="shared" si="66"/>
        <v>0.1464384615</v>
      </c>
      <c r="J123" s="5">
        <f t="shared" si="67"/>
        <v>25.4</v>
      </c>
      <c r="K123" s="3">
        <f t="shared" si="68"/>
        <v>2.278216364</v>
      </c>
      <c r="L123" s="18">
        <f t="shared" si="69"/>
        <v>5.898745734</v>
      </c>
      <c r="M123" s="5">
        <f t="shared" si="70"/>
        <v>5.762174229</v>
      </c>
      <c r="N123" s="4">
        <f t="shared" si="71"/>
        <v>0.02323638224</v>
      </c>
      <c r="O123" s="7">
        <f t="shared" si="72"/>
        <v>0.02321423258</v>
      </c>
      <c r="R123" s="9"/>
      <c r="S123" s="9"/>
    </row>
    <row r="124" ht="12.75" customHeight="1">
      <c r="A124" s="17">
        <v>10.0</v>
      </c>
      <c r="B124" s="1">
        <v>7.0</v>
      </c>
      <c r="C124">
        <v>11500.0</v>
      </c>
      <c r="D124">
        <v>490.0</v>
      </c>
      <c r="E124" s="1">
        <v>12.6</v>
      </c>
      <c r="F124" s="1">
        <v>2.3</v>
      </c>
      <c r="G124" s="3">
        <f t="shared" si="64"/>
        <v>1.862649822</v>
      </c>
      <c r="H124">
        <f t="shared" si="65"/>
        <v>6174</v>
      </c>
      <c r="I124" s="4">
        <f t="shared" si="66"/>
        <v>0.05067074791</v>
      </c>
      <c r="J124" s="5">
        <f t="shared" si="67"/>
        <v>34.07833333</v>
      </c>
      <c r="K124" s="3">
        <f t="shared" si="68"/>
        <v>1.057649465</v>
      </c>
      <c r="L124" s="18">
        <f t="shared" si="69"/>
        <v>3.674101023</v>
      </c>
      <c r="M124" s="5">
        <f t="shared" si="70"/>
        <v>2.073599535</v>
      </c>
      <c r="N124" s="4">
        <f t="shared" si="71"/>
        <v>0.009689446251</v>
      </c>
      <c r="O124" s="7">
        <f t="shared" si="72"/>
        <v>0.1398734023</v>
      </c>
      <c r="R124" s="9"/>
      <c r="S124" s="9"/>
    </row>
    <row r="125" ht="12.75" customHeight="1">
      <c r="A125" s="17">
        <v>11.0</v>
      </c>
      <c r="B125" s="1">
        <v>5.5</v>
      </c>
      <c r="C125">
        <v>11500.0</v>
      </c>
      <c r="D125">
        <v>490.0</v>
      </c>
      <c r="E125" s="1">
        <v>12.6</v>
      </c>
      <c r="F125" s="1">
        <v>2.4</v>
      </c>
      <c r="G125" s="3">
        <f t="shared" si="64"/>
        <v>1.862649822</v>
      </c>
      <c r="H125">
        <f t="shared" si="65"/>
        <v>6174</v>
      </c>
      <c r="I125" s="4">
        <f t="shared" si="66"/>
        <v>0.06131160497</v>
      </c>
      <c r="J125" s="5">
        <f t="shared" si="67"/>
        <v>26.77583333</v>
      </c>
      <c r="K125" s="3">
        <f t="shared" si="68"/>
        <v>1.005522456</v>
      </c>
      <c r="L125" s="18">
        <f t="shared" si="69"/>
        <v>2.744515973</v>
      </c>
      <c r="M125" s="5">
        <f t="shared" si="70"/>
        <v>2.465576562</v>
      </c>
      <c r="N125" s="4">
        <f t="shared" si="71"/>
        <v>0.0007465773335</v>
      </c>
      <c r="O125" s="7">
        <f t="shared" si="72"/>
        <v>0.01575749578</v>
      </c>
      <c r="R125" s="9"/>
      <c r="S125" s="9"/>
    </row>
    <row r="126" ht="12.75" customHeight="1">
      <c r="A126" s="17">
        <v>11.0</v>
      </c>
      <c r="B126" s="1">
        <v>7.0</v>
      </c>
      <c r="C126">
        <v>10900.0</v>
      </c>
      <c r="D126">
        <v>490.0</v>
      </c>
      <c r="E126" s="1">
        <v>12.6</v>
      </c>
      <c r="F126" s="1">
        <v>2.7</v>
      </c>
      <c r="G126" s="3">
        <f t="shared" si="64"/>
        <v>1.765468092</v>
      </c>
      <c r="H126">
        <f t="shared" si="65"/>
        <v>6174</v>
      </c>
      <c r="I126" s="4">
        <f t="shared" si="66"/>
        <v>0.06131160497</v>
      </c>
      <c r="J126" s="5">
        <f t="shared" si="67"/>
        <v>32.30033333</v>
      </c>
      <c r="K126" s="3">
        <f t="shared" si="68"/>
        <v>1.212985983</v>
      </c>
      <c r="L126" s="18">
        <f t="shared" si="69"/>
        <v>3.993868661</v>
      </c>
      <c r="M126" s="5">
        <f t="shared" si="70"/>
        <v>2.57129812</v>
      </c>
      <c r="N126" s="4">
        <f t="shared" si="71"/>
        <v>0.002272177486</v>
      </c>
      <c r="O126" s="7">
        <f t="shared" si="72"/>
        <v>0.1049525101</v>
      </c>
      <c r="R126" s="9"/>
      <c r="S126" s="9"/>
    </row>
    <row r="127" ht="12.75" customHeight="1">
      <c r="A127" s="17">
        <v>12.0</v>
      </c>
      <c r="B127" s="1">
        <v>6.0</v>
      </c>
      <c r="C127">
        <v>10400.0</v>
      </c>
      <c r="D127">
        <v>490.0</v>
      </c>
      <c r="E127" s="1">
        <v>12.6</v>
      </c>
      <c r="F127" s="1">
        <v>2.8</v>
      </c>
      <c r="G127" s="3">
        <f t="shared" si="64"/>
        <v>1.684483317</v>
      </c>
      <c r="H127">
        <f t="shared" si="65"/>
        <v>6174</v>
      </c>
      <c r="I127" s="4">
        <f t="shared" si="66"/>
        <v>0.07296587699</v>
      </c>
      <c r="J127" s="5">
        <f t="shared" si="67"/>
        <v>26.416</v>
      </c>
      <c r="K127" s="3">
        <f t="shared" si="68"/>
        <v>1.180573297</v>
      </c>
      <c r="L127" s="18">
        <f t="shared" si="69"/>
        <v>3.179003486</v>
      </c>
      <c r="M127" s="5">
        <f t="shared" si="70"/>
        <v>2.855904852</v>
      </c>
      <c r="N127" s="4">
        <f t="shared" si="71"/>
        <v>0.0003986419025</v>
      </c>
      <c r="O127" s="7">
        <f t="shared" si="72"/>
        <v>0.01421361022</v>
      </c>
      <c r="R127" s="9"/>
      <c r="S127" s="9"/>
    </row>
    <row r="128" ht="12.75" customHeight="1">
      <c r="A128" s="19">
        <v>12.0</v>
      </c>
      <c r="B128" s="20">
        <v>8.0</v>
      </c>
      <c r="C128" s="21">
        <v>9300.0</v>
      </c>
      <c r="D128" s="21">
        <v>490.0</v>
      </c>
      <c r="E128" s="20">
        <v>12.6</v>
      </c>
      <c r="F128" s="20">
        <v>2.9</v>
      </c>
      <c r="G128" s="22">
        <f t="shared" si="64"/>
        <v>1.506316812</v>
      </c>
      <c r="H128">
        <f t="shared" si="65"/>
        <v>6174</v>
      </c>
      <c r="I128" s="23">
        <f t="shared" si="66"/>
        <v>0.07296587699</v>
      </c>
      <c r="J128" s="24">
        <f t="shared" si="67"/>
        <v>31.496</v>
      </c>
      <c r="K128" s="22">
        <f t="shared" si="68"/>
        <v>1.407606623</v>
      </c>
      <c r="L128" s="25">
        <f t="shared" si="69"/>
        <v>4.519263832</v>
      </c>
      <c r="M128" s="5">
        <f t="shared" si="70"/>
        <v>2.728443399</v>
      </c>
      <c r="N128" s="4">
        <f t="shared" si="71"/>
        <v>0.003499603708</v>
      </c>
      <c r="O128" s="7">
        <f t="shared" si="72"/>
        <v>0.1283807295</v>
      </c>
      <c r="R128" s="9"/>
      <c r="S128" s="9"/>
    </row>
    <row r="129" ht="12.75" customHeight="1">
      <c r="M129" s="5"/>
      <c r="N129" s="4"/>
      <c r="O129" s="7"/>
      <c r="R129" s="9"/>
      <c r="S129" s="9"/>
    </row>
    <row r="130" ht="12.75" customHeight="1">
      <c r="M130" s="5"/>
      <c r="N130" s="4"/>
      <c r="O130" s="7"/>
      <c r="R130" s="9"/>
      <c r="S130" s="9"/>
    </row>
    <row r="131" ht="12.75" customHeight="1">
      <c r="A131" s="10">
        <v>14.0</v>
      </c>
      <c r="B131" s="11">
        <v>8.0</v>
      </c>
      <c r="C131" s="12">
        <v>9570.0</v>
      </c>
      <c r="D131" s="12">
        <v>375.0</v>
      </c>
      <c r="E131" s="11">
        <v>29.4</v>
      </c>
      <c r="F131" s="11">
        <v>4.8</v>
      </c>
      <c r="G131" s="13">
        <f t="shared" ref="G131:G144" si="73">C131/(D131*E131)</f>
        <v>0.8680272109</v>
      </c>
      <c r="H131">
        <f t="shared" ref="H131:H144" si="74">E131*D131</f>
        <v>11025</v>
      </c>
      <c r="I131" s="14">
        <f t="shared" ref="I131:I144" si="75">PI()/4*(A131*0.0254)^2</f>
        <v>0.0993146659</v>
      </c>
      <c r="J131" s="15">
        <f t="shared" ref="J131:J144" si="76">C131*B131*0.0254/60</f>
        <v>32.4104</v>
      </c>
      <c r="K131" s="13">
        <f t="shared" ref="K131:K144" si="77">0.5*1.225*I131*J131</f>
        <v>1.971532179</v>
      </c>
      <c r="L131" s="16">
        <f t="shared" ref="L131:L144" si="78">K131*J131/9.81</f>
        <v>6.513572532</v>
      </c>
      <c r="M131" s="5">
        <f t="shared" ref="M131:M144" si="79">$P$1*L131*((A131/B131)^$Q$1)</f>
        <v>4.865807197</v>
      </c>
      <c r="N131" s="4">
        <f t="shared" ref="N131:N144" si="80">(abs(M131-F131)/F131)^2</f>
        <v>0.0001879595108</v>
      </c>
      <c r="O131" s="7">
        <f t="shared" ref="O131:O144" si="81">(abs(L131-F131)/L131)^2</f>
        <v>0.06920962193</v>
      </c>
      <c r="R131" s="9"/>
      <c r="S131" s="9"/>
    </row>
    <row r="132" ht="12.75" customHeight="1">
      <c r="A132" s="17">
        <v>14.0</v>
      </c>
      <c r="B132" s="1">
        <v>10.0</v>
      </c>
      <c r="C132">
        <v>9300.0</v>
      </c>
      <c r="D132">
        <v>375.0</v>
      </c>
      <c r="E132" s="1">
        <v>29.4</v>
      </c>
      <c r="F132" s="1">
        <v>5.6</v>
      </c>
      <c r="G132" s="3">
        <f t="shared" si="73"/>
        <v>0.843537415</v>
      </c>
      <c r="H132">
        <f t="shared" si="74"/>
        <v>11025</v>
      </c>
      <c r="I132" s="4">
        <f t="shared" si="75"/>
        <v>0.0993146659</v>
      </c>
      <c r="J132" s="5">
        <f t="shared" si="76"/>
        <v>39.37</v>
      </c>
      <c r="K132" s="3">
        <f t="shared" si="77"/>
        <v>2.394886268</v>
      </c>
      <c r="L132" s="18">
        <f t="shared" si="78"/>
        <v>9.611281587</v>
      </c>
      <c r="M132" s="5">
        <f t="shared" si="79"/>
        <v>5.275136896</v>
      </c>
      <c r="N132" s="4">
        <f t="shared" si="80"/>
        <v>0.003365307279</v>
      </c>
      <c r="O132" s="7">
        <f t="shared" si="81"/>
        <v>0.1741821703</v>
      </c>
      <c r="R132" s="9"/>
      <c r="S132" s="9"/>
    </row>
    <row r="133" ht="12.75" customHeight="1">
      <c r="A133" s="17">
        <v>15.0</v>
      </c>
      <c r="B133" s="1">
        <v>8.0</v>
      </c>
      <c r="C133">
        <v>9300.0</v>
      </c>
      <c r="D133">
        <v>375.0</v>
      </c>
      <c r="E133" s="1">
        <v>29.4</v>
      </c>
      <c r="F133" s="1">
        <v>5.8</v>
      </c>
      <c r="G133" s="3">
        <f t="shared" si="73"/>
        <v>0.843537415</v>
      </c>
      <c r="H133">
        <f t="shared" si="74"/>
        <v>11025</v>
      </c>
      <c r="I133" s="4">
        <f t="shared" si="75"/>
        <v>0.1140091828</v>
      </c>
      <c r="J133" s="5">
        <f t="shared" si="76"/>
        <v>31.496</v>
      </c>
      <c r="K133" s="3">
        <f t="shared" si="77"/>
        <v>2.199385348</v>
      </c>
      <c r="L133" s="18">
        <f t="shared" si="78"/>
        <v>7.061349737</v>
      </c>
      <c r="M133" s="5">
        <f t="shared" si="79"/>
        <v>5.802540553</v>
      </c>
      <c r="N133" s="4">
        <f t="shared" si="80"/>
        <v>0.0000001918670883</v>
      </c>
      <c r="O133" s="7">
        <f t="shared" si="81"/>
        <v>0.03190770722</v>
      </c>
      <c r="R133" s="9"/>
      <c r="S133" s="9"/>
    </row>
    <row r="134" ht="12.75" customHeight="1">
      <c r="A134" s="17">
        <v>15.0</v>
      </c>
      <c r="B134" s="1">
        <v>10.0</v>
      </c>
      <c r="C134">
        <v>9100.0</v>
      </c>
      <c r="D134">
        <v>375.0</v>
      </c>
      <c r="E134" s="1">
        <v>29.4</v>
      </c>
      <c r="F134" s="1">
        <v>6.9</v>
      </c>
      <c r="G134" s="3">
        <f t="shared" si="73"/>
        <v>0.8253968254</v>
      </c>
      <c r="H134">
        <f t="shared" si="74"/>
        <v>11025</v>
      </c>
      <c r="I134" s="4">
        <f t="shared" si="75"/>
        <v>0.1140091828</v>
      </c>
      <c r="J134" s="5">
        <f t="shared" si="76"/>
        <v>38.52333333</v>
      </c>
      <c r="K134" s="3">
        <f t="shared" si="77"/>
        <v>2.690108423</v>
      </c>
      <c r="L134" s="18">
        <f t="shared" si="78"/>
        <v>10.56390861</v>
      </c>
      <c r="M134" s="5">
        <f t="shared" si="79"/>
        <v>6.377814573</v>
      </c>
      <c r="N134" s="4">
        <f t="shared" si="80"/>
        <v>0.005727318219</v>
      </c>
      <c r="O134" s="7">
        <f t="shared" si="81"/>
        <v>0.1202928998</v>
      </c>
      <c r="R134" s="9"/>
      <c r="S134" s="9"/>
    </row>
    <row r="135" ht="12.75" customHeight="1">
      <c r="A135" s="17">
        <v>16.0</v>
      </c>
      <c r="B135" s="1">
        <v>8.0</v>
      </c>
      <c r="C135">
        <v>9000.0</v>
      </c>
      <c r="D135">
        <v>375.0</v>
      </c>
      <c r="E135" s="1">
        <v>29.4</v>
      </c>
      <c r="F135" s="1">
        <v>6.7</v>
      </c>
      <c r="G135" s="3">
        <f t="shared" si="73"/>
        <v>0.8163265306</v>
      </c>
      <c r="H135">
        <f t="shared" si="74"/>
        <v>11025</v>
      </c>
      <c r="I135" s="4">
        <f t="shared" si="75"/>
        <v>0.1297171146</v>
      </c>
      <c r="J135" s="5">
        <f t="shared" si="76"/>
        <v>30.48</v>
      </c>
      <c r="K135" s="3">
        <f t="shared" si="77"/>
        <v>2.421688813</v>
      </c>
      <c r="L135" s="18">
        <f t="shared" si="78"/>
        <v>7.524268607</v>
      </c>
      <c r="M135" s="5">
        <f t="shared" si="79"/>
        <v>6.759538112</v>
      </c>
      <c r="N135" s="4">
        <f t="shared" si="80"/>
        <v>0.0000789660679</v>
      </c>
      <c r="O135" s="7">
        <f t="shared" si="81"/>
        <v>0.01200076516</v>
      </c>
      <c r="R135" s="9"/>
      <c r="S135" s="9"/>
    </row>
    <row r="136" ht="12.75" customHeight="1">
      <c r="A136" s="17">
        <v>16.0</v>
      </c>
      <c r="B136" s="1">
        <v>10.0</v>
      </c>
      <c r="C136">
        <v>8500.0</v>
      </c>
      <c r="D136">
        <v>375.0</v>
      </c>
      <c r="E136" s="1">
        <v>29.4</v>
      </c>
      <c r="F136" s="1">
        <v>7.3</v>
      </c>
      <c r="G136" s="3">
        <f t="shared" si="73"/>
        <v>0.7709750567</v>
      </c>
      <c r="H136">
        <f t="shared" si="74"/>
        <v>11025</v>
      </c>
      <c r="I136" s="4">
        <f t="shared" si="75"/>
        <v>0.1297171146</v>
      </c>
      <c r="J136" s="5">
        <f t="shared" si="76"/>
        <v>35.98333333</v>
      </c>
      <c r="K136" s="3">
        <f t="shared" si="77"/>
        <v>2.858938182</v>
      </c>
      <c r="L136" s="18">
        <f t="shared" si="78"/>
        <v>10.48665908</v>
      </c>
      <c r="M136" s="5">
        <f t="shared" si="79"/>
        <v>6.921602749</v>
      </c>
      <c r="N136" s="4">
        <f t="shared" si="80"/>
        <v>0.002686892094</v>
      </c>
      <c r="O136" s="7">
        <f t="shared" si="81"/>
        <v>0.09234149659</v>
      </c>
      <c r="R136" s="9"/>
      <c r="S136" s="9"/>
    </row>
    <row r="137" ht="12.75" customHeight="1">
      <c r="A137" s="17">
        <v>16.0</v>
      </c>
      <c r="B137" s="1">
        <v>12.0</v>
      </c>
      <c r="C137">
        <v>7200.0</v>
      </c>
      <c r="D137">
        <v>375.0</v>
      </c>
      <c r="E137" s="1">
        <v>25.2</v>
      </c>
      <c r="F137" s="1">
        <v>6.3</v>
      </c>
      <c r="G137" s="3">
        <f t="shared" si="73"/>
        <v>0.7619047619</v>
      </c>
      <c r="H137">
        <f t="shared" si="74"/>
        <v>9450</v>
      </c>
      <c r="I137" s="4">
        <f t="shared" si="75"/>
        <v>0.1297171146</v>
      </c>
      <c r="J137" s="5">
        <f t="shared" si="76"/>
        <v>36.576</v>
      </c>
      <c r="K137" s="3">
        <f t="shared" si="77"/>
        <v>2.906026576</v>
      </c>
      <c r="L137" s="18">
        <f t="shared" si="78"/>
        <v>10.83494679</v>
      </c>
      <c r="M137" s="5">
        <f t="shared" si="79"/>
        <v>5.559116259</v>
      </c>
      <c r="N137" s="4">
        <f t="shared" si="80"/>
        <v>0.01382989966</v>
      </c>
      <c r="O137" s="7">
        <f t="shared" si="81"/>
        <v>0.1751825429</v>
      </c>
      <c r="R137" s="9"/>
      <c r="S137" s="9"/>
    </row>
    <row r="138" ht="12.75" customHeight="1">
      <c r="A138" s="17">
        <v>17.0</v>
      </c>
      <c r="B138" s="1">
        <v>8.0</v>
      </c>
      <c r="C138">
        <v>7600.0</v>
      </c>
      <c r="D138">
        <v>375.0</v>
      </c>
      <c r="E138" s="1">
        <v>25.2</v>
      </c>
      <c r="F138" s="1">
        <v>5.2</v>
      </c>
      <c r="G138" s="3">
        <f t="shared" si="73"/>
        <v>0.8042328042</v>
      </c>
      <c r="H138">
        <f t="shared" si="74"/>
        <v>9450</v>
      </c>
      <c r="I138" s="4">
        <f t="shared" si="75"/>
        <v>0.1464384615</v>
      </c>
      <c r="J138" s="5">
        <f t="shared" si="76"/>
        <v>25.73866667</v>
      </c>
      <c r="K138" s="3">
        <f t="shared" si="77"/>
        <v>2.308592582</v>
      </c>
      <c r="L138" s="18">
        <f t="shared" si="78"/>
        <v>6.057094286</v>
      </c>
      <c r="M138" s="5">
        <f t="shared" si="79"/>
        <v>5.916856595</v>
      </c>
      <c r="N138" s="4">
        <f t="shared" si="80"/>
        <v>0.01900456281</v>
      </c>
      <c r="O138" s="7">
        <f t="shared" si="81"/>
        <v>0.02002297161</v>
      </c>
      <c r="R138" s="9"/>
      <c r="S138" s="9"/>
    </row>
    <row r="139" ht="12.75" customHeight="1">
      <c r="A139" s="17">
        <v>17.0</v>
      </c>
      <c r="B139" s="1">
        <v>8.0</v>
      </c>
      <c r="C139">
        <v>7500.0</v>
      </c>
      <c r="D139">
        <v>375.0</v>
      </c>
      <c r="E139" s="1">
        <v>21.0</v>
      </c>
      <c r="F139" s="1">
        <v>5.0</v>
      </c>
      <c r="G139" s="3">
        <f t="shared" si="73"/>
        <v>0.9523809524</v>
      </c>
      <c r="H139">
        <f t="shared" si="74"/>
        <v>7875</v>
      </c>
      <c r="I139" s="4">
        <f t="shared" si="75"/>
        <v>0.1464384615</v>
      </c>
      <c r="J139" s="5">
        <f t="shared" si="76"/>
        <v>25.4</v>
      </c>
      <c r="K139" s="3">
        <f t="shared" si="77"/>
        <v>2.278216364</v>
      </c>
      <c r="L139" s="18">
        <f t="shared" si="78"/>
        <v>5.898745734</v>
      </c>
      <c r="M139" s="5">
        <f t="shared" si="79"/>
        <v>5.762174229</v>
      </c>
      <c r="N139" s="4">
        <f t="shared" si="80"/>
        <v>0.02323638224</v>
      </c>
      <c r="O139" s="7">
        <f t="shared" si="81"/>
        <v>0.02321423258</v>
      </c>
      <c r="R139" s="9"/>
      <c r="S139" s="9"/>
    </row>
    <row r="140" ht="12.75" customHeight="1">
      <c r="A140" s="17">
        <v>10.0</v>
      </c>
      <c r="B140" s="1">
        <v>7.0</v>
      </c>
      <c r="C140">
        <v>11500.0</v>
      </c>
      <c r="D140">
        <v>375.0</v>
      </c>
      <c r="E140" s="1">
        <v>12.6</v>
      </c>
      <c r="F140" s="1">
        <v>2.3</v>
      </c>
      <c r="G140" s="3">
        <f t="shared" si="73"/>
        <v>2.433862434</v>
      </c>
      <c r="H140">
        <f t="shared" si="74"/>
        <v>4725</v>
      </c>
      <c r="I140" s="4">
        <f t="shared" si="75"/>
        <v>0.05067074791</v>
      </c>
      <c r="J140" s="5">
        <f t="shared" si="76"/>
        <v>34.07833333</v>
      </c>
      <c r="K140" s="3">
        <f t="shared" si="77"/>
        <v>1.057649465</v>
      </c>
      <c r="L140" s="18">
        <f t="shared" si="78"/>
        <v>3.674101023</v>
      </c>
      <c r="M140" s="5">
        <f t="shared" si="79"/>
        <v>2.073599535</v>
      </c>
      <c r="N140" s="4">
        <f t="shared" si="80"/>
        <v>0.009689446251</v>
      </c>
      <c r="O140" s="7">
        <f t="shared" si="81"/>
        <v>0.1398734023</v>
      </c>
      <c r="R140" s="9"/>
      <c r="S140" s="9"/>
    </row>
    <row r="141" ht="12.75" customHeight="1">
      <c r="A141" s="17">
        <v>11.0</v>
      </c>
      <c r="B141" s="1">
        <v>5.5</v>
      </c>
      <c r="C141">
        <v>11500.0</v>
      </c>
      <c r="D141">
        <v>375.0</v>
      </c>
      <c r="E141" s="1">
        <v>12.6</v>
      </c>
      <c r="F141" s="1">
        <v>2.4</v>
      </c>
      <c r="G141" s="3">
        <f t="shared" si="73"/>
        <v>2.433862434</v>
      </c>
      <c r="H141">
        <f t="shared" si="74"/>
        <v>4725</v>
      </c>
      <c r="I141" s="4">
        <f t="shared" si="75"/>
        <v>0.06131160497</v>
      </c>
      <c r="J141" s="5">
        <f t="shared" si="76"/>
        <v>26.77583333</v>
      </c>
      <c r="K141" s="3">
        <f t="shared" si="77"/>
        <v>1.005522456</v>
      </c>
      <c r="L141" s="18">
        <f t="shared" si="78"/>
        <v>2.744515973</v>
      </c>
      <c r="M141" s="5">
        <f t="shared" si="79"/>
        <v>2.465576562</v>
      </c>
      <c r="N141" s="4">
        <f t="shared" si="80"/>
        <v>0.0007465773335</v>
      </c>
      <c r="O141" s="7">
        <f t="shared" si="81"/>
        <v>0.01575749578</v>
      </c>
      <c r="R141" s="9"/>
      <c r="S141" s="9"/>
    </row>
    <row r="142" ht="12.75" customHeight="1">
      <c r="A142" s="17">
        <v>11.0</v>
      </c>
      <c r="B142" s="1">
        <v>7.0</v>
      </c>
      <c r="C142">
        <v>10900.0</v>
      </c>
      <c r="D142">
        <v>375.0</v>
      </c>
      <c r="E142" s="1">
        <v>12.6</v>
      </c>
      <c r="F142" s="1">
        <v>2.7</v>
      </c>
      <c r="G142" s="3">
        <f t="shared" si="73"/>
        <v>2.306878307</v>
      </c>
      <c r="H142">
        <f t="shared" si="74"/>
        <v>4725</v>
      </c>
      <c r="I142" s="4">
        <f t="shared" si="75"/>
        <v>0.06131160497</v>
      </c>
      <c r="J142" s="5">
        <f t="shared" si="76"/>
        <v>32.30033333</v>
      </c>
      <c r="K142" s="3">
        <f t="shared" si="77"/>
        <v>1.212985983</v>
      </c>
      <c r="L142" s="18">
        <f t="shared" si="78"/>
        <v>3.993868661</v>
      </c>
      <c r="M142" s="5">
        <f t="shared" si="79"/>
        <v>2.57129812</v>
      </c>
      <c r="N142" s="4">
        <f t="shared" si="80"/>
        <v>0.002272177486</v>
      </c>
      <c r="O142" s="7">
        <f t="shared" si="81"/>
        <v>0.1049525101</v>
      </c>
      <c r="R142" s="9"/>
      <c r="S142" s="9"/>
    </row>
    <row r="143" ht="12.75" customHeight="1">
      <c r="A143" s="17">
        <v>12.0</v>
      </c>
      <c r="B143" s="1">
        <v>6.0</v>
      </c>
      <c r="C143">
        <v>10400.0</v>
      </c>
      <c r="D143">
        <v>375.0</v>
      </c>
      <c r="E143" s="1">
        <v>12.6</v>
      </c>
      <c r="F143" s="1">
        <v>2.8</v>
      </c>
      <c r="G143" s="3">
        <f t="shared" si="73"/>
        <v>2.201058201</v>
      </c>
      <c r="H143">
        <f t="shared" si="74"/>
        <v>4725</v>
      </c>
      <c r="I143" s="4">
        <f t="shared" si="75"/>
        <v>0.07296587699</v>
      </c>
      <c r="J143" s="5">
        <f t="shared" si="76"/>
        <v>26.416</v>
      </c>
      <c r="K143" s="3">
        <f t="shared" si="77"/>
        <v>1.180573297</v>
      </c>
      <c r="L143" s="18">
        <f t="shared" si="78"/>
        <v>3.179003486</v>
      </c>
      <c r="M143" s="5">
        <f t="shared" si="79"/>
        <v>2.855904852</v>
      </c>
      <c r="N143" s="4">
        <f t="shared" si="80"/>
        <v>0.0003986419025</v>
      </c>
      <c r="O143" s="7">
        <f t="shared" si="81"/>
        <v>0.01421361022</v>
      </c>
      <c r="R143" s="9"/>
      <c r="S143" s="9"/>
    </row>
    <row r="144" ht="12.75" customHeight="1">
      <c r="A144" s="19">
        <v>12.0</v>
      </c>
      <c r="B144" s="20">
        <v>8.0</v>
      </c>
      <c r="C144" s="21">
        <v>9300.0</v>
      </c>
      <c r="D144" s="21">
        <v>375.0</v>
      </c>
      <c r="E144" s="21">
        <v>12.6</v>
      </c>
      <c r="F144" s="20">
        <v>2.9</v>
      </c>
      <c r="G144" s="22">
        <f t="shared" si="73"/>
        <v>1.968253968</v>
      </c>
      <c r="H144">
        <f t="shared" si="74"/>
        <v>4725</v>
      </c>
      <c r="I144" s="23">
        <f t="shared" si="75"/>
        <v>0.07296587699</v>
      </c>
      <c r="J144" s="24">
        <f t="shared" si="76"/>
        <v>31.496</v>
      </c>
      <c r="K144" s="22">
        <f t="shared" si="77"/>
        <v>1.407606623</v>
      </c>
      <c r="L144" s="25">
        <f t="shared" si="78"/>
        <v>4.519263832</v>
      </c>
      <c r="M144" s="5">
        <f t="shared" si="79"/>
        <v>2.728443399</v>
      </c>
      <c r="N144" s="4">
        <f t="shared" si="80"/>
        <v>0.003499603708</v>
      </c>
      <c r="O144" s="7">
        <f t="shared" si="81"/>
        <v>0.1283807295</v>
      </c>
      <c r="R144" s="9"/>
      <c r="S144" s="9"/>
    </row>
    <row r="145" ht="12.75" customHeight="1">
      <c r="B145" s="1"/>
      <c r="E145" s="1"/>
      <c r="F145" s="1"/>
      <c r="G145" s="3"/>
      <c r="H145" s="4"/>
      <c r="I145" s="1"/>
      <c r="J145" s="5"/>
      <c r="K145" s="3"/>
      <c r="M145" s="5"/>
      <c r="N145" s="3"/>
      <c r="O145" s="7"/>
      <c r="R145" s="9"/>
      <c r="S145" s="9"/>
    </row>
    <row r="146" ht="12.75" customHeight="1">
      <c r="B146" s="1"/>
      <c r="E146" s="1"/>
      <c r="F146" s="1"/>
      <c r="G146" s="3"/>
      <c r="H146" s="4"/>
      <c r="I146" s="1"/>
      <c r="J146" s="5"/>
      <c r="K146" s="3"/>
      <c r="M146" s="5"/>
      <c r="N146" s="3"/>
      <c r="O146" s="7"/>
      <c r="R146" s="9"/>
      <c r="S146" s="9"/>
    </row>
    <row r="147" ht="12.75" customHeight="1">
      <c r="B147" s="1"/>
      <c r="E147" s="1"/>
      <c r="F147" s="1"/>
      <c r="G147" s="3"/>
      <c r="H147" s="4"/>
      <c r="I147" s="1"/>
      <c r="J147" s="5"/>
      <c r="K147" s="3"/>
      <c r="M147" s="5"/>
      <c r="N147" s="3"/>
      <c r="O147" s="7"/>
      <c r="R147" s="9"/>
      <c r="S147" s="9"/>
    </row>
    <row r="148" ht="12.75" customHeight="1">
      <c r="B148" s="1"/>
      <c r="E148" s="1"/>
      <c r="F148" s="1"/>
      <c r="G148" s="3"/>
      <c r="H148" s="4"/>
      <c r="I148" s="1"/>
      <c r="J148" s="5"/>
      <c r="K148" s="3"/>
      <c r="M148" s="5"/>
      <c r="N148" s="3"/>
      <c r="O148" s="7"/>
      <c r="R148" s="9"/>
      <c r="S148" s="9"/>
    </row>
    <row r="149" ht="12.75" customHeight="1">
      <c r="B149" s="1"/>
      <c r="E149" s="1"/>
      <c r="F149" s="1"/>
      <c r="G149" s="3"/>
      <c r="H149" s="4"/>
      <c r="I149" s="1"/>
      <c r="J149" s="5"/>
      <c r="K149" s="3"/>
      <c r="M149" s="5"/>
      <c r="N149" s="3"/>
      <c r="O149" s="7"/>
      <c r="R149" s="9"/>
      <c r="S149" s="9"/>
    </row>
    <row r="150" ht="12.75" customHeight="1">
      <c r="B150" s="1"/>
      <c r="E150" s="1"/>
      <c r="F150" s="1"/>
      <c r="G150" s="3"/>
      <c r="H150" s="4"/>
      <c r="I150" s="1"/>
      <c r="J150" s="5"/>
      <c r="K150" s="3"/>
      <c r="M150" s="5"/>
      <c r="N150" s="3"/>
      <c r="O150" s="7"/>
      <c r="R150" s="9"/>
      <c r="S150" s="9"/>
    </row>
    <row r="151" ht="12.75" customHeight="1">
      <c r="B151" s="1"/>
      <c r="E151" s="1"/>
      <c r="F151" s="1"/>
      <c r="G151" s="3"/>
      <c r="H151" s="4"/>
      <c r="I151" s="1"/>
      <c r="J151" s="5"/>
      <c r="K151" s="3"/>
      <c r="M151" s="5"/>
      <c r="N151" s="3"/>
      <c r="O151" s="7"/>
      <c r="R151" s="9"/>
      <c r="S151" s="9"/>
    </row>
    <row r="152" ht="12.75" customHeight="1">
      <c r="B152" s="1"/>
      <c r="E152" s="1"/>
      <c r="F152" s="1"/>
      <c r="G152" s="3"/>
      <c r="H152" s="4"/>
      <c r="I152" s="1"/>
      <c r="J152" s="5"/>
      <c r="K152" s="3"/>
      <c r="M152" s="5"/>
      <c r="N152" s="3"/>
      <c r="O152" s="7"/>
      <c r="R152" s="9"/>
      <c r="S152" s="9"/>
    </row>
    <row r="153" ht="12.75" customHeight="1">
      <c r="B153" s="1"/>
      <c r="E153" s="1"/>
      <c r="F153" s="1"/>
      <c r="G153" s="3"/>
      <c r="H153" s="4"/>
      <c r="I153" s="1"/>
      <c r="J153" s="5"/>
      <c r="K153" s="3"/>
      <c r="M153" s="5"/>
      <c r="N153" s="3"/>
      <c r="O153" s="7"/>
      <c r="R153" s="9"/>
      <c r="S153" s="9"/>
    </row>
    <row r="154" ht="12.75" customHeight="1">
      <c r="B154" s="1"/>
      <c r="E154" s="1"/>
      <c r="F154" s="1"/>
      <c r="G154" s="3"/>
      <c r="H154" s="4"/>
      <c r="I154" s="1"/>
      <c r="J154" s="5"/>
      <c r="K154" s="3"/>
      <c r="M154" s="5"/>
      <c r="N154" s="3"/>
      <c r="O154" s="7"/>
      <c r="R154" s="9"/>
      <c r="S154" s="9"/>
    </row>
    <row r="155" ht="12.75" customHeight="1">
      <c r="B155" s="1"/>
      <c r="E155" s="1"/>
      <c r="F155" s="1"/>
      <c r="G155" s="3"/>
      <c r="H155" s="4"/>
      <c r="I155" s="1"/>
      <c r="J155" s="5"/>
      <c r="K155" s="3"/>
      <c r="M155" s="5"/>
      <c r="N155" s="3"/>
      <c r="O155" s="7"/>
      <c r="R155" s="9"/>
      <c r="S155" s="9"/>
    </row>
    <row r="156" ht="12.75" customHeight="1">
      <c r="B156" s="1"/>
      <c r="E156" s="1"/>
      <c r="F156" s="1"/>
      <c r="G156" s="3"/>
      <c r="H156" s="4"/>
      <c r="I156" s="1"/>
      <c r="J156" s="5"/>
      <c r="K156" s="3"/>
      <c r="M156" s="5"/>
      <c r="N156" s="3"/>
      <c r="O156" s="7"/>
      <c r="R156" s="9"/>
      <c r="S156" s="9"/>
    </row>
    <row r="157" ht="12.75" customHeight="1">
      <c r="B157" s="1"/>
      <c r="E157" s="1"/>
      <c r="F157" s="1"/>
      <c r="G157" s="3"/>
      <c r="H157" s="4"/>
      <c r="I157" s="1"/>
      <c r="J157" s="5"/>
      <c r="K157" s="3"/>
      <c r="M157" s="5"/>
      <c r="N157" s="3"/>
      <c r="O157" s="7"/>
      <c r="R157" s="9"/>
      <c r="S157" s="9"/>
    </row>
    <row r="158" ht="12.75" customHeight="1">
      <c r="B158" s="1"/>
      <c r="E158" s="1"/>
      <c r="F158" s="1"/>
      <c r="G158" s="3"/>
      <c r="H158" s="4"/>
      <c r="I158" s="1"/>
      <c r="J158" s="5"/>
      <c r="K158" s="3"/>
      <c r="M158" s="5"/>
      <c r="N158" s="3"/>
      <c r="O158" s="7"/>
      <c r="R158" s="9"/>
      <c r="S158" s="9"/>
    </row>
    <row r="159" ht="12.75" customHeight="1">
      <c r="B159" s="1"/>
      <c r="E159" s="1"/>
      <c r="F159" s="1"/>
      <c r="G159" s="3"/>
      <c r="H159" s="4"/>
      <c r="I159" s="1"/>
      <c r="J159" s="5"/>
      <c r="K159" s="3"/>
      <c r="M159" s="5"/>
      <c r="N159" s="3"/>
      <c r="O159" s="7"/>
      <c r="R159" s="9"/>
      <c r="S159" s="9"/>
    </row>
    <row r="160" ht="12.75" customHeight="1">
      <c r="B160" s="1"/>
      <c r="E160" s="1"/>
      <c r="F160" s="1"/>
      <c r="G160" s="3"/>
      <c r="H160" s="4"/>
      <c r="I160" s="1"/>
      <c r="J160" s="5"/>
      <c r="K160" s="3"/>
      <c r="M160" s="5"/>
      <c r="N160" s="3"/>
      <c r="O160" s="7"/>
      <c r="R160" s="9"/>
      <c r="S160" s="9"/>
    </row>
    <row r="161" ht="12.75" customHeight="1">
      <c r="B161" s="1"/>
      <c r="E161" s="1"/>
      <c r="F161" s="1"/>
      <c r="G161" s="3"/>
      <c r="H161" s="4"/>
      <c r="I161" s="1"/>
      <c r="J161" s="5"/>
      <c r="K161" s="3"/>
      <c r="M161" s="5"/>
      <c r="N161" s="3"/>
      <c r="O161" s="7"/>
      <c r="R161" s="9"/>
      <c r="S161" s="9"/>
    </row>
    <row r="162" ht="12.75" customHeight="1">
      <c r="B162" s="1"/>
      <c r="E162" s="1"/>
      <c r="F162" s="1"/>
      <c r="G162" s="3"/>
      <c r="H162" s="4"/>
      <c r="I162" s="1"/>
      <c r="J162" s="5"/>
      <c r="K162" s="3"/>
      <c r="M162" s="5"/>
      <c r="N162" s="3"/>
      <c r="O162" s="7"/>
      <c r="R162" s="9"/>
      <c r="S162" s="9"/>
    </row>
    <row r="163" ht="12.75" customHeight="1">
      <c r="B163" s="1"/>
      <c r="E163" s="1"/>
      <c r="F163" s="1"/>
      <c r="G163" s="3"/>
      <c r="H163" s="4"/>
      <c r="I163" s="1"/>
      <c r="J163" s="5"/>
      <c r="K163" s="3"/>
      <c r="M163" s="5"/>
      <c r="N163" s="3"/>
      <c r="O163" s="7"/>
      <c r="R163" s="9"/>
      <c r="S163" s="9"/>
    </row>
    <row r="164" ht="12.75" customHeight="1">
      <c r="B164" s="1"/>
      <c r="E164" s="1"/>
      <c r="F164" s="1"/>
      <c r="G164" s="3"/>
      <c r="H164" s="4"/>
      <c r="I164" s="1"/>
      <c r="J164" s="5"/>
      <c r="K164" s="3"/>
      <c r="M164" s="5"/>
      <c r="N164" s="3"/>
      <c r="O164" s="7"/>
      <c r="R164" s="9"/>
      <c r="S164" s="9"/>
    </row>
    <row r="165" ht="12.75" customHeight="1">
      <c r="B165" s="1"/>
      <c r="E165" s="1"/>
      <c r="F165" s="1"/>
      <c r="G165" s="3"/>
      <c r="H165" s="4"/>
      <c r="I165" s="1"/>
      <c r="J165" s="5"/>
      <c r="K165" s="3"/>
      <c r="M165" s="5"/>
      <c r="N165" s="3"/>
      <c r="O165" s="7"/>
      <c r="R165" s="9"/>
      <c r="S165" s="9"/>
    </row>
    <row r="166" ht="12.75" customHeight="1">
      <c r="B166" s="1"/>
      <c r="E166" s="1"/>
      <c r="F166" s="1"/>
      <c r="G166" s="3"/>
      <c r="H166" s="4"/>
      <c r="I166" s="1"/>
      <c r="J166" s="5"/>
      <c r="K166" s="3"/>
      <c r="M166" s="5"/>
      <c r="N166" s="3"/>
      <c r="O166" s="7"/>
      <c r="R166" s="9"/>
      <c r="S166" s="9"/>
    </row>
    <row r="167" ht="12.75" customHeight="1">
      <c r="B167" s="1"/>
      <c r="E167" s="1"/>
      <c r="F167" s="1"/>
      <c r="G167" s="3"/>
      <c r="H167" s="4"/>
      <c r="I167" s="1"/>
      <c r="J167" s="5"/>
      <c r="K167" s="3"/>
      <c r="M167" s="5"/>
      <c r="N167" s="3"/>
      <c r="O167" s="7"/>
      <c r="R167" s="9"/>
      <c r="S167" s="9"/>
    </row>
    <row r="168" ht="12.75" customHeight="1">
      <c r="B168" s="1"/>
      <c r="E168" s="1"/>
      <c r="F168" s="1"/>
      <c r="G168" s="3"/>
      <c r="H168" s="4"/>
      <c r="I168" s="1"/>
      <c r="J168" s="5"/>
      <c r="K168" s="3"/>
      <c r="M168" s="5"/>
      <c r="N168" s="3"/>
      <c r="O168" s="7"/>
      <c r="R168" s="9"/>
      <c r="S168" s="9"/>
    </row>
    <row r="169" ht="12.75" customHeight="1">
      <c r="B169" s="1"/>
      <c r="E169" s="1"/>
      <c r="F169" s="1"/>
      <c r="G169" s="3"/>
      <c r="H169" s="4"/>
      <c r="I169" s="1"/>
      <c r="J169" s="5"/>
      <c r="K169" s="3"/>
      <c r="M169" s="5"/>
      <c r="N169" s="3"/>
      <c r="O169" s="7"/>
      <c r="R169" s="9"/>
      <c r="S169" s="9"/>
    </row>
    <row r="170" ht="12.75" customHeight="1">
      <c r="B170" s="1"/>
      <c r="E170" s="1"/>
      <c r="F170" s="1"/>
      <c r="G170" s="3"/>
      <c r="H170" s="4"/>
      <c r="I170" s="1"/>
      <c r="J170" s="5"/>
      <c r="K170" s="3"/>
      <c r="M170" s="5"/>
      <c r="N170" s="3"/>
      <c r="O170" s="7"/>
      <c r="R170" s="9"/>
      <c r="S170" s="9"/>
    </row>
    <row r="171" ht="12.75" customHeight="1">
      <c r="B171" s="1"/>
      <c r="E171" s="1"/>
      <c r="F171" s="1"/>
      <c r="G171" s="3"/>
      <c r="H171" s="4"/>
      <c r="I171" s="1"/>
      <c r="J171" s="5"/>
      <c r="K171" s="3"/>
      <c r="M171" s="5"/>
      <c r="N171" s="3"/>
      <c r="O171" s="7"/>
      <c r="R171" s="9"/>
      <c r="S171" s="9"/>
    </row>
    <row r="172" ht="12.75" customHeight="1">
      <c r="B172" s="1"/>
      <c r="E172" s="1"/>
      <c r="F172" s="1"/>
      <c r="G172" s="3"/>
      <c r="H172" s="4"/>
      <c r="I172" s="1"/>
      <c r="J172" s="5"/>
      <c r="K172" s="3"/>
      <c r="M172" s="5"/>
      <c r="N172" s="3"/>
      <c r="O172" s="7"/>
      <c r="R172" s="9"/>
      <c r="S172" s="9"/>
    </row>
    <row r="173" ht="12.75" customHeight="1">
      <c r="B173" s="1"/>
      <c r="E173" s="1"/>
      <c r="F173" s="1"/>
      <c r="G173" s="3"/>
      <c r="H173" s="4"/>
      <c r="I173" s="1"/>
      <c r="J173" s="5"/>
      <c r="K173" s="3"/>
      <c r="M173" s="5"/>
      <c r="N173" s="3"/>
      <c r="O173" s="7"/>
      <c r="R173" s="9"/>
      <c r="S173" s="9"/>
    </row>
    <row r="174" ht="12.75" customHeight="1">
      <c r="B174" s="1"/>
      <c r="E174" s="1"/>
      <c r="F174" s="1"/>
      <c r="G174" s="3"/>
      <c r="H174" s="4"/>
      <c r="I174" s="1"/>
      <c r="J174" s="5"/>
      <c r="K174" s="3"/>
      <c r="M174" s="5"/>
      <c r="N174" s="3"/>
      <c r="O174" s="7"/>
      <c r="R174" s="9"/>
      <c r="S174" s="9"/>
    </row>
    <row r="175" ht="12.75" customHeight="1">
      <c r="B175" s="1"/>
      <c r="E175" s="1"/>
      <c r="F175" s="1"/>
      <c r="G175" s="3"/>
      <c r="H175" s="4"/>
      <c r="I175" s="1"/>
      <c r="J175" s="5"/>
      <c r="K175" s="3"/>
      <c r="M175" s="5"/>
      <c r="N175" s="3"/>
      <c r="O175" s="7"/>
      <c r="R175" s="9"/>
      <c r="S175" s="9"/>
    </row>
    <row r="176" ht="12.75" customHeight="1">
      <c r="B176" s="1"/>
      <c r="E176" s="1"/>
      <c r="F176" s="1"/>
      <c r="G176" s="3"/>
      <c r="H176" s="4"/>
      <c r="I176" s="1"/>
      <c r="J176" s="5"/>
      <c r="K176" s="3"/>
      <c r="M176" s="5"/>
      <c r="N176" s="3"/>
      <c r="O176" s="7"/>
      <c r="R176" s="9"/>
      <c r="S176" s="9"/>
    </row>
    <row r="177" ht="12.75" customHeight="1">
      <c r="B177" s="1"/>
      <c r="E177" s="1"/>
      <c r="F177" s="1"/>
      <c r="G177" s="3"/>
      <c r="H177" s="4"/>
      <c r="I177" s="1"/>
      <c r="J177" s="5"/>
      <c r="K177" s="3"/>
      <c r="M177" s="5"/>
      <c r="N177" s="3"/>
      <c r="O177" s="7"/>
      <c r="R177" s="9"/>
      <c r="S177" s="9"/>
    </row>
    <row r="178" ht="12.75" customHeight="1">
      <c r="B178" s="1"/>
      <c r="E178" s="1"/>
      <c r="F178" s="1"/>
      <c r="G178" s="3"/>
      <c r="H178" s="4"/>
      <c r="I178" s="1"/>
      <c r="J178" s="5"/>
      <c r="K178" s="3"/>
      <c r="M178" s="5"/>
      <c r="N178" s="3"/>
      <c r="O178" s="7"/>
      <c r="R178" s="9"/>
      <c r="S178" s="9"/>
    </row>
    <row r="179" ht="12.75" customHeight="1">
      <c r="B179" s="1"/>
      <c r="E179" s="1"/>
      <c r="F179" s="1"/>
      <c r="G179" s="3"/>
      <c r="H179" s="4"/>
      <c r="I179" s="1"/>
      <c r="J179" s="5"/>
      <c r="K179" s="3"/>
      <c r="M179" s="5"/>
      <c r="N179" s="3"/>
      <c r="O179" s="7"/>
      <c r="R179" s="9"/>
      <c r="S179" s="9"/>
    </row>
    <row r="180" ht="12.75" customHeight="1">
      <c r="B180" s="1"/>
      <c r="E180" s="1"/>
      <c r="F180" s="1"/>
      <c r="G180" s="3"/>
      <c r="H180" s="4"/>
      <c r="I180" s="1"/>
      <c r="J180" s="5"/>
      <c r="K180" s="3"/>
      <c r="M180" s="5"/>
      <c r="N180" s="3"/>
      <c r="O180" s="7"/>
      <c r="R180" s="9"/>
      <c r="S180" s="9"/>
    </row>
    <row r="181" ht="12.75" customHeight="1">
      <c r="B181" s="1"/>
      <c r="E181" s="1"/>
      <c r="F181" s="1"/>
      <c r="G181" s="3"/>
      <c r="H181" s="4"/>
      <c r="I181" s="1"/>
      <c r="J181" s="5"/>
      <c r="K181" s="3"/>
      <c r="M181" s="5"/>
      <c r="N181" s="3"/>
      <c r="O181" s="7"/>
      <c r="R181" s="9"/>
      <c r="S181" s="9"/>
    </row>
    <row r="182" ht="12.75" customHeight="1">
      <c r="B182" s="1"/>
      <c r="E182" s="1"/>
      <c r="F182" s="1"/>
      <c r="G182" s="3"/>
      <c r="H182" s="4"/>
      <c r="I182" s="1"/>
      <c r="J182" s="5"/>
      <c r="K182" s="3"/>
      <c r="M182" s="5"/>
      <c r="N182" s="3"/>
      <c r="O182" s="7"/>
      <c r="R182" s="9"/>
      <c r="S182" s="9"/>
    </row>
    <row r="183" ht="12.75" customHeight="1">
      <c r="B183" s="1"/>
      <c r="E183" s="1"/>
      <c r="F183" s="1"/>
      <c r="G183" s="3"/>
      <c r="H183" s="4"/>
      <c r="I183" s="1"/>
      <c r="J183" s="5"/>
      <c r="K183" s="3"/>
      <c r="M183" s="5"/>
      <c r="N183" s="3"/>
      <c r="O183" s="7"/>
      <c r="R183" s="9"/>
      <c r="S183" s="9"/>
    </row>
    <row r="184" ht="12.75" customHeight="1">
      <c r="B184" s="1"/>
      <c r="E184" s="1"/>
      <c r="F184" s="1"/>
      <c r="G184" s="3"/>
      <c r="H184" s="4"/>
      <c r="I184" s="1"/>
      <c r="J184" s="5"/>
      <c r="K184" s="3"/>
      <c r="M184" s="5"/>
      <c r="N184" s="3"/>
      <c r="O184" s="7"/>
      <c r="R184" s="9"/>
      <c r="S184" s="9"/>
    </row>
    <row r="185" ht="12.75" customHeight="1">
      <c r="B185" s="1"/>
      <c r="E185" s="1"/>
      <c r="F185" s="1"/>
      <c r="G185" s="3"/>
      <c r="H185" s="4"/>
      <c r="I185" s="1"/>
      <c r="J185" s="5"/>
      <c r="K185" s="3"/>
      <c r="M185" s="5"/>
      <c r="N185" s="3"/>
      <c r="O185" s="7"/>
      <c r="R185" s="9"/>
      <c r="S185" s="9"/>
    </row>
    <row r="186" ht="12.75" customHeight="1">
      <c r="B186" s="1"/>
      <c r="E186" s="1"/>
      <c r="F186" s="1"/>
      <c r="G186" s="3"/>
      <c r="H186" s="4"/>
      <c r="I186" s="1"/>
      <c r="J186" s="5"/>
      <c r="K186" s="3"/>
      <c r="M186" s="5"/>
      <c r="N186" s="3"/>
      <c r="O186" s="7"/>
      <c r="R186" s="9"/>
      <c r="S186" s="9"/>
    </row>
    <row r="187" ht="12.75" customHeight="1">
      <c r="B187" s="1"/>
      <c r="E187" s="1"/>
      <c r="F187" s="1"/>
      <c r="G187" s="3"/>
      <c r="H187" s="4"/>
      <c r="I187" s="1"/>
      <c r="J187" s="5"/>
      <c r="K187" s="3"/>
      <c r="M187" s="5"/>
      <c r="N187" s="3"/>
      <c r="O187" s="7"/>
      <c r="R187" s="9"/>
      <c r="S187" s="9"/>
    </row>
    <row r="188" ht="12.75" customHeight="1">
      <c r="B188" s="1"/>
      <c r="E188" s="1"/>
      <c r="F188" s="1"/>
      <c r="G188" s="3"/>
      <c r="H188" s="4"/>
      <c r="I188" s="1"/>
      <c r="J188" s="5"/>
      <c r="K188" s="3"/>
      <c r="M188" s="5"/>
      <c r="N188" s="3"/>
      <c r="O188" s="7"/>
      <c r="R188" s="9"/>
      <c r="S188" s="9"/>
    </row>
    <row r="189" ht="12.75" customHeight="1">
      <c r="B189" s="1"/>
      <c r="E189" s="1"/>
      <c r="F189" s="1"/>
      <c r="G189" s="3"/>
      <c r="H189" s="4"/>
      <c r="I189" s="1"/>
      <c r="J189" s="5"/>
      <c r="K189" s="3"/>
      <c r="M189" s="5"/>
      <c r="N189" s="3"/>
      <c r="O189" s="7"/>
      <c r="R189" s="9"/>
      <c r="S189" s="9"/>
    </row>
    <row r="190" ht="12.75" customHeight="1">
      <c r="B190" s="1"/>
      <c r="E190" s="1"/>
      <c r="F190" s="1"/>
      <c r="G190" s="3"/>
      <c r="H190" s="4"/>
      <c r="I190" s="1"/>
      <c r="J190" s="5"/>
      <c r="K190" s="3"/>
      <c r="M190" s="5"/>
      <c r="N190" s="3"/>
      <c r="O190" s="7"/>
      <c r="R190" s="9"/>
      <c r="S190" s="9"/>
    </row>
    <row r="191" ht="12.75" customHeight="1">
      <c r="B191" s="1"/>
      <c r="E191" s="1"/>
      <c r="F191" s="1"/>
      <c r="G191" s="3"/>
      <c r="H191" s="4"/>
      <c r="I191" s="1"/>
      <c r="J191" s="5"/>
      <c r="K191" s="3"/>
      <c r="M191" s="5"/>
      <c r="N191" s="3"/>
      <c r="O191" s="7"/>
      <c r="R191" s="9"/>
      <c r="S191" s="9"/>
    </row>
    <row r="192" ht="12.75" customHeight="1">
      <c r="B192" s="1"/>
      <c r="E192" s="1"/>
      <c r="F192" s="1"/>
      <c r="G192" s="3"/>
      <c r="H192" s="4"/>
      <c r="I192" s="1"/>
      <c r="J192" s="5"/>
      <c r="K192" s="3"/>
      <c r="M192" s="5"/>
      <c r="N192" s="3"/>
      <c r="O192" s="7"/>
      <c r="R192" s="9"/>
      <c r="S192" s="9"/>
    </row>
    <row r="193" ht="12.75" customHeight="1">
      <c r="B193" s="1"/>
      <c r="E193" s="1"/>
      <c r="F193" s="1"/>
      <c r="G193" s="3"/>
      <c r="H193" s="4"/>
      <c r="I193" s="1"/>
      <c r="J193" s="5"/>
      <c r="K193" s="3"/>
      <c r="M193" s="5"/>
      <c r="N193" s="3"/>
      <c r="O193" s="7"/>
      <c r="R193" s="9"/>
      <c r="S193" s="9"/>
    </row>
    <row r="194" ht="12.75" customHeight="1">
      <c r="B194" s="1"/>
      <c r="E194" s="1"/>
      <c r="F194" s="1"/>
      <c r="G194" s="3"/>
      <c r="H194" s="4"/>
      <c r="I194" s="1"/>
      <c r="J194" s="5"/>
      <c r="K194" s="3"/>
      <c r="M194" s="5"/>
      <c r="N194" s="3"/>
      <c r="O194" s="7"/>
      <c r="R194" s="9"/>
      <c r="S194" s="9"/>
    </row>
    <row r="195" ht="12.75" customHeight="1">
      <c r="B195" s="1"/>
      <c r="E195" s="1"/>
      <c r="F195" s="1"/>
      <c r="G195" s="3"/>
      <c r="H195" s="4"/>
      <c r="I195" s="1"/>
      <c r="J195" s="5"/>
      <c r="K195" s="3"/>
      <c r="M195" s="5"/>
      <c r="N195" s="3"/>
      <c r="O195" s="7"/>
      <c r="R195" s="9"/>
      <c r="S195" s="9"/>
    </row>
    <row r="196" ht="12.75" customHeight="1">
      <c r="B196" s="1"/>
      <c r="E196" s="1"/>
      <c r="F196" s="1"/>
      <c r="G196" s="3"/>
      <c r="H196" s="4"/>
      <c r="I196" s="1"/>
      <c r="J196" s="5"/>
      <c r="K196" s="3"/>
      <c r="M196" s="5"/>
      <c r="N196" s="3"/>
      <c r="O196" s="7"/>
      <c r="R196" s="9"/>
      <c r="S196" s="9"/>
    </row>
    <row r="197" ht="12.75" customHeight="1">
      <c r="B197" s="1"/>
      <c r="E197" s="1"/>
      <c r="F197" s="1"/>
      <c r="G197" s="3"/>
      <c r="H197" s="4"/>
      <c r="I197" s="1"/>
      <c r="J197" s="5"/>
      <c r="K197" s="3"/>
      <c r="M197" s="5"/>
      <c r="N197" s="3"/>
      <c r="O197" s="7"/>
      <c r="R197" s="9"/>
      <c r="S197" s="9"/>
    </row>
    <row r="198" ht="12.75" customHeight="1">
      <c r="B198" s="1"/>
      <c r="E198" s="1"/>
      <c r="F198" s="1"/>
      <c r="G198" s="3"/>
      <c r="H198" s="4"/>
      <c r="I198" s="1"/>
      <c r="J198" s="5"/>
      <c r="K198" s="3"/>
      <c r="M198" s="5"/>
      <c r="N198" s="3"/>
      <c r="O198" s="7"/>
      <c r="R198" s="9"/>
      <c r="S198" s="9"/>
    </row>
    <row r="199" ht="12.75" customHeight="1">
      <c r="B199" s="1"/>
      <c r="E199" s="1"/>
      <c r="F199" s="1"/>
      <c r="G199" s="3"/>
      <c r="H199" s="4"/>
      <c r="I199" s="1"/>
      <c r="J199" s="5"/>
      <c r="K199" s="3"/>
      <c r="M199" s="5"/>
      <c r="N199" s="3"/>
      <c r="O199" s="7"/>
      <c r="R199" s="9"/>
      <c r="S199" s="9"/>
    </row>
    <row r="200" ht="12.75" customHeight="1">
      <c r="B200" s="1"/>
      <c r="E200" s="1"/>
      <c r="F200" s="1"/>
      <c r="G200" s="3"/>
      <c r="H200" s="4"/>
      <c r="I200" s="1"/>
      <c r="J200" s="5"/>
      <c r="K200" s="3"/>
      <c r="M200" s="5"/>
      <c r="N200" s="3"/>
      <c r="O200" s="7"/>
      <c r="R200" s="9"/>
      <c r="S200" s="9"/>
    </row>
    <row r="201" ht="12.75" customHeight="1">
      <c r="B201" s="1"/>
      <c r="E201" s="1"/>
      <c r="F201" s="1"/>
      <c r="G201" s="3"/>
      <c r="H201" s="4"/>
      <c r="I201" s="1"/>
      <c r="J201" s="5"/>
      <c r="K201" s="3"/>
      <c r="M201" s="5"/>
      <c r="N201" s="3"/>
      <c r="O201" s="7"/>
      <c r="R201" s="9"/>
      <c r="S201" s="9"/>
    </row>
    <row r="202" ht="12.75" customHeight="1">
      <c r="B202" s="1"/>
      <c r="E202" s="1"/>
      <c r="F202" s="1"/>
      <c r="G202" s="3"/>
      <c r="H202" s="4"/>
      <c r="I202" s="1"/>
      <c r="J202" s="5"/>
      <c r="K202" s="3"/>
      <c r="M202" s="5"/>
      <c r="N202" s="3"/>
      <c r="O202" s="7"/>
      <c r="R202" s="9"/>
      <c r="S202" s="9"/>
    </row>
    <row r="203" ht="12.75" customHeight="1">
      <c r="B203" s="1"/>
      <c r="E203" s="1"/>
      <c r="F203" s="1"/>
      <c r="G203" s="3"/>
      <c r="H203" s="4"/>
      <c r="I203" s="1"/>
      <c r="J203" s="5"/>
      <c r="K203" s="3"/>
      <c r="M203" s="5"/>
      <c r="N203" s="3"/>
      <c r="O203" s="7"/>
      <c r="R203" s="9"/>
      <c r="S203" s="9"/>
    </row>
    <row r="204" ht="12.75" customHeight="1">
      <c r="B204" s="1"/>
      <c r="E204" s="1"/>
      <c r="F204" s="1"/>
      <c r="G204" s="3"/>
      <c r="H204" s="4"/>
      <c r="I204" s="1"/>
      <c r="J204" s="5"/>
      <c r="K204" s="3"/>
      <c r="M204" s="5"/>
      <c r="N204" s="3"/>
      <c r="O204" s="7"/>
      <c r="R204" s="9"/>
      <c r="S204" s="9"/>
    </row>
    <row r="205" ht="12.75" customHeight="1">
      <c r="B205" s="1"/>
      <c r="E205" s="1"/>
      <c r="F205" s="1"/>
      <c r="G205" s="3"/>
      <c r="H205" s="4"/>
      <c r="I205" s="1"/>
      <c r="J205" s="5"/>
      <c r="K205" s="3"/>
      <c r="M205" s="5"/>
      <c r="N205" s="3"/>
      <c r="O205" s="7"/>
      <c r="R205" s="9"/>
      <c r="S205" s="9"/>
    </row>
    <row r="206" ht="12.75" customHeight="1">
      <c r="B206" s="1"/>
      <c r="E206" s="1"/>
      <c r="F206" s="1"/>
      <c r="G206" s="3"/>
      <c r="H206" s="4"/>
      <c r="I206" s="1"/>
      <c r="J206" s="5"/>
      <c r="K206" s="3"/>
      <c r="M206" s="5"/>
      <c r="N206" s="3"/>
      <c r="O206" s="7"/>
      <c r="R206" s="9"/>
      <c r="S206" s="9"/>
    </row>
    <row r="207" ht="12.75" customHeight="1">
      <c r="B207" s="1"/>
      <c r="E207" s="1"/>
      <c r="F207" s="1"/>
      <c r="G207" s="3"/>
      <c r="H207" s="4"/>
      <c r="I207" s="1"/>
      <c r="J207" s="5"/>
      <c r="K207" s="3"/>
      <c r="M207" s="5"/>
      <c r="N207" s="3"/>
      <c r="O207" s="7"/>
      <c r="R207" s="9"/>
      <c r="S207" s="9"/>
    </row>
    <row r="208" ht="12.75" customHeight="1">
      <c r="B208" s="1"/>
      <c r="E208" s="1"/>
      <c r="F208" s="1"/>
      <c r="G208" s="3"/>
      <c r="H208" s="4"/>
      <c r="I208" s="1"/>
      <c r="J208" s="5"/>
      <c r="K208" s="3"/>
      <c r="M208" s="5"/>
      <c r="N208" s="3"/>
      <c r="O208" s="7"/>
      <c r="R208" s="9"/>
      <c r="S208" s="9"/>
    </row>
    <row r="209" ht="12.75" customHeight="1">
      <c r="B209" s="1"/>
      <c r="E209" s="1"/>
      <c r="F209" s="1"/>
      <c r="G209" s="3"/>
      <c r="H209" s="4"/>
      <c r="I209" s="1"/>
      <c r="J209" s="5"/>
      <c r="K209" s="3"/>
      <c r="M209" s="5"/>
      <c r="N209" s="3"/>
      <c r="O209" s="7"/>
      <c r="R209" s="9"/>
      <c r="S209" s="9"/>
    </row>
    <row r="210" ht="12.75" customHeight="1">
      <c r="B210" s="1"/>
      <c r="E210" s="1"/>
      <c r="F210" s="1"/>
      <c r="G210" s="3"/>
      <c r="H210" s="4"/>
      <c r="I210" s="1"/>
      <c r="J210" s="5"/>
      <c r="K210" s="3"/>
      <c r="M210" s="5"/>
      <c r="N210" s="3"/>
      <c r="O210" s="7"/>
      <c r="R210" s="9"/>
      <c r="S210" s="9"/>
    </row>
    <row r="211" ht="12.75" customHeight="1">
      <c r="B211" s="1"/>
      <c r="E211" s="1"/>
      <c r="F211" s="1"/>
      <c r="G211" s="3"/>
      <c r="H211" s="4"/>
      <c r="I211" s="1"/>
      <c r="J211" s="5"/>
      <c r="K211" s="3"/>
      <c r="M211" s="5"/>
      <c r="N211" s="3"/>
      <c r="O211" s="7"/>
      <c r="R211" s="9"/>
      <c r="S211" s="9"/>
    </row>
    <row r="212" ht="12.75" customHeight="1">
      <c r="B212" s="1"/>
      <c r="E212" s="1"/>
      <c r="F212" s="1"/>
      <c r="G212" s="3"/>
      <c r="H212" s="4"/>
      <c r="I212" s="1"/>
      <c r="J212" s="5"/>
      <c r="K212" s="3"/>
      <c r="M212" s="5"/>
      <c r="N212" s="3"/>
      <c r="O212" s="7"/>
      <c r="R212" s="9"/>
      <c r="S212" s="9"/>
    </row>
    <row r="213" ht="12.75" customHeight="1">
      <c r="B213" s="1"/>
      <c r="E213" s="1"/>
      <c r="F213" s="1"/>
      <c r="G213" s="3"/>
      <c r="H213" s="4"/>
      <c r="I213" s="1"/>
      <c r="J213" s="5"/>
      <c r="K213" s="3"/>
      <c r="M213" s="5"/>
      <c r="N213" s="3"/>
      <c r="O213" s="7"/>
      <c r="R213" s="9"/>
      <c r="S213" s="9"/>
    </row>
    <row r="214" ht="12.75" customHeight="1">
      <c r="B214" s="1"/>
      <c r="E214" s="1"/>
      <c r="F214" s="1"/>
      <c r="G214" s="3"/>
      <c r="H214" s="4"/>
      <c r="I214" s="1"/>
      <c r="J214" s="5"/>
      <c r="K214" s="3"/>
      <c r="M214" s="5"/>
      <c r="N214" s="3"/>
      <c r="O214" s="7"/>
      <c r="R214" s="9"/>
      <c r="S214" s="9"/>
    </row>
    <row r="215" ht="12.75" customHeight="1">
      <c r="B215" s="1"/>
      <c r="E215" s="1"/>
      <c r="F215" s="1"/>
      <c r="G215" s="3"/>
      <c r="H215" s="4"/>
      <c r="I215" s="1"/>
      <c r="J215" s="5"/>
      <c r="K215" s="3"/>
      <c r="M215" s="5"/>
      <c r="N215" s="3"/>
      <c r="O215" s="7"/>
      <c r="R215" s="9"/>
      <c r="S215" s="9"/>
    </row>
    <row r="216" ht="12.75" customHeight="1">
      <c r="B216" s="1"/>
      <c r="E216" s="1"/>
      <c r="F216" s="1"/>
      <c r="G216" s="3"/>
      <c r="H216" s="4"/>
      <c r="I216" s="1"/>
      <c r="J216" s="5"/>
      <c r="K216" s="3"/>
      <c r="M216" s="5"/>
      <c r="N216" s="3"/>
      <c r="O216" s="7"/>
      <c r="R216" s="9"/>
      <c r="S216" s="9"/>
    </row>
    <row r="217" ht="12.75" customHeight="1">
      <c r="B217" s="1"/>
      <c r="E217" s="1"/>
      <c r="F217" s="1"/>
      <c r="G217" s="3"/>
      <c r="H217" s="4"/>
      <c r="I217" s="1"/>
      <c r="J217" s="5"/>
      <c r="K217" s="3"/>
      <c r="M217" s="5"/>
      <c r="N217" s="3"/>
      <c r="O217" s="7"/>
      <c r="R217" s="9"/>
      <c r="S217" s="9"/>
    </row>
    <row r="218" ht="12.75" customHeight="1">
      <c r="B218" s="1"/>
      <c r="E218" s="1"/>
      <c r="F218" s="1"/>
      <c r="G218" s="3"/>
      <c r="H218" s="4"/>
      <c r="I218" s="1"/>
      <c r="J218" s="5"/>
      <c r="K218" s="3"/>
      <c r="M218" s="5"/>
      <c r="N218" s="3"/>
      <c r="O218" s="7"/>
      <c r="R218" s="9"/>
      <c r="S218" s="9"/>
    </row>
    <row r="219" ht="12.75" customHeight="1">
      <c r="B219" s="1"/>
      <c r="E219" s="1"/>
      <c r="F219" s="1"/>
      <c r="G219" s="3"/>
      <c r="H219" s="4"/>
      <c r="I219" s="1"/>
      <c r="J219" s="5"/>
      <c r="K219" s="3"/>
      <c r="M219" s="5"/>
      <c r="N219" s="3"/>
      <c r="O219" s="7"/>
      <c r="R219" s="9"/>
      <c r="S219" s="9"/>
    </row>
    <row r="220" ht="12.75" customHeight="1">
      <c r="B220" s="1"/>
      <c r="E220" s="1"/>
      <c r="F220" s="1"/>
      <c r="G220" s="3"/>
      <c r="H220" s="4"/>
      <c r="I220" s="1"/>
      <c r="J220" s="5"/>
      <c r="K220" s="3"/>
      <c r="M220" s="5"/>
      <c r="N220" s="3"/>
      <c r="O220" s="7"/>
      <c r="R220" s="9"/>
      <c r="S220" s="9"/>
    </row>
    <row r="221" ht="12.75" customHeight="1">
      <c r="B221" s="1"/>
      <c r="E221" s="1"/>
      <c r="F221" s="1"/>
      <c r="G221" s="3"/>
      <c r="H221" s="4"/>
      <c r="I221" s="1"/>
      <c r="J221" s="5"/>
      <c r="K221" s="3"/>
      <c r="M221" s="5"/>
      <c r="N221" s="3"/>
      <c r="O221" s="7"/>
      <c r="R221" s="9"/>
      <c r="S221" s="9"/>
    </row>
    <row r="222" ht="12.75" customHeight="1">
      <c r="B222" s="1"/>
      <c r="E222" s="1"/>
      <c r="F222" s="1"/>
      <c r="G222" s="3"/>
      <c r="H222" s="4"/>
      <c r="I222" s="1"/>
      <c r="J222" s="5"/>
      <c r="K222" s="3"/>
      <c r="M222" s="5"/>
      <c r="N222" s="3"/>
      <c r="O222" s="7"/>
      <c r="R222" s="9"/>
      <c r="S222" s="9"/>
    </row>
    <row r="223" ht="12.75" customHeight="1">
      <c r="B223" s="1"/>
      <c r="E223" s="1"/>
      <c r="F223" s="1"/>
      <c r="G223" s="3"/>
      <c r="H223" s="4"/>
      <c r="I223" s="1"/>
      <c r="J223" s="5"/>
      <c r="K223" s="3"/>
      <c r="M223" s="5"/>
      <c r="N223" s="3"/>
      <c r="O223" s="7"/>
      <c r="R223" s="9"/>
      <c r="S223" s="9"/>
    </row>
    <row r="224" ht="12.75" customHeight="1">
      <c r="B224" s="1"/>
      <c r="E224" s="1"/>
      <c r="F224" s="1"/>
      <c r="G224" s="3"/>
      <c r="H224" s="4"/>
      <c r="I224" s="1"/>
      <c r="J224" s="5"/>
      <c r="K224" s="3"/>
      <c r="M224" s="5"/>
      <c r="N224" s="3"/>
      <c r="O224" s="7"/>
      <c r="R224" s="9"/>
      <c r="S224" s="9"/>
    </row>
    <row r="225" ht="12.75" customHeight="1">
      <c r="B225" s="1"/>
      <c r="E225" s="1"/>
      <c r="F225" s="1"/>
      <c r="G225" s="3"/>
      <c r="H225" s="4"/>
      <c r="I225" s="1"/>
      <c r="J225" s="5"/>
      <c r="K225" s="3"/>
      <c r="M225" s="5"/>
      <c r="N225" s="3"/>
      <c r="O225" s="7"/>
      <c r="R225" s="9"/>
      <c r="S225" s="9"/>
    </row>
    <row r="226" ht="12.75" customHeight="1">
      <c r="B226" s="1"/>
      <c r="E226" s="1"/>
      <c r="F226" s="1"/>
      <c r="G226" s="3"/>
      <c r="H226" s="4"/>
      <c r="I226" s="1"/>
      <c r="J226" s="5"/>
      <c r="K226" s="3"/>
      <c r="M226" s="5"/>
      <c r="N226" s="3"/>
      <c r="O226" s="7"/>
      <c r="R226" s="9"/>
      <c r="S226" s="9"/>
    </row>
    <row r="227" ht="12.75" customHeight="1">
      <c r="B227" s="1"/>
      <c r="E227" s="1"/>
      <c r="F227" s="1"/>
      <c r="G227" s="3"/>
      <c r="H227" s="4"/>
      <c r="I227" s="1"/>
      <c r="J227" s="5"/>
      <c r="K227" s="3"/>
      <c r="M227" s="5"/>
      <c r="N227" s="3"/>
      <c r="O227" s="7"/>
      <c r="R227" s="9"/>
      <c r="S227" s="9"/>
    </row>
    <row r="228" ht="12.75" customHeight="1">
      <c r="B228" s="1"/>
      <c r="E228" s="1"/>
      <c r="F228" s="1"/>
      <c r="G228" s="3"/>
      <c r="H228" s="4"/>
      <c r="I228" s="1"/>
      <c r="J228" s="5"/>
      <c r="K228" s="3"/>
      <c r="M228" s="5"/>
      <c r="N228" s="3"/>
      <c r="O228" s="7"/>
      <c r="R228" s="9"/>
      <c r="S228" s="9"/>
    </row>
    <row r="229" ht="12.75" customHeight="1">
      <c r="B229" s="1"/>
      <c r="E229" s="1"/>
      <c r="F229" s="1"/>
      <c r="G229" s="3"/>
      <c r="H229" s="4"/>
      <c r="I229" s="1"/>
      <c r="J229" s="5"/>
      <c r="K229" s="3"/>
      <c r="M229" s="5"/>
      <c r="N229" s="3"/>
      <c r="O229" s="7"/>
      <c r="R229" s="9"/>
      <c r="S229" s="9"/>
    </row>
    <row r="230" ht="12.75" customHeight="1">
      <c r="B230" s="1"/>
      <c r="E230" s="1"/>
      <c r="F230" s="1"/>
      <c r="G230" s="3"/>
      <c r="H230" s="4"/>
      <c r="I230" s="1"/>
      <c r="J230" s="5"/>
      <c r="K230" s="3"/>
      <c r="M230" s="5"/>
      <c r="N230" s="3"/>
      <c r="O230" s="7"/>
      <c r="R230" s="9"/>
      <c r="S230" s="9"/>
    </row>
    <row r="231" ht="12.75" customHeight="1">
      <c r="B231" s="1"/>
      <c r="E231" s="1"/>
      <c r="F231" s="1"/>
      <c r="G231" s="3"/>
      <c r="H231" s="4"/>
      <c r="I231" s="1"/>
      <c r="J231" s="5"/>
      <c r="K231" s="3"/>
      <c r="M231" s="5"/>
      <c r="N231" s="3"/>
      <c r="O231" s="7"/>
      <c r="R231" s="9"/>
      <c r="S231" s="9"/>
    </row>
    <row r="232" ht="12.75" customHeight="1">
      <c r="B232" s="1"/>
      <c r="E232" s="1"/>
      <c r="F232" s="1"/>
      <c r="G232" s="3"/>
      <c r="H232" s="4"/>
      <c r="I232" s="1"/>
      <c r="J232" s="5"/>
      <c r="K232" s="3"/>
      <c r="M232" s="5"/>
      <c r="N232" s="3"/>
      <c r="O232" s="7"/>
      <c r="R232" s="9"/>
      <c r="S232" s="9"/>
    </row>
    <row r="233" ht="12.75" customHeight="1">
      <c r="B233" s="1"/>
      <c r="E233" s="1"/>
      <c r="F233" s="1"/>
      <c r="G233" s="3"/>
      <c r="H233" s="4"/>
      <c r="I233" s="1"/>
      <c r="J233" s="5"/>
      <c r="K233" s="3"/>
      <c r="M233" s="5"/>
      <c r="N233" s="3"/>
      <c r="O233" s="7"/>
      <c r="R233" s="9"/>
      <c r="S233" s="9"/>
    </row>
    <row r="234" ht="12.75" customHeight="1">
      <c r="B234" s="1"/>
      <c r="E234" s="1"/>
      <c r="F234" s="1"/>
      <c r="G234" s="3"/>
      <c r="H234" s="4"/>
      <c r="I234" s="1"/>
      <c r="J234" s="5"/>
      <c r="K234" s="3"/>
      <c r="M234" s="5"/>
      <c r="N234" s="3"/>
      <c r="O234" s="7"/>
      <c r="R234" s="9"/>
      <c r="S234" s="9"/>
    </row>
    <row r="235" ht="12.75" customHeight="1">
      <c r="B235" s="1"/>
      <c r="E235" s="1"/>
      <c r="F235" s="1"/>
      <c r="G235" s="3"/>
      <c r="H235" s="4"/>
      <c r="I235" s="1"/>
      <c r="J235" s="5"/>
      <c r="K235" s="3"/>
      <c r="M235" s="5"/>
      <c r="N235" s="3"/>
      <c r="O235" s="7"/>
      <c r="R235" s="9"/>
      <c r="S235" s="9"/>
    </row>
    <row r="236" ht="12.75" customHeight="1">
      <c r="B236" s="1"/>
      <c r="E236" s="1"/>
      <c r="F236" s="1"/>
      <c r="G236" s="3"/>
      <c r="H236" s="4"/>
      <c r="I236" s="1"/>
      <c r="J236" s="5"/>
      <c r="K236" s="3"/>
      <c r="M236" s="5"/>
      <c r="N236" s="3"/>
      <c r="O236" s="7"/>
      <c r="R236" s="9"/>
      <c r="S236" s="9"/>
    </row>
    <row r="237" ht="12.75" customHeight="1">
      <c r="B237" s="1"/>
      <c r="E237" s="1"/>
      <c r="F237" s="1"/>
      <c r="G237" s="3"/>
      <c r="H237" s="4"/>
      <c r="I237" s="1"/>
      <c r="J237" s="5"/>
      <c r="K237" s="3"/>
      <c r="M237" s="5"/>
      <c r="N237" s="3"/>
      <c r="O237" s="7"/>
      <c r="R237" s="9"/>
      <c r="S237" s="9"/>
    </row>
    <row r="238" ht="12.75" customHeight="1">
      <c r="B238" s="1"/>
      <c r="E238" s="1"/>
      <c r="F238" s="1"/>
      <c r="G238" s="3"/>
      <c r="H238" s="4"/>
      <c r="I238" s="1"/>
      <c r="J238" s="5"/>
      <c r="K238" s="3"/>
      <c r="M238" s="5"/>
      <c r="N238" s="3"/>
      <c r="O238" s="7"/>
      <c r="R238" s="9"/>
      <c r="S238" s="9"/>
    </row>
    <row r="239" ht="12.75" customHeight="1">
      <c r="B239" s="1"/>
      <c r="E239" s="1"/>
      <c r="F239" s="1"/>
      <c r="G239" s="3"/>
      <c r="H239" s="4"/>
      <c r="I239" s="1"/>
      <c r="J239" s="5"/>
      <c r="K239" s="3"/>
      <c r="M239" s="5"/>
      <c r="N239" s="3"/>
      <c r="O239" s="7"/>
      <c r="R239" s="9"/>
      <c r="S239" s="9"/>
    </row>
    <row r="240" ht="12.75" customHeight="1">
      <c r="B240" s="1"/>
      <c r="E240" s="1"/>
      <c r="F240" s="1"/>
      <c r="G240" s="3"/>
      <c r="H240" s="4"/>
      <c r="I240" s="1"/>
      <c r="J240" s="5"/>
      <c r="K240" s="3"/>
      <c r="M240" s="5"/>
      <c r="N240" s="3"/>
      <c r="O240" s="7"/>
      <c r="R240" s="9"/>
      <c r="S240" s="9"/>
    </row>
    <row r="241" ht="12.75" customHeight="1">
      <c r="B241" s="1"/>
      <c r="E241" s="1"/>
      <c r="F241" s="1"/>
      <c r="G241" s="3"/>
      <c r="H241" s="4"/>
      <c r="I241" s="1"/>
      <c r="J241" s="5"/>
      <c r="K241" s="3"/>
      <c r="M241" s="5"/>
      <c r="N241" s="3"/>
      <c r="O241" s="7"/>
      <c r="R241" s="9"/>
      <c r="S241" s="9"/>
    </row>
    <row r="242" ht="12.75" customHeight="1">
      <c r="B242" s="1"/>
      <c r="E242" s="1"/>
      <c r="F242" s="1"/>
      <c r="G242" s="3"/>
      <c r="H242" s="4"/>
      <c r="I242" s="1"/>
      <c r="J242" s="5"/>
      <c r="K242" s="3"/>
      <c r="M242" s="5"/>
      <c r="N242" s="3"/>
      <c r="O242" s="7"/>
      <c r="R242" s="9"/>
      <c r="S242" s="9"/>
    </row>
    <row r="243" ht="12.75" customHeight="1">
      <c r="B243" s="1"/>
      <c r="E243" s="1"/>
      <c r="F243" s="1"/>
      <c r="G243" s="3"/>
      <c r="H243" s="4"/>
      <c r="I243" s="1"/>
      <c r="J243" s="5"/>
      <c r="K243" s="3"/>
      <c r="M243" s="5"/>
      <c r="N243" s="3"/>
      <c r="O243" s="7"/>
      <c r="R243" s="9"/>
      <c r="S243" s="9"/>
    </row>
    <row r="244" ht="12.75" customHeight="1">
      <c r="B244" s="1"/>
      <c r="E244" s="1"/>
      <c r="F244" s="1"/>
      <c r="G244" s="3"/>
      <c r="H244" s="4"/>
      <c r="I244" s="1"/>
      <c r="J244" s="5"/>
      <c r="K244" s="3"/>
      <c r="M244" s="5"/>
      <c r="N244" s="3"/>
      <c r="O244" s="7"/>
      <c r="R244" s="9"/>
      <c r="S244" s="9"/>
    </row>
    <row r="245" ht="12.75" customHeight="1">
      <c r="B245" s="1"/>
      <c r="E245" s="1"/>
      <c r="F245" s="1"/>
      <c r="G245" s="3"/>
      <c r="H245" s="4"/>
      <c r="I245" s="1"/>
      <c r="J245" s="5"/>
      <c r="K245" s="3"/>
      <c r="M245" s="5"/>
      <c r="N245" s="3"/>
      <c r="O245" s="7"/>
      <c r="R245" s="9"/>
      <c r="S245" s="9"/>
    </row>
    <row r="246" ht="12.75" customHeight="1">
      <c r="B246" s="1"/>
      <c r="E246" s="1"/>
      <c r="F246" s="1"/>
      <c r="G246" s="3"/>
      <c r="H246" s="4"/>
      <c r="I246" s="1"/>
      <c r="J246" s="5"/>
      <c r="K246" s="3"/>
      <c r="M246" s="5"/>
      <c r="N246" s="3"/>
      <c r="O246" s="7"/>
      <c r="R246" s="9"/>
      <c r="S246" s="9"/>
    </row>
    <row r="247" ht="12.75" customHeight="1">
      <c r="B247" s="1"/>
      <c r="E247" s="1"/>
      <c r="F247" s="1"/>
      <c r="G247" s="3"/>
      <c r="H247" s="4"/>
      <c r="I247" s="1"/>
      <c r="J247" s="5"/>
      <c r="K247" s="3"/>
      <c r="M247" s="5"/>
      <c r="N247" s="3"/>
      <c r="O247" s="7"/>
      <c r="R247" s="9"/>
      <c r="S247" s="9"/>
    </row>
    <row r="248" ht="12.75" customHeight="1">
      <c r="B248" s="1"/>
      <c r="E248" s="1"/>
      <c r="F248" s="1"/>
      <c r="G248" s="3"/>
      <c r="H248" s="4"/>
      <c r="I248" s="1"/>
      <c r="J248" s="5"/>
      <c r="K248" s="3"/>
      <c r="M248" s="5"/>
      <c r="N248" s="3"/>
      <c r="O248" s="7"/>
      <c r="R248" s="9"/>
      <c r="S248" s="9"/>
    </row>
    <row r="249" ht="12.75" customHeight="1">
      <c r="B249" s="1"/>
      <c r="E249" s="1"/>
      <c r="F249" s="1"/>
      <c r="G249" s="3"/>
      <c r="H249" s="4"/>
      <c r="I249" s="1"/>
      <c r="J249" s="5"/>
      <c r="K249" s="3"/>
      <c r="M249" s="5"/>
      <c r="N249" s="3"/>
      <c r="O249" s="7"/>
      <c r="R249" s="9"/>
      <c r="S249" s="9"/>
    </row>
    <row r="250" ht="12.75" customHeight="1">
      <c r="B250" s="1"/>
      <c r="E250" s="1"/>
      <c r="F250" s="1"/>
      <c r="G250" s="3"/>
      <c r="H250" s="4"/>
      <c r="I250" s="1"/>
      <c r="J250" s="5"/>
      <c r="K250" s="3"/>
      <c r="M250" s="5"/>
      <c r="N250" s="3"/>
      <c r="O250" s="7"/>
      <c r="R250" s="9"/>
      <c r="S250" s="9"/>
    </row>
    <row r="251" ht="12.75" customHeight="1">
      <c r="B251" s="1"/>
      <c r="E251" s="1"/>
      <c r="F251" s="1"/>
      <c r="G251" s="3"/>
      <c r="H251" s="4"/>
      <c r="I251" s="1"/>
      <c r="J251" s="5"/>
      <c r="K251" s="3"/>
      <c r="M251" s="5"/>
      <c r="N251" s="3"/>
      <c r="O251" s="7"/>
      <c r="R251" s="9"/>
      <c r="S251" s="9"/>
    </row>
    <row r="252" ht="12.75" customHeight="1">
      <c r="B252" s="1"/>
      <c r="E252" s="1"/>
      <c r="F252" s="1"/>
      <c r="G252" s="3"/>
      <c r="H252" s="4"/>
      <c r="I252" s="1"/>
      <c r="J252" s="5"/>
      <c r="K252" s="3"/>
      <c r="M252" s="5"/>
      <c r="N252" s="3"/>
      <c r="O252" s="7"/>
      <c r="R252" s="9"/>
      <c r="S252" s="9"/>
    </row>
    <row r="253" ht="12.75" customHeight="1">
      <c r="B253" s="1"/>
      <c r="E253" s="1"/>
      <c r="F253" s="1"/>
      <c r="G253" s="3"/>
      <c r="H253" s="4"/>
      <c r="I253" s="1"/>
      <c r="J253" s="5"/>
      <c r="K253" s="3"/>
      <c r="M253" s="5"/>
      <c r="N253" s="3"/>
      <c r="O253" s="7"/>
      <c r="R253" s="9"/>
      <c r="S253" s="9"/>
    </row>
    <row r="254" ht="12.75" customHeight="1">
      <c r="B254" s="1"/>
      <c r="E254" s="1"/>
      <c r="F254" s="1"/>
      <c r="G254" s="3"/>
      <c r="H254" s="4"/>
      <c r="I254" s="1"/>
      <c r="J254" s="5"/>
      <c r="K254" s="3"/>
      <c r="M254" s="5"/>
      <c r="N254" s="3"/>
      <c r="O254" s="7"/>
      <c r="R254" s="9"/>
      <c r="S254" s="9"/>
    </row>
    <row r="255" ht="12.75" customHeight="1">
      <c r="B255" s="1"/>
      <c r="E255" s="1"/>
      <c r="F255" s="1"/>
      <c r="G255" s="3"/>
      <c r="H255" s="4"/>
      <c r="I255" s="1"/>
      <c r="J255" s="5"/>
      <c r="K255" s="3"/>
      <c r="M255" s="5"/>
      <c r="N255" s="3"/>
      <c r="O255" s="7"/>
      <c r="R255" s="9"/>
      <c r="S255" s="9"/>
    </row>
    <row r="256" ht="12.75" customHeight="1">
      <c r="B256" s="1"/>
      <c r="E256" s="1"/>
      <c r="F256" s="1"/>
      <c r="G256" s="3"/>
      <c r="H256" s="4"/>
      <c r="I256" s="1"/>
      <c r="J256" s="5"/>
      <c r="K256" s="3"/>
      <c r="M256" s="5"/>
      <c r="N256" s="3"/>
      <c r="O256" s="7"/>
      <c r="R256" s="9"/>
      <c r="S256" s="9"/>
    </row>
    <row r="257" ht="12.75" customHeight="1">
      <c r="B257" s="1"/>
      <c r="E257" s="1"/>
      <c r="F257" s="1"/>
      <c r="G257" s="3"/>
      <c r="H257" s="4"/>
      <c r="I257" s="1"/>
      <c r="J257" s="5"/>
      <c r="K257" s="3"/>
      <c r="M257" s="5"/>
      <c r="N257" s="3"/>
      <c r="O257" s="7"/>
      <c r="R257" s="9"/>
      <c r="S257" s="9"/>
    </row>
    <row r="258" ht="12.75" customHeight="1">
      <c r="B258" s="1"/>
      <c r="E258" s="1"/>
      <c r="F258" s="1"/>
      <c r="G258" s="3"/>
      <c r="H258" s="4"/>
      <c r="I258" s="1"/>
      <c r="J258" s="5"/>
      <c r="K258" s="3"/>
      <c r="M258" s="5"/>
      <c r="N258" s="3"/>
      <c r="O258" s="7"/>
      <c r="R258" s="9"/>
      <c r="S258" s="9"/>
    </row>
    <row r="259" ht="12.75" customHeight="1">
      <c r="B259" s="1"/>
      <c r="E259" s="1"/>
      <c r="F259" s="1"/>
      <c r="G259" s="3"/>
      <c r="H259" s="4"/>
      <c r="I259" s="1"/>
      <c r="J259" s="5"/>
      <c r="K259" s="3"/>
      <c r="M259" s="5"/>
      <c r="N259" s="3"/>
      <c r="O259" s="7"/>
      <c r="R259" s="9"/>
      <c r="S259" s="9"/>
    </row>
    <row r="260" ht="12.75" customHeight="1">
      <c r="B260" s="1"/>
      <c r="E260" s="1"/>
      <c r="F260" s="1"/>
      <c r="G260" s="3"/>
      <c r="H260" s="4"/>
      <c r="I260" s="1"/>
      <c r="J260" s="5"/>
      <c r="K260" s="3"/>
      <c r="M260" s="5"/>
      <c r="N260" s="3"/>
      <c r="O260" s="7"/>
      <c r="R260" s="9"/>
      <c r="S260" s="9"/>
    </row>
    <row r="261" ht="12.75" customHeight="1">
      <c r="B261" s="1"/>
      <c r="E261" s="1"/>
      <c r="F261" s="1"/>
      <c r="G261" s="3"/>
      <c r="H261" s="4"/>
      <c r="I261" s="1"/>
      <c r="J261" s="5"/>
      <c r="K261" s="3"/>
      <c r="M261" s="5"/>
      <c r="N261" s="3"/>
      <c r="O261" s="7"/>
      <c r="R261" s="9"/>
      <c r="S261" s="9"/>
    </row>
    <row r="262" ht="12.75" customHeight="1">
      <c r="B262" s="1"/>
      <c r="E262" s="1"/>
      <c r="F262" s="1"/>
      <c r="G262" s="3"/>
      <c r="H262" s="4"/>
      <c r="I262" s="1"/>
      <c r="J262" s="5"/>
      <c r="K262" s="3"/>
      <c r="M262" s="5"/>
      <c r="N262" s="3"/>
      <c r="O262" s="7"/>
      <c r="R262" s="9"/>
      <c r="S262" s="9"/>
    </row>
    <row r="263" ht="12.75" customHeight="1">
      <c r="B263" s="1"/>
      <c r="E263" s="1"/>
      <c r="F263" s="1"/>
      <c r="G263" s="3"/>
      <c r="H263" s="4"/>
      <c r="I263" s="1"/>
      <c r="J263" s="5"/>
      <c r="K263" s="3"/>
      <c r="M263" s="5"/>
      <c r="N263" s="3"/>
      <c r="O263" s="7"/>
      <c r="R263" s="9"/>
      <c r="S263" s="9"/>
    </row>
    <row r="264" ht="12.75" customHeight="1">
      <c r="B264" s="1"/>
      <c r="E264" s="1"/>
      <c r="F264" s="1"/>
      <c r="G264" s="3"/>
      <c r="H264" s="4"/>
      <c r="I264" s="1"/>
      <c r="J264" s="5"/>
      <c r="K264" s="3"/>
      <c r="M264" s="5"/>
      <c r="N264" s="3"/>
      <c r="O264" s="7"/>
      <c r="R264" s="9"/>
      <c r="S264" s="9"/>
    </row>
    <row r="265" ht="12.75" customHeight="1">
      <c r="B265" s="1"/>
      <c r="E265" s="1"/>
      <c r="F265" s="1"/>
      <c r="G265" s="3"/>
      <c r="H265" s="4"/>
      <c r="I265" s="1"/>
      <c r="J265" s="5"/>
      <c r="K265" s="3"/>
      <c r="M265" s="5"/>
      <c r="N265" s="3"/>
      <c r="O265" s="7"/>
      <c r="R265" s="9"/>
      <c r="S265" s="9"/>
    </row>
    <row r="266" ht="12.75" customHeight="1">
      <c r="B266" s="1"/>
      <c r="E266" s="1"/>
      <c r="F266" s="1"/>
      <c r="G266" s="3"/>
      <c r="H266" s="4"/>
      <c r="I266" s="1"/>
      <c r="J266" s="5"/>
      <c r="K266" s="3"/>
      <c r="M266" s="5"/>
      <c r="N266" s="3"/>
      <c r="O266" s="7"/>
      <c r="R266" s="9"/>
      <c r="S266" s="9"/>
    </row>
    <row r="267" ht="12.75" customHeight="1">
      <c r="B267" s="1"/>
      <c r="E267" s="1"/>
      <c r="F267" s="1"/>
      <c r="G267" s="3"/>
      <c r="H267" s="4"/>
      <c r="I267" s="1"/>
      <c r="J267" s="5"/>
      <c r="K267" s="3"/>
      <c r="M267" s="5"/>
      <c r="N267" s="3"/>
      <c r="O267" s="7"/>
      <c r="R267" s="9"/>
      <c r="S267" s="9"/>
    </row>
    <row r="268" ht="12.75" customHeight="1">
      <c r="B268" s="1"/>
      <c r="E268" s="1"/>
      <c r="F268" s="1"/>
      <c r="G268" s="3"/>
      <c r="H268" s="4"/>
      <c r="I268" s="1"/>
      <c r="J268" s="5"/>
      <c r="K268" s="3"/>
      <c r="M268" s="5"/>
      <c r="N268" s="3"/>
      <c r="O268" s="7"/>
      <c r="R268" s="9"/>
      <c r="S268" s="9"/>
    </row>
    <row r="269" ht="12.75" customHeight="1">
      <c r="B269" s="1"/>
      <c r="E269" s="1"/>
      <c r="F269" s="1"/>
      <c r="G269" s="3"/>
      <c r="H269" s="4"/>
      <c r="I269" s="1"/>
      <c r="J269" s="5"/>
      <c r="K269" s="3"/>
      <c r="M269" s="5"/>
      <c r="N269" s="3"/>
      <c r="O269" s="7"/>
      <c r="R269" s="9"/>
      <c r="S269" s="9"/>
    </row>
    <row r="270" ht="12.75" customHeight="1">
      <c r="B270" s="1"/>
      <c r="E270" s="1"/>
      <c r="F270" s="1"/>
      <c r="G270" s="3"/>
      <c r="H270" s="4"/>
      <c r="I270" s="1"/>
      <c r="J270" s="5"/>
      <c r="K270" s="3"/>
      <c r="M270" s="5"/>
      <c r="N270" s="3"/>
      <c r="O270" s="7"/>
      <c r="R270" s="9"/>
      <c r="S270" s="9"/>
    </row>
    <row r="271" ht="12.75" customHeight="1">
      <c r="B271" s="1"/>
      <c r="E271" s="1"/>
      <c r="F271" s="1"/>
      <c r="G271" s="3"/>
      <c r="H271" s="4"/>
      <c r="I271" s="1"/>
      <c r="J271" s="5"/>
      <c r="K271" s="3"/>
      <c r="M271" s="5"/>
      <c r="N271" s="3"/>
      <c r="O271" s="7"/>
      <c r="R271" s="9"/>
      <c r="S271" s="9"/>
    </row>
    <row r="272" ht="12.75" customHeight="1">
      <c r="B272" s="1"/>
      <c r="E272" s="1"/>
      <c r="F272" s="1"/>
      <c r="G272" s="3"/>
      <c r="H272" s="4"/>
      <c r="I272" s="1"/>
      <c r="J272" s="5"/>
      <c r="K272" s="3"/>
      <c r="M272" s="5"/>
      <c r="N272" s="3"/>
      <c r="O272" s="7"/>
      <c r="R272" s="9"/>
      <c r="S272" s="9"/>
    </row>
    <row r="273" ht="12.75" customHeight="1">
      <c r="B273" s="1"/>
      <c r="E273" s="1"/>
      <c r="F273" s="1"/>
      <c r="G273" s="3"/>
      <c r="H273" s="4"/>
      <c r="I273" s="1"/>
      <c r="J273" s="5"/>
      <c r="K273" s="3"/>
      <c r="M273" s="5"/>
      <c r="N273" s="3"/>
      <c r="O273" s="7"/>
      <c r="R273" s="9"/>
      <c r="S273" s="9"/>
    </row>
    <row r="274" ht="12.75" customHeight="1">
      <c r="B274" s="1"/>
      <c r="E274" s="1"/>
      <c r="F274" s="1"/>
      <c r="G274" s="3"/>
      <c r="H274" s="4"/>
      <c r="I274" s="1"/>
      <c r="J274" s="5"/>
      <c r="K274" s="3"/>
      <c r="M274" s="5"/>
      <c r="N274" s="3"/>
      <c r="O274" s="7"/>
      <c r="R274" s="9"/>
      <c r="S274" s="9"/>
    </row>
    <row r="275" ht="12.75" customHeight="1">
      <c r="B275" s="1"/>
      <c r="E275" s="1"/>
      <c r="F275" s="1"/>
      <c r="G275" s="3"/>
      <c r="H275" s="4"/>
      <c r="I275" s="1"/>
      <c r="J275" s="5"/>
      <c r="K275" s="3"/>
      <c r="M275" s="5"/>
      <c r="N275" s="3"/>
      <c r="O275" s="7"/>
      <c r="R275" s="9"/>
      <c r="S275" s="9"/>
    </row>
    <row r="276" ht="12.75" customHeight="1">
      <c r="B276" s="1"/>
      <c r="E276" s="1"/>
      <c r="F276" s="1"/>
      <c r="G276" s="3"/>
      <c r="H276" s="4"/>
      <c r="I276" s="1"/>
      <c r="J276" s="5"/>
      <c r="K276" s="3"/>
      <c r="M276" s="5"/>
      <c r="N276" s="3"/>
      <c r="O276" s="7"/>
      <c r="R276" s="9"/>
      <c r="S276" s="9"/>
    </row>
    <row r="277" ht="12.75" customHeight="1">
      <c r="B277" s="1"/>
      <c r="E277" s="1"/>
      <c r="F277" s="1"/>
      <c r="G277" s="3"/>
      <c r="H277" s="4"/>
      <c r="I277" s="1"/>
      <c r="J277" s="5"/>
      <c r="K277" s="3"/>
      <c r="M277" s="5"/>
      <c r="N277" s="3"/>
      <c r="O277" s="7"/>
      <c r="R277" s="9"/>
      <c r="S277" s="9"/>
    </row>
    <row r="278" ht="12.75" customHeight="1">
      <c r="B278" s="1"/>
      <c r="E278" s="1"/>
      <c r="F278" s="1"/>
      <c r="G278" s="3"/>
      <c r="H278" s="4"/>
      <c r="I278" s="1"/>
      <c r="J278" s="5"/>
      <c r="K278" s="3"/>
      <c r="M278" s="5"/>
      <c r="N278" s="3"/>
      <c r="O278" s="7"/>
      <c r="R278" s="9"/>
      <c r="S278" s="9"/>
    </row>
    <row r="279" ht="12.75" customHeight="1">
      <c r="B279" s="1"/>
      <c r="E279" s="1"/>
      <c r="F279" s="1"/>
      <c r="G279" s="3"/>
      <c r="H279" s="4"/>
      <c r="I279" s="1"/>
      <c r="J279" s="5"/>
      <c r="K279" s="3"/>
      <c r="M279" s="5"/>
      <c r="N279" s="3"/>
      <c r="O279" s="7"/>
      <c r="R279" s="9"/>
      <c r="S279" s="9"/>
    </row>
    <row r="280" ht="12.75" customHeight="1">
      <c r="B280" s="1"/>
      <c r="E280" s="1"/>
      <c r="F280" s="1"/>
      <c r="G280" s="3"/>
      <c r="H280" s="4"/>
      <c r="I280" s="1"/>
      <c r="J280" s="5"/>
      <c r="K280" s="3"/>
      <c r="M280" s="5"/>
      <c r="N280" s="3"/>
      <c r="O280" s="7"/>
      <c r="R280" s="9"/>
      <c r="S280" s="9"/>
    </row>
    <row r="281" ht="12.75" customHeight="1">
      <c r="B281" s="1"/>
      <c r="E281" s="1"/>
      <c r="F281" s="1"/>
      <c r="G281" s="3"/>
      <c r="H281" s="4"/>
      <c r="I281" s="1"/>
      <c r="J281" s="5"/>
      <c r="K281" s="3"/>
      <c r="M281" s="5"/>
      <c r="N281" s="3"/>
      <c r="O281" s="7"/>
      <c r="R281" s="9"/>
      <c r="S281" s="9"/>
    </row>
    <row r="282" ht="12.75" customHeight="1">
      <c r="B282" s="1"/>
      <c r="E282" s="1"/>
      <c r="F282" s="1"/>
      <c r="G282" s="3"/>
      <c r="H282" s="4"/>
      <c r="I282" s="1"/>
      <c r="J282" s="5"/>
      <c r="K282" s="3"/>
      <c r="M282" s="5"/>
      <c r="N282" s="3"/>
      <c r="O282" s="7"/>
      <c r="R282" s="9"/>
      <c r="S282" s="9"/>
    </row>
    <row r="283" ht="12.75" customHeight="1">
      <c r="B283" s="1"/>
      <c r="E283" s="1"/>
      <c r="F283" s="1"/>
      <c r="G283" s="3"/>
      <c r="H283" s="4"/>
      <c r="I283" s="1"/>
      <c r="J283" s="5"/>
      <c r="K283" s="3"/>
      <c r="M283" s="5"/>
      <c r="N283" s="3"/>
      <c r="O283" s="7"/>
      <c r="R283" s="9"/>
      <c r="S283" s="9"/>
    </row>
    <row r="284" ht="12.75" customHeight="1">
      <c r="B284" s="1"/>
      <c r="E284" s="1"/>
      <c r="F284" s="1"/>
      <c r="G284" s="3"/>
      <c r="H284" s="4"/>
      <c r="I284" s="1"/>
      <c r="J284" s="5"/>
      <c r="K284" s="3"/>
      <c r="M284" s="5"/>
      <c r="N284" s="3"/>
      <c r="O284" s="7"/>
      <c r="R284" s="9"/>
      <c r="S284" s="9"/>
    </row>
    <row r="285" ht="12.75" customHeight="1">
      <c r="B285" s="1"/>
      <c r="E285" s="1"/>
      <c r="F285" s="1"/>
      <c r="G285" s="3"/>
      <c r="H285" s="4"/>
      <c r="I285" s="1"/>
      <c r="J285" s="5"/>
      <c r="K285" s="3"/>
      <c r="M285" s="5"/>
      <c r="N285" s="3"/>
      <c r="O285" s="7"/>
      <c r="R285" s="9"/>
      <c r="S285" s="9"/>
    </row>
    <row r="286" ht="12.75" customHeight="1">
      <c r="B286" s="1"/>
      <c r="E286" s="1"/>
      <c r="F286" s="1"/>
      <c r="G286" s="3"/>
      <c r="H286" s="4"/>
      <c r="I286" s="1"/>
      <c r="J286" s="5"/>
      <c r="K286" s="3"/>
      <c r="M286" s="5"/>
      <c r="N286" s="3"/>
      <c r="O286" s="7"/>
      <c r="R286" s="9"/>
      <c r="S286" s="9"/>
    </row>
    <row r="287" ht="12.75" customHeight="1">
      <c r="B287" s="1"/>
      <c r="E287" s="1"/>
      <c r="F287" s="1"/>
      <c r="G287" s="3"/>
      <c r="H287" s="4"/>
      <c r="I287" s="1"/>
      <c r="J287" s="5"/>
      <c r="K287" s="3"/>
      <c r="M287" s="5"/>
      <c r="N287" s="3"/>
      <c r="O287" s="7"/>
      <c r="R287" s="9"/>
      <c r="S287" s="9"/>
    </row>
    <row r="288" ht="12.75" customHeight="1">
      <c r="B288" s="1"/>
      <c r="E288" s="1"/>
      <c r="F288" s="1"/>
      <c r="G288" s="3"/>
      <c r="H288" s="4"/>
      <c r="I288" s="1"/>
      <c r="J288" s="5"/>
      <c r="K288" s="3"/>
      <c r="M288" s="5"/>
      <c r="N288" s="3"/>
      <c r="O288" s="7"/>
      <c r="R288" s="9"/>
      <c r="S288" s="9"/>
    </row>
    <row r="289" ht="12.75" customHeight="1">
      <c r="B289" s="1"/>
      <c r="E289" s="1"/>
      <c r="F289" s="1"/>
      <c r="G289" s="3"/>
      <c r="H289" s="4"/>
      <c r="I289" s="1"/>
      <c r="J289" s="5"/>
      <c r="K289" s="3"/>
      <c r="M289" s="5"/>
      <c r="N289" s="3"/>
      <c r="O289" s="7"/>
      <c r="R289" s="9"/>
      <c r="S289" s="9"/>
    </row>
    <row r="290" ht="12.75" customHeight="1">
      <c r="B290" s="1"/>
      <c r="E290" s="1"/>
      <c r="F290" s="1"/>
      <c r="G290" s="3"/>
      <c r="H290" s="4"/>
      <c r="I290" s="1"/>
      <c r="J290" s="5"/>
      <c r="K290" s="3"/>
      <c r="M290" s="5"/>
      <c r="N290" s="3"/>
      <c r="O290" s="7"/>
      <c r="R290" s="9"/>
      <c r="S290" s="9"/>
    </row>
    <row r="291" ht="12.75" customHeight="1">
      <c r="B291" s="1"/>
      <c r="E291" s="1"/>
      <c r="F291" s="1"/>
      <c r="G291" s="3"/>
      <c r="H291" s="4"/>
      <c r="I291" s="1"/>
      <c r="J291" s="5"/>
      <c r="K291" s="3"/>
      <c r="M291" s="5"/>
      <c r="N291" s="3"/>
      <c r="O291" s="7"/>
      <c r="R291" s="9"/>
      <c r="S291" s="9"/>
    </row>
    <row r="292" ht="12.75" customHeight="1">
      <c r="B292" s="1"/>
      <c r="E292" s="1"/>
      <c r="F292" s="1"/>
      <c r="G292" s="3"/>
      <c r="H292" s="4"/>
      <c r="I292" s="1"/>
      <c r="J292" s="5"/>
      <c r="K292" s="3"/>
      <c r="M292" s="5"/>
      <c r="N292" s="3"/>
      <c r="O292" s="7"/>
      <c r="R292" s="9"/>
      <c r="S292" s="9"/>
    </row>
    <row r="293" ht="12.75" customHeight="1">
      <c r="B293" s="1"/>
      <c r="E293" s="1"/>
      <c r="F293" s="1"/>
      <c r="G293" s="3"/>
      <c r="H293" s="4"/>
      <c r="I293" s="1"/>
      <c r="J293" s="5"/>
      <c r="K293" s="3"/>
      <c r="M293" s="5"/>
      <c r="N293" s="3"/>
      <c r="O293" s="7"/>
      <c r="R293" s="9"/>
      <c r="S293" s="9"/>
    </row>
    <row r="294" ht="12.75" customHeight="1">
      <c r="B294" s="1"/>
      <c r="E294" s="1"/>
      <c r="F294" s="1"/>
      <c r="G294" s="3"/>
      <c r="H294" s="4"/>
      <c r="I294" s="1"/>
      <c r="J294" s="5"/>
      <c r="K294" s="3"/>
      <c r="M294" s="5"/>
      <c r="N294" s="3"/>
      <c r="O294" s="7"/>
      <c r="R294" s="9"/>
      <c r="S294" s="9"/>
    </row>
    <row r="295" ht="12.75" customHeight="1">
      <c r="B295" s="1"/>
      <c r="E295" s="1"/>
      <c r="F295" s="1"/>
      <c r="G295" s="3"/>
      <c r="H295" s="4"/>
      <c r="I295" s="1"/>
      <c r="J295" s="5"/>
      <c r="K295" s="3"/>
      <c r="M295" s="5"/>
      <c r="N295" s="3"/>
      <c r="O295" s="7"/>
      <c r="R295" s="9"/>
      <c r="S295" s="9"/>
    </row>
    <row r="296" ht="12.75" customHeight="1">
      <c r="B296" s="1"/>
      <c r="E296" s="1"/>
      <c r="F296" s="1"/>
      <c r="G296" s="3"/>
      <c r="H296" s="4"/>
      <c r="I296" s="1"/>
      <c r="J296" s="5"/>
      <c r="K296" s="3"/>
      <c r="M296" s="5"/>
      <c r="N296" s="3"/>
      <c r="O296" s="7"/>
      <c r="R296" s="9"/>
      <c r="S296" s="9"/>
    </row>
    <row r="297" ht="12.75" customHeight="1">
      <c r="B297" s="1"/>
      <c r="E297" s="1"/>
      <c r="F297" s="1"/>
      <c r="G297" s="3"/>
      <c r="H297" s="4"/>
      <c r="I297" s="1"/>
      <c r="J297" s="5"/>
      <c r="K297" s="3"/>
      <c r="M297" s="5"/>
      <c r="N297" s="3"/>
      <c r="O297" s="7"/>
      <c r="R297" s="9"/>
      <c r="S297" s="9"/>
    </row>
    <row r="298" ht="12.75" customHeight="1">
      <c r="B298" s="1"/>
      <c r="E298" s="1"/>
      <c r="F298" s="1"/>
      <c r="G298" s="3"/>
      <c r="H298" s="4"/>
      <c r="I298" s="1"/>
      <c r="J298" s="5"/>
      <c r="K298" s="3"/>
      <c r="M298" s="5"/>
      <c r="N298" s="3"/>
      <c r="O298" s="7"/>
      <c r="R298" s="9"/>
      <c r="S298" s="9"/>
    </row>
    <row r="299" ht="12.75" customHeight="1">
      <c r="B299" s="1"/>
      <c r="E299" s="1"/>
      <c r="F299" s="1"/>
      <c r="G299" s="3"/>
      <c r="H299" s="4"/>
      <c r="I299" s="1"/>
      <c r="J299" s="5"/>
      <c r="K299" s="3"/>
      <c r="M299" s="5"/>
      <c r="N299" s="3"/>
      <c r="O299" s="7"/>
      <c r="R299" s="9"/>
      <c r="S299" s="9"/>
    </row>
    <row r="300" ht="12.75" customHeight="1">
      <c r="B300" s="1"/>
      <c r="E300" s="1"/>
      <c r="F300" s="1"/>
      <c r="G300" s="3"/>
      <c r="H300" s="4"/>
      <c r="I300" s="1"/>
      <c r="J300" s="5"/>
      <c r="K300" s="3"/>
      <c r="M300" s="5"/>
      <c r="N300" s="3"/>
      <c r="O300" s="7"/>
      <c r="R300" s="9"/>
      <c r="S300" s="9"/>
    </row>
    <row r="301" ht="12.75" customHeight="1">
      <c r="B301" s="1"/>
      <c r="E301" s="1"/>
      <c r="F301" s="1"/>
      <c r="G301" s="3"/>
      <c r="H301" s="4"/>
      <c r="I301" s="1"/>
      <c r="J301" s="5"/>
      <c r="K301" s="3"/>
      <c r="M301" s="5"/>
      <c r="N301" s="3"/>
      <c r="O301" s="7"/>
      <c r="R301" s="9"/>
      <c r="S301" s="9"/>
    </row>
    <row r="302" ht="12.75" customHeight="1">
      <c r="B302" s="1"/>
      <c r="E302" s="1"/>
      <c r="F302" s="1"/>
      <c r="G302" s="3"/>
      <c r="H302" s="4"/>
      <c r="I302" s="1"/>
      <c r="J302" s="5"/>
      <c r="K302" s="3"/>
      <c r="M302" s="5"/>
      <c r="N302" s="3"/>
      <c r="O302" s="7"/>
      <c r="R302" s="9"/>
      <c r="S302" s="9"/>
    </row>
    <row r="303" ht="12.75" customHeight="1">
      <c r="B303" s="1"/>
      <c r="E303" s="1"/>
      <c r="F303" s="1"/>
      <c r="G303" s="3"/>
      <c r="H303" s="4"/>
      <c r="I303" s="1"/>
      <c r="J303" s="5"/>
      <c r="K303" s="3"/>
      <c r="M303" s="5"/>
      <c r="N303" s="3"/>
      <c r="O303" s="7"/>
      <c r="R303" s="9"/>
      <c r="S303" s="9"/>
    </row>
    <row r="304" ht="12.75" customHeight="1">
      <c r="B304" s="1"/>
      <c r="E304" s="1"/>
      <c r="F304" s="1"/>
      <c r="G304" s="3"/>
      <c r="H304" s="4"/>
      <c r="I304" s="1"/>
      <c r="J304" s="5"/>
      <c r="K304" s="3"/>
      <c r="M304" s="5"/>
      <c r="N304" s="3"/>
      <c r="O304" s="7"/>
      <c r="R304" s="9"/>
      <c r="S304" s="9"/>
    </row>
    <row r="305" ht="12.75" customHeight="1">
      <c r="B305" s="1"/>
      <c r="E305" s="1"/>
      <c r="F305" s="1"/>
      <c r="G305" s="3"/>
      <c r="H305" s="4"/>
      <c r="I305" s="1"/>
      <c r="J305" s="5"/>
      <c r="K305" s="3"/>
      <c r="M305" s="5"/>
      <c r="N305" s="3"/>
      <c r="O305" s="7"/>
      <c r="R305" s="9"/>
      <c r="S305" s="9"/>
    </row>
    <row r="306" ht="12.75" customHeight="1">
      <c r="B306" s="1"/>
      <c r="E306" s="1"/>
      <c r="F306" s="1"/>
      <c r="G306" s="3"/>
      <c r="H306" s="4"/>
      <c r="I306" s="1"/>
      <c r="J306" s="5"/>
      <c r="K306" s="3"/>
      <c r="M306" s="5"/>
      <c r="N306" s="3"/>
      <c r="O306" s="7"/>
      <c r="R306" s="9"/>
      <c r="S306" s="9"/>
    </row>
    <row r="307" ht="12.75" customHeight="1">
      <c r="B307" s="1"/>
      <c r="E307" s="1"/>
      <c r="F307" s="1"/>
      <c r="G307" s="3"/>
      <c r="H307" s="4"/>
      <c r="I307" s="1"/>
      <c r="J307" s="5"/>
      <c r="K307" s="3"/>
      <c r="M307" s="5"/>
      <c r="N307" s="3"/>
      <c r="O307" s="7"/>
      <c r="R307" s="9"/>
      <c r="S307" s="9"/>
    </row>
    <row r="308" ht="12.75" customHeight="1">
      <c r="B308" s="1"/>
      <c r="E308" s="1"/>
      <c r="F308" s="1"/>
      <c r="G308" s="3"/>
      <c r="H308" s="4"/>
      <c r="I308" s="1"/>
      <c r="J308" s="5"/>
      <c r="K308" s="3"/>
      <c r="M308" s="5"/>
      <c r="N308" s="3"/>
      <c r="O308" s="7"/>
      <c r="R308" s="9"/>
      <c r="S308" s="9"/>
    </row>
    <row r="309" ht="12.75" customHeight="1">
      <c r="B309" s="1"/>
      <c r="E309" s="1"/>
      <c r="F309" s="1"/>
      <c r="G309" s="3"/>
      <c r="H309" s="4"/>
      <c r="I309" s="1"/>
      <c r="J309" s="5"/>
      <c r="K309" s="3"/>
      <c r="M309" s="5"/>
      <c r="N309" s="3"/>
      <c r="O309" s="7"/>
      <c r="R309" s="9"/>
      <c r="S309" s="9"/>
    </row>
    <row r="310" ht="12.75" customHeight="1">
      <c r="B310" s="1"/>
      <c r="E310" s="1"/>
      <c r="F310" s="1"/>
      <c r="G310" s="3"/>
      <c r="H310" s="4"/>
      <c r="I310" s="1"/>
      <c r="J310" s="5"/>
      <c r="K310" s="3"/>
      <c r="M310" s="5"/>
      <c r="N310" s="3"/>
      <c r="O310" s="7"/>
      <c r="R310" s="9"/>
      <c r="S310" s="9"/>
    </row>
    <row r="311" ht="12.75" customHeight="1">
      <c r="B311" s="1"/>
      <c r="E311" s="1"/>
      <c r="F311" s="1"/>
      <c r="G311" s="3"/>
      <c r="H311" s="4"/>
      <c r="I311" s="1"/>
      <c r="J311" s="5"/>
      <c r="K311" s="3"/>
      <c r="M311" s="5"/>
      <c r="N311" s="3"/>
      <c r="O311" s="7"/>
      <c r="R311" s="9"/>
      <c r="S311" s="9"/>
    </row>
    <row r="312" ht="12.75" customHeight="1">
      <c r="B312" s="1"/>
      <c r="E312" s="1"/>
      <c r="F312" s="1"/>
      <c r="G312" s="3"/>
      <c r="H312" s="4"/>
      <c r="I312" s="1"/>
      <c r="J312" s="5"/>
      <c r="K312" s="3"/>
      <c r="M312" s="5"/>
      <c r="N312" s="3"/>
      <c r="O312" s="7"/>
      <c r="R312" s="9"/>
      <c r="S312" s="9"/>
    </row>
    <row r="313" ht="12.75" customHeight="1">
      <c r="B313" s="1"/>
      <c r="E313" s="1"/>
      <c r="F313" s="1"/>
      <c r="G313" s="3"/>
      <c r="H313" s="4"/>
      <c r="I313" s="1"/>
      <c r="J313" s="5"/>
      <c r="K313" s="3"/>
      <c r="M313" s="5"/>
      <c r="N313" s="3"/>
      <c r="O313" s="7"/>
      <c r="R313" s="9"/>
      <c r="S313" s="9"/>
    </row>
    <row r="314" ht="12.75" customHeight="1">
      <c r="B314" s="1"/>
      <c r="E314" s="1"/>
      <c r="F314" s="1"/>
      <c r="G314" s="3"/>
      <c r="H314" s="4"/>
      <c r="I314" s="1"/>
      <c r="J314" s="5"/>
      <c r="K314" s="3"/>
      <c r="M314" s="5"/>
      <c r="N314" s="3"/>
      <c r="O314" s="7"/>
      <c r="R314" s="9"/>
      <c r="S314" s="9"/>
    </row>
    <row r="315" ht="12.75" customHeight="1">
      <c r="B315" s="1"/>
      <c r="E315" s="1"/>
      <c r="F315" s="1"/>
      <c r="G315" s="3"/>
      <c r="H315" s="4"/>
      <c r="I315" s="1"/>
      <c r="J315" s="5"/>
      <c r="K315" s="3"/>
      <c r="M315" s="5"/>
      <c r="N315" s="3"/>
      <c r="O315" s="7"/>
      <c r="R315" s="9"/>
      <c r="S315" s="9"/>
    </row>
    <row r="316" ht="12.75" customHeight="1">
      <c r="B316" s="1"/>
      <c r="E316" s="1"/>
      <c r="F316" s="1"/>
      <c r="G316" s="3"/>
      <c r="H316" s="4"/>
      <c r="I316" s="1"/>
      <c r="J316" s="5"/>
      <c r="K316" s="3"/>
      <c r="M316" s="5"/>
      <c r="N316" s="3"/>
      <c r="O316" s="7"/>
      <c r="R316" s="9"/>
      <c r="S316" s="9"/>
    </row>
    <row r="317" ht="12.75" customHeight="1">
      <c r="B317" s="1"/>
      <c r="E317" s="1"/>
      <c r="F317" s="1"/>
      <c r="G317" s="3"/>
      <c r="H317" s="4"/>
      <c r="I317" s="1"/>
      <c r="J317" s="5"/>
      <c r="K317" s="3"/>
      <c r="M317" s="5"/>
      <c r="N317" s="3"/>
      <c r="O317" s="7"/>
      <c r="R317" s="9"/>
      <c r="S317" s="9"/>
    </row>
    <row r="318" ht="12.75" customHeight="1">
      <c r="B318" s="1"/>
      <c r="E318" s="1"/>
      <c r="F318" s="1"/>
      <c r="G318" s="3"/>
      <c r="H318" s="4"/>
      <c r="I318" s="1"/>
      <c r="J318" s="5"/>
      <c r="K318" s="3"/>
      <c r="M318" s="5"/>
      <c r="N318" s="3"/>
      <c r="O318" s="7"/>
      <c r="R318" s="9"/>
      <c r="S318" s="9"/>
    </row>
    <row r="319" ht="12.75" customHeight="1">
      <c r="B319" s="1"/>
      <c r="E319" s="1"/>
      <c r="F319" s="1"/>
      <c r="G319" s="3"/>
      <c r="H319" s="4"/>
      <c r="I319" s="1"/>
      <c r="J319" s="5"/>
      <c r="K319" s="3"/>
      <c r="M319" s="5"/>
      <c r="N319" s="3"/>
      <c r="O319" s="7"/>
      <c r="R319" s="9"/>
      <c r="S319" s="9"/>
    </row>
    <row r="320" ht="12.75" customHeight="1">
      <c r="B320" s="1"/>
      <c r="E320" s="1"/>
      <c r="F320" s="1"/>
      <c r="G320" s="3"/>
      <c r="H320" s="4"/>
      <c r="I320" s="1"/>
      <c r="J320" s="5"/>
      <c r="K320" s="3"/>
      <c r="M320" s="5"/>
      <c r="N320" s="3"/>
      <c r="O320" s="7"/>
      <c r="R320" s="9"/>
      <c r="S320" s="9"/>
    </row>
    <row r="321" ht="12.75" customHeight="1">
      <c r="B321" s="1"/>
      <c r="E321" s="1"/>
      <c r="F321" s="1"/>
      <c r="G321" s="3"/>
      <c r="H321" s="4"/>
      <c r="I321" s="1"/>
      <c r="J321" s="5"/>
      <c r="K321" s="3"/>
      <c r="M321" s="5"/>
      <c r="N321" s="3"/>
      <c r="O321" s="7"/>
      <c r="R321" s="9"/>
      <c r="S321" s="9"/>
    </row>
    <row r="322" ht="12.75" customHeight="1">
      <c r="B322" s="1"/>
      <c r="E322" s="1"/>
      <c r="F322" s="1"/>
      <c r="G322" s="3"/>
      <c r="H322" s="4"/>
      <c r="I322" s="1"/>
      <c r="J322" s="5"/>
      <c r="K322" s="3"/>
      <c r="M322" s="5"/>
      <c r="N322" s="3"/>
      <c r="O322" s="7"/>
      <c r="R322" s="9"/>
      <c r="S322" s="9"/>
    </row>
    <row r="323" ht="12.75" customHeight="1">
      <c r="B323" s="1"/>
      <c r="E323" s="1"/>
      <c r="F323" s="1"/>
      <c r="G323" s="3"/>
      <c r="H323" s="4"/>
      <c r="I323" s="1"/>
      <c r="J323" s="5"/>
      <c r="K323" s="3"/>
      <c r="M323" s="5"/>
      <c r="N323" s="3"/>
      <c r="O323" s="7"/>
      <c r="R323" s="9"/>
      <c r="S323" s="9"/>
    </row>
    <row r="324" ht="12.75" customHeight="1">
      <c r="B324" s="1"/>
      <c r="E324" s="1"/>
      <c r="F324" s="1"/>
      <c r="G324" s="3"/>
      <c r="H324" s="4"/>
      <c r="I324" s="1"/>
      <c r="J324" s="5"/>
      <c r="K324" s="3"/>
      <c r="M324" s="5"/>
      <c r="N324" s="3"/>
      <c r="O324" s="7"/>
      <c r="R324" s="9"/>
      <c r="S324" s="9"/>
    </row>
    <row r="325" ht="12.75" customHeight="1">
      <c r="B325" s="1"/>
      <c r="E325" s="1"/>
      <c r="F325" s="1"/>
      <c r="G325" s="3"/>
      <c r="H325" s="4"/>
      <c r="I325" s="1"/>
      <c r="J325" s="5"/>
      <c r="K325" s="3"/>
      <c r="M325" s="5"/>
      <c r="N325" s="3"/>
      <c r="O325" s="7"/>
      <c r="R325" s="9"/>
      <c r="S325" s="9"/>
    </row>
    <row r="326" ht="12.75" customHeight="1">
      <c r="B326" s="1"/>
      <c r="E326" s="1"/>
      <c r="F326" s="1"/>
      <c r="G326" s="3"/>
      <c r="H326" s="4"/>
      <c r="I326" s="1"/>
      <c r="J326" s="5"/>
      <c r="K326" s="3"/>
      <c r="M326" s="5"/>
      <c r="N326" s="3"/>
      <c r="O326" s="7"/>
      <c r="R326" s="9"/>
      <c r="S326" s="9"/>
    </row>
    <row r="327" ht="12.75" customHeight="1">
      <c r="B327" s="1"/>
      <c r="E327" s="1"/>
      <c r="F327" s="1"/>
      <c r="G327" s="3"/>
      <c r="H327" s="4"/>
      <c r="I327" s="1"/>
      <c r="J327" s="5"/>
      <c r="K327" s="3"/>
      <c r="M327" s="5"/>
      <c r="N327" s="3"/>
      <c r="O327" s="7"/>
      <c r="R327" s="9"/>
      <c r="S327" s="9"/>
    </row>
    <row r="328" ht="12.75" customHeight="1">
      <c r="B328" s="1"/>
      <c r="E328" s="1"/>
      <c r="F328" s="1"/>
      <c r="G328" s="3"/>
      <c r="H328" s="4"/>
      <c r="I328" s="1"/>
      <c r="J328" s="5"/>
      <c r="K328" s="3"/>
      <c r="M328" s="5"/>
      <c r="N328" s="3"/>
      <c r="O328" s="7"/>
      <c r="R328" s="9"/>
      <c r="S328" s="9"/>
    </row>
    <row r="329" ht="12.75" customHeight="1">
      <c r="B329" s="1"/>
      <c r="E329" s="1"/>
      <c r="F329" s="1"/>
      <c r="G329" s="3"/>
      <c r="H329" s="4"/>
      <c r="I329" s="1"/>
      <c r="J329" s="5"/>
      <c r="K329" s="3"/>
      <c r="M329" s="5"/>
      <c r="N329" s="3"/>
      <c r="O329" s="7"/>
      <c r="R329" s="9"/>
      <c r="S329" s="9"/>
    </row>
    <row r="330" ht="12.75" customHeight="1">
      <c r="B330" s="1"/>
      <c r="E330" s="1"/>
      <c r="F330" s="1"/>
      <c r="G330" s="3"/>
      <c r="H330" s="4"/>
      <c r="I330" s="1"/>
      <c r="J330" s="5"/>
      <c r="K330" s="3"/>
      <c r="M330" s="5"/>
      <c r="N330" s="3"/>
      <c r="O330" s="7"/>
      <c r="R330" s="9"/>
      <c r="S330" s="9"/>
    </row>
    <row r="331" ht="12.75" customHeight="1">
      <c r="B331" s="1"/>
      <c r="E331" s="1"/>
      <c r="F331" s="1"/>
      <c r="G331" s="3"/>
      <c r="H331" s="4"/>
      <c r="I331" s="1"/>
      <c r="J331" s="5"/>
      <c r="K331" s="3"/>
      <c r="M331" s="5"/>
      <c r="N331" s="3"/>
      <c r="O331" s="7"/>
      <c r="R331" s="9"/>
      <c r="S331" s="9"/>
    </row>
    <row r="332" ht="12.75" customHeight="1">
      <c r="B332" s="1"/>
      <c r="E332" s="1"/>
      <c r="F332" s="1"/>
      <c r="G332" s="3"/>
      <c r="H332" s="4"/>
      <c r="I332" s="1"/>
      <c r="J332" s="5"/>
      <c r="K332" s="3"/>
      <c r="M332" s="5"/>
      <c r="N332" s="3"/>
      <c r="O332" s="7"/>
      <c r="R332" s="9"/>
      <c r="S332" s="9"/>
    </row>
    <row r="333" ht="12.75" customHeight="1">
      <c r="B333" s="1"/>
      <c r="E333" s="1"/>
      <c r="F333" s="1"/>
      <c r="G333" s="3"/>
      <c r="H333" s="4"/>
      <c r="I333" s="1"/>
      <c r="J333" s="5"/>
      <c r="K333" s="3"/>
      <c r="M333" s="5"/>
      <c r="N333" s="3"/>
      <c r="O333" s="7"/>
      <c r="R333" s="9"/>
      <c r="S333" s="9"/>
    </row>
    <row r="334" ht="12.75" customHeight="1">
      <c r="B334" s="1"/>
      <c r="E334" s="1"/>
      <c r="F334" s="1"/>
      <c r="G334" s="3"/>
      <c r="H334" s="4"/>
      <c r="I334" s="1"/>
      <c r="J334" s="5"/>
      <c r="K334" s="3"/>
      <c r="M334" s="5"/>
      <c r="N334" s="3"/>
      <c r="O334" s="7"/>
      <c r="R334" s="9"/>
      <c r="S334" s="9"/>
    </row>
    <row r="335" ht="12.75" customHeight="1">
      <c r="B335" s="1"/>
      <c r="E335" s="1"/>
      <c r="F335" s="1"/>
      <c r="G335" s="3"/>
      <c r="H335" s="4"/>
      <c r="I335" s="1"/>
      <c r="J335" s="5"/>
      <c r="K335" s="3"/>
      <c r="M335" s="5"/>
      <c r="N335" s="3"/>
      <c r="O335" s="7"/>
      <c r="R335" s="9"/>
      <c r="S335" s="9"/>
    </row>
    <row r="336" ht="12.75" customHeight="1">
      <c r="B336" s="1"/>
      <c r="E336" s="1"/>
      <c r="F336" s="1"/>
      <c r="G336" s="3"/>
      <c r="H336" s="4"/>
      <c r="I336" s="1"/>
      <c r="J336" s="5"/>
      <c r="K336" s="3"/>
      <c r="M336" s="5"/>
      <c r="N336" s="3"/>
      <c r="O336" s="7"/>
      <c r="R336" s="9"/>
      <c r="S336" s="9"/>
    </row>
    <row r="337" ht="12.75" customHeight="1">
      <c r="B337" s="1"/>
      <c r="E337" s="1"/>
      <c r="F337" s="1"/>
      <c r="G337" s="3"/>
      <c r="H337" s="4"/>
      <c r="I337" s="1"/>
      <c r="J337" s="5"/>
      <c r="K337" s="3"/>
      <c r="M337" s="5"/>
      <c r="N337" s="3"/>
      <c r="O337" s="7"/>
      <c r="R337" s="9"/>
      <c r="S337" s="9"/>
    </row>
    <row r="338" ht="12.75" customHeight="1">
      <c r="B338" s="1"/>
      <c r="E338" s="1"/>
      <c r="F338" s="1"/>
      <c r="G338" s="3"/>
      <c r="H338" s="4"/>
      <c r="I338" s="1"/>
      <c r="J338" s="5"/>
      <c r="K338" s="3"/>
      <c r="M338" s="5"/>
      <c r="N338" s="3"/>
      <c r="O338" s="7"/>
      <c r="R338" s="9"/>
      <c r="S338" s="9"/>
    </row>
    <row r="339" ht="12.75" customHeight="1">
      <c r="B339" s="1"/>
      <c r="E339" s="1"/>
      <c r="F339" s="1"/>
      <c r="G339" s="3"/>
      <c r="H339" s="4"/>
      <c r="I339" s="1"/>
      <c r="J339" s="5"/>
      <c r="K339" s="3"/>
      <c r="M339" s="5"/>
      <c r="N339" s="3"/>
      <c r="O339" s="7"/>
      <c r="R339" s="9"/>
      <c r="S339" s="9"/>
    </row>
    <row r="340" ht="12.75" customHeight="1">
      <c r="B340" s="1"/>
      <c r="E340" s="1"/>
      <c r="F340" s="1"/>
      <c r="G340" s="3"/>
      <c r="H340" s="4"/>
      <c r="I340" s="1"/>
      <c r="J340" s="5"/>
      <c r="K340" s="3"/>
      <c r="M340" s="5"/>
      <c r="N340" s="3"/>
      <c r="O340" s="7"/>
      <c r="R340" s="9"/>
      <c r="S340" s="9"/>
    </row>
    <row r="341" ht="12.75" customHeight="1">
      <c r="B341" s="1"/>
      <c r="E341" s="1"/>
      <c r="F341" s="1"/>
      <c r="G341" s="3"/>
      <c r="H341" s="4"/>
      <c r="I341" s="1"/>
      <c r="J341" s="5"/>
      <c r="K341" s="3"/>
      <c r="M341" s="5"/>
      <c r="N341" s="3"/>
      <c r="O341" s="7"/>
      <c r="R341" s="9"/>
      <c r="S341" s="9"/>
    </row>
    <row r="342" ht="12.75" customHeight="1">
      <c r="B342" s="1"/>
      <c r="E342" s="1"/>
      <c r="F342" s="1"/>
      <c r="G342" s="3"/>
      <c r="H342" s="4"/>
      <c r="I342" s="1"/>
      <c r="J342" s="5"/>
      <c r="K342" s="3"/>
      <c r="M342" s="5"/>
      <c r="N342" s="3"/>
      <c r="O342" s="7"/>
      <c r="R342" s="9"/>
      <c r="S342" s="9"/>
    </row>
    <row r="343" ht="12.75" customHeight="1">
      <c r="B343" s="1"/>
      <c r="E343" s="1"/>
      <c r="F343" s="1"/>
      <c r="G343" s="3"/>
      <c r="H343" s="4"/>
      <c r="I343" s="1"/>
      <c r="J343" s="5"/>
      <c r="K343" s="3"/>
      <c r="M343" s="5"/>
      <c r="N343" s="3"/>
      <c r="O343" s="7"/>
      <c r="R343" s="9"/>
      <c r="S343" s="9"/>
    </row>
    <row r="344" ht="12.75" customHeight="1">
      <c r="B344" s="1"/>
      <c r="E344" s="1"/>
      <c r="F344" s="1"/>
      <c r="G344" s="3"/>
      <c r="H344" s="4"/>
      <c r="I344" s="1"/>
      <c r="J344" s="5"/>
      <c r="K344" s="3"/>
      <c r="M344" s="5"/>
      <c r="N344" s="3"/>
      <c r="O344" s="7"/>
      <c r="R344" s="9"/>
      <c r="S344" s="9"/>
    </row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25" footer="0.0" header="0.0" left="0.7875" right="0.7875" top="1.025"/>
  <pageSetup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2" t="s">
        <v>2</v>
      </c>
      <c r="D1" s="2" t="s">
        <v>8</v>
      </c>
      <c r="J1">
        <v>1.0</v>
      </c>
    </row>
    <row r="2">
      <c r="A2" s="6">
        <f>Min(Sheet1!R4)</f>
        <v>1.424985969</v>
      </c>
    </row>
    <row r="3">
      <c r="A3" s="8">
        <f>Sheet1!Q1</f>
        <v>1.38152091</v>
      </c>
    </row>
    <row r="4">
      <c r="A4" s="2" t="s">
        <v>17</v>
      </c>
    </row>
    <row r="6">
      <c r="A6" s="2" t="s">
        <v>18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