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PhD/PhD_working/2018-phd-pedro-fernandez/QLearning_MountainCar_OpenAI/"/>
    </mc:Choice>
  </mc:AlternateContent>
  <xr:revisionPtr revIDLastSave="0" documentId="8_{9D458A3F-75BF-8746-A617-EBFBBBE134C2}" xr6:coauthVersionLast="46" xr6:coauthVersionMax="46" xr10:uidLastSave="{00000000-0000-0000-0000-000000000000}"/>
  <bookViews>
    <workbookView xWindow="820" yWindow="500" windowWidth="24700" windowHeight="14900" activeTab="1" xr2:uid="{79392283-3EFA-1443-ACBC-EA357165D65D}"/>
  </bookViews>
  <sheets>
    <sheet name="MountainCar-v0" sheetId="1" r:id="rId1"/>
    <sheet name="Tabla discretizada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2" l="1"/>
  <c r="L25" i="2"/>
  <c r="M24" i="2"/>
  <c r="L24" i="2"/>
  <c r="L23" i="2"/>
  <c r="M45" i="1"/>
  <c r="M46" i="1" s="1"/>
  <c r="M43" i="1"/>
  <c r="M48" i="1"/>
  <c r="M47" i="1"/>
  <c r="M37" i="1"/>
  <c r="M38" i="1"/>
  <c r="M39" i="1" s="1"/>
  <c r="M31" i="1"/>
  <c r="M30" i="1"/>
  <c r="M15" i="2"/>
  <c r="M16" i="2" s="1"/>
  <c r="L15" i="2"/>
  <c r="L16" i="2" s="1"/>
  <c r="J15" i="2"/>
  <c r="J16" i="2" s="1"/>
  <c r="I15" i="2"/>
  <c r="I16" i="2" s="1"/>
  <c r="G16" i="2"/>
  <c r="F16" i="2"/>
  <c r="G15" i="2"/>
  <c r="F15" i="2"/>
  <c r="M32" i="1" l="1"/>
</calcChain>
</file>

<file path=xl/sharedStrings.xml><?xml version="1.0" encoding="utf-8"?>
<sst xmlns="http://schemas.openxmlformats.org/spreadsheetml/2006/main" count="47" uniqueCount="37">
  <si>
    <t>Hiperparametros</t>
  </si>
  <si>
    <t>Qlearning</t>
  </si>
  <si>
    <t>SARSA</t>
  </si>
  <si>
    <t>DYNA+</t>
  </si>
  <si>
    <t>DQL</t>
  </si>
  <si>
    <t>epsilon (exploracion vs explotacion)</t>
  </si>
  <si>
    <t>rewards</t>
  </si>
  <si>
    <t>acciones</t>
  </si>
  <si>
    <t>estados</t>
  </si>
  <si>
    <t>tasa de descuento / discount rate</t>
  </si>
  <si>
    <t>epsilon decay rate</t>
  </si>
  <si>
    <t>condiciones iniciales al env.reset() (aleatoriedad)</t>
  </si>
  <si>
    <t>Tabla Qlearning discretizada (tamaño)</t>
  </si>
  <si>
    <t>episodios</t>
  </si>
  <si>
    <t>Qlearning formula:</t>
  </si>
  <si>
    <t>-1 in all states / 0 in goal</t>
  </si>
  <si>
    <t>Como inicializamo la tabla (que random)</t>
  </si>
  <si>
    <t>position</t>
  </si>
  <si>
    <t>velocity</t>
  </si>
  <si>
    <t>new_state</t>
  </si>
  <si>
    <t>new_discrete_state</t>
  </si>
  <si>
    <t>left 0, right 2, non 1</t>
  </si>
  <si>
    <t>position, velocity</t>
  </si>
  <si>
    <t>min</t>
  </si>
  <si>
    <t>max</t>
  </si>
  <si>
    <t>learning rate</t>
  </si>
  <si>
    <t>discount rate</t>
  </si>
  <si>
    <t>reward</t>
  </si>
  <si>
    <t>old value</t>
  </si>
  <si>
    <t>next value</t>
  </si>
  <si>
    <t>(1-alfa)*old value</t>
  </si>
  <si>
    <t>alfa*(reward + discount * next value)</t>
  </si>
  <si>
    <t>q new</t>
  </si>
  <si>
    <t>alfa*(reward + discount * next value - old value)</t>
  </si>
  <si>
    <t>SARSA formula:</t>
  </si>
  <si>
    <t>Q(St,at) &lt;- (1-alpha) Q(st,at) + alpha(R + gamma * Q(st+1, at+1)</t>
  </si>
  <si>
    <t>Expected SARSA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</si>
</sst>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0" borderId="3" xfId="0" applyBorder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101600</xdr:rowOff>
    </xdr:to>
    <xdr:sp macro="" textlink="">
      <xdr:nvSpPr>
        <xdr:cNvPr id="1026" name="AutoShape 2" descr="{\displaystyle \displaystyle Q^{new}(s_{t},a_{t})\leftarrow (1-\alpha )\cdot \underbrace {Q(s_{t},a_{t})} _{\text{old value}}+\underbrace {\alpha } _{\text{learning rate}}\cdot \overbrace {{\bigg (}\underbrace {r_{t}} _{\text{reward}}+\underbrace {\gamma } _{\text{discount factor}}\cdot \underbrace {\max _{a}Q(s_{t+1},a)} _{\text{estimate of optimal future value}}{\bigg )}} ^{\text{learned value}}}">
          <a:extLst>
            <a:ext uri="{FF2B5EF4-FFF2-40B4-BE49-F238E27FC236}">
              <a16:creationId xmlns:a16="http://schemas.microsoft.com/office/drawing/2014/main" id="{FADE2F85-DD67-164B-8B17-6C929EBD47DE}"/>
            </a:ext>
          </a:extLst>
        </xdr:cNvPr>
        <xdr:cNvSpPr>
          <a:spLocks noChangeAspect="1" noChangeArrowheads="1"/>
        </xdr:cNvSpPr>
      </xdr:nvSpPr>
      <xdr:spPr bwMode="auto">
        <a:xfrm>
          <a:off x="4000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12700</xdr:colOff>
      <xdr:row>23</xdr:row>
      <xdr:rowOff>165100</xdr:rowOff>
    </xdr:from>
    <xdr:to>
      <xdr:col>9</xdr:col>
      <xdr:colOff>215900</xdr:colOff>
      <xdr:row>30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C5525AB-5663-974E-9FD8-7FD80F4EE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3700" y="4838700"/>
          <a:ext cx="9245600" cy="1295400"/>
        </a:xfrm>
        <a:prstGeom prst="rect">
          <a:avLst/>
        </a:prstGeom>
      </xdr:spPr>
    </xdr:pic>
    <xdr:clientData/>
  </xdr:twoCellAnchor>
  <xdr:twoCellAnchor editAs="oneCell">
    <xdr:from>
      <xdr:col>1</xdr:col>
      <xdr:colOff>825499</xdr:colOff>
      <xdr:row>34</xdr:row>
      <xdr:rowOff>0</xdr:rowOff>
    </xdr:from>
    <xdr:to>
      <xdr:col>9</xdr:col>
      <xdr:colOff>709336</xdr:colOff>
      <xdr:row>42</xdr:row>
      <xdr:rowOff>63500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id="{A9ACF945-BDE9-9046-9AFA-481164763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50999" y="6908800"/>
          <a:ext cx="9751737" cy="16891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304800</xdr:colOff>
      <xdr:row>49</xdr:row>
      <xdr:rowOff>101600</xdr:rowOff>
    </xdr:to>
    <xdr:sp macro="" textlink="">
      <xdr:nvSpPr>
        <xdr:cNvPr id="1025" name="AutoShape 1" descr="{\displaystyle Q(s_{t},a_{t})\leftarrow Q(s_{t},a_{t})+\alpha \,[r_{t}+\gamma \,Q(s_{t+1},a_{t+1})-Q(s_{t},a_{t})]}">
          <a:extLst>
            <a:ext uri="{FF2B5EF4-FFF2-40B4-BE49-F238E27FC236}">
              <a16:creationId xmlns:a16="http://schemas.microsoft.com/office/drawing/2014/main" id="{AB0F5C1E-0716-B746-8B61-0931FB17434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825499</xdr:colOff>
      <xdr:row>48</xdr:row>
      <xdr:rowOff>0</xdr:rowOff>
    </xdr:from>
    <xdr:to>
      <xdr:col>10</xdr:col>
      <xdr:colOff>548216</xdr:colOff>
      <xdr:row>50</xdr:row>
      <xdr:rowOff>76200</xdr:rowOff>
    </xdr:to>
    <xdr:pic>
      <xdr:nvPicPr>
        <xdr:cNvPr id="5" name="Gráfico 4">
          <a:extLst>
            <a:ext uri="{FF2B5EF4-FFF2-40B4-BE49-F238E27FC236}">
              <a16:creationId xmlns:a16="http://schemas.microsoft.com/office/drawing/2014/main" id="{7DBD34F4-CFAF-9848-ACD8-5E59C1646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650999" y="9956800"/>
          <a:ext cx="10416117" cy="482600"/>
        </a:xfrm>
        <a:prstGeom prst="rect">
          <a:avLst/>
        </a:prstGeom>
      </xdr:spPr>
    </xdr:pic>
    <xdr:clientData/>
  </xdr:twoCellAnchor>
  <xdr:twoCellAnchor editAs="oneCell">
    <xdr:from>
      <xdr:col>1</xdr:col>
      <xdr:colOff>825499</xdr:colOff>
      <xdr:row>57</xdr:row>
      <xdr:rowOff>0</xdr:rowOff>
    </xdr:from>
    <xdr:to>
      <xdr:col>11</xdr:col>
      <xdr:colOff>221672</xdr:colOff>
      <xdr:row>58</xdr:row>
      <xdr:rowOff>165100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id="{BD50B20A-6CC6-FA43-96B3-A341FC0A2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50999" y="11823700"/>
          <a:ext cx="10915073" cy="36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2AC9-716E-3D48-B011-D80DF4F3731D}">
  <dimension ref="C4:M56"/>
  <sheetViews>
    <sheetView topLeftCell="C13" workbookViewId="0">
      <selection activeCell="M25" sqref="M25"/>
    </sheetView>
  </sheetViews>
  <sheetFormatPr baseColWidth="10" defaultRowHeight="16" x14ac:dyDescent="0.2"/>
  <cols>
    <col min="3" max="3" width="43" customWidth="1"/>
    <col min="4" max="4" width="21.5" customWidth="1"/>
    <col min="12" max="12" width="33.83203125" customWidth="1"/>
    <col min="13" max="13" width="16" customWidth="1"/>
  </cols>
  <sheetData>
    <row r="4" spans="3:12" x14ac:dyDescent="0.2">
      <c r="C4" t="s">
        <v>0</v>
      </c>
      <c r="F4" t="s">
        <v>1</v>
      </c>
      <c r="J4" t="s">
        <v>2</v>
      </c>
      <c r="K4" t="s">
        <v>3</v>
      </c>
      <c r="L4" t="s">
        <v>4</v>
      </c>
    </row>
    <row r="5" spans="3:12" x14ac:dyDescent="0.2">
      <c r="C5" t="s">
        <v>13</v>
      </c>
      <c r="D5">
        <v>25000</v>
      </c>
    </row>
    <row r="6" spans="3:12" x14ac:dyDescent="0.2">
      <c r="C6" t="s">
        <v>5</v>
      </c>
    </row>
    <row r="7" spans="3:12" x14ac:dyDescent="0.2">
      <c r="C7" t="s">
        <v>10</v>
      </c>
    </row>
    <row r="9" spans="3:12" x14ac:dyDescent="0.2">
      <c r="C9" t="s">
        <v>9</v>
      </c>
    </row>
    <row r="11" spans="3:12" x14ac:dyDescent="0.2">
      <c r="C11" t="s">
        <v>11</v>
      </c>
    </row>
    <row r="12" spans="3:12" x14ac:dyDescent="0.2">
      <c r="C12" t="s">
        <v>6</v>
      </c>
      <c r="D12" s="1" t="s">
        <v>15</v>
      </c>
    </row>
    <row r="13" spans="3:12" x14ac:dyDescent="0.2">
      <c r="C13" t="s">
        <v>7</v>
      </c>
      <c r="D13" t="s">
        <v>21</v>
      </c>
    </row>
    <row r="14" spans="3:12" x14ac:dyDescent="0.2">
      <c r="C14" t="s">
        <v>8</v>
      </c>
      <c r="D14" t="s">
        <v>22</v>
      </c>
    </row>
    <row r="15" spans="3:12" x14ac:dyDescent="0.2">
      <c r="C15" t="s">
        <v>12</v>
      </c>
      <c r="D15">
        <v>40</v>
      </c>
    </row>
    <row r="16" spans="3:12" x14ac:dyDescent="0.2">
      <c r="C16" t="s">
        <v>16</v>
      </c>
    </row>
    <row r="22" spans="3:13" ht="24" x14ac:dyDescent="0.3">
      <c r="C22" s="7" t="s">
        <v>14</v>
      </c>
    </row>
    <row r="24" spans="3:13" x14ac:dyDescent="0.2">
      <c r="L24" t="s">
        <v>25</v>
      </c>
      <c r="M24">
        <v>0.1</v>
      </c>
    </row>
    <row r="25" spans="3:13" x14ac:dyDescent="0.2">
      <c r="L25" t="s">
        <v>26</v>
      </c>
      <c r="M25">
        <v>0.95</v>
      </c>
    </row>
    <row r="26" spans="3:13" x14ac:dyDescent="0.2">
      <c r="L26" t="s">
        <v>27</v>
      </c>
      <c r="M26">
        <v>-1</v>
      </c>
    </row>
    <row r="27" spans="3:13" x14ac:dyDescent="0.2">
      <c r="L27" t="s">
        <v>28</v>
      </c>
      <c r="M27">
        <v>0.1</v>
      </c>
    </row>
    <row r="28" spans="3:13" x14ac:dyDescent="0.2">
      <c r="L28" s="2" t="s">
        <v>29</v>
      </c>
      <c r="M28" s="2">
        <v>-1</v>
      </c>
    </row>
    <row r="30" spans="3:13" x14ac:dyDescent="0.2">
      <c r="L30" t="s">
        <v>30</v>
      </c>
      <c r="M30">
        <f>(1-M24)*M27</f>
        <v>9.0000000000000011E-2</v>
      </c>
    </row>
    <row r="31" spans="3:13" x14ac:dyDescent="0.2">
      <c r="L31" t="s">
        <v>31</v>
      </c>
      <c r="M31">
        <f>M24*(M26+M25*M28)</f>
        <v>-0.19500000000000001</v>
      </c>
    </row>
    <row r="32" spans="3:13" x14ac:dyDescent="0.2">
      <c r="L32" t="s">
        <v>32</v>
      </c>
      <c r="M32">
        <f>M30+M31</f>
        <v>-0.105</v>
      </c>
    </row>
    <row r="37" spans="3:13" x14ac:dyDescent="0.2">
      <c r="L37" t="s">
        <v>28</v>
      </c>
      <c r="M37">
        <f>M27</f>
        <v>0.1</v>
      </c>
    </row>
    <row r="38" spans="3:13" x14ac:dyDescent="0.2">
      <c r="L38" t="s">
        <v>33</v>
      </c>
      <c r="M38">
        <f>M24*(M26+(M25*M28)-M27)</f>
        <v>-0.20499999999999999</v>
      </c>
    </row>
    <row r="39" spans="3:13" x14ac:dyDescent="0.2">
      <c r="L39" t="s">
        <v>32</v>
      </c>
      <c r="M39">
        <f>M37+M38</f>
        <v>-0.10499999999999998</v>
      </c>
    </row>
    <row r="43" spans="3:13" x14ac:dyDescent="0.2">
      <c r="M43">
        <f>25000/100</f>
        <v>250</v>
      </c>
    </row>
    <row r="45" spans="3:13" x14ac:dyDescent="0.2">
      <c r="M45" s="6">
        <f>1/(250-1)</f>
        <v>4.0160642570281121E-3</v>
      </c>
    </row>
    <row r="46" spans="3:13" x14ac:dyDescent="0.2">
      <c r="M46">
        <f>1/M45</f>
        <v>249.00000000000003</v>
      </c>
    </row>
    <row r="47" spans="3:13" ht="24" x14ac:dyDescent="0.3">
      <c r="C47" s="7" t="s">
        <v>34</v>
      </c>
      <c r="M47">
        <f>1/(25000-1)</f>
        <v>4.0001600064002562E-5</v>
      </c>
    </row>
    <row r="48" spans="3:13" x14ac:dyDescent="0.2">
      <c r="M48">
        <f>1/M47</f>
        <v>24999</v>
      </c>
    </row>
    <row r="52" spans="3:3" ht="19" x14ac:dyDescent="0.25">
      <c r="C52" s="8" t="s">
        <v>35</v>
      </c>
    </row>
    <row r="56" spans="3:3" x14ac:dyDescent="0.2">
      <c r="C56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AF5C-29D4-0243-AAB3-E5ED67E915C6}">
  <dimension ref="E3:M32"/>
  <sheetViews>
    <sheetView tabSelected="1" topLeftCell="A2" workbookViewId="0">
      <selection activeCell="L30" sqref="L30"/>
    </sheetView>
  </sheetViews>
  <sheetFormatPr baseColWidth="10" defaultRowHeight="16" x14ac:dyDescent="0.2"/>
  <cols>
    <col min="5" max="5" width="17.5" bestFit="1" customWidth="1"/>
    <col min="12" max="12" width="12.1640625" bestFit="1" customWidth="1"/>
  </cols>
  <sheetData>
    <row r="3" spans="5:13" x14ac:dyDescent="0.2">
      <c r="H3" s="5"/>
      <c r="I3" s="5" t="s">
        <v>23</v>
      </c>
      <c r="J3" s="5" t="s">
        <v>24</v>
      </c>
    </row>
    <row r="4" spans="5:13" x14ac:dyDescent="0.2">
      <c r="H4" s="5" t="s">
        <v>17</v>
      </c>
      <c r="I4" s="5">
        <v>-1.2</v>
      </c>
      <c r="J4" s="5">
        <v>0.6</v>
      </c>
    </row>
    <row r="5" spans="5:13" x14ac:dyDescent="0.2">
      <c r="H5" s="5" t="s">
        <v>18</v>
      </c>
      <c r="I5" s="5">
        <v>-7.0000000000000007E-2</v>
      </c>
      <c r="J5" s="5">
        <v>7.0000000000000007E-2</v>
      </c>
    </row>
    <row r="7" spans="5:13" x14ac:dyDescent="0.2">
      <c r="F7" t="s">
        <v>17</v>
      </c>
      <c r="G7" t="s">
        <v>18</v>
      </c>
    </row>
    <row r="8" spans="5:13" x14ac:dyDescent="0.2">
      <c r="E8" t="s">
        <v>19</v>
      </c>
      <c r="F8">
        <v>-0.86399999999999999</v>
      </c>
      <c r="G8">
        <v>-1.14E-2</v>
      </c>
    </row>
    <row r="9" spans="5:13" x14ac:dyDescent="0.2">
      <c r="E9" t="s">
        <v>20</v>
      </c>
      <c r="F9">
        <v>7</v>
      </c>
      <c r="G9">
        <v>16</v>
      </c>
    </row>
    <row r="12" spans="5:13" x14ac:dyDescent="0.2">
      <c r="F12" t="s">
        <v>17</v>
      </c>
      <c r="G12" t="s">
        <v>18</v>
      </c>
      <c r="I12" t="s">
        <v>17</v>
      </c>
      <c r="J12" t="s">
        <v>18</v>
      </c>
      <c r="L12" t="s">
        <v>17</v>
      </c>
      <c r="M12" t="s">
        <v>18</v>
      </c>
    </row>
    <row r="13" spans="5:13" x14ac:dyDescent="0.2">
      <c r="F13">
        <v>-0.86399999999999999</v>
      </c>
      <c r="G13">
        <v>-1.14E-2</v>
      </c>
      <c r="I13" s="4">
        <v>-1.2</v>
      </c>
      <c r="J13" s="4">
        <v>7.0000000000000007E-2</v>
      </c>
      <c r="L13" s="4">
        <v>0.6</v>
      </c>
      <c r="M13" s="4">
        <v>7.0000000000000007E-2</v>
      </c>
    </row>
    <row r="14" spans="5:13" x14ac:dyDescent="0.2">
      <c r="F14" s="2">
        <v>-1.2</v>
      </c>
      <c r="G14" s="2">
        <v>-7.0000000000000007E-2</v>
      </c>
      <c r="I14" s="2">
        <v>-1.2</v>
      </c>
      <c r="J14" s="2">
        <v>-7.0000000000000007E-2</v>
      </c>
      <c r="L14" s="2">
        <v>-1.2</v>
      </c>
      <c r="M14" s="2">
        <v>-7.0000000000000007E-2</v>
      </c>
    </row>
    <row r="15" spans="5:13" x14ac:dyDescent="0.2">
      <c r="F15" s="3">
        <f>F13-F14</f>
        <v>0.33599999999999997</v>
      </c>
      <c r="G15" s="3">
        <f>G13-G14</f>
        <v>5.8600000000000006E-2</v>
      </c>
      <c r="I15" s="3">
        <f>I13-I14</f>
        <v>0</v>
      </c>
      <c r="J15" s="3">
        <f>J13-J14</f>
        <v>0.14000000000000001</v>
      </c>
      <c r="L15" s="3">
        <f>L13-L14</f>
        <v>1.7999999999999998</v>
      </c>
      <c r="M15" s="3">
        <f>M13-M14</f>
        <v>0.14000000000000001</v>
      </c>
    </row>
    <row r="16" spans="5:13" x14ac:dyDescent="0.2">
      <c r="F16">
        <f>F15/0.045</f>
        <v>7.4666666666666659</v>
      </c>
      <c r="G16">
        <f>G15/0.0035</f>
        <v>16.742857142857144</v>
      </c>
      <c r="I16">
        <f>I15/0.045</f>
        <v>0</v>
      </c>
      <c r="J16" s="4">
        <f>J15/0.0035</f>
        <v>40</v>
      </c>
      <c r="L16">
        <f>L15/0.045</f>
        <v>40</v>
      </c>
      <c r="M16">
        <f>M15/0.0035</f>
        <v>40</v>
      </c>
    </row>
    <row r="23" spans="12:13" x14ac:dyDescent="0.2">
      <c r="L23">
        <f>1.2+0.6</f>
        <v>1.7999999999999998</v>
      </c>
    </row>
    <row r="24" spans="12:13" x14ac:dyDescent="0.2">
      <c r="L24">
        <f>L23/20</f>
        <v>0.09</v>
      </c>
      <c r="M24">
        <f>L23/40</f>
        <v>4.4999999999999998E-2</v>
      </c>
    </row>
    <row r="25" spans="12:13" x14ac:dyDescent="0.2">
      <c r="L25">
        <f>1.2-L24</f>
        <v>1.1099999999999999</v>
      </c>
    </row>
    <row r="29" spans="12:13" x14ac:dyDescent="0.2">
      <c r="L29">
        <v>1</v>
      </c>
    </row>
    <row r="30" spans="12:13" x14ac:dyDescent="0.2">
      <c r="L30">
        <v>25000</v>
      </c>
    </row>
    <row r="31" spans="12:13" x14ac:dyDescent="0.2">
      <c r="L31">
        <v>1</v>
      </c>
    </row>
    <row r="32" spans="12:13" x14ac:dyDescent="0.2">
      <c r="L32">
        <f>L29/(L30-L31)</f>
        <v>4.0001600064002562E-5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MountainCar-v0</vt:lpstr>
      <vt:lpstr>Tabla discretizada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2021-04-28T14:37:14Z</dcterms:created>
  <dcterms:modified xsi:type="dcterms:W3CDTF">2021-05-18T13:35:17Z</dcterms:modified>
</cp:coreProperties>
</file>