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<sst xmlns="http://schemas.openxmlformats.org/spreadsheetml/2006/main" count="158" uniqueCount="74">
  <si>
    <t>t0-frytki,t1hamburger,t2-hotdog,t3fastfood</t>
  </si>
  <si>
    <t>TFM</t>
  </si>
  <si>
    <t>t4szkodliwosc,t5otylosc,t6zawaly,t7kalorie,t8pizza</t>
  </si>
  <si>
    <t>metoda  euklidesowa do  wyliczania podobieństwa wektorów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</si>
  <si>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</si>
  <si>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</si>
  <si>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</si>
  <si>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</si>
  <si>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</si>
  <si>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</si>
  <si>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</si>
  <si>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</si>
  <si>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</si>
  <si>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termy(słowa)</t>
  </si>
  <si>
    <t>d(x,y)=((x1-y1)^2+(x2-y2)...)^0.5</t>
  </si>
  <si>
    <t>Wszechobecny fast food</t>
  </si>
  <si>
    <t>d(0,0)</t>
  </si>
  <si>
    <t>dlaczego hot-dogi sa niezdrowe</t>
  </si>
  <si>
    <t>d(0,1)</t>
  </si>
  <si>
    <t>Jak zjeść zdrowo w restauracji fast food</t>
  </si>
  <si>
    <t>d(0,2)</t>
  </si>
  <si>
    <t>Fast food czy żywność bio</t>
  </si>
  <si>
    <t>d(0,3)</t>
  </si>
  <si>
    <t>d4-Czipsy i frytki bardziej szkodliwe, niż myśleliśmy</t>
  </si>
  <si>
    <t>d(0,4)</t>
  </si>
  <si>
    <t>14-letni hamburger z McDonalda wygląda prawie jak nowy</t>
  </si>
  <si>
    <t>d(0,5)</t>
  </si>
  <si>
    <t>Fast Food</t>
  </si>
  <si>
    <t>d(0,6)</t>
  </si>
  <si>
    <t>Fast food - czemu tak naprawdę jest szkodliwy</t>
  </si>
  <si>
    <t>d(0,7)</t>
  </si>
  <si>
    <t>Otyłość – kiedy własne ciało zabija</t>
  </si>
  <si>
    <t>d(0,8)</t>
  </si>
  <si>
    <t>Otyłość</t>
  </si>
  <si>
    <t>d(0,9)</t>
  </si>
  <si>
    <t>Zawały serca rano najbardziej śmiertelne</t>
  </si>
  <si>
    <t>d(0,10)</t>
  </si>
  <si>
    <t>Zawał serca</t>
  </si>
  <si>
    <t>d(0,11)</t>
  </si>
  <si>
    <t>Kalorie</t>
  </si>
  <si>
    <t>d(0,12)</t>
  </si>
  <si>
    <t>Ile kalorii ma jedzenie typu fast food</t>
  </si>
  <si>
    <t>d(0,13)</t>
  </si>
  <si>
    <t>Fast food bez wyrzutów sumienia. To możliwe</t>
  </si>
  <si>
    <t>d(0,14)</t>
  </si>
  <si>
    <t>TFIDF</t>
  </si>
  <si>
    <t>Cosinusowa</t>
  </si>
  <si>
    <t>x</t>
  </si>
  <si>
    <t>wzor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</si>
  <si>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</si>
  <si>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</si>
  <si>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</si>
  <si>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</si>
  <si>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</si>
  <si>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</si>
  <si>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</si>
  <si>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</si>
  <si>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</si>
  <si>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</si>
  <si>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</si>
  <si>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</si>
  <si>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</si>
  <si>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</si>
  <si>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</si>
  <si>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d[i,j]*ln(N/n)</t>
  </si>
  <si>
    <t>d[i,j]-element macierzy tfm</t>
  </si>
  <si>
    <t>N-liczba dokumentow</t>
  </si>
  <si>
    <t>Maximum +manhatan</t>
  </si>
  <si>
    <t>maximum</t>
  </si>
  <si>
    <t>manhatan</t>
  </si>
  <si>
    <t>posredni do minikowskiego</t>
  </si>
  <si>
    <t>Minikowski p=? r=?</t>
  </si>
  <si>
    <t>euklides</t>
  </si>
  <si>
    <t>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</si>
</sst>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</font>
    <font>
      <u/>
      <color rgb="FF000000"/>
    </font>
    <font>
      <sz val="11.0"/>
      <color rgb="FF000000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2" fontId="1" numFmtId="2" xfId="0" applyFont="1" applyNumberFormat="1"/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horizontal="center" readingOrder="0"/>
    </xf>
    <xf borderId="0" fillId="4" fontId="1" numFmtId="2" xfId="0" applyFont="1" applyNumberFormat="1"/>
    <xf borderId="0" fillId="2" fontId="1" numFmtId="0" xfId="0" applyFont="1"/>
    <xf borderId="0" fillId="5" fontId="4" numFmtId="0" xfId="0" applyAlignment="1" applyFill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43"/>
    <col customWidth="1" min="2" max="11" width="6.43"/>
    <col customWidth="1" min="12" max="12" width="8.14"/>
    <col customWidth="1" min="13" max="28" width="5.71"/>
  </cols>
  <sheetData>
    <row r="1">
      <c r="A1" s="1" t="s">
        <v>0</v>
      </c>
      <c r="G1" s="1" t="s">
        <v>1</v>
      </c>
    </row>
    <row r="2">
      <c r="A2" s="1" t="s">
        <v>2</v>
      </c>
      <c r="B2" s="1"/>
      <c r="C2" s="2"/>
      <c r="D2" s="2"/>
      <c r="E2" s="2"/>
      <c r="F2" s="2"/>
      <c r="G2" s="2"/>
      <c r="H2" s="2"/>
      <c r="I2" s="2"/>
      <c r="J2" s="2"/>
      <c r="K2" s="2"/>
      <c r="N2" s="1" t="s">
        <v>3</v>
      </c>
    </row>
    <row r="3">
      <c r="B3" s="3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" t="s">
        <v>13</v>
      </c>
      <c r="N3" s="1" t="s">
        <v>14</v>
      </c>
    </row>
    <row r="4">
      <c r="A4" s="1" t="s">
        <v>15</v>
      </c>
      <c r="B4" s="4" t="str">
        <f>HYPERLINK("http://kobietapisze.pl/wszechobecny-fast-food-artykul-dietetyka/2012/08/02/","d0")</f>
        <v>d0</v>
      </c>
      <c r="C4" s="2">
        <v>0.0</v>
      </c>
      <c r="D4" s="2">
        <v>0.0</v>
      </c>
      <c r="E4" s="2">
        <v>0.0</v>
      </c>
      <c r="F4" s="2">
        <v>7.0</v>
      </c>
      <c r="G4" s="2">
        <v>0.0</v>
      </c>
      <c r="H4" s="2">
        <v>1.0</v>
      </c>
      <c r="I4" s="2">
        <v>0.0</v>
      </c>
      <c r="J4" s="2">
        <v>0.0</v>
      </c>
      <c r="K4" s="2">
        <v>0.0</v>
      </c>
      <c r="N4" s="5" t="s">
        <v>16</v>
      </c>
      <c r="P4" s="6">
        <f t="shared" ref="P4:P18" si="1">SQRT(($C$4-C4)^2+($D$4-D4)^2+($E$4-E4)^2+($F$4-F4)^2+($G$4-G4)^2+($H$4-H4)^2+($I$4-I4)^2+($J$4-J4)^2+($K$4-K4)^2)</f>
        <v>0</v>
      </c>
    </row>
    <row r="5">
      <c r="A5" s="1" t="s">
        <v>17</v>
      </c>
      <c r="B5" s="4" t="str">
        <f>HYPERLINK("http://www.mojdietetyk.pl/artykuly/dlaczego-hot-dogi-sa-niezdrowe.html","d1")</f>
        <v>d1</v>
      </c>
      <c r="C5" s="2">
        <v>0.0</v>
      </c>
      <c r="D5" s="2">
        <v>0.0</v>
      </c>
      <c r="E5" s="2">
        <v>9.0</v>
      </c>
      <c r="F5" s="2">
        <v>0.0</v>
      </c>
      <c r="G5" s="2">
        <v>0.0</v>
      </c>
      <c r="H5" s="2">
        <v>0.0</v>
      </c>
      <c r="I5" s="2">
        <v>0.0</v>
      </c>
      <c r="J5" s="2">
        <v>1.0</v>
      </c>
      <c r="K5" s="2">
        <v>0.0</v>
      </c>
      <c r="N5" s="5" t="s">
        <v>18</v>
      </c>
      <c r="P5" s="6">
        <f t="shared" si="1"/>
        <v>11.48912529</v>
      </c>
    </row>
    <row r="6">
      <c r="A6" s="1" t="s">
        <v>19</v>
      </c>
      <c r="B6" s="4" t="str">
        <f>HYPERLINK("http://www.elle.pl/s/elle-sport-1/jak-zjesc-zdrowo-w-restauracji-fast-food","d2")</f>
        <v>d2</v>
      </c>
      <c r="C6" s="2">
        <v>0.0</v>
      </c>
      <c r="D6" s="2">
        <v>0.0</v>
      </c>
      <c r="E6" s="2">
        <v>0.0</v>
      </c>
      <c r="F6" s="2">
        <v>8.0</v>
      </c>
      <c r="G6" s="2">
        <v>0.0</v>
      </c>
      <c r="H6" s="2">
        <v>0.0</v>
      </c>
      <c r="I6" s="2">
        <v>0.0</v>
      </c>
      <c r="J6" s="2">
        <v>0.0</v>
      </c>
      <c r="K6" s="2">
        <v>1.0</v>
      </c>
      <c r="N6" s="5" t="s">
        <v>20</v>
      </c>
      <c r="P6" s="6">
        <f t="shared" si="1"/>
        <v>1.732050808</v>
      </c>
    </row>
    <row r="7">
      <c r="A7" s="1" t="s">
        <v>21</v>
      </c>
      <c r="B7" s="4" t="str">
        <f>HYPERLINK("http://www.nto.pl/magazyn/reportaz/art/4134661,fast-food-czy-zywnosc-bio-zastanow-sie-zanim-zjesz,id,t.html","d3")</f>
        <v>d3</v>
      </c>
      <c r="C7" s="2">
        <v>4.0</v>
      </c>
      <c r="D7" s="2">
        <v>3.0</v>
      </c>
      <c r="E7" s="2">
        <v>0.0</v>
      </c>
      <c r="F7" s="2">
        <v>4.0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N7" s="5" t="s">
        <v>22</v>
      </c>
      <c r="P7" s="6">
        <f t="shared" si="1"/>
        <v>5.916079783</v>
      </c>
    </row>
    <row r="8">
      <c r="A8" s="1" t="s">
        <v>23</v>
      </c>
      <c r="B8" s="4" t="str">
        <f>HYPERLINK("http://www.rp.pl/artykul/265390-Czipsy-i-frytki-bardziej-szkodliwe--niz-myslelismy.html#ap-1","d4")</f>
        <v>d4</v>
      </c>
      <c r="C8" s="2">
        <v>2.0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N8" s="5" t="s">
        <v>24</v>
      </c>
      <c r="P8" s="6">
        <f t="shared" si="1"/>
        <v>7.348469228</v>
      </c>
    </row>
    <row r="9">
      <c r="A9" s="1" t="s">
        <v>25</v>
      </c>
      <c r="B9" s="4" t="str">
        <f>HYPERLINK("http://natemat.pl/59021,14-letni-hamburger-z-mcdonalda-wyglada-prawie-jak-nowy","d5")</f>
        <v>d5</v>
      </c>
      <c r="C9" s="2">
        <v>0.0</v>
      </c>
      <c r="D9" s="2">
        <v>10.0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N9" s="5" t="s">
        <v>26</v>
      </c>
      <c r="P9" s="6">
        <f t="shared" si="1"/>
        <v>12.24744871</v>
      </c>
    </row>
    <row r="10">
      <c r="A10" s="1" t="s">
        <v>27</v>
      </c>
      <c r="B10" s="4" t="str">
        <f>HYPERLINK("https://portal.abczdrowie.pl/fast-food","d6")</f>
        <v>d6</v>
      </c>
      <c r="C10" s="2">
        <v>0.0</v>
      </c>
      <c r="D10" s="2">
        <v>6.0</v>
      </c>
      <c r="E10" s="2">
        <v>0.0</v>
      </c>
      <c r="F10" s="2">
        <v>17.0</v>
      </c>
      <c r="G10" s="2">
        <v>0.0</v>
      </c>
      <c r="H10" s="2">
        <v>3.0</v>
      </c>
      <c r="I10" s="2">
        <v>0.0</v>
      </c>
      <c r="J10" s="2">
        <v>0.0</v>
      </c>
      <c r="K10" s="2">
        <v>0.0</v>
      </c>
      <c r="N10" s="5" t="s">
        <v>28</v>
      </c>
      <c r="P10" s="6">
        <f t="shared" si="1"/>
        <v>11.83215957</v>
      </c>
    </row>
    <row r="11">
      <c r="A11" s="1" t="s">
        <v>29</v>
      </c>
      <c r="B11" s="4" t="str">
        <f>HYPERLINK("http://www.odzywianie.info.pl/przydatne-informacje/artykuly/art,fast-food-czemu-tak-naprawde-jest-szkodliwy.html","d7")</f>
        <v>d7</v>
      </c>
      <c r="C11" s="2">
        <v>2.0</v>
      </c>
      <c r="D11" s="2">
        <v>1.0</v>
      </c>
      <c r="E11" s="2">
        <v>0.0</v>
      </c>
      <c r="F11" s="2">
        <v>25.0</v>
      </c>
      <c r="G11" s="2">
        <v>0.0</v>
      </c>
      <c r="H11" s="2">
        <v>0.0</v>
      </c>
      <c r="I11" s="2">
        <v>0.0</v>
      </c>
      <c r="J11" s="2">
        <v>0.0</v>
      </c>
      <c r="K11" s="2">
        <v>1.0</v>
      </c>
      <c r="N11" s="5" t="s">
        <v>30</v>
      </c>
      <c r="P11" s="6">
        <f t="shared" si="1"/>
        <v>18.1934054</v>
      </c>
    </row>
    <row r="12">
      <c r="A12" s="1" t="s">
        <v>31</v>
      </c>
      <c r="B12" s="4" t="str">
        <f>HYPERLINK("https://vitalia.pl/artykul3421_Otylosc-kiedy-wlasne-cialo-zabija.html","d8")</f>
        <v>d8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16.0</v>
      </c>
      <c r="I12" s="2">
        <v>0.0</v>
      </c>
      <c r="J12" s="2">
        <v>0.0</v>
      </c>
      <c r="K12" s="2">
        <v>0.0</v>
      </c>
      <c r="N12" s="5" t="s">
        <v>32</v>
      </c>
      <c r="P12" s="6">
        <f t="shared" si="1"/>
        <v>16.55294536</v>
      </c>
    </row>
    <row r="13">
      <c r="A13" s="1" t="s">
        <v>33</v>
      </c>
      <c r="B13" s="4" t="str">
        <f>HYPERLINK("http://www.medonet.pl/choroby-od-a-do-z/inne-choroby,otylosc,artykul,1577362.html","d9")</f>
        <v>d9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18.0</v>
      </c>
      <c r="I13" s="2">
        <v>0.0</v>
      </c>
      <c r="J13" s="2">
        <v>0.0</v>
      </c>
      <c r="K13" s="2">
        <v>0.0</v>
      </c>
      <c r="N13" s="5" t="s">
        <v>34</v>
      </c>
      <c r="P13" s="6">
        <f t="shared" si="1"/>
        <v>18.38477631</v>
      </c>
    </row>
    <row r="14">
      <c r="A14" s="1" t="s">
        <v>35</v>
      </c>
      <c r="B14" s="4" t="str">
        <f>HYPERLINK("http://www.medonet.pl/zdrowie/wiadomosci,zawaly-serca-rano-najbardziej-smiertelne,artykul,1642846.html","d10")</f>
        <v>d10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4.0</v>
      </c>
      <c r="J14" s="2">
        <v>0.0</v>
      </c>
      <c r="K14" s="2">
        <v>0.0</v>
      </c>
      <c r="N14" s="5" t="s">
        <v>36</v>
      </c>
      <c r="P14" s="6">
        <f t="shared" si="1"/>
        <v>8.124038405</v>
      </c>
    </row>
    <row r="15">
      <c r="A15" s="1" t="s">
        <v>37</v>
      </c>
      <c r="B15" s="4" t="str">
        <f>HYPERLINK("http://www.medonet.pl/choroby-od-a-do-z/urazy-i-stany-nagle,zawal-serca,artykul,1579555.html","d11")</f>
        <v>d11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N15" s="5" t="s">
        <v>38</v>
      </c>
      <c r="P15" s="6">
        <f t="shared" si="1"/>
        <v>7.071067812</v>
      </c>
    </row>
    <row r="16">
      <c r="A16" s="1" t="s">
        <v>39</v>
      </c>
      <c r="B16" s="4" t="str">
        <f>HYPERLINK("http://dietadlazdrowia.pl/artykuly/dietetyka/3/kalorie/311.html","d12")</f>
        <v>d12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9.0</v>
      </c>
      <c r="K16" s="2">
        <v>0.0</v>
      </c>
      <c r="N16" s="5" t="s">
        <v>40</v>
      </c>
      <c r="P16" s="6">
        <f t="shared" si="1"/>
        <v>11.44552314</v>
      </c>
    </row>
    <row r="17">
      <c r="A17" s="1" t="s">
        <v>41</v>
      </c>
      <c r="B17" s="4" t="str">
        <f>HYPERLINK("http://polki.pl/dieta-i-fitness/odchudzanie,ile-kalorii-ma-jedzenie-typu-fast-food,10338699,artykul.html","d13")</f>
        <v>d13</v>
      </c>
      <c r="C17" s="2">
        <v>3.0</v>
      </c>
      <c r="D17" s="2">
        <v>2.0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3.0</v>
      </c>
      <c r="N17" s="5" t="s">
        <v>42</v>
      </c>
      <c r="P17" s="6">
        <f t="shared" si="1"/>
        <v>8.485281374</v>
      </c>
    </row>
    <row r="18">
      <c r="A18" s="1" t="s">
        <v>43</v>
      </c>
      <c r="B18" s="4" t="str">
        <f>HYPERLINK("http://zdrowie.dziennik.pl/diety/artykuly/551923,dieta-zdrowy-fast-food.html","d14")</f>
        <v>d14</v>
      </c>
      <c r="C18" s="2">
        <v>4.0</v>
      </c>
      <c r="D18" s="2">
        <v>1.0</v>
      </c>
      <c r="E18" s="2">
        <v>0.0</v>
      </c>
      <c r="F18" s="2">
        <v>3.0</v>
      </c>
      <c r="G18" s="2">
        <v>0.0</v>
      </c>
      <c r="H18" s="2">
        <v>0.0</v>
      </c>
      <c r="I18" s="2">
        <v>0.0</v>
      </c>
      <c r="J18" s="2">
        <v>0.0</v>
      </c>
      <c r="K18" s="2">
        <v>4.0</v>
      </c>
      <c r="N18" s="5" t="s">
        <v>44</v>
      </c>
      <c r="P18" s="6">
        <f t="shared" si="1"/>
        <v>7.071067812</v>
      </c>
    </row>
    <row r="19">
      <c r="C19" s="1"/>
      <c r="D19" s="1"/>
      <c r="E19" s="1"/>
      <c r="F19" s="1"/>
      <c r="G19" s="1"/>
      <c r="H19" s="1"/>
      <c r="I19" s="1"/>
      <c r="J19" s="1"/>
      <c r="K19" s="1"/>
    </row>
    <row r="20">
      <c r="G20" s="1" t="s">
        <v>45</v>
      </c>
      <c r="R20" s="1" t="s">
        <v>46</v>
      </c>
      <c r="U20" s="1" t="s">
        <v>47</v>
      </c>
    </row>
    <row r="21">
      <c r="A21" s="1" t="s">
        <v>48</v>
      </c>
      <c r="B21" s="7"/>
      <c r="C21" s="7" t="s">
        <v>4</v>
      </c>
      <c r="D21" s="7" t="s">
        <v>5</v>
      </c>
      <c r="E21" s="7" t="s">
        <v>6</v>
      </c>
      <c r="F21" s="7" t="s">
        <v>7</v>
      </c>
      <c r="G21" s="7" t="s">
        <v>8</v>
      </c>
      <c r="H21" s="7" t="s">
        <v>9</v>
      </c>
      <c r="I21" s="7" t="s">
        <v>10</v>
      </c>
      <c r="J21" s="7" t="s">
        <v>11</v>
      </c>
      <c r="K21" s="7" t="s">
        <v>12</v>
      </c>
      <c r="M21" s="8"/>
      <c r="N21" s="5" t="s">
        <v>49</v>
      </c>
      <c r="O21" s="5" t="s">
        <v>50</v>
      </c>
      <c r="P21" s="5" t="s">
        <v>51</v>
      </c>
      <c r="Q21" s="5" t="s">
        <v>52</v>
      </c>
      <c r="R21" s="5" t="s">
        <v>53</v>
      </c>
      <c r="S21" s="5" t="s">
        <v>54</v>
      </c>
      <c r="T21" s="5" t="s">
        <v>55</v>
      </c>
      <c r="U21" s="5" t="s">
        <v>56</v>
      </c>
      <c r="V21" s="5" t="s">
        <v>57</v>
      </c>
      <c r="W21" s="5" t="s">
        <v>58</v>
      </c>
      <c r="X21" s="5" t="s">
        <v>59</v>
      </c>
      <c r="Y21" s="5" t="s">
        <v>60</v>
      </c>
      <c r="Z21" s="5" t="s">
        <v>61</v>
      </c>
      <c r="AA21" s="5" t="s">
        <v>62</v>
      </c>
      <c r="AB21" s="5" t="s">
        <v>63</v>
      </c>
    </row>
    <row r="22">
      <c r="A22" s="1" t="s">
        <v>64</v>
      </c>
      <c r="B22" s="7" t="s">
        <v>49</v>
      </c>
      <c r="C22" s="9">
        <f t="shared" ref="C22:K22" si="2">C4*LN(ROWS(C$4:C$18)/IF(COUNTIF(C$4:C$18,"&gt;0")=0,1,COUNTIF(C$4:C$18,"&gt;0")))</f>
        <v>0</v>
      </c>
      <c r="D22" s="9">
        <f t="shared" si="2"/>
        <v>0</v>
      </c>
      <c r="E22" s="9">
        <f t="shared" si="2"/>
        <v>0</v>
      </c>
      <c r="F22" s="9">
        <f t="shared" si="2"/>
        <v>6.414035123</v>
      </c>
      <c r="G22" s="9">
        <f t="shared" si="2"/>
        <v>0</v>
      </c>
      <c r="H22" s="9">
        <f t="shared" si="2"/>
        <v>1.32175584</v>
      </c>
      <c r="I22" s="9">
        <f t="shared" si="2"/>
        <v>0</v>
      </c>
      <c r="J22" s="9">
        <f t="shared" si="2"/>
        <v>0</v>
      </c>
      <c r="K22" s="9">
        <f t="shared" si="2"/>
        <v>0</v>
      </c>
      <c r="M22" s="5" t="s">
        <v>49</v>
      </c>
      <c r="N22" s="10">
        <f t="shared" ref="N22:N36" si="4">SUMPRODUCT($C$4:$K$4,$C4:$K4)/(SQRT(SUMSQ($C$4:$K$4))*SQRT(SUMSQ($C4:$K4)))</f>
        <v>1</v>
      </c>
      <c r="O22" s="10">
        <f t="shared" ref="O22:O36" si="5">SUMPRODUCT($C$5:$K$5,$C4:$K4)/(SQRT(SUMSQ($C$5:$K$5))*SQRT(SUMSQ($C4:$K4)))</f>
        <v>0</v>
      </c>
      <c r="P22" s="10">
        <f t="shared" ref="P22:P36" si="6">SUMPRODUCT($C$6:$K$6,$C4:$K4)/(SQRT(SUMSQ($C$6:$K$6))*SQRT(SUMSQ($C4:$K4)))</f>
        <v>0.9823049816</v>
      </c>
      <c r="Q22" s="10">
        <f t="shared" ref="Q22:Q36" si="7">SUMPRODUCT($C$7:$K$7,$C4:$K4)/(SQRT(SUMSQ($C$7:$K$7))*SQRT(SUMSQ($C4:$K4)))</f>
        <v>0.618416546</v>
      </c>
      <c r="R22" s="10">
        <f t="shared" ref="R22:R36" si="8">SUMPRODUCT($C$8:$K$8,$C4:$K4)/(SQRT(SUMSQ($C$8:$K$8))*SQRT(SUMSQ($C4:$K4)))</f>
        <v>0</v>
      </c>
      <c r="S22" s="10">
        <f t="shared" ref="S22:S36" si="9">SUMPRODUCT($C$9:$K$9,$C4:$K4)/(SQRT(SUMSQ($C$9:$K$9))*SQRT(SUMSQ($C4:$K4)))</f>
        <v>0</v>
      </c>
      <c r="T22" s="10">
        <f t="shared" ref="T22:T36" si="10">SUMPRODUCT($C$10:$K$10,$C4:$K4)/(SQRT(SUMSQ($C$10:$K$10))*SQRT(SUMSQ($C4:$K4)))</f>
        <v>0.9440643437</v>
      </c>
      <c r="U22" s="10">
        <f t="shared" ref="U22:U36" si="11">SUMPRODUCT($C$11:$K$11,$C4:$K4)/(SQRT(SUMSQ($C$11:$K$11))*SQRT(SUMSQ($C4:$K4)))</f>
        <v>0.9852316773</v>
      </c>
      <c r="V22" s="10">
        <f t="shared" ref="V22:V36" si="12">SUMPRODUCT($C$12:$K$12,$C4:$K4)/(SQRT(SUMSQ($C$12:$K$12))*SQRT(SUMSQ($C4:$K4)))</f>
        <v>0.1414213562</v>
      </c>
      <c r="W22" s="10">
        <f t="shared" ref="W22:W36" si="13">SUMPRODUCT($C$13:$K$13,$C4:$K4)/(SQRT(SUMSQ($C$13:$K$13))*SQRT(SUMSQ($C4:$K4)))</f>
        <v>0.1414213562</v>
      </c>
      <c r="X22" s="10">
        <f t="shared" ref="X22:X36" si="14">SUMPRODUCT($C$14:$K$14,$C4:$K4)/(SQRT(SUMSQ($C$14:$K$14))*SQRT(SUMSQ($C4:$K4)))</f>
        <v>0</v>
      </c>
      <c r="Y22" s="10" t="str">
        <f t="shared" ref="Y22:Y36" si="15">SUMPRODUCT($C$15:$K$15,$C4:$K4)/(SQRT(SUMSQ($C$15:$K$15))*SQRT(SUMSQ($C4:$K4)))</f>
        <v>#DIV/0!</v>
      </c>
      <c r="Z22" s="10">
        <f t="shared" ref="Z22:Z36" si="16">SUMPRODUCT($C$16:$K$16,$C4:$K4)/(SQRT(SUMSQ($C$16:$K$16))*SQRT(SUMSQ($C4:$K4)))</f>
        <v>0</v>
      </c>
      <c r="AA22" s="10">
        <f t="shared" ref="AA22:AA36" si="17">SUMPRODUCT($C$17:$K$17,$C4:$K4)/(SQRT(SUMSQ($C$17:$K$17))*SQRT(SUMSQ($C4:$K4)))</f>
        <v>0</v>
      </c>
      <c r="AB22" s="10">
        <f t="shared" ref="AB22:AB36" si="18">SUMPRODUCT($C$18:$K$18,$C4:$K4)/(SQRT(SUMSQ($C$18:$K$18))*SQRT(SUMSQ($C4:$K4)))</f>
        <v>0.4582575695</v>
      </c>
    </row>
    <row r="23">
      <c r="A23" s="1" t="s">
        <v>65</v>
      </c>
      <c r="B23" s="7" t="s">
        <v>50</v>
      </c>
      <c r="C23" s="9">
        <f t="shared" ref="C23:K23" si="3">C5*LN(ROWS(C$4:C$18)/IF(COUNTIF(C$4:C$18,"&gt;0")=0,1,COUNTIF(C$4:C$18,"&gt;0")))</f>
        <v>0</v>
      </c>
      <c r="D23" s="9">
        <f t="shared" si="3"/>
        <v>0</v>
      </c>
      <c r="E23" s="9">
        <f t="shared" si="3"/>
        <v>24.37245181</v>
      </c>
      <c r="F23" s="9">
        <f t="shared" si="3"/>
        <v>0</v>
      </c>
      <c r="G23" s="9">
        <f t="shared" si="3"/>
        <v>0</v>
      </c>
      <c r="H23" s="9">
        <f t="shared" si="3"/>
        <v>0</v>
      </c>
      <c r="I23" s="9">
        <f t="shared" si="3"/>
        <v>0</v>
      </c>
      <c r="J23" s="9">
        <f t="shared" si="3"/>
        <v>2.014903021</v>
      </c>
      <c r="K23" s="9">
        <f t="shared" si="3"/>
        <v>0</v>
      </c>
      <c r="M23" s="5" t="s">
        <v>50</v>
      </c>
      <c r="N23" s="10">
        <f t="shared" si="4"/>
        <v>0</v>
      </c>
      <c r="O23" s="10">
        <f t="shared" si="5"/>
        <v>1</v>
      </c>
      <c r="P23" s="10">
        <f t="shared" si="6"/>
        <v>0</v>
      </c>
      <c r="Q23" s="10">
        <f t="shared" si="7"/>
        <v>0</v>
      </c>
      <c r="R23" s="10">
        <f t="shared" si="8"/>
        <v>0</v>
      </c>
      <c r="S23" s="10">
        <f t="shared" si="9"/>
        <v>0</v>
      </c>
      <c r="T23" s="10">
        <f t="shared" si="10"/>
        <v>0</v>
      </c>
      <c r="U23" s="10">
        <f t="shared" si="11"/>
        <v>0</v>
      </c>
      <c r="V23" s="10">
        <f t="shared" si="12"/>
        <v>0</v>
      </c>
      <c r="W23" s="10">
        <f t="shared" si="13"/>
        <v>0</v>
      </c>
      <c r="X23" s="10">
        <f t="shared" si="14"/>
        <v>0</v>
      </c>
      <c r="Y23" s="10" t="str">
        <f t="shared" si="15"/>
        <v>#DIV/0!</v>
      </c>
      <c r="Z23" s="10">
        <f t="shared" si="16"/>
        <v>0.1104315261</v>
      </c>
      <c r="AA23" s="10">
        <f t="shared" si="17"/>
        <v>0</v>
      </c>
      <c r="AB23" s="10">
        <f t="shared" si="18"/>
        <v>0</v>
      </c>
    </row>
    <row r="24">
      <c r="A24" s="1" t="s">
        <v>66</v>
      </c>
      <c r="B24" s="7" t="s">
        <v>51</v>
      </c>
      <c r="C24" s="9">
        <f t="shared" ref="C24:K24" si="19">C6*LN(ROWS(C$4:C$18)/IF(COUNTIF(C$4:C$18,"&gt;0")=0,1,COUNTIF(C$4:C$18,"&gt;0")))</f>
        <v>0</v>
      </c>
      <c r="D24" s="9">
        <f t="shared" si="19"/>
        <v>0</v>
      </c>
      <c r="E24" s="9">
        <f t="shared" si="19"/>
        <v>0</v>
      </c>
      <c r="F24" s="9">
        <f t="shared" si="19"/>
        <v>7.330325855</v>
      </c>
      <c r="G24" s="9">
        <f t="shared" si="19"/>
        <v>0</v>
      </c>
      <c r="H24" s="9">
        <f t="shared" si="19"/>
        <v>0</v>
      </c>
      <c r="I24" s="9">
        <f t="shared" si="19"/>
        <v>0</v>
      </c>
      <c r="J24" s="9">
        <f t="shared" si="19"/>
        <v>0</v>
      </c>
      <c r="K24" s="9">
        <f t="shared" si="19"/>
        <v>1.32175584</v>
      </c>
      <c r="M24" s="5" t="s">
        <v>51</v>
      </c>
      <c r="N24" s="10">
        <f t="shared" si="4"/>
        <v>0.9823049816</v>
      </c>
      <c r="O24" s="10">
        <f t="shared" si="5"/>
        <v>0</v>
      </c>
      <c r="P24" s="10">
        <f t="shared" si="6"/>
        <v>1</v>
      </c>
      <c r="Q24" s="10">
        <f t="shared" si="7"/>
        <v>0.6198710754</v>
      </c>
      <c r="R24" s="10">
        <f t="shared" si="8"/>
        <v>0</v>
      </c>
      <c r="S24" s="10">
        <f t="shared" si="9"/>
        <v>0</v>
      </c>
      <c r="T24" s="10">
        <f t="shared" si="10"/>
        <v>0.9230155054</v>
      </c>
      <c r="U24" s="10">
        <f t="shared" si="11"/>
        <v>0.9924867088</v>
      </c>
      <c r="V24" s="10">
        <f t="shared" si="12"/>
        <v>0</v>
      </c>
      <c r="W24" s="10">
        <f t="shared" si="13"/>
        <v>0</v>
      </c>
      <c r="X24" s="10">
        <f t="shared" si="14"/>
        <v>0</v>
      </c>
      <c r="Y24" s="10" t="str">
        <f t="shared" si="15"/>
        <v>#DIV/0!</v>
      </c>
      <c r="Z24" s="10">
        <f t="shared" si="16"/>
        <v>0</v>
      </c>
      <c r="AA24" s="10">
        <f t="shared" si="17"/>
        <v>0.0793328828</v>
      </c>
      <c r="AB24" s="10">
        <f t="shared" si="18"/>
        <v>0.5358913016</v>
      </c>
    </row>
    <row r="25">
      <c r="A25" s="1"/>
      <c r="B25" s="7" t="s">
        <v>52</v>
      </c>
      <c r="C25" s="9">
        <f t="shared" ref="C25:K25" si="20">C7*LN(ROWS(C$4:C$18)/IF(COUNTIF(C$4:C$18,"&gt;0")=0,1,COUNTIF(C$4:C$18,"&gt;0")))</f>
        <v>4.394449155</v>
      </c>
      <c r="D25" s="9">
        <f t="shared" si="20"/>
        <v>2.748872196</v>
      </c>
      <c r="E25" s="9">
        <f t="shared" si="20"/>
        <v>0</v>
      </c>
      <c r="F25" s="9">
        <f t="shared" si="20"/>
        <v>3.665162927</v>
      </c>
      <c r="G25" s="9">
        <f t="shared" si="20"/>
        <v>0</v>
      </c>
      <c r="H25" s="9">
        <f t="shared" si="20"/>
        <v>0</v>
      </c>
      <c r="I25" s="9">
        <f t="shared" si="20"/>
        <v>0</v>
      </c>
      <c r="J25" s="9">
        <f t="shared" si="20"/>
        <v>0</v>
      </c>
      <c r="K25" s="9">
        <f t="shared" si="20"/>
        <v>0</v>
      </c>
      <c r="M25" s="5" t="s">
        <v>52</v>
      </c>
      <c r="N25" s="10">
        <f t="shared" si="4"/>
        <v>0.618416546</v>
      </c>
      <c r="O25" s="10">
        <f t="shared" si="5"/>
        <v>0</v>
      </c>
      <c r="P25" s="10">
        <f t="shared" si="6"/>
        <v>0.6198710754</v>
      </c>
      <c r="Q25" s="10">
        <f t="shared" si="7"/>
        <v>1</v>
      </c>
      <c r="R25" s="10">
        <f t="shared" si="8"/>
        <v>0.6246950476</v>
      </c>
      <c r="S25" s="10">
        <f t="shared" si="9"/>
        <v>0.4685212857</v>
      </c>
      <c r="T25" s="10">
        <f t="shared" si="10"/>
        <v>0.7349085321</v>
      </c>
      <c r="U25" s="10">
        <f t="shared" si="11"/>
        <v>0.6901069018</v>
      </c>
      <c r="V25" s="10">
        <f t="shared" si="12"/>
        <v>0</v>
      </c>
      <c r="W25" s="10">
        <f t="shared" si="13"/>
        <v>0</v>
      </c>
      <c r="X25" s="10">
        <f t="shared" si="14"/>
        <v>0</v>
      </c>
      <c r="Y25" s="10" t="str">
        <f t="shared" si="15"/>
        <v>#DIV/0!</v>
      </c>
      <c r="Z25" s="10">
        <f t="shared" si="16"/>
        <v>0</v>
      </c>
      <c r="AA25" s="10">
        <f t="shared" si="17"/>
        <v>0.5993344424</v>
      </c>
      <c r="AB25" s="10">
        <f t="shared" si="18"/>
        <v>0.7470421737</v>
      </c>
    </row>
    <row r="26">
      <c r="B26" s="7" t="s">
        <v>53</v>
      </c>
      <c r="C26" s="9">
        <f t="shared" ref="C26:K26" si="21">C8*LN(ROWS(C$4:C$18)/IF(COUNTIF(C$4:C$18,"&gt;0")=0,1,COUNTIF(C$4:C$18,"&gt;0")))</f>
        <v>2.197224577</v>
      </c>
      <c r="D26" s="9">
        <f t="shared" si="21"/>
        <v>0</v>
      </c>
      <c r="E26" s="9">
        <f t="shared" si="21"/>
        <v>0</v>
      </c>
      <c r="F26" s="9">
        <f t="shared" si="21"/>
        <v>0</v>
      </c>
      <c r="G26" s="9">
        <f t="shared" si="21"/>
        <v>0</v>
      </c>
      <c r="H26" s="9">
        <f t="shared" si="21"/>
        <v>0</v>
      </c>
      <c r="I26" s="9">
        <f t="shared" si="21"/>
        <v>0</v>
      </c>
      <c r="J26" s="9">
        <f t="shared" si="21"/>
        <v>0</v>
      </c>
      <c r="K26" s="9">
        <f t="shared" si="21"/>
        <v>0</v>
      </c>
      <c r="M26" s="5" t="s">
        <v>53</v>
      </c>
      <c r="N26" s="10">
        <f t="shared" si="4"/>
        <v>0</v>
      </c>
      <c r="O26" s="10">
        <f t="shared" si="5"/>
        <v>0</v>
      </c>
      <c r="P26" s="10">
        <f t="shared" si="6"/>
        <v>0</v>
      </c>
      <c r="Q26" s="10">
        <f t="shared" si="7"/>
        <v>0.6246950476</v>
      </c>
      <c r="R26" s="10">
        <f t="shared" si="8"/>
        <v>1</v>
      </c>
      <c r="S26" s="10">
        <f t="shared" si="9"/>
        <v>0</v>
      </c>
      <c r="T26" s="10">
        <f t="shared" si="10"/>
        <v>0</v>
      </c>
      <c r="U26" s="10">
        <f t="shared" si="11"/>
        <v>0.07961874287</v>
      </c>
      <c r="V26" s="10">
        <f t="shared" si="12"/>
        <v>0</v>
      </c>
      <c r="W26" s="10">
        <f t="shared" si="13"/>
        <v>0</v>
      </c>
      <c r="X26" s="10">
        <f t="shared" si="14"/>
        <v>0</v>
      </c>
      <c r="Y26" s="10" t="str">
        <f t="shared" si="15"/>
        <v>#DIV/0!</v>
      </c>
      <c r="Z26" s="10">
        <f t="shared" si="16"/>
        <v>0</v>
      </c>
      <c r="AA26" s="10">
        <f t="shared" si="17"/>
        <v>0.6396021491</v>
      </c>
      <c r="AB26" s="10">
        <f t="shared" si="18"/>
        <v>0.6172133998</v>
      </c>
    </row>
    <row r="27">
      <c r="B27" s="7" t="s">
        <v>54</v>
      </c>
      <c r="C27" s="9">
        <f t="shared" ref="C27:K27" si="22">C9*LN(ROWS(C$4:C$18)/IF(COUNTIF(C$4:C$18,"&gt;0")=0,1,COUNTIF(C$4:C$18,"&gt;0")))</f>
        <v>0</v>
      </c>
      <c r="D27" s="9">
        <f t="shared" si="22"/>
        <v>9.162907319</v>
      </c>
      <c r="E27" s="9">
        <f t="shared" si="22"/>
        <v>0</v>
      </c>
      <c r="F27" s="9">
        <f t="shared" si="22"/>
        <v>0</v>
      </c>
      <c r="G27" s="9">
        <f t="shared" si="22"/>
        <v>0</v>
      </c>
      <c r="H27" s="9">
        <f t="shared" si="22"/>
        <v>0</v>
      </c>
      <c r="I27" s="9">
        <f t="shared" si="22"/>
        <v>0</v>
      </c>
      <c r="J27" s="9">
        <f t="shared" si="22"/>
        <v>0</v>
      </c>
      <c r="K27" s="9">
        <f t="shared" si="22"/>
        <v>0</v>
      </c>
      <c r="M27" s="5" t="s">
        <v>54</v>
      </c>
      <c r="N27" s="10">
        <f t="shared" si="4"/>
        <v>0</v>
      </c>
      <c r="O27" s="10">
        <f t="shared" si="5"/>
        <v>0</v>
      </c>
      <c r="P27" s="10">
        <f t="shared" si="6"/>
        <v>0</v>
      </c>
      <c r="Q27" s="10">
        <f t="shared" si="7"/>
        <v>0.4685212857</v>
      </c>
      <c r="R27" s="10">
        <f t="shared" si="8"/>
        <v>0</v>
      </c>
      <c r="S27" s="10">
        <f t="shared" si="9"/>
        <v>1</v>
      </c>
      <c r="T27" s="10">
        <f t="shared" si="10"/>
        <v>0.3283053931</v>
      </c>
      <c r="U27" s="10">
        <f t="shared" si="11"/>
        <v>0.03980937143</v>
      </c>
      <c r="V27" s="10">
        <f t="shared" si="12"/>
        <v>0</v>
      </c>
      <c r="W27" s="10">
        <f t="shared" si="13"/>
        <v>0</v>
      </c>
      <c r="X27" s="10">
        <f t="shared" si="14"/>
        <v>0</v>
      </c>
      <c r="Y27" s="10" t="str">
        <f t="shared" si="15"/>
        <v>#DIV/0!</v>
      </c>
      <c r="Z27" s="10">
        <f t="shared" si="16"/>
        <v>0</v>
      </c>
      <c r="AA27" s="10">
        <f t="shared" si="17"/>
        <v>0.4264014327</v>
      </c>
      <c r="AB27" s="10">
        <f t="shared" si="18"/>
        <v>0.15430335</v>
      </c>
    </row>
    <row r="28">
      <c r="B28" s="7" t="s">
        <v>55</v>
      </c>
      <c r="C28" s="9">
        <f t="shared" ref="C28:K28" si="23">C10*LN(ROWS(C$4:C$18)/IF(COUNTIF(C$4:C$18,"&gt;0")=0,1,COUNTIF(C$4:C$18,"&gt;0")))</f>
        <v>0</v>
      </c>
      <c r="D28" s="9">
        <f t="shared" si="23"/>
        <v>5.497744391</v>
      </c>
      <c r="E28" s="9">
        <f t="shared" si="23"/>
        <v>0</v>
      </c>
      <c r="F28" s="9">
        <f t="shared" si="23"/>
        <v>15.57694244</v>
      </c>
      <c r="G28" s="9">
        <f t="shared" si="23"/>
        <v>0</v>
      </c>
      <c r="H28" s="9">
        <f t="shared" si="23"/>
        <v>3.96526752</v>
      </c>
      <c r="I28" s="9">
        <f t="shared" si="23"/>
        <v>0</v>
      </c>
      <c r="J28" s="9">
        <f t="shared" si="23"/>
        <v>0</v>
      </c>
      <c r="K28" s="9">
        <f t="shared" si="23"/>
        <v>0</v>
      </c>
      <c r="M28" s="5" t="s">
        <v>55</v>
      </c>
      <c r="N28" s="10">
        <f t="shared" si="4"/>
        <v>0.9440643437</v>
      </c>
      <c r="O28" s="10">
        <f t="shared" si="5"/>
        <v>0</v>
      </c>
      <c r="P28" s="10">
        <f t="shared" si="6"/>
        <v>0.9230155054</v>
      </c>
      <c r="Q28" s="10">
        <f t="shared" si="7"/>
        <v>0.7349085321</v>
      </c>
      <c r="R28" s="10">
        <f t="shared" si="8"/>
        <v>0</v>
      </c>
      <c r="S28" s="10">
        <f t="shared" si="9"/>
        <v>0.3283053931</v>
      </c>
      <c r="T28" s="10">
        <f t="shared" si="10"/>
        <v>1</v>
      </c>
      <c r="U28" s="10">
        <f t="shared" si="11"/>
        <v>0.9388351844</v>
      </c>
      <c r="V28" s="10">
        <f t="shared" si="12"/>
        <v>0.1641526965</v>
      </c>
      <c r="W28" s="10">
        <f t="shared" si="13"/>
        <v>0.1641526965</v>
      </c>
      <c r="X28" s="10">
        <f t="shared" si="14"/>
        <v>0</v>
      </c>
      <c r="Y28" s="10" t="str">
        <f t="shared" si="15"/>
        <v>#DIV/0!</v>
      </c>
      <c r="Z28" s="10">
        <f t="shared" si="16"/>
        <v>0</v>
      </c>
      <c r="AA28" s="10">
        <f t="shared" si="17"/>
        <v>0.13998989</v>
      </c>
      <c r="AB28" s="10">
        <f t="shared" si="18"/>
        <v>0.4812569087</v>
      </c>
    </row>
    <row r="29">
      <c r="B29" s="7" t="s">
        <v>56</v>
      </c>
      <c r="C29" s="9">
        <f t="shared" ref="C29:K29" si="24">C11*LN(ROWS(C$4:C$18)/IF(COUNTIF(C$4:C$18,"&gt;0")=0,1,COUNTIF(C$4:C$18,"&gt;0")))</f>
        <v>2.197224577</v>
      </c>
      <c r="D29" s="9">
        <f t="shared" si="24"/>
        <v>0.9162907319</v>
      </c>
      <c r="E29" s="9">
        <f t="shared" si="24"/>
        <v>0</v>
      </c>
      <c r="F29" s="9">
        <f t="shared" si="24"/>
        <v>22.9072683</v>
      </c>
      <c r="G29" s="9">
        <f t="shared" si="24"/>
        <v>0</v>
      </c>
      <c r="H29" s="9">
        <f t="shared" si="24"/>
        <v>0</v>
      </c>
      <c r="I29" s="9">
        <f t="shared" si="24"/>
        <v>0</v>
      </c>
      <c r="J29" s="9">
        <f t="shared" si="24"/>
        <v>0</v>
      </c>
      <c r="K29" s="9">
        <f t="shared" si="24"/>
        <v>1.32175584</v>
      </c>
      <c r="M29" s="5" t="s">
        <v>56</v>
      </c>
      <c r="N29" s="10">
        <f t="shared" si="4"/>
        <v>0.9852316773</v>
      </c>
      <c r="O29" s="10">
        <f t="shared" si="5"/>
        <v>0</v>
      </c>
      <c r="P29" s="10">
        <f t="shared" si="6"/>
        <v>0.9924867088</v>
      </c>
      <c r="Q29" s="10">
        <f t="shared" si="7"/>
        <v>0.6901069018</v>
      </c>
      <c r="R29" s="10">
        <f t="shared" si="8"/>
        <v>0.07961874287</v>
      </c>
      <c r="S29" s="10">
        <f t="shared" si="9"/>
        <v>0.03980937143</v>
      </c>
      <c r="T29" s="10">
        <f t="shared" si="10"/>
        <v>0.9388351844</v>
      </c>
      <c r="U29" s="10">
        <f t="shared" si="11"/>
        <v>1</v>
      </c>
      <c r="V29" s="10">
        <f t="shared" si="12"/>
        <v>0</v>
      </c>
      <c r="W29" s="10">
        <f t="shared" si="13"/>
        <v>0</v>
      </c>
      <c r="X29" s="10">
        <f t="shared" si="14"/>
        <v>0</v>
      </c>
      <c r="Y29" s="10" t="str">
        <f t="shared" si="15"/>
        <v>#DIV/0!</v>
      </c>
      <c r="Z29" s="10">
        <f t="shared" si="16"/>
        <v>0</v>
      </c>
      <c r="AA29" s="10">
        <f t="shared" si="17"/>
        <v>0.09336125158</v>
      </c>
      <c r="AB29" s="10">
        <f t="shared" si="18"/>
        <v>0.5405593047</v>
      </c>
    </row>
    <row r="30">
      <c r="B30" s="7" t="s">
        <v>57</v>
      </c>
      <c r="C30" s="9">
        <f t="shared" ref="C30:K30" si="25">C12*LN(ROWS(C$4:C$18)/IF(COUNTIF(C$4:C$18,"&gt;0")=0,1,COUNTIF(C$4:C$18,"&gt;0")))</f>
        <v>0</v>
      </c>
      <c r="D30" s="9">
        <f t="shared" si="25"/>
        <v>0</v>
      </c>
      <c r="E30" s="9">
        <f t="shared" si="25"/>
        <v>0</v>
      </c>
      <c r="F30" s="9">
        <f t="shared" si="25"/>
        <v>0</v>
      </c>
      <c r="G30" s="9">
        <f t="shared" si="25"/>
        <v>0</v>
      </c>
      <c r="H30" s="9">
        <f t="shared" si="25"/>
        <v>21.14809344</v>
      </c>
      <c r="I30" s="9">
        <f t="shared" si="25"/>
        <v>0</v>
      </c>
      <c r="J30" s="9">
        <f t="shared" si="25"/>
        <v>0</v>
      </c>
      <c r="K30" s="9">
        <f t="shared" si="25"/>
        <v>0</v>
      </c>
      <c r="M30" s="5" t="s">
        <v>57</v>
      </c>
      <c r="N30" s="10">
        <f t="shared" si="4"/>
        <v>0.1414213562</v>
      </c>
      <c r="O30" s="10">
        <f t="shared" si="5"/>
        <v>0</v>
      </c>
      <c r="P30" s="10">
        <f t="shared" si="6"/>
        <v>0</v>
      </c>
      <c r="Q30" s="10">
        <f t="shared" si="7"/>
        <v>0</v>
      </c>
      <c r="R30" s="10">
        <f t="shared" si="8"/>
        <v>0</v>
      </c>
      <c r="S30" s="10">
        <f t="shared" si="9"/>
        <v>0</v>
      </c>
      <c r="T30" s="10">
        <f t="shared" si="10"/>
        <v>0.1641526965</v>
      </c>
      <c r="U30" s="10">
        <f t="shared" si="11"/>
        <v>0</v>
      </c>
      <c r="V30" s="10">
        <f t="shared" si="12"/>
        <v>1</v>
      </c>
      <c r="W30" s="10">
        <f t="shared" si="13"/>
        <v>1</v>
      </c>
      <c r="X30" s="10">
        <f t="shared" si="14"/>
        <v>0</v>
      </c>
      <c r="Y30" s="10" t="str">
        <f t="shared" si="15"/>
        <v>#DIV/0!</v>
      </c>
      <c r="Z30" s="10">
        <f t="shared" si="16"/>
        <v>0</v>
      </c>
      <c r="AA30" s="10">
        <f t="shared" si="17"/>
        <v>0</v>
      </c>
      <c r="AB30" s="10">
        <f t="shared" si="18"/>
        <v>0</v>
      </c>
    </row>
    <row r="31">
      <c r="B31" s="7" t="s">
        <v>58</v>
      </c>
      <c r="C31" s="9">
        <f t="shared" ref="C31:K31" si="26">C13*LN(ROWS(C$4:C$18)/IF(COUNTIF(C$4:C$18,"&gt;0")=0,1,COUNTIF(C$4:C$18,"&gt;0")))</f>
        <v>0</v>
      </c>
      <c r="D31" s="9">
        <f t="shared" si="26"/>
        <v>0</v>
      </c>
      <c r="E31" s="9">
        <f t="shared" si="26"/>
        <v>0</v>
      </c>
      <c r="F31" s="9">
        <f t="shared" si="26"/>
        <v>0</v>
      </c>
      <c r="G31" s="9">
        <f t="shared" si="26"/>
        <v>0</v>
      </c>
      <c r="H31" s="9">
        <f t="shared" si="26"/>
        <v>23.79160512</v>
      </c>
      <c r="I31" s="9">
        <f t="shared" si="26"/>
        <v>0</v>
      </c>
      <c r="J31" s="9">
        <f t="shared" si="26"/>
        <v>0</v>
      </c>
      <c r="K31" s="9">
        <f t="shared" si="26"/>
        <v>0</v>
      </c>
      <c r="M31" s="5" t="s">
        <v>58</v>
      </c>
      <c r="N31" s="10">
        <f t="shared" si="4"/>
        <v>0.1414213562</v>
      </c>
      <c r="O31" s="10">
        <f t="shared" si="5"/>
        <v>0</v>
      </c>
      <c r="P31" s="10">
        <f t="shared" si="6"/>
        <v>0</v>
      </c>
      <c r="Q31" s="10">
        <f t="shared" si="7"/>
        <v>0</v>
      </c>
      <c r="R31" s="10">
        <f t="shared" si="8"/>
        <v>0</v>
      </c>
      <c r="S31" s="10">
        <f t="shared" si="9"/>
        <v>0</v>
      </c>
      <c r="T31" s="10">
        <f t="shared" si="10"/>
        <v>0.1641526965</v>
      </c>
      <c r="U31" s="10">
        <f t="shared" si="11"/>
        <v>0</v>
      </c>
      <c r="V31" s="10">
        <f t="shared" si="12"/>
        <v>1</v>
      </c>
      <c r="W31" s="10">
        <f t="shared" si="13"/>
        <v>1</v>
      </c>
      <c r="X31" s="10">
        <f t="shared" si="14"/>
        <v>0</v>
      </c>
      <c r="Y31" s="10" t="str">
        <f t="shared" si="15"/>
        <v>#DIV/0!</v>
      </c>
      <c r="Z31" s="10">
        <f t="shared" si="16"/>
        <v>0</v>
      </c>
      <c r="AA31" s="10">
        <f t="shared" si="17"/>
        <v>0</v>
      </c>
      <c r="AB31" s="10">
        <f t="shared" si="18"/>
        <v>0</v>
      </c>
    </row>
    <row r="32">
      <c r="B32" s="7" t="s">
        <v>59</v>
      </c>
      <c r="C32" s="9">
        <f t="shared" ref="C32:K32" si="27">C14*LN(ROWS(C$4:C$18)/IF(COUNTIF(C$4:C$18,"&gt;0")=0,1,COUNTIF(C$4:C$18,"&gt;0")))</f>
        <v>0</v>
      </c>
      <c r="D32" s="9">
        <f t="shared" si="27"/>
        <v>0</v>
      </c>
      <c r="E32" s="9">
        <f t="shared" si="27"/>
        <v>0</v>
      </c>
      <c r="F32" s="9">
        <f t="shared" si="27"/>
        <v>0</v>
      </c>
      <c r="G32" s="9">
        <f t="shared" si="27"/>
        <v>0</v>
      </c>
      <c r="H32" s="9">
        <f t="shared" si="27"/>
        <v>0</v>
      </c>
      <c r="I32" s="9">
        <f t="shared" si="27"/>
        <v>10.8322008</v>
      </c>
      <c r="J32" s="9">
        <f t="shared" si="27"/>
        <v>0</v>
      </c>
      <c r="K32" s="9">
        <f t="shared" si="27"/>
        <v>0</v>
      </c>
      <c r="M32" s="5" t="s">
        <v>59</v>
      </c>
      <c r="N32" s="10">
        <f t="shared" si="4"/>
        <v>0</v>
      </c>
      <c r="O32" s="10">
        <f t="shared" si="5"/>
        <v>0</v>
      </c>
      <c r="P32" s="10">
        <f t="shared" si="6"/>
        <v>0</v>
      </c>
      <c r="Q32" s="10">
        <f t="shared" si="7"/>
        <v>0</v>
      </c>
      <c r="R32" s="10">
        <f t="shared" si="8"/>
        <v>0</v>
      </c>
      <c r="S32" s="10">
        <f t="shared" si="9"/>
        <v>0</v>
      </c>
      <c r="T32" s="10">
        <f t="shared" si="10"/>
        <v>0</v>
      </c>
      <c r="U32" s="10">
        <f t="shared" si="11"/>
        <v>0</v>
      </c>
      <c r="V32" s="10">
        <f t="shared" si="12"/>
        <v>0</v>
      </c>
      <c r="W32" s="10">
        <f t="shared" si="13"/>
        <v>0</v>
      </c>
      <c r="X32" s="10">
        <f t="shared" si="14"/>
        <v>1</v>
      </c>
      <c r="Y32" s="10" t="str">
        <f t="shared" si="15"/>
        <v>#DIV/0!</v>
      </c>
      <c r="Z32" s="10">
        <f t="shared" si="16"/>
        <v>0</v>
      </c>
      <c r="AA32" s="10">
        <f t="shared" si="17"/>
        <v>0</v>
      </c>
      <c r="AB32" s="10">
        <f t="shared" si="18"/>
        <v>0</v>
      </c>
    </row>
    <row r="33">
      <c r="B33" s="7" t="s">
        <v>60</v>
      </c>
      <c r="C33" s="9">
        <f t="shared" ref="C33:K33" si="28">C15*LN(ROWS(C$4:C$18)/IF(COUNTIF(C$4:C$18,"&gt;0")=0,1,COUNTIF(C$4:C$18,"&gt;0")))</f>
        <v>0</v>
      </c>
      <c r="D33" s="9">
        <f t="shared" si="28"/>
        <v>0</v>
      </c>
      <c r="E33" s="9">
        <f t="shared" si="28"/>
        <v>0</v>
      </c>
      <c r="F33" s="9">
        <f t="shared" si="28"/>
        <v>0</v>
      </c>
      <c r="G33" s="9">
        <f t="shared" si="28"/>
        <v>0</v>
      </c>
      <c r="H33" s="9">
        <f t="shared" si="28"/>
        <v>0</v>
      </c>
      <c r="I33" s="9">
        <f t="shared" si="28"/>
        <v>0</v>
      </c>
      <c r="J33" s="9">
        <f t="shared" si="28"/>
        <v>0</v>
      </c>
      <c r="K33" s="9">
        <f t="shared" si="28"/>
        <v>0</v>
      </c>
      <c r="M33" s="5" t="s">
        <v>60</v>
      </c>
      <c r="N33" s="10" t="str">
        <f t="shared" si="4"/>
        <v>#DIV/0!</v>
      </c>
      <c r="O33" s="10" t="str">
        <f t="shared" si="5"/>
        <v>#DIV/0!</v>
      </c>
      <c r="P33" s="10" t="str">
        <f t="shared" si="6"/>
        <v>#DIV/0!</v>
      </c>
      <c r="Q33" s="10" t="str">
        <f t="shared" si="7"/>
        <v>#DIV/0!</v>
      </c>
      <c r="R33" s="10" t="str">
        <f t="shared" si="8"/>
        <v>#DIV/0!</v>
      </c>
      <c r="S33" s="10" t="str">
        <f t="shared" si="9"/>
        <v>#DIV/0!</v>
      </c>
      <c r="T33" s="10" t="str">
        <f t="shared" si="10"/>
        <v>#DIV/0!</v>
      </c>
      <c r="U33" s="10" t="str">
        <f t="shared" si="11"/>
        <v>#DIV/0!</v>
      </c>
      <c r="V33" s="10" t="str">
        <f t="shared" si="12"/>
        <v>#DIV/0!</v>
      </c>
      <c r="W33" s="10" t="str">
        <f t="shared" si="13"/>
        <v>#DIV/0!</v>
      </c>
      <c r="X33" s="10" t="str">
        <f t="shared" si="14"/>
        <v>#DIV/0!</v>
      </c>
      <c r="Y33" s="10" t="str">
        <f t="shared" si="15"/>
        <v>#DIV/0!</v>
      </c>
      <c r="Z33" s="10" t="str">
        <f t="shared" si="16"/>
        <v>#DIV/0!</v>
      </c>
      <c r="AA33" s="10" t="str">
        <f t="shared" si="17"/>
        <v>#DIV/0!</v>
      </c>
      <c r="AB33" s="10" t="str">
        <f t="shared" si="18"/>
        <v>#DIV/0!</v>
      </c>
    </row>
    <row r="34">
      <c r="B34" s="7" t="s">
        <v>61</v>
      </c>
      <c r="C34" s="9">
        <f t="shared" ref="C34:K34" si="29">C16*LN(ROWS(C$4:C$18)/IF(COUNTIF(C$4:C$18,"&gt;0")=0,1,COUNTIF(C$4:C$18,"&gt;0")))</f>
        <v>0</v>
      </c>
      <c r="D34" s="9">
        <f t="shared" si="29"/>
        <v>0</v>
      </c>
      <c r="E34" s="9">
        <f t="shared" si="29"/>
        <v>0</v>
      </c>
      <c r="F34" s="9">
        <f t="shared" si="29"/>
        <v>0</v>
      </c>
      <c r="G34" s="9">
        <f t="shared" si="29"/>
        <v>0</v>
      </c>
      <c r="H34" s="9">
        <f t="shared" si="29"/>
        <v>0</v>
      </c>
      <c r="I34" s="9">
        <f t="shared" si="29"/>
        <v>0</v>
      </c>
      <c r="J34" s="9">
        <f t="shared" si="29"/>
        <v>18.13412718</v>
      </c>
      <c r="K34" s="9">
        <f t="shared" si="29"/>
        <v>0</v>
      </c>
      <c r="M34" s="5" t="s">
        <v>61</v>
      </c>
      <c r="N34" s="10">
        <f t="shared" si="4"/>
        <v>0</v>
      </c>
      <c r="O34" s="10">
        <f t="shared" si="5"/>
        <v>0.1104315261</v>
      </c>
      <c r="P34" s="10">
        <f t="shared" si="6"/>
        <v>0</v>
      </c>
      <c r="Q34" s="10">
        <f t="shared" si="7"/>
        <v>0</v>
      </c>
      <c r="R34" s="10">
        <f t="shared" si="8"/>
        <v>0</v>
      </c>
      <c r="S34" s="10">
        <f t="shared" si="9"/>
        <v>0</v>
      </c>
      <c r="T34" s="10">
        <f t="shared" si="10"/>
        <v>0</v>
      </c>
      <c r="U34" s="10">
        <f t="shared" si="11"/>
        <v>0</v>
      </c>
      <c r="V34" s="10">
        <f t="shared" si="12"/>
        <v>0</v>
      </c>
      <c r="W34" s="10">
        <f t="shared" si="13"/>
        <v>0</v>
      </c>
      <c r="X34" s="10">
        <f t="shared" si="14"/>
        <v>0</v>
      </c>
      <c r="Y34" s="10" t="str">
        <f t="shared" si="15"/>
        <v>#DIV/0!</v>
      </c>
      <c r="Z34" s="10">
        <f t="shared" si="16"/>
        <v>1</v>
      </c>
      <c r="AA34" s="10">
        <f t="shared" si="17"/>
        <v>0</v>
      </c>
      <c r="AB34" s="10">
        <f t="shared" si="18"/>
        <v>0</v>
      </c>
    </row>
    <row r="35">
      <c r="B35" s="7" t="s">
        <v>62</v>
      </c>
      <c r="C35" s="9">
        <f t="shared" ref="C35:K35" si="30">C17*LN(ROWS(C$4:C$18)/IF(COUNTIF(C$4:C$18,"&gt;0")=0,1,COUNTIF(C$4:C$18,"&gt;0")))</f>
        <v>3.295836866</v>
      </c>
      <c r="D35" s="9">
        <f t="shared" si="30"/>
        <v>1.832581464</v>
      </c>
      <c r="E35" s="9">
        <f t="shared" si="30"/>
        <v>0</v>
      </c>
      <c r="F35" s="9">
        <f t="shared" si="30"/>
        <v>0</v>
      </c>
      <c r="G35" s="9">
        <f t="shared" si="30"/>
        <v>0</v>
      </c>
      <c r="H35" s="9">
        <f t="shared" si="30"/>
        <v>0</v>
      </c>
      <c r="I35" s="9">
        <f t="shared" si="30"/>
        <v>0</v>
      </c>
      <c r="J35" s="9">
        <f t="shared" si="30"/>
        <v>0</v>
      </c>
      <c r="K35" s="9">
        <f t="shared" si="30"/>
        <v>3.96526752</v>
      </c>
      <c r="M35" s="5" t="s">
        <v>62</v>
      </c>
      <c r="N35" s="10">
        <f t="shared" si="4"/>
        <v>0</v>
      </c>
      <c r="O35" s="10">
        <f t="shared" si="5"/>
        <v>0</v>
      </c>
      <c r="P35" s="10">
        <f t="shared" si="6"/>
        <v>0.0793328828</v>
      </c>
      <c r="Q35" s="10">
        <f t="shared" si="7"/>
        <v>0.5993344424</v>
      </c>
      <c r="R35" s="10">
        <f t="shared" si="8"/>
        <v>0.6396021491</v>
      </c>
      <c r="S35" s="10">
        <f t="shared" si="9"/>
        <v>0.4264014327</v>
      </c>
      <c r="T35" s="10">
        <f t="shared" si="10"/>
        <v>0.13998989</v>
      </c>
      <c r="U35" s="10">
        <f t="shared" si="11"/>
        <v>0.09336125158</v>
      </c>
      <c r="V35" s="10">
        <f t="shared" si="12"/>
        <v>0</v>
      </c>
      <c r="W35" s="10">
        <f t="shared" si="13"/>
        <v>0</v>
      </c>
      <c r="X35" s="10">
        <f t="shared" si="14"/>
        <v>0</v>
      </c>
      <c r="Y35" s="10" t="str">
        <f t="shared" si="15"/>
        <v>#DIV/0!</v>
      </c>
      <c r="Z35" s="10">
        <f t="shared" si="16"/>
        <v>0</v>
      </c>
      <c r="AA35" s="10">
        <f t="shared" si="17"/>
        <v>1</v>
      </c>
      <c r="AB35" s="10">
        <f t="shared" si="18"/>
        <v>0.8553372034</v>
      </c>
    </row>
    <row r="36">
      <c r="B36" s="7" t="s">
        <v>63</v>
      </c>
      <c r="C36" s="9">
        <f t="shared" ref="C36:K36" si="31">C18*LN(ROWS(C$4:C$18)/IF(COUNTIF(C$4:C$18,"&gt;0")=0,1,COUNTIF(C$4:C$18,"&gt;0")))</f>
        <v>4.394449155</v>
      </c>
      <c r="D36" s="9">
        <f t="shared" si="31"/>
        <v>0.9162907319</v>
      </c>
      <c r="E36" s="9">
        <f t="shared" si="31"/>
        <v>0</v>
      </c>
      <c r="F36" s="9">
        <f t="shared" si="31"/>
        <v>2.748872196</v>
      </c>
      <c r="G36" s="9">
        <f t="shared" si="31"/>
        <v>0</v>
      </c>
      <c r="H36" s="9">
        <f t="shared" si="31"/>
        <v>0</v>
      </c>
      <c r="I36" s="9">
        <f t="shared" si="31"/>
        <v>0</v>
      </c>
      <c r="J36" s="9">
        <f t="shared" si="31"/>
        <v>0</v>
      </c>
      <c r="K36" s="9">
        <f t="shared" si="31"/>
        <v>5.28702336</v>
      </c>
      <c r="M36" s="5" t="s">
        <v>63</v>
      </c>
      <c r="N36" s="10">
        <f t="shared" si="4"/>
        <v>0.4582575695</v>
      </c>
      <c r="O36" s="10">
        <f t="shared" si="5"/>
        <v>0</v>
      </c>
      <c r="P36" s="10">
        <f t="shared" si="6"/>
        <v>0.5358913016</v>
      </c>
      <c r="Q36" s="10">
        <f t="shared" si="7"/>
        <v>0.7470421737</v>
      </c>
      <c r="R36" s="10">
        <f t="shared" si="8"/>
        <v>0.6172133998</v>
      </c>
      <c r="S36" s="10">
        <f t="shared" si="9"/>
        <v>0.15430335</v>
      </c>
      <c r="T36" s="10">
        <f t="shared" si="10"/>
        <v>0.4812569087</v>
      </c>
      <c r="U36" s="10">
        <f t="shared" si="11"/>
        <v>0.5405593047</v>
      </c>
      <c r="V36" s="10">
        <f t="shared" si="12"/>
        <v>0</v>
      </c>
      <c r="W36" s="10">
        <f t="shared" si="13"/>
        <v>0</v>
      </c>
      <c r="X36" s="10">
        <f t="shared" si="14"/>
        <v>0</v>
      </c>
      <c r="Y36" s="10" t="str">
        <f t="shared" si="15"/>
        <v>#DIV/0!</v>
      </c>
      <c r="Z36" s="10">
        <f t="shared" si="16"/>
        <v>0</v>
      </c>
      <c r="AA36" s="10">
        <f t="shared" si="17"/>
        <v>0.8553372034</v>
      </c>
      <c r="AB36" s="10">
        <f t="shared" si="18"/>
        <v>1</v>
      </c>
    </row>
    <row r="37"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B38" s="1"/>
    </row>
    <row r="39">
      <c r="E39" s="1" t="s">
        <v>67</v>
      </c>
      <c r="L39" s="11" t="s">
        <v>68</v>
      </c>
      <c r="M39" s="11" t="s">
        <v>69</v>
      </c>
      <c r="T39" s="1" t="s">
        <v>70</v>
      </c>
    </row>
    <row r="40">
      <c r="B40" s="5" t="s">
        <v>18</v>
      </c>
      <c r="C40">
        <f t="shared" ref="C40:K40" si="32">ABS(C$4-C5)</f>
        <v>0</v>
      </c>
      <c r="D40">
        <f t="shared" si="32"/>
        <v>0</v>
      </c>
      <c r="E40">
        <f t="shared" si="32"/>
        <v>9</v>
      </c>
      <c r="F40">
        <f t="shared" si="32"/>
        <v>7</v>
      </c>
      <c r="G40">
        <f t="shared" si="32"/>
        <v>0</v>
      </c>
      <c r="H40">
        <f t="shared" si="32"/>
        <v>1</v>
      </c>
      <c r="I40">
        <f t="shared" si="32"/>
        <v>0</v>
      </c>
      <c r="J40">
        <f t="shared" si="32"/>
        <v>1</v>
      </c>
      <c r="K40">
        <f t="shared" si="32"/>
        <v>0</v>
      </c>
      <c r="L40" s="12">
        <f t="shared" ref="L40:L53" si="35">MAX(C40:K40)</f>
        <v>9</v>
      </c>
      <c r="M40" s="12">
        <f t="shared" ref="M40:M53" si="36">SUM(C40:K40)</f>
        <v>18</v>
      </c>
      <c r="O40" s="5" t="s">
        <v>18</v>
      </c>
      <c r="P40">
        <f t="shared" ref="P40:X40" si="33">ABS(C$4-C5)</f>
        <v>0</v>
      </c>
      <c r="Q40">
        <f t="shared" si="33"/>
        <v>0</v>
      </c>
      <c r="R40">
        <f t="shared" si="33"/>
        <v>9</v>
      </c>
      <c r="S40">
        <f t="shared" si="33"/>
        <v>7</v>
      </c>
      <c r="T40">
        <f t="shared" si="33"/>
        <v>0</v>
      </c>
      <c r="U40">
        <f t="shared" si="33"/>
        <v>1</v>
      </c>
      <c r="V40">
        <f t="shared" si="33"/>
        <v>0</v>
      </c>
      <c r="W40">
        <f t="shared" si="33"/>
        <v>1</v>
      </c>
      <c r="X40">
        <f t="shared" si="33"/>
        <v>0</v>
      </c>
    </row>
    <row r="41">
      <c r="B41" s="5" t="s">
        <v>20</v>
      </c>
      <c r="C41">
        <f t="shared" ref="C41:K41" si="34">ABS(C$4-C6)</f>
        <v>0</v>
      </c>
      <c r="D41">
        <f t="shared" si="34"/>
        <v>0</v>
      </c>
      <c r="E41">
        <f t="shared" si="34"/>
        <v>0</v>
      </c>
      <c r="F41">
        <f t="shared" si="34"/>
        <v>1</v>
      </c>
      <c r="G41">
        <f t="shared" si="34"/>
        <v>0</v>
      </c>
      <c r="H41">
        <f t="shared" si="34"/>
        <v>1</v>
      </c>
      <c r="I41">
        <f t="shared" si="34"/>
        <v>0</v>
      </c>
      <c r="J41">
        <f t="shared" si="34"/>
        <v>0</v>
      </c>
      <c r="K41">
        <f t="shared" si="34"/>
        <v>1</v>
      </c>
      <c r="L41" s="12">
        <f t="shared" si="35"/>
        <v>1</v>
      </c>
      <c r="M41" s="12">
        <f t="shared" si="36"/>
        <v>3</v>
      </c>
      <c r="O41" s="5" t="s">
        <v>20</v>
      </c>
      <c r="P41">
        <f t="shared" ref="P41:X41" si="37">ABS(C$4-C6)</f>
        <v>0</v>
      </c>
      <c r="Q41">
        <f t="shared" si="37"/>
        <v>0</v>
      </c>
      <c r="R41">
        <f t="shared" si="37"/>
        <v>0</v>
      </c>
      <c r="S41">
        <f t="shared" si="37"/>
        <v>1</v>
      </c>
      <c r="T41">
        <f t="shared" si="37"/>
        <v>0</v>
      </c>
      <c r="U41">
        <f t="shared" si="37"/>
        <v>1</v>
      </c>
      <c r="V41">
        <f t="shared" si="37"/>
        <v>0</v>
      </c>
      <c r="W41">
        <f t="shared" si="37"/>
        <v>0</v>
      </c>
      <c r="X41">
        <f t="shared" si="37"/>
        <v>1</v>
      </c>
    </row>
    <row r="42">
      <c r="B42" s="5" t="s">
        <v>22</v>
      </c>
      <c r="C42">
        <f t="shared" ref="C42:K42" si="38">ABS(C$4-C7)</f>
        <v>4</v>
      </c>
      <c r="D42">
        <f t="shared" si="38"/>
        <v>3</v>
      </c>
      <c r="E42">
        <f t="shared" si="38"/>
        <v>0</v>
      </c>
      <c r="F42">
        <f t="shared" si="38"/>
        <v>3</v>
      </c>
      <c r="G42">
        <f t="shared" si="38"/>
        <v>0</v>
      </c>
      <c r="H42">
        <f t="shared" si="38"/>
        <v>1</v>
      </c>
      <c r="I42">
        <f t="shared" si="38"/>
        <v>0</v>
      </c>
      <c r="J42">
        <f t="shared" si="38"/>
        <v>0</v>
      </c>
      <c r="K42">
        <f t="shared" si="38"/>
        <v>0</v>
      </c>
      <c r="L42" s="12">
        <f t="shared" si="35"/>
        <v>4</v>
      </c>
      <c r="M42" s="12">
        <f t="shared" si="36"/>
        <v>11</v>
      </c>
      <c r="O42" s="5" t="s">
        <v>22</v>
      </c>
      <c r="P42">
        <f t="shared" ref="P42:X42" si="39">ABS(C$4-C7)</f>
        <v>4</v>
      </c>
      <c r="Q42">
        <f t="shared" si="39"/>
        <v>3</v>
      </c>
      <c r="R42">
        <f t="shared" si="39"/>
        <v>0</v>
      </c>
      <c r="S42">
        <f t="shared" si="39"/>
        <v>3</v>
      </c>
      <c r="T42">
        <f t="shared" si="39"/>
        <v>0</v>
      </c>
      <c r="U42">
        <f t="shared" si="39"/>
        <v>1</v>
      </c>
      <c r="V42">
        <f t="shared" si="39"/>
        <v>0</v>
      </c>
      <c r="W42">
        <f t="shared" si="39"/>
        <v>0</v>
      </c>
      <c r="X42">
        <f t="shared" si="39"/>
        <v>0</v>
      </c>
    </row>
    <row r="43">
      <c r="B43" s="5" t="s">
        <v>24</v>
      </c>
      <c r="C43">
        <f t="shared" ref="C43:K43" si="40">ABS(C$4-C8)</f>
        <v>2</v>
      </c>
      <c r="D43">
        <f t="shared" si="40"/>
        <v>0</v>
      </c>
      <c r="E43">
        <f t="shared" si="40"/>
        <v>0</v>
      </c>
      <c r="F43">
        <f t="shared" si="40"/>
        <v>7</v>
      </c>
      <c r="G43">
        <f t="shared" si="40"/>
        <v>0</v>
      </c>
      <c r="H43">
        <f t="shared" si="40"/>
        <v>1</v>
      </c>
      <c r="I43">
        <f t="shared" si="40"/>
        <v>0</v>
      </c>
      <c r="J43">
        <f t="shared" si="40"/>
        <v>0</v>
      </c>
      <c r="K43">
        <f t="shared" si="40"/>
        <v>0</v>
      </c>
      <c r="L43" s="12">
        <f t="shared" si="35"/>
        <v>7</v>
      </c>
      <c r="M43" s="12">
        <f t="shared" si="36"/>
        <v>10</v>
      </c>
      <c r="O43" s="5" t="s">
        <v>24</v>
      </c>
      <c r="P43">
        <f t="shared" ref="P43:X43" si="41">ABS(C$4-C8)</f>
        <v>2</v>
      </c>
      <c r="Q43">
        <f t="shared" si="41"/>
        <v>0</v>
      </c>
      <c r="R43">
        <f t="shared" si="41"/>
        <v>0</v>
      </c>
      <c r="S43">
        <f t="shared" si="41"/>
        <v>7</v>
      </c>
      <c r="T43">
        <f t="shared" si="41"/>
        <v>0</v>
      </c>
      <c r="U43">
        <f t="shared" si="41"/>
        <v>1</v>
      </c>
      <c r="V43">
        <f t="shared" si="41"/>
        <v>0</v>
      </c>
      <c r="W43">
        <f t="shared" si="41"/>
        <v>0</v>
      </c>
      <c r="X43">
        <f t="shared" si="41"/>
        <v>0</v>
      </c>
    </row>
    <row r="44">
      <c r="B44" s="5" t="s">
        <v>26</v>
      </c>
      <c r="C44">
        <f t="shared" ref="C44:K44" si="42">ABS(C$4-C9)</f>
        <v>0</v>
      </c>
      <c r="D44">
        <f t="shared" si="42"/>
        <v>10</v>
      </c>
      <c r="E44">
        <f t="shared" si="42"/>
        <v>0</v>
      </c>
      <c r="F44">
        <f t="shared" si="42"/>
        <v>7</v>
      </c>
      <c r="G44">
        <f t="shared" si="42"/>
        <v>0</v>
      </c>
      <c r="H44">
        <f t="shared" si="42"/>
        <v>1</v>
      </c>
      <c r="I44">
        <f t="shared" si="42"/>
        <v>0</v>
      </c>
      <c r="J44">
        <f t="shared" si="42"/>
        <v>0</v>
      </c>
      <c r="K44">
        <f t="shared" si="42"/>
        <v>0</v>
      </c>
      <c r="L44" s="12">
        <f t="shared" si="35"/>
        <v>10</v>
      </c>
      <c r="M44" s="12">
        <f t="shared" si="36"/>
        <v>18</v>
      </c>
      <c r="O44" s="5" t="s">
        <v>26</v>
      </c>
      <c r="P44">
        <f t="shared" ref="P44:X44" si="43">ABS(C$4-C9)</f>
        <v>0</v>
      </c>
      <c r="Q44">
        <f t="shared" si="43"/>
        <v>10</v>
      </c>
      <c r="R44">
        <f t="shared" si="43"/>
        <v>0</v>
      </c>
      <c r="S44">
        <f t="shared" si="43"/>
        <v>7</v>
      </c>
      <c r="T44">
        <f t="shared" si="43"/>
        <v>0</v>
      </c>
      <c r="U44">
        <f t="shared" si="43"/>
        <v>1</v>
      </c>
      <c r="V44">
        <f t="shared" si="43"/>
        <v>0</v>
      </c>
      <c r="W44">
        <f t="shared" si="43"/>
        <v>0</v>
      </c>
      <c r="X44">
        <f t="shared" si="43"/>
        <v>0</v>
      </c>
    </row>
    <row r="45">
      <c r="B45" s="5" t="s">
        <v>28</v>
      </c>
      <c r="C45">
        <f t="shared" ref="C45:K45" si="44">ABS(C$4-C10)</f>
        <v>0</v>
      </c>
      <c r="D45">
        <f t="shared" si="44"/>
        <v>6</v>
      </c>
      <c r="E45">
        <f t="shared" si="44"/>
        <v>0</v>
      </c>
      <c r="F45">
        <f t="shared" si="44"/>
        <v>10</v>
      </c>
      <c r="G45">
        <f t="shared" si="44"/>
        <v>0</v>
      </c>
      <c r="H45">
        <f t="shared" si="44"/>
        <v>2</v>
      </c>
      <c r="I45">
        <f t="shared" si="44"/>
        <v>0</v>
      </c>
      <c r="J45">
        <f t="shared" si="44"/>
        <v>0</v>
      </c>
      <c r="K45">
        <f t="shared" si="44"/>
        <v>0</v>
      </c>
      <c r="L45" s="12">
        <f t="shared" si="35"/>
        <v>10</v>
      </c>
      <c r="M45" s="12">
        <f t="shared" si="36"/>
        <v>18</v>
      </c>
      <c r="O45" s="5" t="s">
        <v>28</v>
      </c>
      <c r="P45">
        <f t="shared" ref="P45:X45" si="45">ABS(C$4-C10)</f>
        <v>0</v>
      </c>
      <c r="Q45">
        <f t="shared" si="45"/>
        <v>6</v>
      </c>
      <c r="R45">
        <f t="shared" si="45"/>
        <v>0</v>
      </c>
      <c r="S45">
        <f t="shared" si="45"/>
        <v>10</v>
      </c>
      <c r="T45">
        <f t="shared" si="45"/>
        <v>0</v>
      </c>
      <c r="U45">
        <f t="shared" si="45"/>
        <v>2</v>
      </c>
      <c r="V45">
        <f t="shared" si="45"/>
        <v>0</v>
      </c>
      <c r="W45">
        <f t="shared" si="45"/>
        <v>0</v>
      </c>
      <c r="X45">
        <f t="shared" si="45"/>
        <v>0</v>
      </c>
    </row>
    <row r="46">
      <c r="B46" s="5" t="s">
        <v>30</v>
      </c>
      <c r="C46">
        <f t="shared" ref="C46:K46" si="46">ABS(C$4-C11)</f>
        <v>2</v>
      </c>
      <c r="D46">
        <f t="shared" si="46"/>
        <v>1</v>
      </c>
      <c r="E46">
        <f t="shared" si="46"/>
        <v>0</v>
      </c>
      <c r="F46">
        <f t="shared" si="46"/>
        <v>18</v>
      </c>
      <c r="G46">
        <f t="shared" si="46"/>
        <v>0</v>
      </c>
      <c r="H46">
        <f t="shared" si="46"/>
        <v>1</v>
      </c>
      <c r="I46">
        <f t="shared" si="46"/>
        <v>0</v>
      </c>
      <c r="J46">
        <f t="shared" si="46"/>
        <v>0</v>
      </c>
      <c r="K46">
        <f t="shared" si="46"/>
        <v>1</v>
      </c>
      <c r="L46" s="12">
        <f t="shared" si="35"/>
        <v>18</v>
      </c>
      <c r="M46" s="12">
        <f t="shared" si="36"/>
        <v>23</v>
      </c>
      <c r="O46" s="5" t="s">
        <v>30</v>
      </c>
      <c r="P46">
        <f t="shared" ref="P46:X46" si="47">ABS(C$4-C11)</f>
        <v>2</v>
      </c>
      <c r="Q46">
        <f t="shared" si="47"/>
        <v>1</v>
      </c>
      <c r="R46">
        <f t="shared" si="47"/>
        <v>0</v>
      </c>
      <c r="S46">
        <f t="shared" si="47"/>
        <v>18</v>
      </c>
      <c r="T46">
        <f t="shared" si="47"/>
        <v>0</v>
      </c>
      <c r="U46">
        <f t="shared" si="47"/>
        <v>1</v>
      </c>
      <c r="V46">
        <f t="shared" si="47"/>
        <v>0</v>
      </c>
      <c r="W46">
        <f t="shared" si="47"/>
        <v>0</v>
      </c>
      <c r="X46">
        <f t="shared" si="47"/>
        <v>1</v>
      </c>
    </row>
    <row r="47">
      <c r="B47" s="5" t="s">
        <v>32</v>
      </c>
      <c r="C47">
        <f t="shared" ref="C47:K47" si="48">ABS(C$4-C12)</f>
        <v>0</v>
      </c>
      <c r="D47">
        <f t="shared" si="48"/>
        <v>0</v>
      </c>
      <c r="E47">
        <f t="shared" si="48"/>
        <v>0</v>
      </c>
      <c r="F47">
        <f t="shared" si="48"/>
        <v>7</v>
      </c>
      <c r="G47">
        <f t="shared" si="48"/>
        <v>0</v>
      </c>
      <c r="H47">
        <f t="shared" si="48"/>
        <v>15</v>
      </c>
      <c r="I47">
        <f t="shared" si="48"/>
        <v>0</v>
      </c>
      <c r="J47">
        <f t="shared" si="48"/>
        <v>0</v>
      </c>
      <c r="K47">
        <f t="shared" si="48"/>
        <v>0</v>
      </c>
      <c r="L47" s="12">
        <f t="shared" si="35"/>
        <v>15</v>
      </c>
      <c r="M47" s="12">
        <f t="shared" si="36"/>
        <v>22</v>
      </c>
      <c r="O47" s="5" t="s">
        <v>32</v>
      </c>
      <c r="P47">
        <f t="shared" ref="P47:X47" si="49">ABS(C$4-C12)</f>
        <v>0</v>
      </c>
      <c r="Q47">
        <f t="shared" si="49"/>
        <v>0</v>
      </c>
      <c r="R47">
        <f t="shared" si="49"/>
        <v>0</v>
      </c>
      <c r="S47">
        <f t="shared" si="49"/>
        <v>7</v>
      </c>
      <c r="T47">
        <f t="shared" si="49"/>
        <v>0</v>
      </c>
      <c r="U47">
        <f t="shared" si="49"/>
        <v>15</v>
      </c>
      <c r="V47">
        <f t="shared" si="49"/>
        <v>0</v>
      </c>
      <c r="W47">
        <f t="shared" si="49"/>
        <v>0</v>
      </c>
      <c r="X47">
        <f t="shared" si="49"/>
        <v>0</v>
      </c>
    </row>
    <row r="48">
      <c r="B48" s="5" t="s">
        <v>34</v>
      </c>
      <c r="C48">
        <f t="shared" ref="C48:K48" si="50">ABS(C$4-C13)</f>
        <v>0</v>
      </c>
      <c r="D48">
        <f t="shared" si="50"/>
        <v>0</v>
      </c>
      <c r="E48">
        <f t="shared" si="50"/>
        <v>0</v>
      </c>
      <c r="F48">
        <f t="shared" si="50"/>
        <v>7</v>
      </c>
      <c r="G48">
        <f t="shared" si="50"/>
        <v>0</v>
      </c>
      <c r="H48">
        <f t="shared" si="50"/>
        <v>17</v>
      </c>
      <c r="I48">
        <f t="shared" si="50"/>
        <v>0</v>
      </c>
      <c r="J48">
        <f t="shared" si="50"/>
        <v>0</v>
      </c>
      <c r="K48">
        <f t="shared" si="50"/>
        <v>0</v>
      </c>
      <c r="L48" s="12">
        <f t="shared" si="35"/>
        <v>17</v>
      </c>
      <c r="M48" s="12">
        <f t="shared" si="36"/>
        <v>24</v>
      </c>
      <c r="O48" s="5" t="s">
        <v>34</v>
      </c>
      <c r="P48">
        <f t="shared" ref="P48:X48" si="51">ABS(C$4-C13)</f>
        <v>0</v>
      </c>
      <c r="Q48">
        <f t="shared" si="51"/>
        <v>0</v>
      </c>
      <c r="R48">
        <f t="shared" si="51"/>
        <v>0</v>
      </c>
      <c r="S48">
        <f t="shared" si="51"/>
        <v>7</v>
      </c>
      <c r="T48">
        <f t="shared" si="51"/>
        <v>0</v>
      </c>
      <c r="U48">
        <f t="shared" si="51"/>
        <v>17</v>
      </c>
      <c r="V48">
        <f t="shared" si="51"/>
        <v>0</v>
      </c>
      <c r="W48">
        <f t="shared" si="51"/>
        <v>0</v>
      </c>
      <c r="X48">
        <f t="shared" si="51"/>
        <v>0</v>
      </c>
    </row>
    <row r="49">
      <c r="B49" s="5" t="s">
        <v>36</v>
      </c>
      <c r="C49">
        <f t="shared" ref="C49:K49" si="52">ABS(C$4-C14)</f>
        <v>0</v>
      </c>
      <c r="D49">
        <f t="shared" si="52"/>
        <v>0</v>
      </c>
      <c r="E49">
        <f t="shared" si="52"/>
        <v>0</v>
      </c>
      <c r="F49">
        <f t="shared" si="52"/>
        <v>7</v>
      </c>
      <c r="G49">
        <f t="shared" si="52"/>
        <v>0</v>
      </c>
      <c r="H49">
        <f t="shared" si="52"/>
        <v>1</v>
      </c>
      <c r="I49">
        <f t="shared" si="52"/>
        <v>4</v>
      </c>
      <c r="J49">
        <f t="shared" si="52"/>
        <v>0</v>
      </c>
      <c r="K49">
        <f t="shared" si="52"/>
        <v>0</v>
      </c>
      <c r="L49" s="12">
        <f t="shared" si="35"/>
        <v>7</v>
      </c>
      <c r="M49" s="12">
        <f t="shared" si="36"/>
        <v>12</v>
      </c>
      <c r="O49" s="5" t="s">
        <v>36</v>
      </c>
      <c r="P49">
        <f t="shared" ref="P49:X49" si="53">ABS(C$4-C14)</f>
        <v>0</v>
      </c>
      <c r="Q49">
        <f t="shared" si="53"/>
        <v>0</v>
      </c>
      <c r="R49">
        <f t="shared" si="53"/>
        <v>0</v>
      </c>
      <c r="S49">
        <f t="shared" si="53"/>
        <v>7</v>
      </c>
      <c r="T49">
        <f t="shared" si="53"/>
        <v>0</v>
      </c>
      <c r="U49">
        <f t="shared" si="53"/>
        <v>1</v>
      </c>
      <c r="V49">
        <f t="shared" si="53"/>
        <v>4</v>
      </c>
      <c r="W49">
        <f t="shared" si="53"/>
        <v>0</v>
      </c>
      <c r="X49">
        <f t="shared" si="53"/>
        <v>0</v>
      </c>
    </row>
    <row r="50">
      <c r="B50" s="5" t="s">
        <v>38</v>
      </c>
      <c r="C50">
        <f t="shared" ref="C50:K50" si="54">ABS(C$4-C15)</f>
        <v>0</v>
      </c>
      <c r="D50">
        <f t="shared" si="54"/>
        <v>0</v>
      </c>
      <c r="E50">
        <f t="shared" si="54"/>
        <v>0</v>
      </c>
      <c r="F50">
        <f t="shared" si="54"/>
        <v>7</v>
      </c>
      <c r="G50">
        <f t="shared" si="54"/>
        <v>0</v>
      </c>
      <c r="H50">
        <f t="shared" si="54"/>
        <v>1</v>
      </c>
      <c r="I50">
        <f t="shared" si="54"/>
        <v>0</v>
      </c>
      <c r="J50">
        <f t="shared" si="54"/>
        <v>0</v>
      </c>
      <c r="K50">
        <f t="shared" si="54"/>
        <v>0</v>
      </c>
      <c r="L50" s="12">
        <f t="shared" si="35"/>
        <v>7</v>
      </c>
      <c r="M50" s="12">
        <f t="shared" si="36"/>
        <v>8</v>
      </c>
      <c r="O50" s="5" t="s">
        <v>38</v>
      </c>
      <c r="P50">
        <f t="shared" ref="P50:X50" si="55">ABS(C$4-C15)</f>
        <v>0</v>
      </c>
      <c r="Q50">
        <f t="shared" si="55"/>
        <v>0</v>
      </c>
      <c r="R50">
        <f t="shared" si="55"/>
        <v>0</v>
      </c>
      <c r="S50">
        <f t="shared" si="55"/>
        <v>7</v>
      </c>
      <c r="T50">
        <f t="shared" si="55"/>
        <v>0</v>
      </c>
      <c r="U50">
        <f t="shared" si="55"/>
        <v>1</v>
      </c>
      <c r="V50">
        <f t="shared" si="55"/>
        <v>0</v>
      </c>
      <c r="W50">
        <f t="shared" si="55"/>
        <v>0</v>
      </c>
      <c r="X50">
        <f t="shared" si="55"/>
        <v>0</v>
      </c>
    </row>
    <row r="51">
      <c r="B51" s="5" t="s">
        <v>40</v>
      </c>
      <c r="C51">
        <f t="shared" ref="C51:K51" si="56">ABS(C$4-C16)</f>
        <v>0</v>
      </c>
      <c r="D51">
        <f t="shared" si="56"/>
        <v>0</v>
      </c>
      <c r="E51">
        <f t="shared" si="56"/>
        <v>0</v>
      </c>
      <c r="F51">
        <f t="shared" si="56"/>
        <v>7</v>
      </c>
      <c r="G51">
        <f t="shared" si="56"/>
        <v>0</v>
      </c>
      <c r="H51">
        <f t="shared" si="56"/>
        <v>1</v>
      </c>
      <c r="I51">
        <f t="shared" si="56"/>
        <v>0</v>
      </c>
      <c r="J51">
        <f t="shared" si="56"/>
        <v>9</v>
      </c>
      <c r="K51">
        <f t="shared" si="56"/>
        <v>0</v>
      </c>
      <c r="L51" s="12">
        <f t="shared" si="35"/>
        <v>9</v>
      </c>
      <c r="M51" s="12">
        <f t="shared" si="36"/>
        <v>17</v>
      </c>
      <c r="O51" s="5" t="s">
        <v>40</v>
      </c>
      <c r="P51">
        <f t="shared" ref="P51:X51" si="57">ABS(C$4-C16)</f>
        <v>0</v>
      </c>
      <c r="Q51">
        <f t="shared" si="57"/>
        <v>0</v>
      </c>
      <c r="R51">
        <f t="shared" si="57"/>
        <v>0</v>
      </c>
      <c r="S51">
        <f t="shared" si="57"/>
        <v>7</v>
      </c>
      <c r="T51">
        <f t="shared" si="57"/>
        <v>0</v>
      </c>
      <c r="U51">
        <f t="shared" si="57"/>
        <v>1</v>
      </c>
      <c r="V51">
        <f t="shared" si="57"/>
        <v>0</v>
      </c>
      <c r="W51">
        <f t="shared" si="57"/>
        <v>9</v>
      </c>
      <c r="X51">
        <f t="shared" si="57"/>
        <v>0</v>
      </c>
    </row>
    <row r="52">
      <c r="B52" s="5" t="s">
        <v>42</v>
      </c>
      <c r="C52">
        <f t="shared" ref="C52:K52" si="58">ABS(C$4-C17)</f>
        <v>3</v>
      </c>
      <c r="D52">
        <f t="shared" si="58"/>
        <v>2</v>
      </c>
      <c r="E52">
        <f t="shared" si="58"/>
        <v>0</v>
      </c>
      <c r="F52">
        <f t="shared" si="58"/>
        <v>7</v>
      </c>
      <c r="G52">
        <f t="shared" si="58"/>
        <v>0</v>
      </c>
      <c r="H52">
        <f t="shared" si="58"/>
        <v>1</v>
      </c>
      <c r="I52">
        <f t="shared" si="58"/>
        <v>0</v>
      </c>
      <c r="J52">
        <f t="shared" si="58"/>
        <v>0</v>
      </c>
      <c r="K52">
        <f t="shared" si="58"/>
        <v>3</v>
      </c>
      <c r="L52" s="12">
        <f t="shared" si="35"/>
        <v>7</v>
      </c>
      <c r="M52" s="12">
        <f t="shared" si="36"/>
        <v>16</v>
      </c>
      <c r="O52" s="5" t="s">
        <v>42</v>
      </c>
      <c r="P52">
        <f t="shared" ref="P52:X52" si="59">ABS(C$4-C17)</f>
        <v>3</v>
      </c>
      <c r="Q52">
        <f t="shared" si="59"/>
        <v>2</v>
      </c>
      <c r="R52">
        <f t="shared" si="59"/>
        <v>0</v>
      </c>
      <c r="S52">
        <f t="shared" si="59"/>
        <v>7</v>
      </c>
      <c r="T52">
        <f t="shared" si="59"/>
        <v>0</v>
      </c>
      <c r="U52">
        <f t="shared" si="59"/>
        <v>1</v>
      </c>
      <c r="V52">
        <f t="shared" si="59"/>
        <v>0</v>
      </c>
      <c r="W52">
        <f t="shared" si="59"/>
        <v>0</v>
      </c>
      <c r="X52">
        <f t="shared" si="59"/>
        <v>3</v>
      </c>
    </row>
    <row r="53">
      <c r="B53" s="5" t="s">
        <v>44</v>
      </c>
      <c r="C53">
        <f t="shared" ref="C53:K53" si="60">ABS(C$4-C18)</f>
        <v>4</v>
      </c>
      <c r="D53">
        <f t="shared" si="60"/>
        <v>1</v>
      </c>
      <c r="E53">
        <f t="shared" si="60"/>
        <v>0</v>
      </c>
      <c r="F53">
        <f t="shared" si="60"/>
        <v>4</v>
      </c>
      <c r="G53">
        <f t="shared" si="60"/>
        <v>0</v>
      </c>
      <c r="H53">
        <f t="shared" si="60"/>
        <v>1</v>
      </c>
      <c r="I53">
        <f t="shared" si="60"/>
        <v>0</v>
      </c>
      <c r="J53">
        <f t="shared" si="60"/>
        <v>0</v>
      </c>
      <c r="K53">
        <f t="shared" si="60"/>
        <v>4</v>
      </c>
      <c r="L53" s="12">
        <f t="shared" si="35"/>
        <v>4</v>
      </c>
      <c r="M53" s="12">
        <f t="shared" si="36"/>
        <v>14</v>
      </c>
      <c r="O53" s="5" t="s">
        <v>44</v>
      </c>
      <c r="P53">
        <f t="shared" ref="P53:X53" si="61">ABS(C$4-C18)</f>
        <v>4</v>
      </c>
      <c r="Q53">
        <f t="shared" si="61"/>
        <v>1</v>
      </c>
      <c r="R53">
        <f t="shared" si="61"/>
        <v>0</v>
      </c>
      <c r="S53">
        <f t="shared" si="61"/>
        <v>4</v>
      </c>
      <c r="T53">
        <f t="shared" si="61"/>
        <v>0</v>
      </c>
      <c r="U53">
        <f t="shared" si="61"/>
        <v>1</v>
      </c>
      <c r="V53">
        <f t="shared" si="61"/>
        <v>0</v>
      </c>
      <c r="W53">
        <f t="shared" si="61"/>
        <v>0</v>
      </c>
      <c r="X53">
        <f t="shared" si="61"/>
        <v>4</v>
      </c>
    </row>
    <row r="54">
      <c r="G54" s="13" t="s">
        <v>71</v>
      </c>
    </row>
    <row r="55">
      <c r="B55" s="7" t="s">
        <v>49</v>
      </c>
      <c r="C55" s="11" t="s">
        <v>72</v>
      </c>
      <c r="D55" s="7" t="s">
        <v>73</v>
      </c>
      <c r="E55" s="11" t="s">
        <v>68</v>
      </c>
      <c r="F55" s="7" t="s">
        <v>69</v>
      </c>
      <c r="G55" s="11">
        <v>3.0</v>
      </c>
      <c r="H55" s="11">
        <v>5.0</v>
      </c>
      <c r="I55" s="11">
        <v>5.0</v>
      </c>
      <c r="J55" s="11">
        <v>3.0</v>
      </c>
      <c r="K55" s="11">
        <v>3.0</v>
      </c>
      <c r="L55" s="11">
        <v>3.0</v>
      </c>
    </row>
    <row r="56">
      <c r="B56" s="7" t="s">
        <v>50</v>
      </c>
      <c r="C56" s="14">
        <f t="shared" ref="C56:C69" si="63">P5</f>
        <v>11.48912529</v>
      </c>
      <c r="D56" s="6">
        <f t="shared" ref="D56:D69" si="64">N23</f>
        <v>0</v>
      </c>
      <c r="E56" s="12">
        <f t="shared" ref="E56:F56" si="62">L40</f>
        <v>9</v>
      </c>
      <c r="F56" s="15">
        <f t="shared" si="62"/>
        <v>18</v>
      </c>
      <c r="G56" s="14">
        <f t="shared" ref="G56:G69" si="66">POWER(POWER($P40,G$55)+POWER($Q40,G$55)+POWER($R40,G$55)+POWER($S40,G$55)+POWER($T40,G$55)+POWER($U40,G$55)+POWER($V40,G$55)+POWER($W40,G$55)+POWER($X40,G$55),1/H$55)</f>
        <v>4.038321176</v>
      </c>
      <c r="I56" s="14">
        <f t="shared" ref="I56:I69" si="67">POWER(POWER($P40,I$55)+POWER($Q40,I$55)+POWER($R40,I$55)+POWER($S40,I$55)+POWER($T40,I$55)+POWER($U40,I$55)+POWER($V40,I$55)+POWER($W40,I$55)+POWER($X40,I$55),1/J$55)</f>
        <v>42.33183839</v>
      </c>
      <c r="K56" s="14">
        <f t="shared" ref="K56:K69" si="68">POWER(POWER($P40,K$55)+POWER($Q40,K$55)+POWER($R40,K$55)+POWER($S40,K$55)+POWER($T40,K$55)+POWER($U40,K$55)+POWER($V40,K$55)+POWER($W40,K$55)+POWER($X40,K$55),1/L$55)</f>
        <v>10.24082065</v>
      </c>
    </row>
    <row r="57">
      <c r="B57" s="7" t="s">
        <v>51</v>
      </c>
      <c r="C57" s="14">
        <f t="shared" si="63"/>
        <v>1.732050808</v>
      </c>
      <c r="D57" s="6">
        <f t="shared" si="64"/>
        <v>0.9823049816</v>
      </c>
      <c r="E57" s="12">
        <f t="shared" ref="E57:F57" si="65">L41</f>
        <v>1</v>
      </c>
      <c r="F57" s="15">
        <f t="shared" si="65"/>
        <v>3</v>
      </c>
      <c r="G57" s="14">
        <f t="shared" si="66"/>
        <v>1.24573094</v>
      </c>
      <c r="I57" s="14">
        <f t="shared" si="67"/>
        <v>1.44224957</v>
      </c>
      <c r="K57" s="14">
        <f t="shared" si="68"/>
        <v>1.44224957</v>
      </c>
    </row>
    <row r="58">
      <c r="B58" s="7" t="s">
        <v>52</v>
      </c>
      <c r="C58" s="14">
        <f t="shared" si="63"/>
        <v>5.916079783</v>
      </c>
      <c r="D58" s="6">
        <f t="shared" si="64"/>
        <v>0.618416546</v>
      </c>
      <c r="E58" s="12">
        <f t="shared" ref="E58:F58" si="69">L42</f>
        <v>4</v>
      </c>
      <c r="F58" s="15">
        <f t="shared" si="69"/>
        <v>11</v>
      </c>
      <c r="G58" s="14">
        <f t="shared" si="66"/>
        <v>2.600814587</v>
      </c>
      <c r="I58" s="14">
        <f t="shared" si="67"/>
        <v>11.47505621</v>
      </c>
      <c r="K58" s="14">
        <f t="shared" si="68"/>
        <v>4.918684734</v>
      </c>
    </row>
    <row r="59">
      <c r="B59" s="7" t="s">
        <v>53</v>
      </c>
      <c r="C59" s="14">
        <f t="shared" si="63"/>
        <v>7.348469228</v>
      </c>
      <c r="D59" s="6">
        <f t="shared" si="64"/>
        <v>0</v>
      </c>
      <c r="E59" s="12">
        <f t="shared" ref="E59:F59" si="70">L43</f>
        <v>7</v>
      </c>
      <c r="F59" s="15">
        <f t="shared" si="70"/>
        <v>10</v>
      </c>
      <c r="G59" s="14">
        <f t="shared" si="66"/>
        <v>3.230788532</v>
      </c>
      <c r="I59" s="14">
        <f t="shared" si="67"/>
        <v>25.63189384</v>
      </c>
      <c r="K59" s="14">
        <f t="shared" si="68"/>
        <v>7.060696671</v>
      </c>
    </row>
    <row r="60">
      <c r="B60" s="7" t="s">
        <v>54</v>
      </c>
      <c r="C60" s="14">
        <f t="shared" si="63"/>
        <v>12.24744871</v>
      </c>
      <c r="D60" s="6">
        <f t="shared" si="64"/>
        <v>0</v>
      </c>
      <c r="E60" s="12">
        <f t="shared" ref="E60:F60" si="71">L44</f>
        <v>10</v>
      </c>
      <c r="F60" s="15">
        <f t="shared" si="71"/>
        <v>18</v>
      </c>
      <c r="G60" s="14">
        <f t="shared" si="66"/>
        <v>4.22357153</v>
      </c>
      <c r="I60" s="14">
        <f t="shared" si="67"/>
        <v>48.88296378</v>
      </c>
      <c r="K60" s="14">
        <f t="shared" si="68"/>
        <v>11.03569671</v>
      </c>
    </row>
    <row r="61">
      <c r="B61" s="7" t="s">
        <v>55</v>
      </c>
      <c r="C61" s="14">
        <f t="shared" si="63"/>
        <v>11.83215957</v>
      </c>
      <c r="D61" s="6">
        <f t="shared" si="64"/>
        <v>0.9440643437</v>
      </c>
      <c r="E61" s="12">
        <f t="shared" ref="E61:F61" si="72">L45</f>
        <v>10</v>
      </c>
      <c r="F61" s="15">
        <f t="shared" si="72"/>
        <v>18</v>
      </c>
      <c r="G61" s="14">
        <f t="shared" si="66"/>
        <v>4.145303027</v>
      </c>
      <c r="I61" s="14">
        <f t="shared" si="67"/>
        <v>47.59379436</v>
      </c>
      <c r="K61" s="14">
        <f t="shared" si="68"/>
        <v>10.69696248</v>
      </c>
    </row>
    <row r="62">
      <c r="B62" s="7" t="s">
        <v>56</v>
      </c>
      <c r="C62" s="14">
        <f t="shared" si="63"/>
        <v>18.1934054</v>
      </c>
      <c r="D62" s="6">
        <f t="shared" si="64"/>
        <v>0.9852316773</v>
      </c>
      <c r="E62" s="12">
        <f t="shared" ref="E62:F62" si="73">L46</f>
        <v>18</v>
      </c>
      <c r="F62" s="15">
        <f t="shared" si="73"/>
        <v>23</v>
      </c>
      <c r="G62" s="14">
        <f t="shared" si="66"/>
        <v>5.666660281</v>
      </c>
      <c r="I62" s="14">
        <f t="shared" si="67"/>
        <v>123.6299015</v>
      </c>
      <c r="K62" s="14">
        <f t="shared" si="68"/>
        <v>18.01130976</v>
      </c>
    </row>
    <row r="63">
      <c r="B63" s="7" t="s">
        <v>57</v>
      </c>
      <c r="C63" s="14">
        <f t="shared" si="63"/>
        <v>16.55294536</v>
      </c>
      <c r="D63" s="6">
        <f t="shared" si="64"/>
        <v>0.1414213562</v>
      </c>
      <c r="E63" s="12">
        <f t="shared" ref="E63:F63" si="74">L47</f>
        <v>15</v>
      </c>
      <c r="F63" s="15">
        <f t="shared" si="74"/>
        <v>22</v>
      </c>
      <c r="G63" s="14">
        <f t="shared" si="66"/>
        <v>5.176805844</v>
      </c>
      <c r="I63" s="14">
        <f t="shared" si="67"/>
        <v>91.90120144</v>
      </c>
      <c r="K63" s="14">
        <f t="shared" si="68"/>
        <v>15.49184448</v>
      </c>
    </row>
    <row r="64">
      <c r="B64" s="7" t="s">
        <v>58</v>
      </c>
      <c r="C64" s="14">
        <f t="shared" si="63"/>
        <v>18.38477631</v>
      </c>
      <c r="D64" s="6">
        <f t="shared" si="64"/>
        <v>0.1414213562</v>
      </c>
      <c r="E64" s="12">
        <f t="shared" ref="E64:F64" si="75">L48</f>
        <v>17</v>
      </c>
      <c r="F64" s="15">
        <f t="shared" si="75"/>
        <v>24</v>
      </c>
      <c r="G64" s="14">
        <f t="shared" si="66"/>
        <v>5.547931258</v>
      </c>
      <c r="I64" s="14">
        <f t="shared" si="67"/>
        <v>112.8370534</v>
      </c>
      <c r="K64" s="14">
        <f t="shared" si="68"/>
        <v>17.38675171</v>
      </c>
    </row>
    <row r="65">
      <c r="B65" s="7" t="s">
        <v>59</v>
      </c>
      <c r="C65" s="14">
        <f t="shared" si="63"/>
        <v>8.124038405</v>
      </c>
      <c r="D65" s="6">
        <f t="shared" si="64"/>
        <v>0</v>
      </c>
      <c r="E65" s="12">
        <f t="shared" ref="E65:F65" si="76">L49</f>
        <v>7</v>
      </c>
      <c r="F65" s="15">
        <f t="shared" si="76"/>
        <v>12</v>
      </c>
      <c r="G65" s="14">
        <f t="shared" si="66"/>
        <v>3.327607026</v>
      </c>
      <c r="I65" s="14">
        <f t="shared" si="67"/>
        <v>26.12562478</v>
      </c>
      <c r="K65" s="14">
        <f t="shared" si="68"/>
        <v>7.416859539</v>
      </c>
    </row>
    <row r="66">
      <c r="B66" s="7" t="s">
        <v>60</v>
      </c>
      <c r="C66" s="14">
        <f t="shared" si="63"/>
        <v>7.071067812</v>
      </c>
      <c r="D66" s="6" t="str">
        <f t="shared" si="64"/>
        <v>#DIV/0!</v>
      </c>
      <c r="E66" s="12">
        <f t="shared" ref="E66:F66" si="77">L50</f>
        <v>7</v>
      </c>
      <c r="F66" s="15">
        <f t="shared" si="77"/>
        <v>8</v>
      </c>
      <c r="G66" s="14">
        <f t="shared" si="66"/>
        <v>3.215967776</v>
      </c>
      <c r="I66" s="14">
        <f t="shared" si="67"/>
        <v>25.61564799</v>
      </c>
      <c r="K66" s="14">
        <f t="shared" si="68"/>
        <v>7.006796121</v>
      </c>
    </row>
    <row r="67">
      <c r="B67" s="7" t="s">
        <v>61</v>
      </c>
      <c r="C67" s="14">
        <f t="shared" si="63"/>
        <v>11.44552314</v>
      </c>
      <c r="D67" s="6">
        <f t="shared" si="64"/>
        <v>0</v>
      </c>
      <c r="E67" s="12">
        <f t="shared" ref="E67:F67" si="78">L51</f>
        <v>9</v>
      </c>
      <c r="F67" s="15">
        <f t="shared" si="78"/>
        <v>17</v>
      </c>
      <c r="G67" s="14">
        <f t="shared" si="66"/>
        <v>4.03756888</v>
      </c>
      <c r="I67" s="14">
        <f t="shared" si="67"/>
        <v>42.33165237</v>
      </c>
      <c r="K67" s="14">
        <f t="shared" si="68"/>
        <v>10.23764126</v>
      </c>
    </row>
    <row r="68">
      <c r="B68" s="7" t="s">
        <v>62</v>
      </c>
      <c r="C68" s="14">
        <f t="shared" si="63"/>
        <v>8.485281374</v>
      </c>
      <c r="D68" s="6">
        <f t="shared" si="64"/>
        <v>0</v>
      </c>
      <c r="E68" s="12">
        <f t="shared" ref="E68:F68" si="79">L52</f>
        <v>7</v>
      </c>
      <c r="F68" s="15">
        <f t="shared" si="79"/>
        <v>16</v>
      </c>
      <c r="G68" s="14">
        <f t="shared" si="66"/>
        <v>3.324338251</v>
      </c>
      <c r="I68" s="14">
        <f t="shared" si="67"/>
        <v>25.87613669</v>
      </c>
      <c r="K68" s="14">
        <f t="shared" si="68"/>
        <v>7.404720631</v>
      </c>
    </row>
    <row r="69">
      <c r="B69" s="7" t="s">
        <v>63</v>
      </c>
      <c r="C69" s="14">
        <f t="shared" si="63"/>
        <v>7.071067812</v>
      </c>
      <c r="D69" s="6">
        <f t="shared" si="64"/>
        <v>0.4582575695</v>
      </c>
      <c r="E69" s="12">
        <f t="shared" ref="E69:F69" si="80">L53</f>
        <v>4</v>
      </c>
      <c r="F69" s="15">
        <f t="shared" si="80"/>
        <v>14</v>
      </c>
      <c r="G69" s="14">
        <f t="shared" si="66"/>
        <v>2.867875844</v>
      </c>
      <c r="I69" s="14">
        <f t="shared" si="67"/>
        <v>14.54011878</v>
      </c>
      <c r="K69" s="14">
        <f t="shared" si="68"/>
        <v>5.788960372</v>
      </c>
    </row>
    <row r="84">
      <c r="A84" s="1"/>
      <c r="B84" s="1"/>
    </row>
    <row r="85">
      <c r="A85" s="1"/>
      <c r="B85" s="1"/>
    </row>
    <row r="86">
      <c r="A86" s="1"/>
    </row>
    <row r="87">
      <c r="B87" s="1"/>
    </row>
    <row r="88">
      <c r="B88" s="1"/>
    </row>
    <row r="89">
      <c r="A89" s="1"/>
    </row>
    <row r="90">
      <c r="A90" s="1"/>
    </row>
    <row r="91">
      <c r="A91" s="1"/>
      <c r="B91" s="1"/>
    </row>
    <row r="92">
      <c r="A92" s="1"/>
      <c r="B92" s="1"/>
    </row>
    <row r="93">
      <c r="A93" s="1"/>
    </row>
    <row r="94">
      <c r="A94" s="1"/>
    </row>
    <row r="95">
      <c r="A95" s="1"/>
    </row>
    <row r="97">
      <c r="A97" s="1"/>
    </row>
    <row r="98">
      <c r="A98" s="1"/>
    </row>
    <row r="99">
      <c r="A99" s="1"/>
    </row>
    <row r="102">
      <c r="A102" s="16"/>
      <c r="B102" s="1"/>
      <c r="C102" s="1"/>
      <c r="D102" s="1"/>
      <c r="E102" s="1"/>
      <c r="F102" s="1"/>
    </row>
    <row r="103">
      <c r="B103" s="1"/>
      <c r="C103" s="1"/>
      <c r="D103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</sheetData>
  <mergeCells count="76">
    <mergeCell ref="G59:H59"/>
    <mergeCell ref="I58:J58"/>
    <mergeCell ref="G58:H58"/>
    <mergeCell ref="I67:J67"/>
    <mergeCell ref="G67:H67"/>
    <mergeCell ref="G68:H68"/>
    <mergeCell ref="G69:H69"/>
    <mergeCell ref="G65:H65"/>
    <mergeCell ref="G64:H64"/>
    <mergeCell ref="G66:H66"/>
    <mergeCell ref="I61:J61"/>
    <mergeCell ref="I59:J59"/>
    <mergeCell ref="I60:J60"/>
    <mergeCell ref="I66:J66"/>
    <mergeCell ref="K68:L68"/>
    <mergeCell ref="K69:L69"/>
    <mergeCell ref="K63:L63"/>
    <mergeCell ref="G60:H60"/>
    <mergeCell ref="G56:H56"/>
    <mergeCell ref="G57:H57"/>
    <mergeCell ref="K59:L59"/>
    <mergeCell ref="K60:L60"/>
    <mergeCell ref="E39:G39"/>
    <mergeCell ref="G54:L54"/>
    <mergeCell ref="G62:H62"/>
    <mergeCell ref="G63:H63"/>
    <mergeCell ref="K58:L58"/>
    <mergeCell ref="G61:H61"/>
    <mergeCell ref="I68:J68"/>
    <mergeCell ref="I69:J69"/>
    <mergeCell ref="K67:L67"/>
    <mergeCell ref="K66:L66"/>
    <mergeCell ref="I64:J64"/>
    <mergeCell ref="K64:L64"/>
    <mergeCell ref="I65:J65"/>
    <mergeCell ref="K65:L65"/>
    <mergeCell ref="I57:J57"/>
    <mergeCell ref="K57:L57"/>
    <mergeCell ref="I56:J56"/>
    <mergeCell ref="I62:J62"/>
    <mergeCell ref="I63:J63"/>
    <mergeCell ref="N17:O17"/>
    <mergeCell ref="P17:Q17"/>
    <mergeCell ref="P6:Q6"/>
    <mergeCell ref="P7:Q7"/>
    <mergeCell ref="P18:Q18"/>
    <mergeCell ref="P10:Q10"/>
    <mergeCell ref="P9:Q9"/>
    <mergeCell ref="N9:O9"/>
    <mergeCell ref="N10:O10"/>
    <mergeCell ref="N5:O5"/>
    <mergeCell ref="N18:O18"/>
    <mergeCell ref="K61:L61"/>
    <mergeCell ref="K62:L62"/>
    <mergeCell ref="P4:Q4"/>
    <mergeCell ref="P5:Q5"/>
    <mergeCell ref="N4:O4"/>
    <mergeCell ref="P8:Q8"/>
    <mergeCell ref="K56:L56"/>
    <mergeCell ref="N7:O7"/>
    <mergeCell ref="N6:O6"/>
    <mergeCell ref="N3:W3"/>
    <mergeCell ref="N2:W2"/>
    <mergeCell ref="N8:O8"/>
    <mergeCell ref="N13:O13"/>
    <mergeCell ref="N12:O12"/>
    <mergeCell ref="N11:O11"/>
    <mergeCell ref="P14:Q14"/>
    <mergeCell ref="P12:Q12"/>
    <mergeCell ref="P13:Q13"/>
    <mergeCell ref="P11:Q11"/>
    <mergeCell ref="N14:O14"/>
    <mergeCell ref="N15:O15"/>
    <mergeCell ref="N16:O16"/>
    <mergeCell ref="P15:Q15"/>
    <mergeCell ref="P16:Q16"/>
  </mergeCells>
  <conditionalFormatting sqref="P4:P18">
    <cfRule type="notContainsBlanks" dxfId="0" priority="1">
      <formula>LEN(TRIM(P4))&gt;0</formula>
    </cfRule>
  </conditionalFormatting>
  <drawing r:id="rId1"/>
</worksheet>
</file>