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Robso\OneDrive\C\Investments\2021\sjr\"/>
    </mc:Choice>
  </mc:AlternateContent>
  <xr:revisionPtr revIDLastSave="0" documentId="13_ncr:1_{5B64F37C-516A-4576-BE43-920FC3680A1D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H17" i="1"/>
  <c r="F17" i="1"/>
  <c r="D17" i="1"/>
  <c r="E17" i="1"/>
  <c r="C16" i="1"/>
  <c r="H16" i="1"/>
  <c r="F16" i="1"/>
  <c r="D16" i="1"/>
  <c r="E16" i="1"/>
  <c r="C15" i="1"/>
  <c r="C14" i="1"/>
  <c r="H15" i="1"/>
  <c r="H14" i="1"/>
  <c r="F15" i="1"/>
  <c r="D15" i="1"/>
  <c r="F14" i="1"/>
  <c r="D14" i="1"/>
  <c r="E15" i="1"/>
  <c r="E14" i="1"/>
  <c r="C13" i="1"/>
  <c r="H13" i="1"/>
  <c r="F13" i="1"/>
  <c r="D13" i="1"/>
  <c r="E13" i="1"/>
  <c r="C12" i="1"/>
  <c r="H12" i="1"/>
  <c r="F12" i="1"/>
  <c r="D12" i="1"/>
  <c r="E12" i="1"/>
  <c r="C11" i="1"/>
  <c r="H11" i="1"/>
  <c r="F11" i="1"/>
  <c r="E11" i="1"/>
  <c r="D11" i="1" s="1"/>
  <c r="C10" i="1"/>
  <c r="H10" i="1"/>
  <c r="F10" i="1"/>
  <c r="D10" i="1"/>
  <c r="E10" i="1"/>
  <c r="D9" i="1"/>
  <c r="D8" i="1"/>
  <c r="D7" i="1"/>
  <c r="D6" i="1"/>
  <c r="D5" i="1"/>
  <c r="D4" i="1"/>
  <c r="D3" i="1"/>
  <c r="D2" i="1"/>
  <c r="C9" i="1"/>
  <c r="C8" i="1"/>
  <c r="C7" i="1"/>
  <c r="H9" i="1"/>
  <c r="H8" i="1"/>
  <c r="H7" i="1"/>
  <c r="H6" i="1"/>
  <c r="H5" i="1"/>
  <c r="H4" i="1"/>
  <c r="H3" i="1"/>
  <c r="H2" i="1"/>
  <c r="F9" i="1"/>
  <c r="F8" i="1"/>
  <c r="F7" i="1"/>
  <c r="F6" i="1"/>
  <c r="F5" i="1"/>
  <c r="F4" i="1"/>
  <c r="F3" i="1"/>
  <c r="F2" i="1"/>
  <c r="E9" i="1"/>
  <c r="E8" i="1"/>
  <c r="E7" i="1"/>
  <c r="E6" i="1"/>
  <c r="E5" i="1"/>
  <c r="E4" i="1"/>
  <c r="E3" i="1"/>
  <c r="E2" i="1"/>
  <c r="C6" i="1"/>
  <c r="C5" i="1"/>
  <c r="C3" i="1"/>
  <c r="C4" i="1"/>
  <c r="C2" i="1"/>
</calcChain>
</file>

<file path=xl/sharedStrings.xml><?xml version="1.0" encoding="utf-8"?>
<sst xmlns="http://schemas.openxmlformats.org/spreadsheetml/2006/main" count="38" uniqueCount="38">
  <si>
    <t>date</t>
  </si>
  <si>
    <t>source</t>
  </si>
  <si>
    <t>https://www.sec.gov/Archives/edgar/data/932872/000119312521007771/d108933d6k.htm</t>
  </si>
  <si>
    <t>wline_biz_sat</t>
  </si>
  <si>
    <t>wline_biz_cab</t>
  </si>
  <si>
    <t>wline_con_ph</t>
  </si>
  <si>
    <t>wline_con_int</t>
  </si>
  <si>
    <t>wline_con_sat</t>
  </si>
  <si>
    <t>wline_con_cab</t>
  </si>
  <si>
    <t>wline_biz_int</t>
  </si>
  <si>
    <t>wline_biz_ph</t>
  </si>
  <si>
    <t>wless_post</t>
  </si>
  <si>
    <t>wless_pre</t>
  </si>
  <si>
    <t>wline_rev</t>
  </si>
  <si>
    <t>wless_rev</t>
  </si>
  <si>
    <t>https://www.sec.gov/Archives/edgar/data/932872/000119312520191139/d945835d6k.htm</t>
  </si>
  <si>
    <t>https://www.sec.gov/Archives/edgar/data/932872/000119312520102666/d893877d6k.htm</t>
  </si>
  <si>
    <t>Intersegment eliminations are netted against Wireline revenue</t>
  </si>
  <si>
    <t>https://www.sec.gov/Archives/edgar/data/932872/000119312520005960/d866499d6k.htm</t>
  </si>
  <si>
    <t>wline_con_cust_tot</t>
  </si>
  <si>
    <t>wline_biz_cust_tot</t>
  </si>
  <si>
    <t>wless_cust_tot</t>
  </si>
  <si>
    <t>https://www.sec.gov/Archives/edgar/data/932872/000119312519274151/d824148d6k.htm</t>
  </si>
  <si>
    <t>https://www.sec.gov/Archives/edgar/data/932872/000119312519183565/d900960d6k.htm</t>
  </si>
  <si>
    <t>https://www.sec.gov/Archives/edgar/data/932872/000119312519101254/d724360d6k.htm</t>
  </si>
  <si>
    <t>wline_cust_tot</t>
  </si>
  <si>
    <t>https://www.sec.gov/Archives/edgar/data/932872/000119312519008277/d683150d6k.htm</t>
  </si>
  <si>
    <t>https://www.sec.gov/Archives/edgar/data/932872/000119312518307093/d639861d6k.htm</t>
  </si>
  <si>
    <t>https://www.sec.gov/Archives/edgar/data/932872/000119312518206630/d642013d6k.htm</t>
  </si>
  <si>
    <t>https://www.sec.gov/Archives/edgar/data/932872/000119312518114896/d570091d6k.htm</t>
  </si>
  <si>
    <t>{'tot_revenue_mils': 'total revenue in millions', 'wline_rev':  'total wireline revenue', 'wline_cust_total': 'total wireline customers', 'wline_con_cust_tot': 'total wireline consumer customers', 'wline_biz_cust_tot': 'total wireline business customers', 'wless_rev': 'total wireless revenue', 'wless_cust_tot': 'total wireless revenue', 'wline_con_cable': 'wireline consumer video cable',  'wline_con_sat': 'wireline consumer video satellite', 'wline_con_int': 'wireline consumer internet', 'wline_con_ph': 'wireline consumer phone', 'wline_biz_cab': 'wireline business video cable', 'wline_biz_sat': 'wireline business video satellite', 'wline_biz_int': 'wireline business internet', 'wline_biz_ph': 'wireline business phone', 'wless_post': 'wireless postpaid', 'wless_pre': 'wireless prepaid}</t>
  </si>
  <si>
    <t>notes and variable definitions dictionary</t>
  </si>
  <si>
    <t>tot_rev_mils</t>
  </si>
  <si>
    <t>https://www.sec.gov/Archives/edgar/data/932872/000119312518008575/d520761d6k.htm</t>
  </si>
  <si>
    <t>https://www.sec.gov/Archives/edgar/data/932872/000119312517320141/d480471d6k.htm</t>
  </si>
  <si>
    <t>https://www.sec.gov/Archives/edgar/data/932872/000119312517215592/d374902d6k.htm</t>
  </si>
  <si>
    <t>https://www.sec.gov/Archives/edgar/data/932872/000119312517120561/d375185d6k.htm</t>
  </si>
  <si>
    <t>https://www.sec.gov/Archives/edgar/data/932872/000119312520281794/d21670dex991.htm#mda949050_11; https://www.sec.gov/Archives/edgar/data/932872/000119312521007771/d108933d6k.htm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</si>
</sst>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Font="1"/>
    <xf numFmtId="3" fontId="0" fillId="0" borderId="0" xfId="0" applyNumberFormat="1"/>
    <xf numFmtId="0" fontId="1" fillId="0" borderId="0" xfId="0" applyFont="1"/>
    <xf numFmtId="0" fontId="2" fillId="0" borderId="0" xfId="1"/>
    <xf numFmtId="0" fontId="2" fillId="0" borderId="0" xfId="1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1" fontId="0" fillId="0" borderId="0" xfId="0" applyNumberFormat="1"/>
    <xf numFmtId="1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932872/000119312518307093/d639861d6k.htm" TargetMode="External"/><Relationship Id="rId13" Type="http://schemas.openxmlformats.org/officeDocument/2006/relationships/hyperlink" Target="https://www.sec.gov/Archives/edgar/data/932872/000119312517120561/d375185d6k.htm" TargetMode="External"/><Relationship Id="rId3" Type="http://schemas.openxmlformats.org/officeDocument/2006/relationships/hyperlink" Target="https://www.sec.gov/Archives/edgar/data/932872/000119312520102666/d893877d6k.htm" TargetMode="External"/><Relationship Id="rId7" Type="http://schemas.openxmlformats.org/officeDocument/2006/relationships/hyperlink" Target="https://www.sec.gov/Archives/edgar/data/932872/000119312519008277/d683150d6k.htm" TargetMode="External"/><Relationship Id="rId12" Type="http://schemas.openxmlformats.org/officeDocument/2006/relationships/hyperlink" Target="https://www.sec.gov/Archives/edgar/data/932872/000119312517215592/d374902d6k.htm" TargetMode="External"/><Relationship Id="rId2" Type="http://schemas.openxmlformats.org/officeDocument/2006/relationships/hyperlink" Target="https://www.sec.gov/Archives/edgar/data/932872/000119312520191139/d945835d6k.htm" TargetMode="External"/><Relationship Id="rId1" Type="http://schemas.openxmlformats.org/officeDocument/2006/relationships/hyperlink" Target="https://www.sec.gov/Archives/edgar/data/932872/000119312521007771/d108933d6k.htm" TargetMode="External"/><Relationship Id="rId6" Type="http://schemas.openxmlformats.org/officeDocument/2006/relationships/hyperlink" Target="https://www.sec.gov/Archives/edgar/data/932872/000119312519101254/d724360d6k.htm" TargetMode="External"/><Relationship Id="rId11" Type="http://schemas.openxmlformats.org/officeDocument/2006/relationships/hyperlink" Target="https://www.sec.gov/Archives/edgar/data/932872/000119312518008575/d520761d6k.htm" TargetMode="External"/><Relationship Id="rId5" Type="http://schemas.openxmlformats.org/officeDocument/2006/relationships/hyperlink" Target="https://www.sec.gov/Archives/edgar/data/932872/000119312519183565/d900960d6k.ht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sec.gov/Archives/edgar/data/932872/000119312518114896/d570091d6k.htm" TargetMode="External"/><Relationship Id="rId4" Type="http://schemas.openxmlformats.org/officeDocument/2006/relationships/hyperlink" Target="https://www.sec.gov/Archives/edgar/data/932872/000119312519274151/d824148d6k.htm" TargetMode="External"/><Relationship Id="rId9" Type="http://schemas.openxmlformats.org/officeDocument/2006/relationships/hyperlink" Target="https://www.sec.gov/Archives/edgar/data/932872/000119312518206630/d642013d6k.htm" TargetMode="External"/><Relationship Id="rId14" Type="http://schemas.openxmlformats.org/officeDocument/2006/relationships/hyperlink" Target="https://www.sec.gov/Archives/edgar/data/932872/000119312520281794/d21670dex99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"/>
  <sheetViews>
    <sheetView tabSelected="1" workbookViewId="0">
      <selection activeCell="K25" sqref="K2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8" bestFit="1" customWidth="1"/>
    <col min="4" max="4" width="27" bestFit="1" customWidth="1"/>
    <col min="5" max="5" width="18.5703125" bestFit="1" customWidth="1"/>
    <col min="6" max="7" width="18" bestFit="1" customWidth="1"/>
    <col min="8" max="9" width="14.28515625" bestFit="1" customWidth="1"/>
    <col min="10" max="10" width="13.85546875" bestFit="1" customWidth="1"/>
    <col min="11" max="11" width="13.7109375" bestFit="1" customWidth="1"/>
    <col min="12" max="12" width="13.5703125" bestFit="1" customWidth="1"/>
    <col min="13" max="13" width="13.7109375" bestFit="1" customWidth="1"/>
    <col min="14" max="14" width="13.28515625" bestFit="1" customWidth="1"/>
    <col min="15" max="15" width="13.140625" bestFit="1" customWidth="1"/>
    <col min="16" max="16" width="12.85546875" bestFit="1" customWidth="1"/>
    <col min="17" max="17" width="10.85546875" bestFit="1" customWidth="1"/>
    <col min="18" max="18" width="10" bestFit="1" customWidth="1"/>
    <col min="19" max="19" width="181.28515625" bestFit="1" customWidth="1"/>
    <col min="20" max="20" width="58.7109375" bestFit="1" customWidth="1"/>
    <col min="55" max="66" width="9.140625" customWidth="1"/>
  </cols>
  <sheetData>
    <row r="1" spans="1:20" x14ac:dyDescent="0.25">
      <c r="A1" s="4" t="s">
        <v>0</v>
      </c>
      <c r="B1" s="4" t="s">
        <v>32</v>
      </c>
      <c r="C1" s="4" t="s">
        <v>13</v>
      </c>
      <c r="D1" s="4" t="s">
        <v>25</v>
      </c>
      <c r="E1" s="4" t="s">
        <v>19</v>
      </c>
      <c r="F1" s="4" t="s">
        <v>20</v>
      </c>
      <c r="G1" s="4" t="s">
        <v>14</v>
      </c>
      <c r="H1" s="4" t="s">
        <v>21</v>
      </c>
      <c r="I1" s="4" t="s">
        <v>8</v>
      </c>
      <c r="J1" s="4" t="s">
        <v>7</v>
      </c>
      <c r="K1" s="4" t="s">
        <v>6</v>
      </c>
      <c r="L1" s="4" t="s">
        <v>5</v>
      </c>
      <c r="M1" s="4" t="s">
        <v>4</v>
      </c>
      <c r="N1" s="4" t="s">
        <v>3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</v>
      </c>
      <c r="T1" s="4" t="s">
        <v>31</v>
      </c>
    </row>
    <row r="2" spans="1:20" x14ac:dyDescent="0.25">
      <c r="A2" s="1">
        <v>44165</v>
      </c>
      <c r="B2" s="3">
        <v>1370</v>
      </c>
      <c r="C2" s="3">
        <f>1056-3</f>
        <v>1053</v>
      </c>
      <c r="D2" s="3">
        <f>E2+F2</f>
        <v>5156262</v>
      </c>
      <c r="E2" s="3">
        <f>I2+J2+K2+L2</f>
        <v>4510873</v>
      </c>
      <c r="F2" s="3">
        <f>M2+N2+O2+P2</f>
        <v>645389</v>
      </c>
      <c r="G2" s="3">
        <v>317</v>
      </c>
      <c r="H2" s="3">
        <f>Q2+R2</f>
        <v>1922543</v>
      </c>
      <c r="I2" s="3">
        <v>1356083</v>
      </c>
      <c r="J2" s="3">
        <v>617140</v>
      </c>
      <c r="K2" s="3">
        <v>1888800</v>
      </c>
      <c r="L2" s="3">
        <v>648850</v>
      </c>
      <c r="M2" s="3">
        <v>37479</v>
      </c>
      <c r="N2" s="3">
        <v>38367</v>
      </c>
      <c r="O2" s="3">
        <v>179461</v>
      </c>
      <c r="P2" s="3">
        <v>390082</v>
      </c>
      <c r="Q2" s="3">
        <v>1569471</v>
      </c>
      <c r="R2" s="3">
        <v>353072</v>
      </c>
      <c r="S2" s="5" t="s">
        <v>2</v>
      </c>
      <c r="T2" s="2" t="s">
        <v>17</v>
      </c>
    </row>
    <row r="3" spans="1:20" x14ac:dyDescent="0.25">
      <c r="A3" s="1">
        <v>44074</v>
      </c>
      <c r="B3" s="3">
        <v>1349</v>
      </c>
      <c r="C3" s="3">
        <f>B3-G3</f>
        <v>1055</v>
      </c>
      <c r="D3" s="3">
        <f t="shared" ref="D3:D17" si="0">E3+F3</f>
        <v>5257169</v>
      </c>
      <c r="E3" s="3">
        <f t="shared" ref="E3:E17" si="1">I3+J3+K3+L3</f>
        <v>4617725</v>
      </c>
      <c r="F3" s="3">
        <f t="shared" ref="F3:F17" si="2">M3+N3+O3+P3</f>
        <v>639444</v>
      </c>
      <c r="G3" s="3">
        <v>294</v>
      </c>
      <c r="H3" s="3">
        <f t="shared" ref="H3:H17" si="3">Q3+R3</f>
        <v>1821514</v>
      </c>
      <c r="I3" s="3">
        <v>1390520</v>
      </c>
      <c r="J3" s="3">
        <v>650727</v>
      </c>
      <c r="K3" s="3">
        <v>1903868</v>
      </c>
      <c r="L3" s="3">
        <v>672610</v>
      </c>
      <c r="M3" s="3">
        <v>37512</v>
      </c>
      <c r="N3" s="3">
        <v>36002</v>
      </c>
      <c r="O3" s="3">
        <v>178270</v>
      </c>
      <c r="P3" s="3">
        <v>387660</v>
      </c>
      <c r="Q3" s="3">
        <v>1482175</v>
      </c>
      <c r="R3" s="3">
        <v>339339</v>
      </c>
      <c r="S3" s="5" t="s">
        <v>37</v>
      </c>
      <c r="T3" s="8" t="s">
        <v>30</v>
      </c>
    </row>
    <row r="4" spans="1:20" x14ac:dyDescent="0.25">
      <c r="A4" s="1">
        <v>43982</v>
      </c>
      <c r="B4" s="3">
        <v>1312</v>
      </c>
      <c r="C4" s="3">
        <f>1063-3</f>
        <v>1060</v>
      </c>
      <c r="D4" s="3">
        <f t="shared" si="0"/>
        <v>5328412</v>
      </c>
      <c r="E4" s="3">
        <f t="shared" si="1"/>
        <v>4697228</v>
      </c>
      <c r="F4" s="3">
        <f t="shared" si="2"/>
        <v>631184</v>
      </c>
      <c r="G4" s="3">
        <v>252</v>
      </c>
      <c r="H4" s="3">
        <f t="shared" si="3"/>
        <v>1761690</v>
      </c>
      <c r="I4" s="3">
        <v>1423509</v>
      </c>
      <c r="J4" s="3">
        <v>658027</v>
      </c>
      <c r="K4" s="3">
        <v>1918320</v>
      </c>
      <c r="L4" s="3">
        <v>697372</v>
      </c>
      <c r="M4" s="3">
        <v>35832</v>
      </c>
      <c r="N4" s="3">
        <v>34253</v>
      </c>
      <c r="O4" s="3">
        <v>174124</v>
      </c>
      <c r="P4" s="3">
        <v>386975</v>
      </c>
      <c r="Q4" s="3">
        <v>1437218</v>
      </c>
      <c r="R4" s="3">
        <v>324472</v>
      </c>
      <c r="S4" s="5" t="s">
        <v>15</v>
      </c>
      <c r="T4" s="9"/>
    </row>
    <row r="5" spans="1:20" x14ac:dyDescent="0.25">
      <c r="A5" s="1">
        <v>43890</v>
      </c>
      <c r="B5" s="3">
        <v>1363</v>
      </c>
      <c r="C5" s="3">
        <f>1063-2</f>
        <v>1061</v>
      </c>
      <c r="D5" s="3">
        <f t="shared" si="0"/>
        <v>5383705</v>
      </c>
      <c r="E5" s="3">
        <f t="shared" si="1"/>
        <v>4744693</v>
      </c>
      <c r="F5" s="3">
        <f t="shared" si="2"/>
        <v>639012</v>
      </c>
      <c r="G5" s="3">
        <v>302</v>
      </c>
      <c r="H5" s="3">
        <f t="shared" si="3"/>
        <v>1767155</v>
      </c>
      <c r="I5" s="3">
        <v>1445113</v>
      </c>
      <c r="J5" s="3">
        <v>658137</v>
      </c>
      <c r="K5" s="3">
        <v>1923423</v>
      </c>
      <c r="L5" s="3">
        <v>718020</v>
      </c>
      <c r="M5" s="3">
        <v>40686</v>
      </c>
      <c r="N5" s="3">
        <v>39088</v>
      </c>
      <c r="O5" s="3">
        <v>174042</v>
      </c>
      <c r="P5" s="3">
        <v>385196</v>
      </c>
      <c r="Q5" s="3">
        <v>1434982</v>
      </c>
      <c r="R5" s="3">
        <v>332173</v>
      </c>
      <c r="S5" s="5" t="s">
        <v>16</v>
      </c>
      <c r="T5" s="9"/>
    </row>
    <row r="6" spans="1:20" x14ac:dyDescent="0.25">
      <c r="A6" s="1">
        <v>43799</v>
      </c>
      <c r="B6" s="3">
        <v>1383</v>
      </c>
      <c r="C6" s="3">
        <f>1067-2</f>
        <v>1065</v>
      </c>
      <c r="D6" s="3">
        <f t="shared" si="0"/>
        <v>5434210</v>
      </c>
      <c r="E6" s="3">
        <f t="shared" si="1"/>
        <v>4794689</v>
      </c>
      <c r="F6" s="3">
        <f t="shared" si="2"/>
        <v>639521</v>
      </c>
      <c r="G6" s="3">
        <v>318</v>
      </c>
      <c r="H6" s="3">
        <f t="shared" si="3"/>
        <v>1716096</v>
      </c>
      <c r="I6" s="3">
        <v>1464423</v>
      </c>
      <c r="J6" s="3">
        <v>671348</v>
      </c>
      <c r="K6" s="3">
        <v>1917351</v>
      </c>
      <c r="L6" s="3">
        <v>741567</v>
      </c>
      <c r="M6" s="3">
        <v>43465</v>
      </c>
      <c r="N6" s="3">
        <v>37989</v>
      </c>
      <c r="O6" s="3">
        <v>174380</v>
      </c>
      <c r="P6" s="3">
        <v>383687</v>
      </c>
      <c r="Q6" s="3">
        <v>1380693</v>
      </c>
      <c r="R6" s="3">
        <v>335403</v>
      </c>
      <c r="S6" s="6" t="s">
        <v>18</v>
      </c>
      <c r="T6" s="9"/>
    </row>
    <row r="7" spans="1:20" x14ac:dyDescent="0.25">
      <c r="A7" s="1">
        <v>43708</v>
      </c>
      <c r="B7" s="3">
        <v>1352</v>
      </c>
      <c r="C7" s="3">
        <f>1071-2</f>
        <v>1069</v>
      </c>
      <c r="D7" s="3">
        <f t="shared" si="0"/>
        <v>5491661</v>
      </c>
      <c r="E7" s="3">
        <f t="shared" si="1"/>
        <v>4861042</v>
      </c>
      <c r="F7" s="3">
        <f t="shared" si="2"/>
        <v>630619</v>
      </c>
      <c r="G7" s="3">
        <v>283</v>
      </c>
      <c r="H7" s="3">
        <f t="shared" si="3"/>
        <v>1658185</v>
      </c>
      <c r="I7" s="3">
        <v>1478371</v>
      </c>
      <c r="J7" s="3">
        <v>703223</v>
      </c>
      <c r="K7" s="3">
        <v>1911703</v>
      </c>
      <c r="L7" s="3">
        <v>767745</v>
      </c>
      <c r="M7" s="3">
        <v>41843</v>
      </c>
      <c r="N7" s="3">
        <v>35656</v>
      </c>
      <c r="O7" s="3">
        <v>173686</v>
      </c>
      <c r="P7" s="3">
        <v>379434</v>
      </c>
      <c r="Q7" s="3">
        <v>1313828</v>
      </c>
      <c r="R7" s="3">
        <v>344357</v>
      </c>
      <c r="S7" s="5" t="s">
        <v>22</v>
      </c>
      <c r="T7" s="9"/>
    </row>
    <row r="8" spans="1:20" x14ac:dyDescent="0.25">
      <c r="A8" s="1">
        <v>43616</v>
      </c>
      <c r="B8" s="3">
        <v>1324</v>
      </c>
      <c r="C8" s="3">
        <f>1075-2</f>
        <v>1073</v>
      </c>
      <c r="D8" s="3">
        <f t="shared" si="0"/>
        <v>5546022</v>
      </c>
      <c r="E8" s="3">
        <f t="shared" si="1"/>
        <v>4918984</v>
      </c>
      <c r="F8" s="3">
        <f t="shared" si="2"/>
        <v>627038</v>
      </c>
      <c r="G8" s="3">
        <v>251</v>
      </c>
      <c r="H8" s="3">
        <f t="shared" si="3"/>
        <v>1578355</v>
      </c>
      <c r="I8" s="3">
        <v>1508208</v>
      </c>
      <c r="J8" s="3">
        <v>715017</v>
      </c>
      <c r="K8" s="3">
        <v>1900302</v>
      </c>
      <c r="L8" s="3">
        <v>795457</v>
      </c>
      <c r="M8" s="3">
        <v>43586</v>
      </c>
      <c r="N8" s="3">
        <v>35593</v>
      </c>
      <c r="O8" s="3">
        <v>173094</v>
      </c>
      <c r="P8" s="3">
        <v>374765</v>
      </c>
      <c r="Q8" s="3">
        <v>1241736</v>
      </c>
      <c r="R8" s="3">
        <v>336619</v>
      </c>
      <c r="S8" s="5" t="s">
        <v>23</v>
      </c>
      <c r="T8" s="9"/>
    </row>
    <row r="9" spans="1:20" x14ac:dyDescent="0.25">
      <c r="A9" s="1">
        <v>43524</v>
      </c>
      <c r="B9" s="3">
        <v>1316</v>
      </c>
      <c r="C9" s="3">
        <f>1071-2</f>
        <v>1069</v>
      </c>
      <c r="D9" s="3">
        <f t="shared" si="0"/>
        <v>5581193</v>
      </c>
      <c r="E9" s="3">
        <f t="shared" si="1"/>
        <v>4955023</v>
      </c>
      <c r="F9" s="3">
        <f t="shared" si="2"/>
        <v>626170</v>
      </c>
      <c r="G9" s="3">
        <v>247</v>
      </c>
      <c r="H9" s="3">
        <f t="shared" si="3"/>
        <v>1516256</v>
      </c>
      <c r="I9" s="3">
        <v>1532511</v>
      </c>
      <c r="J9" s="3">
        <v>711883</v>
      </c>
      <c r="K9" s="3">
        <v>1893655</v>
      </c>
      <c r="L9" s="3">
        <v>816974</v>
      </c>
      <c r="M9" s="3">
        <v>47887</v>
      </c>
      <c r="N9" s="3">
        <v>36219</v>
      </c>
      <c r="O9" s="3">
        <v>172667</v>
      </c>
      <c r="P9" s="3">
        <v>369397</v>
      </c>
      <c r="Q9" s="3">
        <v>1180457</v>
      </c>
      <c r="R9" s="3">
        <v>335799</v>
      </c>
      <c r="S9" s="5" t="s">
        <v>24</v>
      </c>
      <c r="T9" s="9"/>
    </row>
    <row r="10" spans="1:20" x14ac:dyDescent="0.25">
      <c r="A10" s="1">
        <v>43434</v>
      </c>
      <c r="B10" s="3">
        <v>1355</v>
      </c>
      <c r="C10" s="3">
        <f>1083-1</f>
        <v>1082</v>
      </c>
      <c r="D10" s="3">
        <f t="shared" si="0"/>
        <v>5625823</v>
      </c>
      <c r="E10" s="3">
        <f t="shared" si="1"/>
        <v>5003414</v>
      </c>
      <c r="F10" s="3">
        <f t="shared" si="2"/>
        <v>622409</v>
      </c>
      <c r="G10" s="3">
        <v>273</v>
      </c>
      <c r="H10" s="3">
        <f t="shared" si="3"/>
        <v>1468473</v>
      </c>
      <c r="I10" s="3">
        <v>1561464</v>
      </c>
      <c r="J10" s="3">
        <v>721510</v>
      </c>
      <c r="K10" s="3">
        <v>1882550</v>
      </c>
      <c r="L10" s="3">
        <v>837890</v>
      </c>
      <c r="M10" s="3">
        <v>49352</v>
      </c>
      <c r="N10" s="3">
        <v>35389</v>
      </c>
      <c r="O10" s="3">
        <v>174107</v>
      </c>
      <c r="P10" s="3">
        <v>363561</v>
      </c>
      <c r="Q10" s="3">
        <v>1115787</v>
      </c>
      <c r="R10" s="3">
        <v>352686</v>
      </c>
      <c r="S10" s="5" t="s">
        <v>26</v>
      </c>
      <c r="T10" s="9"/>
    </row>
    <row r="11" spans="1:20" x14ac:dyDescent="0.25">
      <c r="A11" s="1">
        <v>43343</v>
      </c>
      <c r="B11" s="3">
        <v>1336</v>
      </c>
      <c r="C11" s="3">
        <f>1087-1</f>
        <v>1086</v>
      </c>
      <c r="D11" s="3">
        <f t="shared" si="0"/>
        <v>5678634</v>
      </c>
      <c r="E11" s="3">
        <f t="shared" si="1"/>
        <v>5066426</v>
      </c>
      <c r="F11" s="3">
        <f t="shared" si="2"/>
        <v>612208</v>
      </c>
      <c r="G11" s="3">
        <v>250</v>
      </c>
      <c r="H11" s="3">
        <f t="shared" si="3"/>
        <v>1402858</v>
      </c>
      <c r="I11" s="3">
        <v>1585232</v>
      </c>
      <c r="J11" s="3">
        <v>750403</v>
      </c>
      <c r="K11" s="3">
        <v>1876944</v>
      </c>
      <c r="L11" s="3">
        <v>853847</v>
      </c>
      <c r="M11" s="3">
        <v>49606</v>
      </c>
      <c r="N11" s="3">
        <v>34831</v>
      </c>
      <c r="O11" s="3">
        <v>172859</v>
      </c>
      <c r="P11" s="3">
        <v>354912</v>
      </c>
      <c r="Q11" s="3">
        <v>1029720</v>
      </c>
      <c r="R11" s="3">
        <v>373138</v>
      </c>
      <c r="S11" s="5" t="s">
        <v>27</v>
      </c>
      <c r="T11" s="9"/>
    </row>
    <row r="12" spans="1:20" x14ac:dyDescent="0.25">
      <c r="A12" s="1">
        <v>43251</v>
      </c>
      <c r="B12" s="3">
        <v>1300</v>
      </c>
      <c r="C12" s="3">
        <f>1064-1</f>
        <v>1063</v>
      </c>
      <c r="D12" s="3">
        <f t="shared" si="0"/>
        <v>5737865</v>
      </c>
      <c r="E12" s="3">
        <f t="shared" si="1"/>
        <v>5137456</v>
      </c>
      <c r="F12" s="3">
        <f t="shared" si="2"/>
        <v>600409</v>
      </c>
      <c r="G12" s="3">
        <v>237</v>
      </c>
      <c r="H12" s="3">
        <f t="shared" si="3"/>
        <v>1317844</v>
      </c>
      <c r="I12" s="3">
        <v>1619222</v>
      </c>
      <c r="J12" s="3">
        <v>757802</v>
      </c>
      <c r="K12" s="3">
        <v>1880425</v>
      </c>
      <c r="L12" s="3">
        <v>880007</v>
      </c>
      <c r="M12" s="3">
        <v>49683</v>
      </c>
      <c r="N12" s="3">
        <v>32884</v>
      </c>
      <c r="O12" s="3">
        <v>171125</v>
      </c>
      <c r="P12" s="3">
        <v>346717</v>
      </c>
      <c r="Q12" s="3">
        <v>944838</v>
      </c>
      <c r="R12" s="3">
        <v>373006</v>
      </c>
      <c r="S12" s="5" t="s">
        <v>28</v>
      </c>
      <c r="T12" s="9"/>
    </row>
    <row r="13" spans="1:20" x14ac:dyDescent="0.25">
      <c r="A13" s="1">
        <v>43159</v>
      </c>
      <c r="B13" s="3">
        <v>1355</v>
      </c>
      <c r="C13" s="3">
        <f>1066-1</f>
        <v>1065</v>
      </c>
      <c r="D13" s="3">
        <f t="shared" si="0"/>
        <v>5752290</v>
      </c>
      <c r="E13" s="3">
        <f t="shared" si="1"/>
        <v>5161740</v>
      </c>
      <c r="F13" s="3">
        <f t="shared" si="2"/>
        <v>590550</v>
      </c>
      <c r="G13" s="3">
        <v>290</v>
      </c>
      <c r="H13" s="3">
        <f t="shared" si="3"/>
        <v>1271185</v>
      </c>
      <c r="I13" s="3">
        <v>1635554</v>
      </c>
      <c r="J13" s="3">
        <v>748736</v>
      </c>
      <c r="K13" s="3">
        <v>1884179</v>
      </c>
      <c r="L13" s="3">
        <v>893271</v>
      </c>
      <c r="M13" s="3">
        <v>49934</v>
      </c>
      <c r="N13" s="3">
        <v>32353</v>
      </c>
      <c r="O13" s="3">
        <v>170312</v>
      </c>
      <c r="P13" s="3">
        <v>337951</v>
      </c>
      <c r="Q13" s="3">
        <v>890649</v>
      </c>
      <c r="R13" s="3">
        <v>380536</v>
      </c>
      <c r="S13" s="5" t="s">
        <v>29</v>
      </c>
      <c r="T13" s="9"/>
    </row>
    <row r="14" spans="1:20" x14ac:dyDescent="0.25">
      <c r="A14" s="1">
        <v>43069</v>
      </c>
      <c r="B14" s="3">
        <v>1249</v>
      </c>
      <c r="C14" s="3">
        <f>1075-1</f>
        <v>1074</v>
      </c>
      <c r="D14" s="3">
        <f t="shared" si="0"/>
        <v>5777925</v>
      </c>
      <c r="E14" s="3">
        <f t="shared" si="1"/>
        <v>5193122</v>
      </c>
      <c r="F14" s="3">
        <f t="shared" si="2"/>
        <v>584803</v>
      </c>
      <c r="G14" s="3">
        <v>175</v>
      </c>
      <c r="H14" s="3">
        <f t="shared" si="3"/>
        <v>1181483</v>
      </c>
      <c r="I14" s="3">
        <v>1653269</v>
      </c>
      <c r="J14" s="3">
        <v>753037</v>
      </c>
      <c r="K14" s="3">
        <v>1878703</v>
      </c>
      <c r="L14" s="3">
        <v>908113</v>
      </c>
      <c r="M14" s="3">
        <v>50334</v>
      </c>
      <c r="N14" s="3">
        <v>31023</v>
      </c>
      <c r="O14" s="3">
        <v>170150</v>
      </c>
      <c r="P14" s="3">
        <v>333296</v>
      </c>
      <c r="Q14" s="3">
        <v>797141</v>
      </c>
      <c r="R14" s="3">
        <v>384342</v>
      </c>
      <c r="S14" s="5" t="s">
        <v>33</v>
      </c>
      <c r="T14" s="9"/>
    </row>
    <row r="15" spans="1:20" x14ac:dyDescent="0.25">
      <c r="A15" s="1">
        <v>42978</v>
      </c>
      <c r="B15" s="3">
        <v>1244</v>
      </c>
      <c r="C15" s="3">
        <f>937+141-6</f>
        <v>1072</v>
      </c>
      <c r="D15" s="3">
        <f t="shared" si="0"/>
        <v>5811776</v>
      </c>
      <c r="E15" s="3">
        <f t="shared" si="1"/>
        <v>5231359</v>
      </c>
      <c r="F15" s="3">
        <f t="shared" si="2"/>
        <v>580417</v>
      </c>
      <c r="G15" s="3">
        <v>172</v>
      </c>
      <c r="H15" s="3">
        <f t="shared" si="3"/>
        <v>1147173</v>
      </c>
      <c r="I15" s="3">
        <v>1671277</v>
      </c>
      <c r="J15" s="3">
        <v>773542</v>
      </c>
      <c r="K15" s="3">
        <v>1861009</v>
      </c>
      <c r="L15" s="3">
        <v>925531</v>
      </c>
      <c r="M15" s="3">
        <v>51039</v>
      </c>
      <c r="N15" s="3">
        <v>31535</v>
      </c>
      <c r="O15" s="3">
        <v>170644</v>
      </c>
      <c r="P15" s="3">
        <v>327199</v>
      </c>
      <c r="Q15" s="3">
        <v>764091</v>
      </c>
      <c r="R15" s="3">
        <v>383082</v>
      </c>
      <c r="S15" s="5" t="s">
        <v>34</v>
      </c>
      <c r="T15" s="9"/>
    </row>
    <row r="16" spans="1:20" x14ac:dyDescent="0.25">
      <c r="A16" s="1">
        <v>42886</v>
      </c>
      <c r="B16" s="3">
        <v>1311</v>
      </c>
      <c r="C16" s="3">
        <f>930+137+96-6</f>
        <v>1157</v>
      </c>
      <c r="D16" s="3">
        <f t="shared" si="0"/>
        <v>5786424</v>
      </c>
      <c r="E16" s="3">
        <f t="shared" si="1"/>
        <v>5209565</v>
      </c>
      <c r="F16" s="3">
        <f t="shared" si="2"/>
        <v>576859</v>
      </c>
      <c r="G16" s="3">
        <v>154</v>
      </c>
      <c r="H16" s="3">
        <f t="shared" si="3"/>
        <v>1106159</v>
      </c>
      <c r="I16" s="3">
        <v>1663710</v>
      </c>
      <c r="J16" s="3">
        <v>776825</v>
      </c>
      <c r="K16" s="3">
        <v>1838964</v>
      </c>
      <c r="L16" s="3">
        <v>930066</v>
      </c>
      <c r="M16" s="3">
        <v>53522</v>
      </c>
      <c r="N16" s="3">
        <v>30991</v>
      </c>
      <c r="O16" s="3">
        <v>172709</v>
      </c>
      <c r="P16" s="3">
        <v>319637</v>
      </c>
      <c r="Q16" s="3">
        <v>735002</v>
      </c>
      <c r="R16" s="3">
        <v>371157</v>
      </c>
      <c r="S16" s="11" t="s">
        <v>35</v>
      </c>
      <c r="T16" s="9"/>
    </row>
    <row r="17" spans="1:19" x14ac:dyDescent="0.25">
      <c r="A17" s="1">
        <v>42794</v>
      </c>
      <c r="B17" s="3">
        <v>1304</v>
      </c>
      <c r="C17" s="3">
        <f>933+146+91-6</f>
        <v>1164</v>
      </c>
      <c r="D17" s="3">
        <f t="shared" si="0"/>
        <v>5742051</v>
      </c>
      <c r="E17" s="3">
        <f t="shared" si="1"/>
        <v>5171048</v>
      </c>
      <c r="F17" s="3">
        <f t="shared" si="2"/>
        <v>571003</v>
      </c>
      <c r="G17" s="3">
        <v>140</v>
      </c>
      <c r="H17" s="3">
        <f t="shared" si="3"/>
        <v>1086185</v>
      </c>
      <c r="I17" s="3">
        <v>1650789</v>
      </c>
      <c r="J17" s="3">
        <v>770294</v>
      </c>
      <c r="K17" s="3">
        <v>1818072</v>
      </c>
      <c r="L17" s="3">
        <v>931893</v>
      </c>
      <c r="M17" s="3">
        <v>53475</v>
      </c>
      <c r="N17" s="3">
        <v>32000</v>
      </c>
      <c r="O17" s="3">
        <v>173144</v>
      </c>
      <c r="P17" s="3">
        <v>312384</v>
      </c>
      <c r="Q17" s="3">
        <v>714917</v>
      </c>
      <c r="R17" s="3">
        <v>371268</v>
      </c>
      <c r="S17" s="11" t="s">
        <v>36</v>
      </c>
    </row>
    <row r="18" spans="1:19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9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9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9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9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9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9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9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9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9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9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9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2:18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2:18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2:18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2:18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2:18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2:18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x14ac:dyDescent="0.25">
      <c r="B46" s="3"/>
      <c r="C46" s="3"/>
      <c r="D46" s="3"/>
      <c r="E46" s="3"/>
      <c r="F46" s="3"/>
      <c r="G46" s="3"/>
      <c r="H46" s="3"/>
    </row>
    <row r="47" spans="2:18" x14ac:dyDescent="0.25">
      <c r="B47" s="3"/>
      <c r="C47" s="3"/>
      <c r="D47" s="3"/>
      <c r="E47" s="3"/>
      <c r="F47" s="3"/>
      <c r="G47" s="3"/>
      <c r="H47" s="3"/>
    </row>
    <row r="48" spans="2:18" x14ac:dyDescent="0.25">
      <c r="B48" s="3"/>
      <c r="C48" s="3"/>
      <c r="D48" s="3"/>
      <c r="E48" s="3"/>
      <c r="F48" s="3"/>
      <c r="G48" s="3"/>
      <c r="H48" s="3"/>
    </row>
    <row r="49" spans="2:8" x14ac:dyDescent="0.25">
      <c r="B49" s="3"/>
      <c r="C49" s="3"/>
      <c r="D49" s="3"/>
      <c r="E49" s="3"/>
      <c r="F49" s="3"/>
      <c r="G49" s="3"/>
      <c r="H49" s="3"/>
    </row>
    <row r="50" spans="2:8" x14ac:dyDescent="0.25">
      <c r="B50" s="3"/>
      <c r="C50" s="3"/>
      <c r="D50" s="3"/>
      <c r="E50" s="3"/>
      <c r="F50" s="3"/>
      <c r="G50" s="3"/>
      <c r="H50" s="3"/>
    </row>
    <row r="51" spans="2:8" x14ac:dyDescent="0.25">
      <c r="B51" s="3"/>
      <c r="C51" s="3"/>
      <c r="D51" s="3"/>
      <c r="E51" s="3"/>
      <c r="F51" s="3"/>
      <c r="G51" s="3"/>
      <c r="H51" s="3"/>
    </row>
    <row r="52" spans="2:8" x14ac:dyDescent="0.25">
      <c r="B52" s="3"/>
      <c r="C52" s="3"/>
      <c r="D52" s="3"/>
      <c r="E52" s="3"/>
      <c r="F52" s="3"/>
      <c r="G52" s="3"/>
      <c r="H52" s="3"/>
    </row>
    <row r="53" spans="2:8" x14ac:dyDescent="0.25">
      <c r="B53" s="3"/>
      <c r="C53" s="3"/>
      <c r="D53" s="3"/>
      <c r="E53" s="3"/>
      <c r="F53" s="3"/>
      <c r="G53" s="3"/>
      <c r="H53" s="3"/>
    </row>
    <row r="54" spans="2:8" x14ac:dyDescent="0.25">
      <c r="B54" s="3"/>
      <c r="C54" s="3"/>
      <c r="D54" s="3"/>
      <c r="E54" s="3"/>
      <c r="F54" s="3"/>
      <c r="G54" s="3"/>
      <c r="H54" s="3"/>
    </row>
    <row r="55" spans="2:8" x14ac:dyDescent="0.25">
      <c r="B55" s="3"/>
      <c r="C55" s="3"/>
      <c r="D55" s="3"/>
      <c r="E55" s="3"/>
      <c r="F55" s="3"/>
      <c r="G55" s="3"/>
      <c r="H55" s="3"/>
    </row>
    <row r="56" spans="2:8" x14ac:dyDescent="0.25">
      <c r="B56" s="3"/>
      <c r="C56" s="3"/>
      <c r="D56" s="3"/>
      <c r="E56" s="3"/>
      <c r="F56" s="3"/>
      <c r="G56" s="3"/>
      <c r="H56" s="3"/>
    </row>
    <row r="57" spans="2:8" x14ac:dyDescent="0.25">
      <c r="B57" s="3"/>
      <c r="C57" s="3"/>
      <c r="D57" s="3"/>
      <c r="E57" s="3"/>
      <c r="F57" s="3"/>
      <c r="G57" s="3"/>
      <c r="H57" s="3"/>
    </row>
    <row r="58" spans="2:8" x14ac:dyDescent="0.25">
      <c r="B58" s="3"/>
      <c r="C58" s="3"/>
      <c r="D58" s="3"/>
      <c r="E58" s="3"/>
      <c r="F58" s="3"/>
      <c r="G58" s="3"/>
      <c r="H58" s="3"/>
    </row>
    <row r="59" spans="2:8" x14ac:dyDescent="0.25">
      <c r="B59" s="3"/>
      <c r="C59" s="3"/>
      <c r="D59" s="3"/>
      <c r="E59" s="3"/>
      <c r="F59" s="3"/>
      <c r="G59" s="3"/>
      <c r="H59" s="3"/>
    </row>
    <row r="60" spans="2:8" x14ac:dyDescent="0.25">
      <c r="B60" s="3"/>
      <c r="C60" s="3"/>
      <c r="D60" s="3"/>
      <c r="E60" s="3"/>
      <c r="F60" s="3"/>
      <c r="G60" s="3"/>
      <c r="H60" s="3"/>
    </row>
  </sheetData>
  <mergeCells count="1">
    <mergeCell ref="T3:T16"/>
  </mergeCells>
  <hyperlinks>
    <hyperlink ref="S2" r:id="rId1" xr:uid="{38074BB9-925C-475F-839B-CA14805D7F63}"/>
    <hyperlink ref="S4" r:id="rId2" xr:uid="{4EECA700-9A40-4768-98DC-98427DB164AF}"/>
    <hyperlink ref="S5" r:id="rId3" xr:uid="{F8A71404-1081-4AB8-ADAE-AE6BF7DCBA83}"/>
    <hyperlink ref="S7" r:id="rId4" xr:uid="{B0EEF4BB-C6AA-42A0-826C-A6535A55B062}"/>
    <hyperlink ref="S8" r:id="rId5" xr:uid="{7BDB6BB9-97C0-4C4F-B8D3-1245B15ABEF6}"/>
    <hyperlink ref="S9" r:id="rId6" xr:uid="{141EE764-DB37-4CB4-A514-54ADAAF70CEE}"/>
    <hyperlink ref="S10" r:id="rId7" xr:uid="{5790782A-8F90-497E-B84A-7765A8058300}"/>
    <hyperlink ref="S11" r:id="rId8" xr:uid="{3EB6197E-079E-4559-990E-2432A6104E0D}"/>
    <hyperlink ref="S12" r:id="rId9" xr:uid="{05F59835-E167-4695-9204-836B55D07D4C}"/>
    <hyperlink ref="S13" r:id="rId10" xr:uid="{C6264E90-0A36-419F-976D-DA0A489EF23D}"/>
    <hyperlink ref="S14" r:id="rId11" xr:uid="{AE4CB40E-7E04-456C-BDD5-18303F6FDCFF}"/>
    <hyperlink ref="S16" r:id="rId12" xr:uid="{A16EE0A1-7F2E-4169-A940-E170C59586FC}"/>
    <hyperlink ref="S17" r:id="rId13" xr:uid="{964189E2-72F3-4E06-A59D-7DBFFE49D82F}"/>
    <hyperlink ref="S3" r:id="rId14" location="mda949050_11" display="https://www.sec.gov/Archives/edgar/data/932872/000119312520281794/d21670dex991.htm#mda949050_11" xr:uid="{F2181BEB-2871-4DD6-AF28-4D9875B49B55}"/>
  </hyperlinks>
  <pageMargins left="0.7" right="0.7" top="0.75" bottom="0.75" header="0.3" footer="0.3"/>
  <pageSetup orientation="portrait" r:id="rId15"/>
  <ignoredErrors>
    <ignoredError sqref="C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G</dc:creator>
  <cp:lastModifiedBy>Robso</cp:lastModifiedBy>
  <dcterms:created xsi:type="dcterms:W3CDTF">2015-06-05T18:17:20Z</dcterms:created>
  <dcterms:modified xsi:type="dcterms:W3CDTF">2021-03-02T17:01:55Z</dcterms:modified>
</cp:coreProperties>
</file>