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ZSK\Informatyka\2018\Kwiecień\2018.04.06 2D Jakub Putto\"/>
    </mc:Choice>
  </mc:AlternateContent>
  <xr:revisionPtr revIDLastSave="0" documentId="12_ncr:500000_{18658622-8681-4B56-9645-3227BA7F2D13}" xr6:coauthVersionLast="31" xr6:coauthVersionMax="31" xr10:uidLastSave="{00000000-0000-0000-0000-000000000000}"/>
  <bookViews>
    <workbookView xWindow="0" yWindow="0" windowWidth="19200" windowHeight="11745" activeTab="3" xr2:uid="{00000000-000D-0000-FFFF-FFFF00000000}"/>
  </bookViews>
  <sheets>
    <sheet name="Składnia" sheetId="2" r:id="rId1"/>
    <sheet name="Licz_Warunki" sheetId="3" r:id="rId2"/>
    <sheet name="Suma_Warunków" sheetId="4" r:id="rId3"/>
    <sheet name="Średnia_Warunków" sheetId="5" r:id="rId4"/>
  </sheets>
  <definedNames>
    <definedName name="_xlnm._FilterDatabase" localSheetId="1" hidden="1">Licz_Warunki!$B$7:$G$27</definedName>
    <definedName name="_xlnm._FilterDatabase" localSheetId="2" hidden="1">Suma_Warunków!$B$7:$G$27</definedName>
  </definedNames>
  <calcPr calcId="162913"/>
</workbook>
</file>

<file path=xl/calcChain.xml><?xml version="1.0" encoding="utf-8"?>
<calcChain xmlns="http://schemas.openxmlformats.org/spreadsheetml/2006/main">
  <c r="G5" i="5" l="1"/>
  <c r="G4" i="5"/>
  <c r="G3" i="5"/>
  <c r="G2" i="5"/>
  <c r="G5" i="4"/>
  <c r="G4" i="4"/>
  <c r="G3" i="4"/>
  <c r="G2" i="4"/>
  <c r="F5" i="3"/>
  <c r="F4" i="3"/>
  <c r="F3" i="3"/>
  <c r="F2" i="3"/>
  <c r="H5" i="5" l="1"/>
  <c r="O4" i="5"/>
  <c r="H4" i="5" s="1"/>
  <c r="O5" i="5"/>
  <c r="O4" i="4"/>
  <c r="O5" i="4"/>
  <c r="L5" i="3"/>
  <c r="C27" i="5" l="1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G5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L4" i="3" s="1"/>
  <c r="C9" i="3"/>
  <c r="C8" i="3"/>
  <c r="H5" i="4"/>
  <c r="H4" i="4"/>
  <c r="C8" i="4"/>
  <c r="C12" i="4"/>
  <c r="C14" i="4"/>
  <c r="C18" i="4"/>
  <c r="C23" i="4"/>
  <c r="C24" i="4"/>
  <c r="C27" i="4"/>
  <c r="C26" i="4"/>
  <c r="C25" i="4"/>
  <c r="C22" i="4"/>
  <c r="C21" i="4"/>
  <c r="C20" i="4"/>
  <c r="C19" i="4"/>
  <c r="C17" i="4"/>
  <c r="C16" i="4"/>
  <c r="C15" i="4"/>
  <c r="C13" i="4"/>
  <c r="C11" i="4"/>
  <c r="C10" i="4"/>
  <c r="C9" i="4"/>
  <c r="G4" i="3" l="1"/>
</calcChain>
</file>

<file path=xl/sharedStrings.xml><?xml version="1.0" encoding="utf-8"?>
<sst xmlns="http://schemas.openxmlformats.org/spreadsheetml/2006/main" count="182" uniqueCount="67">
  <si>
    <t>Osoba</t>
  </si>
  <si>
    <t>Roczne zarobki</t>
  </si>
  <si>
    <t>Miesięczne zarobki</t>
  </si>
  <si>
    <t>Miejscowość</t>
  </si>
  <si>
    <t>Data zatrudnienia</t>
  </si>
  <si>
    <t>Zwolniony</t>
  </si>
  <si>
    <t>Jan Nowicki</t>
  </si>
  <si>
    <t>Wrocław</t>
  </si>
  <si>
    <t>Joanna Wysocka</t>
  </si>
  <si>
    <t>Poznań</t>
  </si>
  <si>
    <t>Piotr Konopnicki</t>
  </si>
  <si>
    <t>Kraków</t>
  </si>
  <si>
    <t>Paweł Gaweł</t>
  </si>
  <si>
    <t>Paweł Pawlak</t>
  </si>
  <si>
    <t>Stefan Burczymucha</t>
  </si>
  <si>
    <t>Radosław Czerkawski</t>
  </si>
  <si>
    <t>Marta Domerecka</t>
  </si>
  <si>
    <t>Zenon Kowalski</t>
  </si>
  <si>
    <t>Jan Brzytwa</t>
  </si>
  <si>
    <t>Janina Belkowa</t>
  </si>
  <si>
    <t>Adam Jantar</t>
  </si>
  <si>
    <t>Alina Kuna</t>
  </si>
  <si>
    <t>Ewa Nowek</t>
  </si>
  <si>
    <t>Paweł Kitera</t>
  </si>
  <si>
    <t>Rafał Janowski</t>
  </si>
  <si>
    <t>Iwona Laskowska</t>
  </si>
  <si>
    <t>Joanna Zimowa</t>
  </si>
  <si>
    <t>Wojciech Szczerba</t>
  </si>
  <si>
    <t>Cezary Piórkowski</t>
  </si>
  <si>
    <t>Dodatkowe funkcje statystyczne</t>
  </si>
  <si>
    <t>Zlicza komórki zakresu spełniające podane kryteria.</t>
  </si>
  <si>
    <t>Adres komórek, które będą zliczane w porzypadku gdy ich zawartość będzie spełniała kryteria</t>
  </si>
  <si>
    <t>sumowany_zakres</t>
  </si>
  <si>
    <t>Na podstawie poniższej listy oblicz:</t>
  </si>
  <si>
    <t>Ile osób mieszka w Krakowie ?</t>
  </si>
  <si>
    <t>Ile osób mieszka w Poznaniu ?</t>
  </si>
  <si>
    <t>Łączne roczne zarobki zarabiających &gt;20000zł</t>
  </si>
  <si>
    <t>Łączne miesięczne zarobki mieszkańców Poznania</t>
  </si>
  <si>
    <r>
      <t>LICZ.WARUNKI</t>
    </r>
    <r>
      <rPr>
        <sz val="14"/>
        <rFont val="Arial"/>
        <family val="2"/>
        <charset val="238"/>
      </rPr>
      <t>(</t>
    </r>
    <r>
      <rPr>
        <b/>
        <sz val="14"/>
        <rFont val="Arial"/>
        <family val="2"/>
        <charset val="238"/>
      </rPr>
      <t>zakres1</t>
    </r>
    <r>
      <rPr>
        <sz val="14"/>
        <rFont val="Arial"/>
        <family val="2"/>
        <charset val="238"/>
      </rPr>
      <t>;</t>
    </r>
    <r>
      <rPr>
        <b/>
        <sz val="14"/>
        <rFont val="Arial"/>
        <family val="2"/>
        <charset val="238"/>
      </rPr>
      <t>kryterium1</t>
    </r>
    <r>
      <rPr>
        <b/>
        <i/>
        <sz val="14"/>
        <rFont val="Arial"/>
        <family val="2"/>
        <charset val="238"/>
      </rPr>
      <t>[;zakres2;kryterium2…]</t>
    </r>
    <r>
      <rPr>
        <sz val="14"/>
        <rFont val="Arial"/>
        <family val="2"/>
        <charset val="238"/>
      </rPr>
      <t>)</t>
    </r>
  </si>
  <si>
    <r>
      <t>SUMA.WARUNKÓW</t>
    </r>
    <r>
      <rPr>
        <sz val="14"/>
        <rFont val="Arial"/>
        <family val="2"/>
        <charset val="238"/>
      </rPr>
      <t>(</t>
    </r>
    <r>
      <rPr>
        <b/>
        <sz val="14"/>
        <rFont val="Arial"/>
        <family val="2"/>
        <charset val="238"/>
      </rPr>
      <t>sumowany_zakres;</t>
    </r>
    <r>
      <rPr>
        <b/>
        <sz val="14"/>
        <rFont val="Arial"/>
        <family val="2"/>
        <charset val="238"/>
      </rPr>
      <t>zakres1</t>
    </r>
    <r>
      <rPr>
        <sz val="14"/>
        <rFont val="Arial"/>
        <family val="2"/>
        <charset val="238"/>
      </rPr>
      <t>;</t>
    </r>
    <r>
      <rPr>
        <b/>
        <sz val="14"/>
        <rFont val="Arial"/>
        <family val="2"/>
        <charset val="238"/>
      </rPr>
      <t>kryterium1</t>
    </r>
    <r>
      <rPr>
        <b/>
        <i/>
        <sz val="14"/>
        <rFont val="Arial"/>
        <family val="2"/>
        <charset val="238"/>
      </rPr>
      <t>[;zakres2;kryterium2…]</t>
    </r>
    <r>
      <rPr>
        <sz val="14"/>
        <rFont val="Arial"/>
        <family val="2"/>
        <charset val="238"/>
      </rPr>
      <t>)</t>
    </r>
  </si>
  <si>
    <r>
      <t>ŚREDNIA.WARUNKÓW</t>
    </r>
    <r>
      <rPr>
        <sz val="14"/>
        <rFont val="Arial"/>
        <family val="2"/>
        <charset val="238"/>
      </rPr>
      <t>(</t>
    </r>
    <r>
      <rPr>
        <b/>
        <sz val="14"/>
        <rFont val="Arial"/>
        <family val="2"/>
        <charset val="238"/>
      </rPr>
      <t>uśredniany_zakres;</t>
    </r>
    <r>
      <rPr>
        <b/>
        <sz val="14"/>
        <rFont val="Arial"/>
        <family val="2"/>
        <charset val="238"/>
      </rPr>
      <t>zakres1</t>
    </r>
    <r>
      <rPr>
        <sz val="14"/>
        <rFont val="Arial"/>
        <family val="2"/>
        <charset val="238"/>
      </rPr>
      <t>;</t>
    </r>
    <r>
      <rPr>
        <b/>
        <sz val="14"/>
        <rFont val="Arial"/>
        <family val="2"/>
        <charset val="238"/>
      </rPr>
      <t>kryterium1</t>
    </r>
    <r>
      <rPr>
        <b/>
        <i/>
        <sz val="14"/>
        <rFont val="Arial"/>
        <family val="2"/>
        <charset val="238"/>
      </rPr>
      <t>[;zakres2;kryterium2…]</t>
    </r>
    <r>
      <rPr>
        <sz val="14"/>
        <rFont val="Arial"/>
        <family val="2"/>
        <charset val="238"/>
      </rPr>
      <t>)</t>
    </r>
  </si>
  <si>
    <t>Dodaje komórki z wierszy spełniających podane kryteria.</t>
  </si>
  <si>
    <t>Liczy średnią komórek z wierszy spełniających podane kryteria.</t>
  </si>
  <si>
    <t>zakres1, zakres2 …</t>
  </si>
  <si>
    <t>kryterium1, kryterium2 …</t>
  </si>
  <si>
    <t>Kryteria podane w postaci liczby, wyrażenia lub tekstu określające, które komórki będą zliczane, 
np. 32, „32”, „&gt;32”, „jabłka”.</t>
  </si>
  <si>
    <r>
      <t xml:space="preserve">Adres zakresu komórek, które będą sumowane w przypadku, gdy dla komórek
z obszarów </t>
    </r>
    <r>
      <rPr>
        <b/>
        <sz val="10"/>
        <rFont val="Arial"/>
        <family val="2"/>
      </rPr>
      <t xml:space="preserve">zakres1, zakres2 … </t>
    </r>
    <r>
      <rPr>
        <sz val="10"/>
        <rFont val="Arial"/>
        <family val="2"/>
        <charset val="238"/>
      </rPr>
      <t xml:space="preserve">, leżących w tym samym wierszu będą spełnione
odpowiednio </t>
    </r>
    <r>
      <rPr>
        <b/>
        <sz val="10"/>
        <rFont val="Arial"/>
        <family val="2"/>
        <charset val="238"/>
      </rPr>
      <t>kryterium1</t>
    </r>
    <r>
      <rPr>
        <sz val="10"/>
        <rFont val="Arial"/>
        <family val="2"/>
        <charset val="238"/>
      </rPr>
      <t xml:space="preserve">, </t>
    </r>
    <r>
      <rPr>
        <b/>
        <sz val="10"/>
        <rFont val="Arial"/>
        <family val="2"/>
        <charset val="238"/>
      </rPr>
      <t>kryterium2</t>
    </r>
    <r>
      <rPr>
        <sz val="10"/>
        <rFont val="Arial"/>
        <family val="2"/>
        <charset val="238"/>
      </rPr>
      <t xml:space="preserve"> ... .</t>
    </r>
  </si>
  <si>
    <t>zakres1 ...  </t>
  </si>
  <si>
    <t>kryterium1 …</t>
  </si>
  <si>
    <r>
      <t xml:space="preserve">Adres komórek, które będą sprawdzane czy ich zawartość spełniała </t>
    </r>
    <r>
      <rPr>
        <b/>
        <sz val="10"/>
        <rFont val="Arial"/>
        <family val="2"/>
        <charset val="238"/>
      </rPr>
      <t>kryterium1</t>
    </r>
    <r>
      <rPr>
        <sz val="10"/>
        <rFont val="Arial"/>
        <family val="2"/>
        <charset val="238"/>
      </rPr>
      <t xml:space="preserve"> ...</t>
    </r>
  </si>
  <si>
    <t>uśredniany_zakres</t>
  </si>
  <si>
    <r>
      <t xml:space="preserve">Adres zakresu komórek, które będą uśredniane w przypadku, gdy dla komórek
z obszarów </t>
    </r>
    <r>
      <rPr>
        <b/>
        <sz val="10"/>
        <rFont val="Arial"/>
        <family val="2"/>
      </rPr>
      <t xml:space="preserve">zakres1, zakres2 … </t>
    </r>
    <r>
      <rPr>
        <sz val="10"/>
        <rFont val="Arial"/>
        <family val="2"/>
        <charset val="238"/>
      </rPr>
      <t xml:space="preserve">, leżących w tym samym wierszu będą spełnione
odpowiednio </t>
    </r>
    <r>
      <rPr>
        <b/>
        <sz val="10"/>
        <rFont val="Arial"/>
        <family val="2"/>
        <charset val="238"/>
      </rPr>
      <t>kryterium1</t>
    </r>
    <r>
      <rPr>
        <sz val="10"/>
        <rFont val="Arial"/>
        <family val="2"/>
        <charset val="238"/>
      </rPr>
      <t xml:space="preserve">, </t>
    </r>
    <r>
      <rPr>
        <b/>
        <sz val="10"/>
        <rFont val="Arial"/>
        <family val="2"/>
        <charset val="238"/>
      </rPr>
      <t>kryterium2</t>
    </r>
    <r>
      <rPr>
        <sz val="10"/>
        <rFont val="Arial"/>
        <family val="2"/>
        <charset val="238"/>
      </rPr>
      <t xml:space="preserve"> ... .</t>
    </r>
  </si>
  <si>
    <t>Kryteria podane w postaci liczby, wyrażenia lub tekstu określające, które komórki będą uśredniane,
np. 32, „32”, „&gt;32”, „jabłka”.</t>
  </si>
  <si>
    <t>Kryteria podane w postaci liczby, wyrażenia lub tekstu określające, które komórki będą sumowane,
np. 32, „32”, „&gt;32”, „jabłka”.</t>
  </si>
  <si>
    <t>Ile osób z Wrocławia zarabia miesięcznie poniżej 2000 zł ?</t>
  </si>
  <si>
    <r>
      <t xml:space="preserve"> =LICZ.WARUNKI(</t>
    </r>
    <r>
      <rPr>
        <b/>
        <sz val="10"/>
        <color rgb="FF0070C0"/>
        <rFont val="Arial"/>
        <family val="2"/>
        <charset val="238"/>
      </rPr>
      <t>E08:E27</t>
    </r>
    <r>
      <rPr>
        <b/>
        <sz val="10"/>
        <rFont val="Arial"/>
        <family val="2"/>
      </rPr>
      <t>;"Poznań")</t>
    </r>
  </si>
  <si>
    <t>Łączne roczne zarobki mieszkańców Wrocławia zarabiających &gt;30000zł</t>
  </si>
  <si>
    <r>
      <t xml:space="preserve"> =SUMA.WARUNKÓW(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</t>
    </r>
    <r>
      <rPr>
        <b/>
        <sz val="10"/>
        <color rgb="FF0070C0"/>
        <rFont val="Arial"/>
        <family val="2"/>
        <charset val="238"/>
      </rPr>
      <t>E8:E27</t>
    </r>
    <r>
      <rPr>
        <b/>
        <sz val="10"/>
        <rFont val="Arial"/>
        <family val="2"/>
      </rPr>
      <t>;"Wrocław";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;"&gt;30000")</t>
    </r>
  </si>
  <si>
    <r>
      <t xml:space="preserve"> =SUMA.WARUNKÓW(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  <charset val="238"/>
      </rPr>
      <t>;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;"&gt;20000")</t>
    </r>
  </si>
  <si>
    <t>Łączne miesięczne zarobki mieszkańców Krakowa zarabiających &lt;2000zł</t>
  </si>
  <si>
    <t>Średnie roczne zarobki zarabiających &gt;20000zł</t>
  </si>
  <si>
    <r>
      <t xml:space="preserve"> =ŚREDNIA.WARUNKÓW(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  <charset val="238"/>
      </rPr>
      <t>;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;"&gt;20000")</t>
    </r>
  </si>
  <si>
    <r>
      <t xml:space="preserve"> =ŚREDNIA.WARUNKÓW(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</t>
    </r>
    <r>
      <rPr>
        <b/>
        <sz val="10"/>
        <color rgb="FF0070C0"/>
        <rFont val="Arial"/>
        <family val="2"/>
        <charset val="238"/>
      </rPr>
      <t>E8:E27</t>
    </r>
    <r>
      <rPr>
        <b/>
        <sz val="10"/>
        <rFont val="Arial"/>
        <family val="2"/>
      </rPr>
      <t>;"Wrocław";</t>
    </r>
    <r>
      <rPr>
        <b/>
        <sz val="10"/>
        <color rgb="FFFF0000"/>
        <rFont val="Arial"/>
        <family val="2"/>
        <charset val="238"/>
      </rPr>
      <t>C8:C27</t>
    </r>
    <r>
      <rPr>
        <b/>
        <sz val="10"/>
        <rFont val="Arial"/>
        <family val="2"/>
      </rPr>
      <t>;"&gt;30000")</t>
    </r>
  </si>
  <si>
    <t>Średnie miesięczne zarobki mieszkańców Krakowa zarabiających &lt;2000zł</t>
  </si>
  <si>
    <t>Średnie miesięczne zarobki mieszkańców Poznania</t>
  </si>
  <si>
    <r>
      <t xml:space="preserve"> =LICZ.WARUNKI(</t>
    </r>
    <r>
      <rPr>
        <b/>
        <sz val="10"/>
        <color rgb="FF0070C0"/>
        <rFont val="Arial"/>
        <family val="2"/>
        <charset val="238"/>
      </rPr>
      <t>E08:E27</t>
    </r>
    <r>
      <rPr>
        <b/>
        <sz val="10"/>
        <rFont val="Arial"/>
        <family val="2"/>
      </rPr>
      <t>;"Wrocław";</t>
    </r>
    <r>
      <rPr>
        <b/>
        <sz val="10"/>
        <color rgb="FFFF0000"/>
        <rFont val="Arial"/>
        <family val="2"/>
        <charset val="238"/>
      </rPr>
      <t>D08:D27</t>
    </r>
    <r>
      <rPr>
        <b/>
        <sz val="10"/>
        <rFont val="Arial"/>
        <family val="2"/>
      </rPr>
      <t>;"&lt;2000")</t>
    </r>
  </si>
  <si>
    <t>Ile osób z Krakowa zarabia rocznie powyżej 19000zł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</si>
</sst>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\ &quot;zł&quot;_-;\-* #,##0\ &quot;zł&quot;_-;_-* &quot;-&quot;??\ &quot;zł&quot;_-;_-@_-"/>
  </numFmts>
  <fonts count="19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b/>
      <i/>
      <sz val="10"/>
      <name val="Verdana"/>
      <family val="2"/>
    </font>
    <font>
      <b/>
      <sz val="10"/>
      <color indexed="12"/>
      <name val="Arial"/>
      <family val="2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i/>
      <sz val="10"/>
      <name val="Arial"/>
      <family val="2"/>
    </font>
    <font>
      <sz val="10"/>
      <color indexed="12"/>
      <name val="Arial"/>
      <family val="2"/>
      <charset val="238"/>
    </font>
    <font>
      <b/>
      <sz val="14"/>
      <name val="Arial"/>
      <family val="2"/>
      <charset val="238"/>
    </font>
    <font>
      <b/>
      <i/>
      <sz val="14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70C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167" fontId="1" fillId="0" borderId="1" xfId="2" applyNumberFormat="1" applyFill="1" applyBorder="1"/>
    <xf numFmtId="166" fontId="1" fillId="0" borderId="0" xfId="1" applyNumberFormat="1" applyAlignment="1">
      <alignment wrapText="1"/>
    </xf>
    <xf numFmtId="166" fontId="1" fillId="0" borderId="0" xfId="1" applyNumberFormat="1" applyFont="1" applyAlignment="1">
      <alignment wrapText="1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2" xfId="0" quotePrefix="1" applyFont="1" applyBorder="1" applyAlignment="1">
      <alignment horizontal="left"/>
    </xf>
    <xf numFmtId="0" fontId="4" fillId="0" borderId="0" xfId="0" quotePrefix="1" applyFont="1" applyAlignment="1">
      <alignment horizontal="left"/>
    </xf>
    <xf numFmtId="167" fontId="17" fillId="0" borderId="1" xfId="2" applyNumberFormat="1" applyFont="1" applyFill="1" applyBorder="1"/>
    <xf numFmtId="0" fontId="18" fillId="0" borderId="1" xfId="0" applyFont="1" applyFill="1" applyBorder="1" applyAlignment="1">
      <alignment horizontal="center"/>
    </xf>
    <xf numFmtId="0" fontId="4" fillId="0" borderId="0" xfId="0" quotePrefix="1" applyFont="1" applyAlignment="1"/>
    <xf numFmtId="0" fontId="1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3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1" fillId="3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sqref="A1:I1"/>
    </sheetView>
  </sheetViews>
  <sheetFormatPr defaultColWidth="0" defaultRowHeight="12.75" zeroHeight="1" x14ac:dyDescent="0.2"/>
  <cols>
    <col min="1" max="2" width="26.42578125" customWidth="1"/>
    <col min="3" max="9" width="9.140625" customWidth="1"/>
  </cols>
  <sheetData>
    <row r="1" spans="1:11" x14ac:dyDescent="0.2">
      <c r="A1" s="29" t="s">
        <v>29</v>
      </c>
      <c r="B1" s="29"/>
      <c r="C1" s="29"/>
      <c r="D1" s="29"/>
      <c r="E1" s="29"/>
      <c r="F1" s="29"/>
      <c r="G1" s="29"/>
      <c r="H1" s="29"/>
      <c r="I1" s="29"/>
    </row>
    <row r="2" spans="1:11" x14ac:dyDescent="0.2">
      <c r="A2" s="6"/>
      <c r="B2" s="6"/>
      <c r="C2" s="6"/>
      <c r="D2" s="6"/>
      <c r="E2" s="6"/>
      <c r="F2" s="6"/>
      <c r="G2" s="6"/>
      <c r="H2" s="6"/>
      <c r="I2" s="6"/>
    </row>
    <row r="3" spans="1:11" ht="18.75" x14ac:dyDescent="0.3">
      <c r="A3" s="28" t="s">
        <v>38</v>
      </c>
      <c r="B3" s="28"/>
      <c r="C3" s="28"/>
      <c r="D3" s="28"/>
      <c r="E3" s="28"/>
      <c r="F3" s="28"/>
      <c r="G3" s="28"/>
      <c r="H3" s="28"/>
      <c r="I3" s="28"/>
    </row>
    <row r="4" spans="1:11" x14ac:dyDescent="0.2">
      <c r="A4" s="7" t="s">
        <v>30</v>
      </c>
      <c r="B4" s="6"/>
      <c r="C4" s="6"/>
      <c r="D4" s="6"/>
      <c r="E4" s="6"/>
      <c r="F4" s="6"/>
      <c r="G4" s="6"/>
      <c r="H4" s="6"/>
      <c r="I4" s="6"/>
    </row>
    <row r="5" spans="1:11" x14ac:dyDescent="0.2">
      <c r="A5" s="8" t="s">
        <v>43</v>
      </c>
      <c r="B5" s="25" t="s">
        <v>31</v>
      </c>
      <c r="C5" s="25"/>
      <c r="D5" s="25"/>
      <c r="E5" s="25"/>
      <c r="F5" s="25"/>
      <c r="G5" s="25"/>
      <c r="H5" s="25"/>
      <c r="I5" s="25"/>
      <c r="J5" s="4"/>
      <c r="K5" s="4"/>
    </row>
    <row r="6" spans="1:11" ht="25.5" customHeight="1" x14ac:dyDescent="0.2">
      <c r="A6" s="9" t="s">
        <v>44</v>
      </c>
      <c r="B6" s="26" t="s">
        <v>45</v>
      </c>
      <c r="C6" s="27"/>
      <c r="D6" s="27"/>
      <c r="E6" s="27"/>
      <c r="F6" s="27"/>
      <c r="G6" s="27"/>
      <c r="H6" s="27"/>
      <c r="I6" s="27"/>
      <c r="J6" s="5"/>
      <c r="K6" s="5"/>
    </row>
    <row r="7" spans="1:11" x14ac:dyDescent="0.2">
      <c r="A7" s="6"/>
      <c r="B7" s="6"/>
      <c r="C7" s="6"/>
      <c r="D7" s="6"/>
      <c r="E7" s="6"/>
      <c r="F7" s="6"/>
      <c r="G7" s="6"/>
      <c r="H7" s="6"/>
      <c r="I7" s="6"/>
    </row>
    <row r="8" spans="1:11" ht="18.75" x14ac:dyDescent="0.3">
      <c r="A8" s="28" t="s">
        <v>39</v>
      </c>
      <c r="B8" s="28"/>
      <c r="C8" s="28"/>
      <c r="D8" s="28"/>
      <c r="E8" s="28"/>
      <c r="F8" s="28"/>
      <c r="G8" s="28"/>
      <c r="H8" s="28"/>
      <c r="I8" s="28"/>
    </row>
    <row r="9" spans="1:11" x14ac:dyDescent="0.2">
      <c r="A9" s="7" t="s">
        <v>41</v>
      </c>
      <c r="B9" s="6"/>
      <c r="C9" s="6"/>
      <c r="D9" s="6"/>
      <c r="E9" s="6"/>
      <c r="F9" s="6"/>
      <c r="G9" s="6"/>
      <c r="H9" s="6"/>
      <c r="I9" s="6"/>
    </row>
    <row r="10" spans="1:11" ht="38.25" customHeight="1" x14ac:dyDescent="0.2">
      <c r="A10" s="10" t="s">
        <v>32</v>
      </c>
      <c r="B10" s="26" t="s">
        <v>46</v>
      </c>
      <c r="C10" s="27"/>
      <c r="D10" s="27"/>
      <c r="E10" s="27"/>
      <c r="F10" s="27"/>
      <c r="G10" s="27"/>
      <c r="H10" s="27"/>
      <c r="I10" s="27"/>
    </row>
    <row r="11" spans="1:11" x14ac:dyDescent="0.2">
      <c r="A11" s="8" t="s">
        <v>47</v>
      </c>
      <c r="B11" s="24" t="s">
        <v>49</v>
      </c>
      <c r="C11" s="25"/>
      <c r="D11" s="25"/>
      <c r="E11" s="25"/>
      <c r="F11" s="25"/>
      <c r="G11" s="25"/>
      <c r="H11" s="25"/>
      <c r="I11" s="25"/>
      <c r="J11" s="4"/>
      <c r="K11" s="4"/>
    </row>
    <row r="12" spans="1:11" ht="25.5" customHeight="1" x14ac:dyDescent="0.2">
      <c r="A12" s="9" t="s">
        <v>48</v>
      </c>
      <c r="B12" s="26" t="s">
        <v>53</v>
      </c>
      <c r="C12" s="27"/>
      <c r="D12" s="27"/>
      <c r="E12" s="27"/>
      <c r="F12" s="27"/>
      <c r="G12" s="27"/>
      <c r="H12" s="27"/>
      <c r="I12" s="27"/>
      <c r="J12" s="5"/>
      <c r="K12" s="5"/>
    </row>
    <row r="13" spans="1:11" x14ac:dyDescent="0.2">
      <c r="A13" s="6"/>
      <c r="B13" s="6"/>
      <c r="C13" s="6"/>
      <c r="D13" s="6"/>
      <c r="E13" s="6"/>
      <c r="F13" s="6"/>
      <c r="G13" s="6"/>
      <c r="H13" s="6"/>
      <c r="I13" s="6"/>
    </row>
    <row r="14" spans="1:11" ht="18.75" x14ac:dyDescent="0.3">
      <c r="A14" s="28" t="s">
        <v>40</v>
      </c>
      <c r="B14" s="28"/>
      <c r="C14" s="28"/>
      <c r="D14" s="28"/>
      <c r="E14" s="28"/>
      <c r="F14" s="28"/>
      <c r="G14" s="28"/>
      <c r="H14" s="28"/>
      <c r="I14" s="28"/>
    </row>
    <row r="15" spans="1:11" x14ac:dyDescent="0.2">
      <c r="A15" s="7" t="s">
        <v>42</v>
      </c>
      <c r="B15" s="6"/>
      <c r="C15" s="6"/>
      <c r="D15" s="6"/>
      <c r="E15" s="6"/>
      <c r="F15" s="6"/>
      <c r="G15" s="6"/>
      <c r="H15" s="6"/>
      <c r="I15" s="6"/>
    </row>
    <row r="16" spans="1:11" ht="38.25" customHeight="1" x14ac:dyDescent="0.2">
      <c r="A16" s="10" t="s">
        <v>50</v>
      </c>
      <c r="B16" s="26" t="s">
        <v>51</v>
      </c>
      <c r="C16" s="27"/>
      <c r="D16" s="27"/>
      <c r="E16" s="27"/>
      <c r="F16" s="27"/>
      <c r="G16" s="27"/>
      <c r="H16" s="27"/>
      <c r="I16" s="27"/>
    </row>
    <row r="17" spans="1:9" x14ac:dyDescent="0.2">
      <c r="A17" s="8" t="s">
        <v>47</v>
      </c>
      <c r="B17" s="24" t="s">
        <v>49</v>
      </c>
      <c r="C17" s="25"/>
      <c r="D17" s="25"/>
      <c r="E17" s="25"/>
      <c r="F17" s="25"/>
      <c r="G17" s="25"/>
      <c r="H17" s="25"/>
      <c r="I17" s="25"/>
    </row>
    <row r="18" spans="1:9" ht="25.5" customHeight="1" x14ac:dyDescent="0.2">
      <c r="A18" s="9" t="s">
        <v>48</v>
      </c>
      <c r="B18" s="26" t="s">
        <v>52</v>
      </c>
      <c r="C18" s="27"/>
      <c r="D18" s="27"/>
      <c r="E18" s="27"/>
      <c r="F18" s="27"/>
      <c r="G18" s="27"/>
      <c r="H18" s="27"/>
      <c r="I18" s="27"/>
    </row>
    <row r="19" spans="1:9" hidden="1" x14ac:dyDescent="0.2"/>
    <row r="20" spans="1:9" hidden="1" x14ac:dyDescent="0.2"/>
    <row r="21" spans="1:9" hidden="1" x14ac:dyDescent="0.2"/>
    <row r="22" spans="1:9" hidden="1" x14ac:dyDescent="0.2"/>
    <row r="23" spans="1:9" hidden="1" x14ac:dyDescent="0.2"/>
  </sheetData>
  <mergeCells count="12">
    <mergeCell ref="A1:I1"/>
    <mergeCell ref="B5:I5"/>
    <mergeCell ref="B6:I6"/>
    <mergeCell ref="B11:I11"/>
    <mergeCell ref="B12:I12"/>
    <mergeCell ref="B17:I17"/>
    <mergeCell ref="B18:I18"/>
    <mergeCell ref="B16:I16"/>
    <mergeCell ref="A8:I8"/>
    <mergeCell ref="A3:I3"/>
    <mergeCell ref="A14:I14"/>
    <mergeCell ref="B10:I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1"/>
  <sheetViews>
    <sheetView showGridLines="0" workbookViewId="0">
      <selection activeCell="F5" sqref="F5"/>
    </sheetView>
  </sheetViews>
  <sheetFormatPr defaultColWidth="0" defaultRowHeight="12.75" zeroHeight="1" x14ac:dyDescent="0.2"/>
  <cols>
    <col min="1" max="1" width="5.28515625" customWidth="1"/>
    <col min="2" max="2" width="19.42578125" customWidth="1"/>
    <col min="3" max="3" width="11.28515625" customWidth="1"/>
    <col min="4" max="4" width="12.5703125" customWidth="1"/>
    <col min="5" max="5" width="15.42578125" customWidth="1"/>
    <col min="6" max="6" width="15.5703125" customWidth="1"/>
    <col min="7" max="7" width="12.28515625" customWidth="1"/>
    <col min="8" max="11" width="10" customWidth="1"/>
    <col min="12" max="12" width="0" hidden="1" customWidth="1"/>
    <col min="13" max="16384" width="9.140625" hidden="1"/>
  </cols>
  <sheetData>
    <row r="1" spans="1:12" x14ac:dyDescent="0.2">
      <c r="A1" s="30" t="s">
        <v>33</v>
      </c>
      <c r="B1" s="30"/>
      <c r="C1" s="30"/>
      <c r="D1" s="30"/>
      <c r="E1" s="30"/>
      <c r="F1" s="30"/>
      <c r="G1" s="30"/>
      <c r="H1" s="30"/>
    </row>
    <row r="2" spans="1:12" x14ac:dyDescent="0.2">
      <c r="B2" s="31" t="s">
        <v>35</v>
      </c>
      <c r="C2" s="31"/>
      <c r="D2" s="31"/>
      <c r="E2" s="31"/>
      <c r="F2" s="14">
        <f>COUNTIFS(E8:E27,"Poznań")</f>
        <v>8</v>
      </c>
      <c r="G2" s="19" t="s">
        <v>55</v>
      </c>
      <c r="H2" s="20"/>
      <c r="I2" s="20"/>
    </row>
    <row r="3" spans="1:12" x14ac:dyDescent="0.2">
      <c r="B3" s="31" t="s">
        <v>54</v>
      </c>
      <c r="C3" s="31"/>
      <c r="D3" s="31"/>
      <c r="E3" s="31"/>
      <c r="F3" s="14">
        <f>COUNTIFS(E8:E27,"Wrocław",D8:D27,"&lt;2000")</f>
        <v>3</v>
      </c>
      <c r="G3" s="19" t="s">
        <v>65</v>
      </c>
      <c r="H3" s="20"/>
      <c r="I3" s="20"/>
    </row>
    <row r="4" spans="1:12" x14ac:dyDescent="0.2">
      <c r="B4" s="32" t="s">
        <v>66</v>
      </c>
      <c r="C4" s="31"/>
      <c r="D4" s="31"/>
      <c r="E4" s="31"/>
      <c r="F4" s="14">
        <f>COUNTIFS(E8:E27,"Kraków",C8:C27,"&gt;19000")</f>
        <v>4</v>
      </c>
      <c r="G4" s="18" t="str">
        <f>IF(F4=L4,"Dobrze","")</f>
        <v>Dobrze</v>
      </c>
      <c r="L4">
        <f>COUNTIFS(E8:E27,"Kraków",C8:C27,"&gt;19000")</f>
        <v>4</v>
      </c>
    </row>
    <row r="5" spans="1:12" x14ac:dyDescent="0.2">
      <c r="B5" s="32" t="s">
        <v>34</v>
      </c>
      <c r="C5" s="32"/>
      <c r="D5" s="32"/>
      <c r="E5" s="32"/>
      <c r="F5" s="14">
        <f>COUNTIFS(E8:E27,"Kraków")</f>
        <v>5</v>
      </c>
      <c r="G5" s="18" t="str">
        <f>IF(F5=L5,"Dobrze","")</f>
        <v>Dobrze</v>
      </c>
      <c r="L5">
        <f>COUNTIFS(E8:E27,"Kraków")</f>
        <v>5</v>
      </c>
    </row>
    <row r="6" spans="1:12" x14ac:dyDescent="0.2"/>
    <row r="7" spans="1:12" ht="25.5" x14ac:dyDescent="0.2">
      <c r="B7" s="16" t="s">
        <v>0</v>
      </c>
      <c r="C7" s="16" t="s">
        <v>1</v>
      </c>
      <c r="D7" s="16" t="s">
        <v>2</v>
      </c>
      <c r="E7" s="16" t="s">
        <v>3</v>
      </c>
      <c r="F7" s="16" t="s">
        <v>4</v>
      </c>
      <c r="G7" s="16" t="s">
        <v>5</v>
      </c>
    </row>
    <row r="8" spans="1:12" x14ac:dyDescent="0.2">
      <c r="B8" s="1" t="s">
        <v>6</v>
      </c>
      <c r="C8" s="11">
        <f t="shared" ref="C8:C27" si="0">D8*12</f>
        <v>30600</v>
      </c>
      <c r="D8" s="21">
        <v>2550</v>
      </c>
      <c r="E8" s="22" t="s">
        <v>7</v>
      </c>
      <c r="F8" s="2">
        <v>36567</v>
      </c>
      <c r="G8" s="1" t="b">
        <v>0</v>
      </c>
    </row>
    <row r="9" spans="1:12" x14ac:dyDescent="0.2">
      <c r="B9" s="1" t="s">
        <v>8</v>
      </c>
      <c r="C9" s="11">
        <f t="shared" si="0"/>
        <v>24506.400000000001</v>
      </c>
      <c r="D9" s="21">
        <v>2042.2</v>
      </c>
      <c r="E9" s="22" t="s">
        <v>9</v>
      </c>
      <c r="F9" s="2">
        <v>35211</v>
      </c>
      <c r="G9" s="1" t="b">
        <v>0</v>
      </c>
    </row>
    <row r="10" spans="1:12" x14ac:dyDescent="0.2">
      <c r="B10" s="1" t="s">
        <v>10</v>
      </c>
      <c r="C10" s="11">
        <f t="shared" si="0"/>
        <v>19485.48</v>
      </c>
      <c r="D10" s="21">
        <v>1623.79</v>
      </c>
      <c r="E10" s="22" t="s">
        <v>11</v>
      </c>
      <c r="F10" s="2">
        <v>36421</v>
      </c>
      <c r="G10" s="1" t="b">
        <v>0</v>
      </c>
    </row>
    <row r="11" spans="1:12" x14ac:dyDescent="0.2">
      <c r="B11" s="1" t="s">
        <v>12</v>
      </c>
      <c r="C11" s="11">
        <f t="shared" si="0"/>
        <v>9620.16</v>
      </c>
      <c r="D11" s="21">
        <v>801.68</v>
      </c>
      <c r="E11" s="22" t="s">
        <v>9</v>
      </c>
      <c r="F11" s="2">
        <v>36934</v>
      </c>
      <c r="G11" s="1" t="b">
        <v>1</v>
      </c>
    </row>
    <row r="12" spans="1:12" x14ac:dyDescent="0.2">
      <c r="B12" s="1" t="s">
        <v>13</v>
      </c>
      <c r="C12" s="11">
        <f t="shared" si="0"/>
        <v>19153.68</v>
      </c>
      <c r="D12" s="21">
        <v>1596.14</v>
      </c>
      <c r="E12" s="22" t="s">
        <v>7</v>
      </c>
      <c r="F12" s="2">
        <v>34386</v>
      </c>
      <c r="G12" s="1" t="b">
        <v>1</v>
      </c>
    </row>
    <row r="13" spans="1:12" x14ac:dyDescent="0.2">
      <c r="B13" s="1" t="s">
        <v>14</v>
      </c>
      <c r="C13" s="11">
        <f t="shared" si="0"/>
        <v>26358.36</v>
      </c>
      <c r="D13" s="21">
        <v>2196.5300000000002</v>
      </c>
      <c r="E13" s="22" t="s">
        <v>9</v>
      </c>
      <c r="F13" s="2">
        <v>34281</v>
      </c>
      <c r="G13" s="1" t="b">
        <v>1</v>
      </c>
    </row>
    <row r="14" spans="1:12" x14ac:dyDescent="0.2">
      <c r="B14" s="3" t="s">
        <v>15</v>
      </c>
      <c r="C14" s="11">
        <f t="shared" si="0"/>
        <v>24364.800000000003</v>
      </c>
      <c r="D14" s="21">
        <v>2030.4</v>
      </c>
      <c r="E14" s="22" t="s">
        <v>7</v>
      </c>
      <c r="F14" s="2">
        <v>36002</v>
      </c>
      <c r="G14" s="1" t="b">
        <v>0</v>
      </c>
    </row>
    <row r="15" spans="1:12" x14ac:dyDescent="0.2">
      <c r="B15" s="1" t="s">
        <v>16</v>
      </c>
      <c r="C15" s="11">
        <f t="shared" si="0"/>
        <v>24951.48</v>
      </c>
      <c r="D15" s="21">
        <v>2079.29</v>
      </c>
      <c r="E15" s="22" t="s">
        <v>9</v>
      </c>
      <c r="F15" s="2">
        <v>35000</v>
      </c>
      <c r="G15" s="1" t="b">
        <v>0</v>
      </c>
    </row>
    <row r="16" spans="1:12" x14ac:dyDescent="0.2">
      <c r="B16" s="1" t="s">
        <v>17</v>
      </c>
      <c r="C16" s="11">
        <f t="shared" si="0"/>
        <v>22769.279999999999</v>
      </c>
      <c r="D16" s="21">
        <v>1897.44</v>
      </c>
      <c r="E16" s="22" t="s">
        <v>11</v>
      </c>
      <c r="F16" s="2">
        <v>35565</v>
      </c>
      <c r="G16" s="1" t="b">
        <v>1</v>
      </c>
    </row>
    <row r="17" spans="2:7" x14ac:dyDescent="0.2">
      <c r="B17" s="1" t="s">
        <v>18</v>
      </c>
      <c r="C17" s="11">
        <f t="shared" si="0"/>
        <v>26996.760000000002</v>
      </c>
      <c r="D17" s="21">
        <v>2249.73</v>
      </c>
      <c r="E17" s="22" t="s">
        <v>9</v>
      </c>
      <c r="F17" s="2">
        <v>37271</v>
      </c>
      <c r="G17" s="1" t="b">
        <v>0</v>
      </c>
    </row>
    <row r="18" spans="2:7" x14ac:dyDescent="0.2">
      <c r="B18" s="1" t="s">
        <v>19</v>
      </c>
      <c r="C18" s="11">
        <f t="shared" si="0"/>
        <v>21893.88</v>
      </c>
      <c r="D18" s="21">
        <v>1824.49</v>
      </c>
      <c r="E18" s="22" t="s">
        <v>7</v>
      </c>
      <c r="F18" s="2">
        <v>35282</v>
      </c>
      <c r="G18" s="1" t="b">
        <v>0</v>
      </c>
    </row>
    <row r="19" spans="2:7" x14ac:dyDescent="0.2">
      <c r="B19" s="1" t="s">
        <v>20</v>
      </c>
      <c r="C19" s="11">
        <f t="shared" si="0"/>
        <v>24027.96</v>
      </c>
      <c r="D19" s="21">
        <v>2002.33</v>
      </c>
      <c r="E19" s="22" t="s">
        <v>9</v>
      </c>
      <c r="F19" s="2">
        <v>37806</v>
      </c>
      <c r="G19" s="1" t="b">
        <v>0</v>
      </c>
    </row>
    <row r="20" spans="2:7" x14ac:dyDescent="0.2">
      <c r="B20" s="1" t="s">
        <v>21</v>
      </c>
      <c r="C20" s="11">
        <f t="shared" si="0"/>
        <v>16878.599999999999</v>
      </c>
      <c r="D20" s="21">
        <v>1406.55</v>
      </c>
      <c r="E20" s="22" t="s">
        <v>11</v>
      </c>
      <c r="F20" s="2">
        <v>35473</v>
      </c>
      <c r="G20" s="1" t="b">
        <v>0</v>
      </c>
    </row>
    <row r="21" spans="2:7" x14ac:dyDescent="0.2">
      <c r="B21" s="1" t="s">
        <v>22</v>
      </c>
      <c r="C21" s="11">
        <f t="shared" si="0"/>
        <v>15370.560000000001</v>
      </c>
      <c r="D21" s="21">
        <v>1280.8800000000001</v>
      </c>
      <c r="E21" s="22" t="s">
        <v>9</v>
      </c>
      <c r="F21" s="2">
        <v>34158</v>
      </c>
      <c r="G21" s="1" t="b">
        <v>0</v>
      </c>
    </row>
    <row r="22" spans="2:7" x14ac:dyDescent="0.2">
      <c r="B22" s="1" t="s">
        <v>23</v>
      </c>
      <c r="C22" s="11">
        <f t="shared" si="0"/>
        <v>24856.44</v>
      </c>
      <c r="D22" s="21">
        <v>2071.37</v>
      </c>
      <c r="E22" s="22" t="s">
        <v>11</v>
      </c>
      <c r="F22" s="2">
        <v>34988</v>
      </c>
      <c r="G22" s="1" t="b">
        <v>1</v>
      </c>
    </row>
    <row r="23" spans="2:7" x14ac:dyDescent="0.2">
      <c r="B23" s="1" t="s">
        <v>24</v>
      </c>
      <c r="C23" s="11">
        <f t="shared" si="0"/>
        <v>40106.879999999997</v>
      </c>
      <c r="D23" s="21">
        <v>3342.24</v>
      </c>
      <c r="E23" s="22" t="s">
        <v>7</v>
      </c>
      <c r="F23" s="2">
        <v>34715</v>
      </c>
      <c r="G23" s="1" t="b">
        <v>1</v>
      </c>
    </row>
    <row r="24" spans="2:7" x14ac:dyDescent="0.2">
      <c r="B24" s="1" t="s">
        <v>25</v>
      </c>
      <c r="C24" s="11">
        <f t="shared" si="0"/>
        <v>20628.96</v>
      </c>
      <c r="D24" s="21">
        <v>1719.08</v>
      </c>
      <c r="E24" s="22" t="s">
        <v>7</v>
      </c>
      <c r="F24" s="2">
        <v>35349</v>
      </c>
      <c r="G24" s="1" t="b">
        <v>0</v>
      </c>
    </row>
    <row r="25" spans="2:7" x14ac:dyDescent="0.2">
      <c r="B25" s="1" t="s">
        <v>26</v>
      </c>
      <c r="C25" s="11">
        <f t="shared" si="0"/>
        <v>20814.12</v>
      </c>
      <c r="D25" s="21">
        <v>1734.51</v>
      </c>
      <c r="E25" s="22" t="s">
        <v>11</v>
      </c>
      <c r="F25" s="2">
        <v>31791</v>
      </c>
      <c r="G25" s="1" t="b">
        <v>0</v>
      </c>
    </row>
    <row r="26" spans="2:7" x14ac:dyDescent="0.2">
      <c r="B26" s="1" t="s">
        <v>27</v>
      </c>
      <c r="C26" s="11">
        <f t="shared" si="0"/>
        <v>12448.439999999999</v>
      </c>
      <c r="D26" s="21">
        <v>1037.3699999999999</v>
      </c>
      <c r="E26" s="22" t="s">
        <v>9</v>
      </c>
      <c r="F26" s="2">
        <v>35126</v>
      </c>
      <c r="G26" s="1" t="b">
        <v>0</v>
      </c>
    </row>
    <row r="27" spans="2:7" x14ac:dyDescent="0.2">
      <c r="B27" s="1" t="s">
        <v>28</v>
      </c>
      <c r="C27" s="11">
        <f t="shared" si="0"/>
        <v>29352.36</v>
      </c>
      <c r="D27" s="21">
        <v>2446.0300000000002</v>
      </c>
      <c r="E27" s="22" t="s">
        <v>7</v>
      </c>
      <c r="F27" s="2">
        <v>32495</v>
      </c>
      <c r="G27" s="1" t="b">
        <v>1</v>
      </c>
    </row>
    <row r="28" spans="2:7" x14ac:dyDescent="0.2">
      <c r="C28" s="12"/>
      <c r="D28" s="13"/>
    </row>
    <row r="29" spans="2:7" hidden="1" x14ac:dyDescent="0.2"/>
    <row r="30" spans="2:7" hidden="1" x14ac:dyDescent="0.2"/>
    <row r="31" spans="2:7" hidden="1" x14ac:dyDescent="0.2"/>
  </sheetData>
  <mergeCells count="5">
    <mergeCell ref="A1:H1"/>
    <mergeCell ref="B2:E2"/>
    <mergeCell ref="B3:E3"/>
    <mergeCell ref="B5:E5"/>
    <mergeCell ref="B4:E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1"/>
  <sheetViews>
    <sheetView showGridLines="0" topLeftCell="A3" workbookViewId="0">
      <selection activeCell="G5" sqref="G5"/>
    </sheetView>
  </sheetViews>
  <sheetFormatPr defaultColWidth="0" defaultRowHeight="12.75" zeroHeight="1" x14ac:dyDescent="0.2"/>
  <cols>
    <col min="1" max="1" width="5.28515625" customWidth="1"/>
    <col min="2" max="2" width="19.42578125" customWidth="1"/>
    <col min="3" max="3" width="11.28515625" customWidth="1"/>
    <col min="4" max="4" width="12.5703125" customWidth="1"/>
    <col min="5" max="5" width="15.42578125" customWidth="1"/>
    <col min="6" max="6" width="15.5703125" customWidth="1"/>
    <col min="7" max="7" width="12.28515625" customWidth="1"/>
    <col min="8" max="8" width="12.140625" customWidth="1"/>
    <col min="9" max="14" width="8.28515625" customWidth="1"/>
    <col min="15" max="15" width="0" hidden="1" customWidth="1"/>
    <col min="16" max="16384" width="9.140625" hidden="1"/>
  </cols>
  <sheetData>
    <row r="1" spans="1:15" x14ac:dyDescent="0.2">
      <c r="A1" s="30" t="s">
        <v>33</v>
      </c>
      <c r="B1" s="30"/>
      <c r="C1" s="30"/>
      <c r="D1" s="30"/>
      <c r="E1" s="30"/>
      <c r="F1" s="30"/>
      <c r="G1" s="30"/>
      <c r="H1" s="30"/>
    </row>
    <row r="2" spans="1:15" x14ac:dyDescent="0.2">
      <c r="B2" s="31" t="s">
        <v>36</v>
      </c>
      <c r="C2" s="31"/>
      <c r="D2" s="31"/>
      <c r="E2" s="31"/>
      <c r="F2" s="31"/>
      <c r="G2" s="15">
        <f>SUMIFS(C8:C27,C8:C27,"&gt;20000")</f>
        <v>362227.68</v>
      </c>
      <c r="H2" s="19" t="s">
        <v>58</v>
      </c>
      <c r="I2" s="20"/>
      <c r="J2" s="20"/>
    </row>
    <row r="3" spans="1:15" x14ac:dyDescent="0.2">
      <c r="B3" s="33" t="s">
        <v>56</v>
      </c>
      <c r="C3" s="33"/>
      <c r="D3" s="33"/>
      <c r="E3" s="33"/>
      <c r="F3" s="33"/>
      <c r="G3" s="15">
        <f>SUMIFS(C8:C27,E8:E27,"Wrocław",C8:C27,"&gt;30000")</f>
        <v>70706.880000000005</v>
      </c>
      <c r="H3" s="19" t="s">
        <v>57</v>
      </c>
      <c r="I3" s="20"/>
      <c r="J3" s="20"/>
    </row>
    <row r="4" spans="1:15" x14ac:dyDescent="0.2">
      <c r="B4" s="33" t="s">
        <v>59</v>
      </c>
      <c r="C4" s="31"/>
      <c r="D4" s="31"/>
      <c r="E4" s="31"/>
      <c r="F4" s="31"/>
      <c r="G4" s="15">
        <f>SUMIFS(D8:D27,E8:E27,"Kraków",D8:D27,"&lt;2000")</f>
        <v>6662.29</v>
      </c>
      <c r="H4" s="18" t="str">
        <f>IF(G4=O4,"Dobrze","")</f>
        <v>Dobrze</v>
      </c>
      <c r="O4" s="17">
        <f>SUMIFS(D8:D27,E8:E27,"Kraków",D8:D27,"&lt;2000")</f>
        <v>6662.29</v>
      </c>
    </row>
    <row r="5" spans="1:15" x14ac:dyDescent="0.2">
      <c r="B5" s="31" t="s">
        <v>37</v>
      </c>
      <c r="C5" s="31"/>
      <c r="D5" s="31"/>
      <c r="E5" s="31"/>
      <c r="F5" s="31"/>
      <c r="G5" s="15">
        <f>SUMIFS(D8:D27,E8:E27,"Poznań")</f>
        <v>13690.009999999998</v>
      </c>
      <c r="H5" s="18" t="str">
        <f>IF(G5=O5,"Dobrze","")</f>
        <v>Dobrze</v>
      </c>
      <c r="O5">
        <f>SUMIFS(D8:D27,E8:E27,"Poznań")</f>
        <v>13690.009999999998</v>
      </c>
    </row>
    <row r="6" spans="1:15" x14ac:dyDescent="0.2"/>
    <row r="7" spans="1:15" ht="25.5" x14ac:dyDescent="0.2">
      <c r="B7" s="16" t="s">
        <v>0</v>
      </c>
      <c r="C7" s="16" t="s">
        <v>1</v>
      </c>
      <c r="D7" s="16" t="s">
        <v>2</v>
      </c>
      <c r="E7" s="16" t="s">
        <v>3</v>
      </c>
      <c r="F7" s="16" t="s">
        <v>4</v>
      </c>
      <c r="G7" s="16" t="s">
        <v>5</v>
      </c>
    </row>
    <row r="8" spans="1:15" x14ac:dyDescent="0.2">
      <c r="B8" s="1" t="s">
        <v>6</v>
      </c>
      <c r="C8" s="21">
        <f t="shared" ref="C8:C27" si="0">D8*12</f>
        <v>30600</v>
      </c>
      <c r="D8" s="11">
        <v>2550</v>
      </c>
      <c r="E8" s="22" t="s">
        <v>7</v>
      </c>
      <c r="F8" s="2">
        <v>36567</v>
      </c>
      <c r="G8" s="1" t="b">
        <v>0</v>
      </c>
    </row>
    <row r="9" spans="1:15" x14ac:dyDescent="0.2">
      <c r="B9" s="1" t="s">
        <v>8</v>
      </c>
      <c r="C9" s="21">
        <f t="shared" si="0"/>
        <v>24506.400000000001</v>
      </c>
      <c r="D9" s="11">
        <v>2042.2</v>
      </c>
      <c r="E9" s="22" t="s">
        <v>9</v>
      </c>
      <c r="F9" s="2">
        <v>35211</v>
      </c>
      <c r="G9" s="1" t="b">
        <v>0</v>
      </c>
    </row>
    <row r="10" spans="1:15" x14ac:dyDescent="0.2">
      <c r="B10" s="1" t="s">
        <v>10</v>
      </c>
      <c r="C10" s="21">
        <f t="shared" si="0"/>
        <v>19485.48</v>
      </c>
      <c r="D10" s="11">
        <v>1623.79</v>
      </c>
      <c r="E10" s="22" t="s">
        <v>11</v>
      </c>
      <c r="F10" s="2">
        <v>36421</v>
      </c>
      <c r="G10" s="1" t="b">
        <v>0</v>
      </c>
    </row>
    <row r="11" spans="1:15" x14ac:dyDescent="0.2">
      <c r="B11" s="1" t="s">
        <v>12</v>
      </c>
      <c r="C11" s="21">
        <f t="shared" si="0"/>
        <v>9620.16</v>
      </c>
      <c r="D11" s="11">
        <v>801.68</v>
      </c>
      <c r="E11" s="22" t="s">
        <v>9</v>
      </c>
      <c r="F11" s="2">
        <v>36934</v>
      </c>
      <c r="G11" s="1" t="b">
        <v>1</v>
      </c>
    </row>
    <row r="12" spans="1:15" x14ac:dyDescent="0.2">
      <c r="B12" s="1" t="s">
        <v>13</v>
      </c>
      <c r="C12" s="21">
        <f t="shared" si="0"/>
        <v>19153.68</v>
      </c>
      <c r="D12" s="11">
        <v>1596.14</v>
      </c>
      <c r="E12" s="22" t="s">
        <v>7</v>
      </c>
      <c r="F12" s="2">
        <v>34386</v>
      </c>
      <c r="G12" s="1" t="b">
        <v>1</v>
      </c>
    </row>
    <row r="13" spans="1:15" x14ac:dyDescent="0.2">
      <c r="B13" s="1" t="s">
        <v>14</v>
      </c>
      <c r="C13" s="21">
        <f t="shared" si="0"/>
        <v>26358.36</v>
      </c>
      <c r="D13" s="11">
        <v>2196.5300000000002</v>
      </c>
      <c r="E13" s="22" t="s">
        <v>9</v>
      </c>
      <c r="F13" s="2">
        <v>34281</v>
      </c>
      <c r="G13" s="1" t="b">
        <v>1</v>
      </c>
    </row>
    <row r="14" spans="1:15" x14ac:dyDescent="0.2">
      <c r="B14" s="3" t="s">
        <v>15</v>
      </c>
      <c r="C14" s="21">
        <f t="shared" si="0"/>
        <v>24364.800000000003</v>
      </c>
      <c r="D14" s="11">
        <v>2030.4</v>
      </c>
      <c r="E14" s="22" t="s">
        <v>7</v>
      </c>
      <c r="F14" s="2">
        <v>36002</v>
      </c>
      <c r="G14" s="1" t="b">
        <v>0</v>
      </c>
    </row>
    <row r="15" spans="1:15" x14ac:dyDescent="0.2">
      <c r="B15" s="1" t="s">
        <v>16</v>
      </c>
      <c r="C15" s="21">
        <f t="shared" si="0"/>
        <v>24951.48</v>
      </c>
      <c r="D15" s="11">
        <v>2079.29</v>
      </c>
      <c r="E15" s="22" t="s">
        <v>9</v>
      </c>
      <c r="F15" s="2">
        <v>35000</v>
      </c>
      <c r="G15" s="1" t="b">
        <v>0</v>
      </c>
    </row>
    <row r="16" spans="1:15" x14ac:dyDescent="0.2">
      <c r="B16" s="1" t="s">
        <v>17</v>
      </c>
      <c r="C16" s="21">
        <f t="shared" si="0"/>
        <v>22769.279999999999</v>
      </c>
      <c r="D16" s="11">
        <v>1897.44</v>
      </c>
      <c r="E16" s="22" t="s">
        <v>11</v>
      </c>
      <c r="F16" s="2">
        <v>35565</v>
      </c>
      <c r="G16" s="1" t="b">
        <v>1</v>
      </c>
    </row>
    <row r="17" spans="2:7" x14ac:dyDescent="0.2">
      <c r="B17" s="1" t="s">
        <v>18</v>
      </c>
      <c r="C17" s="21">
        <f t="shared" si="0"/>
        <v>26996.760000000002</v>
      </c>
      <c r="D17" s="11">
        <v>2249.73</v>
      </c>
      <c r="E17" s="22" t="s">
        <v>9</v>
      </c>
      <c r="F17" s="2">
        <v>37271</v>
      </c>
      <c r="G17" s="1" t="b">
        <v>0</v>
      </c>
    </row>
    <row r="18" spans="2:7" x14ac:dyDescent="0.2">
      <c r="B18" s="1" t="s">
        <v>19</v>
      </c>
      <c r="C18" s="21">
        <f t="shared" si="0"/>
        <v>21893.88</v>
      </c>
      <c r="D18" s="11">
        <v>1824.49</v>
      </c>
      <c r="E18" s="22" t="s">
        <v>7</v>
      </c>
      <c r="F18" s="2">
        <v>35282</v>
      </c>
      <c r="G18" s="1" t="b">
        <v>0</v>
      </c>
    </row>
    <row r="19" spans="2:7" x14ac:dyDescent="0.2">
      <c r="B19" s="1" t="s">
        <v>20</v>
      </c>
      <c r="C19" s="21">
        <f t="shared" si="0"/>
        <v>24027.96</v>
      </c>
      <c r="D19" s="11">
        <v>2002.33</v>
      </c>
      <c r="E19" s="22" t="s">
        <v>9</v>
      </c>
      <c r="F19" s="2">
        <v>37806</v>
      </c>
      <c r="G19" s="1" t="b">
        <v>0</v>
      </c>
    </row>
    <row r="20" spans="2:7" x14ac:dyDescent="0.2">
      <c r="B20" s="1" t="s">
        <v>21</v>
      </c>
      <c r="C20" s="21">
        <f t="shared" si="0"/>
        <v>16878.599999999999</v>
      </c>
      <c r="D20" s="11">
        <v>1406.55</v>
      </c>
      <c r="E20" s="22" t="s">
        <v>11</v>
      </c>
      <c r="F20" s="2">
        <v>35473</v>
      </c>
      <c r="G20" s="1" t="b">
        <v>0</v>
      </c>
    </row>
    <row r="21" spans="2:7" x14ac:dyDescent="0.2">
      <c r="B21" s="1" t="s">
        <v>22</v>
      </c>
      <c r="C21" s="21">
        <f t="shared" si="0"/>
        <v>15370.560000000001</v>
      </c>
      <c r="D21" s="11">
        <v>1280.8800000000001</v>
      </c>
      <c r="E21" s="22" t="s">
        <v>9</v>
      </c>
      <c r="F21" s="2">
        <v>34158</v>
      </c>
      <c r="G21" s="1" t="b">
        <v>0</v>
      </c>
    </row>
    <row r="22" spans="2:7" x14ac:dyDescent="0.2">
      <c r="B22" s="1" t="s">
        <v>23</v>
      </c>
      <c r="C22" s="21">
        <f t="shared" si="0"/>
        <v>24856.44</v>
      </c>
      <c r="D22" s="11">
        <v>2071.37</v>
      </c>
      <c r="E22" s="22" t="s">
        <v>11</v>
      </c>
      <c r="F22" s="2">
        <v>34988</v>
      </c>
      <c r="G22" s="1" t="b">
        <v>1</v>
      </c>
    </row>
    <row r="23" spans="2:7" x14ac:dyDescent="0.2">
      <c r="B23" s="1" t="s">
        <v>24</v>
      </c>
      <c r="C23" s="21">
        <f t="shared" si="0"/>
        <v>40106.879999999997</v>
      </c>
      <c r="D23" s="11">
        <v>3342.24</v>
      </c>
      <c r="E23" s="22" t="s">
        <v>7</v>
      </c>
      <c r="F23" s="2">
        <v>34715</v>
      </c>
      <c r="G23" s="1" t="b">
        <v>1</v>
      </c>
    </row>
    <row r="24" spans="2:7" x14ac:dyDescent="0.2">
      <c r="B24" s="1" t="s">
        <v>25</v>
      </c>
      <c r="C24" s="21">
        <f t="shared" si="0"/>
        <v>20628.96</v>
      </c>
      <c r="D24" s="11">
        <v>1719.08</v>
      </c>
      <c r="E24" s="22" t="s">
        <v>7</v>
      </c>
      <c r="F24" s="2">
        <v>35349</v>
      </c>
      <c r="G24" s="1" t="b">
        <v>0</v>
      </c>
    </row>
    <row r="25" spans="2:7" x14ac:dyDescent="0.2">
      <c r="B25" s="1" t="s">
        <v>26</v>
      </c>
      <c r="C25" s="21">
        <f t="shared" si="0"/>
        <v>20814.12</v>
      </c>
      <c r="D25" s="11">
        <v>1734.51</v>
      </c>
      <c r="E25" s="22" t="s">
        <v>11</v>
      </c>
      <c r="F25" s="2">
        <v>31791</v>
      </c>
      <c r="G25" s="1" t="b">
        <v>0</v>
      </c>
    </row>
    <row r="26" spans="2:7" x14ac:dyDescent="0.2">
      <c r="B26" s="1" t="s">
        <v>27</v>
      </c>
      <c r="C26" s="21">
        <f t="shared" si="0"/>
        <v>12448.439999999999</v>
      </c>
      <c r="D26" s="11">
        <v>1037.3699999999999</v>
      </c>
      <c r="E26" s="22" t="s">
        <v>9</v>
      </c>
      <c r="F26" s="2">
        <v>35126</v>
      </c>
      <c r="G26" s="1" t="b">
        <v>0</v>
      </c>
    </row>
    <row r="27" spans="2:7" x14ac:dyDescent="0.2">
      <c r="B27" s="1" t="s">
        <v>28</v>
      </c>
      <c r="C27" s="21">
        <f t="shared" si="0"/>
        <v>29352.36</v>
      </c>
      <c r="D27" s="11">
        <v>2446.0300000000002</v>
      </c>
      <c r="E27" s="22" t="s">
        <v>7</v>
      </c>
      <c r="F27" s="2">
        <v>32495</v>
      </c>
      <c r="G27" s="1" t="b">
        <v>1</v>
      </c>
    </row>
    <row r="28" spans="2:7" x14ac:dyDescent="0.2">
      <c r="C28" s="12"/>
      <c r="D28" s="13"/>
    </row>
    <row r="29" spans="2:7" hidden="1" x14ac:dyDescent="0.2"/>
    <row r="30" spans="2:7" hidden="1" x14ac:dyDescent="0.2"/>
    <row r="31" spans="2:7" hidden="1" x14ac:dyDescent="0.2"/>
  </sheetData>
  <mergeCells count="5">
    <mergeCell ref="A1:H1"/>
    <mergeCell ref="B5:F5"/>
    <mergeCell ref="B3:F3"/>
    <mergeCell ref="B2:F2"/>
    <mergeCell ref="B4:F4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showGridLines="0" tabSelected="1" workbookViewId="0">
      <selection activeCell="G5" sqref="G5"/>
    </sheetView>
  </sheetViews>
  <sheetFormatPr defaultColWidth="0" defaultRowHeight="12.75" customHeight="1" zeroHeight="1" x14ac:dyDescent="0.2"/>
  <cols>
    <col min="1" max="1" width="5.28515625" customWidth="1"/>
    <col min="2" max="2" width="19.42578125" customWidth="1"/>
    <col min="3" max="3" width="11.28515625" customWidth="1"/>
    <col min="4" max="4" width="12.5703125" customWidth="1"/>
    <col min="5" max="5" width="15.42578125" customWidth="1"/>
    <col min="6" max="6" width="15.5703125" customWidth="1"/>
    <col min="7" max="7" width="12.28515625" customWidth="1"/>
    <col min="8" max="8" width="12.140625" customWidth="1"/>
    <col min="9" max="14" width="8.5703125" customWidth="1"/>
    <col min="15" max="15" width="0" hidden="1" customWidth="1"/>
    <col min="16" max="16384" width="9.140625" hidden="1"/>
  </cols>
  <sheetData>
    <row r="1" spans="1:15" x14ac:dyDescent="0.2">
      <c r="A1" s="30" t="s">
        <v>33</v>
      </c>
      <c r="B1" s="30"/>
      <c r="C1" s="30"/>
      <c r="D1" s="30"/>
      <c r="E1" s="30"/>
      <c r="F1" s="30"/>
      <c r="G1" s="30"/>
      <c r="H1" s="30"/>
    </row>
    <row r="2" spans="1:15" x14ac:dyDescent="0.2">
      <c r="B2" s="33" t="s">
        <v>60</v>
      </c>
      <c r="C2" s="31"/>
      <c r="D2" s="31"/>
      <c r="E2" s="31"/>
      <c r="F2" s="31"/>
      <c r="G2" s="15">
        <f>AVERAGEIFS(C8:C27,C8:C27,"&gt;20000")</f>
        <v>25873.405714285713</v>
      </c>
      <c r="H2" s="19" t="s">
        <v>61</v>
      </c>
      <c r="J2" s="23"/>
      <c r="K2" s="23"/>
    </row>
    <row r="3" spans="1:15" x14ac:dyDescent="0.2">
      <c r="B3" s="33" t="s">
        <v>56</v>
      </c>
      <c r="C3" s="33"/>
      <c r="D3" s="33"/>
      <c r="E3" s="33"/>
      <c r="F3" s="33"/>
      <c r="G3" s="15">
        <f>AVERAGEIFS(C8:C27,E8:E27,"Wrocław",C8:C27,"&gt;30000")</f>
        <v>35353.440000000002</v>
      </c>
      <c r="H3" s="19" t="s">
        <v>62</v>
      </c>
      <c r="J3" s="23"/>
      <c r="K3" s="23"/>
    </row>
    <row r="4" spans="1:15" x14ac:dyDescent="0.2">
      <c r="B4" s="33" t="s">
        <v>63</v>
      </c>
      <c r="C4" s="31"/>
      <c r="D4" s="31"/>
      <c r="E4" s="31"/>
      <c r="F4" s="31"/>
      <c r="G4" s="15">
        <f>AVERAGEIFS(D8:D27,E8:E27,"Kraków",D8:D27,"&lt;2000")</f>
        <v>1665.5725</v>
      </c>
      <c r="H4" s="18" t="str">
        <f>IF(G4=O4,"Dobrze","")</f>
        <v>Dobrze</v>
      </c>
      <c r="O4" s="17">
        <f>AVERAGEIFS(D8:D27,E8:E27,"Kraków",D8:D27,"&lt;2000")</f>
        <v>1665.5725</v>
      </c>
    </row>
    <row r="5" spans="1:15" x14ac:dyDescent="0.2">
      <c r="B5" s="33" t="s">
        <v>64</v>
      </c>
      <c r="C5" s="31"/>
      <c r="D5" s="31"/>
      <c r="E5" s="31"/>
      <c r="F5" s="31"/>
      <c r="G5" s="15">
        <f>AVERAGEIFS(D8:D27,E8:E27,"Poznań")</f>
        <v>1711.2512499999998</v>
      </c>
      <c r="H5" s="18" t="str">
        <f>IF(G5=O5,"Dobrze","")</f>
        <v>Dobrze</v>
      </c>
      <c r="O5">
        <f>AVERAGEIFS(D8:D27,E8:E27,"Poznań")</f>
        <v>1711.2512499999998</v>
      </c>
    </row>
    <row r="6" spans="1:15" x14ac:dyDescent="0.2"/>
    <row r="7" spans="1:15" ht="25.5" x14ac:dyDescent="0.2">
      <c r="B7" s="16" t="s">
        <v>0</v>
      </c>
      <c r="C7" s="16" t="s">
        <v>1</v>
      </c>
      <c r="D7" s="16" t="s">
        <v>2</v>
      </c>
      <c r="E7" s="16" t="s">
        <v>3</v>
      </c>
      <c r="F7" s="16" t="s">
        <v>4</v>
      </c>
      <c r="G7" s="16" t="s">
        <v>5</v>
      </c>
    </row>
    <row r="8" spans="1:15" x14ac:dyDescent="0.2">
      <c r="B8" s="1" t="s">
        <v>6</v>
      </c>
      <c r="C8" s="21">
        <f t="shared" ref="C8:C27" si="0">D8*12</f>
        <v>30600</v>
      </c>
      <c r="D8" s="11">
        <v>2550</v>
      </c>
      <c r="E8" s="22" t="s">
        <v>7</v>
      </c>
      <c r="F8" s="2">
        <v>36567</v>
      </c>
      <c r="G8" s="1" t="b">
        <v>0</v>
      </c>
    </row>
    <row r="9" spans="1:15" x14ac:dyDescent="0.2">
      <c r="B9" s="1" t="s">
        <v>8</v>
      </c>
      <c r="C9" s="21">
        <f t="shared" si="0"/>
        <v>24506.400000000001</v>
      </c>
      <c r="D9" s="11">
        <v>2042.2</v>
      </c>
      <c r="E9" s="22" t="s">
        <v>9</v>
      </c>
      <c r="F9" s="2">
        <v>35211</v>
      </c>
      <c r="G9" s="1" t="b">
        <v>0</v>
      </c>
    </row>
    <row r="10" spans="1:15" x14ac:dyDescent="0.2">
      <c r="B10" s="1" t="s">
        <v>10</v>
      </c>
      <c r="C10" s="21">
        <f t="shared" si="0"/>
        <v>19485.48</v>
      </c>
      <c r="D10" s="11">
        <v>1623.79</v>
      </c>
      <c r="E10" s="22" t="s">
        <v>11</v>
      </c>
      <c r="F10" s="2">
        <v>36421</v>
      </c>
      <c r="G10" s="1" t="b">
        <v>0</v>
      </c>
    </row>
    <row r="11" spans="1:15" x14ac:dyDescent="0.2">
      <c r="B11" s="1" t="s">
        <v>12</v>
      </c>
      <c r="C11" s="21">
        <f t="shared" si="0"/>
        <v>9620.16</v>
      </c>
      <c r="D11" s="11">
        <v>801.68</v>
      </c>
      <c r="E11" s="22" t="s">
        <v>9</v>
      </c>
      <c r="F11" s="2">
        <v>36934</v>
      </c>
      <c r="G11" s="1" t="b">
        <v>1</v>
      </c>
    </row>
    <row r="12" spans="1:15" x14ac:dyDescent="0.2">
      <c r="B12" s="1" t="s">
        <v>13</v>
      </c>
      <c r="C12" s="21">
        <f t="shared" si="0"/>
        <v>19153.68</v>
      </c>
      <c r="D12" s="11">
        <v>1596.14</v>
      </c>
      <c r="E12" s="22" t="s">
        <v>7</v>
      </c>
      <c r="F12" s="2">
        <v>34386</v>
      </c>
      <c r="G12" s="1" t="b">
        <v>1</v>
      </c>
    </row>
    <row r="13" spans="1:15" x14ac:dyDescent="0.2">
      <c r="B13" s="1" t="s">
        <v>14</v>
      </c>
      <c r="C13" s="21">
        <f t="shared" si="0"/>
        <v>26358.36</v>
      </c>
      <c r="D13" s="11">
        <v>2196.5300000000002</v>
      </c>
      <c r="E13" s="22" t="s">
        <v>9</v>
      </c>
      <c r="F13" s="2">
        <v>34281</v>
      </c>
      <c r="G13" s="1" t="b">
        <v>1</v>
      </c>
    </row>
    <row r="14" spans="1:15" x14ac:dyDescent="0.2">
      <c r="B14" s="3" t="s">
        <v>15</v>
      </c>
      <c r="C14" s="21">
        <f t="shared" si="0"/>
        <v>24364.800000000003</v>
      </c>
      <c r="D14" s="11">
        <v>2030.4</v>
      </c>
      <c r="E14" s="22" t="s">
        <v>7</v>
      </c>
      <c r="F14" s="2">
        <v>36002</v>
      </c>
      <c r="G14" s="1" t="b">
        <v>0</v>
      </c>
    </row>
    <row r="15" spans="1:15" x14ac:dyDescent="0.2">
      <c r="B15" s="1" t="s">
        <v>16</v>
      </c>
      <c r="C15" s="21">
        <f t="shared" si="0"/>
        <v>24951.48</v>
      </c>
      <c r="D15" s="11">
        <v>2079.29</v>
      </c>
      <c r="E15" s="22" t="s">
        <v>9</v>
      </c>
      <c r="F15" s="2">
        <v>35000</v>
      </c>
      <c r="G15" s="1" t="b">
        <v>0</v>
      </c>
    </row>
    <row r="16" spans="1:15" x14ac:dyDescent="0.2">
      <c r="B16" s="1" t="s">
        <v>17</v>
      </c>
      <c r="C16" s="21">
        <f t="shared" si="0"/>
        <v>22769.279999999999</v>
      </c>
      <c r="D16" s="11">
        <v>1897.44</v>
      </c>
      <c r="E16" s="22" t="s">
        <v>11</v>
      </c>
      <c r="F16" s="2">
        <v>35565</v>
      </c>
      <c r="G16" s="1" t="b">
        <v>1</v>
      </c>
    </row>
    <row r="17" spans="2:7" x14ac:dyDescent="0.2">
      <c r="B17" s="1" t="s">
        <v>18</v>
      </c>
      <c r="C17" s="21">
        <f t="shared" si="0"/>
        <v>26996.760000000002</v>
      </c>
      <c r="D17" s="11">
        <v>2249.73</v>
      </c>
      <c r="E17" s="22" t="s">
        <v>9</v>
      </c>
      <c r="F17" s="2">
        <v>37271</v>
      </c>
      <c r="G17" s="1" t="b">
        <v>0</v>
      </c>
    </row>
    <row r="18" spans="2:7" x14ac:dyDescent="0.2">
      <c r="B18" s="1" t="s">
        <v>19</v>
      </c>
      <c r="C18" s="21">
        <f t="shared" si="0"/>
        <v>21893.88</v>
      </c>
      <c r="D18" s="11">
        <v>1824.49</v>
      </c>
      <c r="E18" s="22" t="s">
        <v>7</v>
      </c>
      <c r="F18" s="2">
        <v>35282</v>
      </c>
      <c r="G18" s="1" t="b">
        <v>0</v>
      </c>
    </row>
    <row r="19" spans="2:7" x14ac:dyDescent="0.2">
      <c r="B19" s="1" t="s">
        <v>20</v>
      </c>
      <c r="C19" s="21">
        <f t="shared" si="0"/>
        <v>24027.96</v>
      </c>
      <c r="D19" s="11">
        <v>2002.33</v>
      </c>
      <c r="E19" s="22" t="s">
        <v>9</v>
      </c>
      <c r="F19" s="2">
        <v>37806</v>
      </c>
      <c r="G19" s="1" t="b">
        <v>0</v>
      </c>
    </row>
    <row r="20" spans="2:7" x14ac:dyDescent="0.2">
      <c r="B20" s="1" t="s">
        <v>21</v>
      </c>
      <c r="C20" s="21">
        <f t="shared" si="0"/>
        <v>16878.599999999999</v>
      </c>
      <c r="D20" s="11">
        <v>1406.55</v>
      </c>
      <c r="E20" s="22" t="s">
        <v>11</v>
      </c>
      <c r="F20" s="2">
        <v>35473</v>
      </c>
      <c r="G20" s="1" t="b">
        <v>0</v>
      </c>
    </row>
    <row r="21" spans="2:7" x14ac:dyDescent="0.2">
      <c r="B21" s="1" t="s">
        <v>22</v>
      </c>
      <c r="C21" s="21">
        <f t="shared" si="0"/>
        <v>15370.560000000001</v>
      </c>
      <c r="D21" s="11">
        <v>1280.8800000000001</v>
      </c>
      <c r="E21" s="22" t="s">
        <v>9</v>
      </c>
      <c r="F21" s="2">
        <v>34158</v>
      </c>
      <c r="G21" s="1" t="b">
        <v>0</v>
      </c>
    </row>
    <row r="22" spans="2:7" x14ac:dyDescent="0.2">
      <c r="B22" s="1" t="s">
        <v>23</v>
      </c>
      <c r="C22" s="21">
        <f t="shared" si="0"/>
        <v>24856.44</v>
      </c>
      <c r="D22" s="11">
        <v>2071.37</v>
      </c>
      <c r="E22" s="22" t="s">
        <v>11</v>
      </c>
      <c r="F22" s="2">
        <v>34988</v>
      </c>
      <c r="G22" s="1" t="b">
        <v>1</v>
      </c>
    </row>
    <row r="23" spans="2:7" x14ac:dyDescent="0.2">
      <c r="B23" s="1" t="s">
        <v>24</v>
      </c>
      <c r="C23" s="21">
        <f t="shared" si="0"/>
        <v>40106.879999999997</v>
      </c>
      <c r="D23" s="11">
        <v>3342.24</v>
      </c>
      <c r="E23" s="22" t="s">
        <v>7</v>
      </c>
      <c r="F23" s="2">
        <v>34715</v>
      </c>
      <c r="G23" s="1" t="b">
        <v>1</v>
      </c>
    </row>
    <row r="24" spans="2:7" x14ac:dyDescent="0.2">
      <c r="B24" s="1" t="s">
        <v>25</v>
      </c>
      <c r="C24" s="21">
        <f t="shared" si="0"/>
        <v>20628.96</v>
      </c>
      <c r="D24" s="11">
        <v>1719.08</v>
      </c>
      <c r="E24" s="22" t="s">
        <v>7</v>
      </c>
      <c r="F24" s="2">
        <v>35349</v>
      </c>
      <c r="G24" s="1" t="b">
        <v>0</v>
      </c>
    </row>
    <row r="25" spans="2:7" x14ac:dyDescent="0.2">
      <c r="B25" s="1" t="s">
        <v>26</v>
      </c>
      <c r="C25" s="21">
        <f t="shared" si="0"/>
        <v>20814.12</v>
      </c>
      <c r="D25" s="11">
        <v>1734.51</v>
      </c>
      <c r="E25" s="22" t="s">
        <v>11</v>
      </c>
      <c r="F25" s="2">
        <v>31791</v>
      </c>
      <c r="G25" s="1" t="b">
        <v>0</v>
      </c>
    </row>
    <row r="26" spans="2:7" x14ac:dyDescent="0.2">
      <c r="B26" s="1" t="s">
        <v>27</v>
      </c>
      <c r="C26" s="21">
        <f t="shared" si="0"/>
        <v>12448.439999999999</v>
      </c>
      <c r="D26" s="11">
        <v>1037.3699999999999</v>
      </c>
      <c r="E26" s="22" t="s">
        <v>9</v>
      </c>
      <c r="F26" s="2">
        <v>35126</v>
      </c>
      <c r="G26" s="1" t="b">
        <v>0</v>
      </c>
    </row>
    <row r="27" spans="2:7" x14ac:dyDescent="0.2">
      <c r="B27" s="1" t="s">
        <v>28</v>
      </c>
      <c r="C27" s="21">
        <f t="shared" si="0"/>
        <v>29352.36</v>
      </c>
      <c r="D27" s="11">
        <v>2446.0300000000002</v>
      </c>
      <c r="E27" s="22" t="s">
        <v>7</v>
      </c>
      <c r="F27" s="2">
        <v>32495</v>
      </c>
      <c r="G27" s="1" t="b">
        <v>1</v>
      </c>
    </row>
    <row r="28" spans="2:7" x14ac:dyDescent="0.2">
      <c r="C28" s="12"/>
      <c r="D28" s="13"/>
    </row>
    <row r="29" spans="2:7" hidden="1" x14ac:dyDescent="0.2"/>
    <row r="30" spans="2:7" hidden="1" x14ac:dyDescent="0.2"/>
    <row r="31" spans="2:7" hidden="1" x14ac:dyDescent="0.2"/>
  </sheetData>
  <mergeCells count="5">
    <mergeCell ref="B5:F5"/>
    <mergeCell ref="B3:F3"/>
    <mergeCell ref="B2:F2"/>
    <mergeCell ref="B4:F4"/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Składnia</vt:lpstr>
      <vt:lpstr>Licz_Warunki</vt:lpstr>
      <vt:lpstr>Suma_Warunków</vt:lpstr>
      <vt:lpstr>Średnia_Warunków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list.xls</dc:title>
  <dc:subject>Excel 2003 Bible</dc:subject>
  <dc:creator>John Walkenbach</dc:creator>
  <cp:keywords>©2003, JWalk &amp; Associates, Inc.</cp:keywords>
  <dc:description>Example file distributed with 'Excel 2003 Bible'.</dc:description>
  <cp:lastModifiedBy>Filip Perz</cp:lastModifiedBy>
  <dcterms:created xsi:type="dcterms:W3CDTF">2001-04-18T20:12:42Z</dcterms:created>
  <dcterms:modified xsi:type="dcterms:W3CDTF">2018-04-11T11:53:16Z</dcterms:modified>
  <cp:category>http://www.j-walk.com/ss</cp:category>
</cp:coreProperties>
</file>