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y\GitHub\wszystkoSzkola\informatyka\zadania z Excela\"/>
    </mc:Choice>
  </mc:AlternateContent>
  <xr:revisionPtr revIDLastSave="0" documentId="10_ncr:8100000_{98244E6F-D68A-465E-8BBF-07323369C4AB}" xr6:coauthVersionLast="32" xr6:coauthVersionMax="32" xr10:uidLastSave="{00000000-0000-0000-0000-000000000000}"/>
  <bookViews>
    <workbookView xWindow="0" yWindow="0" windowWidth="28800" windowHeight="12225" activeTab="2" xr2:uid="{00000000-000D-0000-FFFF-FFFF00000000}"/>
  </bookViews>
  <sheets>
    <sheet name="Dane do ubezpieczenia" sheetId="4" r:id="rId1"/>
    <sheet name="Zestawienie I" sheetId="7" r:id="rId2"/>
    <sheet name="Zestawienie II" sheetId="3" r:id="rId3"/>
    <sheet name="Sprawdzenie" sheetId="9" state="hidden" r:id="rId4"/>
  </sheets>
  <calcPr calcId="162913"/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F6" i="3"/>
  <c r="E6" i="3"/>
  <c r="D6" i="3"/>
  <c r="C6" i="3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8" i="7"/>
  <c r="F9" i="7" l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8" i="7"/>
  <c r="P9" i="7" l="1"/>
  <c r="Q9" i="7"/>
  <c r="R9" i="7"/>
  <c r="S9" i="7"/>
  <c r="T9" i="7"/>
  <c r="P10" i="7"/>
  <c r="Q10" i="7"/>
  <c r="R10" i="7"/>
  <c r="S10" i="7"/>
  <c r="T10" i="7"/>
  <c r="P11" i="7"/>
  <c r="Q11" i="7"/>
  <c r="R11" i="7"/>
  <c r="S11" i="7"/>
  <c r="T11" i="7"/>
  <c r="P12" i="7"/>
  <c r="Q12" i="7"/>
  <c r="R12" i="7"/>
  <c r="S12" i="7"/>
  <c r="T12" i="7"/>
  <c r="P13" i="7"/>
  <c r="Q13" i="7"/>
  <c r="R13" i="7"/>
  <c r="S13" i="7"/>
  <c r="T13" i="7"/>
  <c r="P14" i="7"/>
  <c r="Q14" i="7"/>
  <c r="R14" i="7"/>
  <c r="S14" i="7"/>
  <c r="T14" i="7"/>
  <c r="P15" i="7"/>
  <c r="Q15" i="7"/>
  <c r="R15" i="7"/>
  <c r="S15" i="7"/>
  <c r="T15" i="7"/>
  <c r="P16" i="7"/>
  <c r="Q16" i="7"/>
  <c r="R16" i="7"/>
  <c r="S16" i="7"/>
  <c r="T16" i="7"/>
  <c r="P17" i="7"/>
  <c r="Q17" i="7"/>
  <c r="R17" i="7"/>
  <c r="S17" i="7"/>
  <c r="T17" i="7"/>
  <c r="P18" i="7"/>
  <c r="Q18" i="7"/>
  <c r="R18" i="7"/>
  <c r="S18" i="7"/>
  <c r="T18" i="7"/>
  <c r="P19" i="7"/>
  <c r="Q19" i="7"/>
  <c r="R19" i="7"/>
  <c r="S19" i="7"/>
  <c r="T19" i="7"/>
  <c r="P20" i="7"/>
  <c r="Q20" i="7"/>
  <c r="R20" i="7"/>
  <c r="S20" i="7"/>
  <c r="T20" i="7"/>
  <c r="P21" i="7"/>
  <c r="Q21" i="7"/>
  <c r="R21" i="7"/>
  <c r="S21" i="7"/>
  <c r="T21" i="7"/>
  <c r="P22" i="7"/>
  <c r="Q22" i="7"/>
  <c r="R22" i="7"/>
  <c r="S22" i="7"/>
  <c r="T22" i="7"/>
  <c r="P23" i="7"/>
  <c r="Q23" i="7"/>
  <c r="R23" i="7"/>
  <c r="S23" i="7"/>
  <c r="T23" i="7"/>
  <c r="P24" i="7"/>
  <c r="Q24" i="7"/>
  <c r="R24" i="7"/>
  <c r="S24" i="7"/>
  <c r="T24" i="7"/>
  <c r="P25" i="7"/>
  <c r="Q25" i="7"/>
  <c r="R25" i="7"/>
  <c r="S25" i="7"/>
  <c r="T25" i="7"/>
  <c r="P26" i="7"/>
  <c r="Q26" i="7"/>
  <c r="R26" i="7"/>
  <c r="S26" i="7"/>
  <c r="T26" i="7"/>
  <c r="P27" i="7"/>
  <c r="Q27" i="7"/>
  <c r="R27" i="7"/>
  <c r="S27" i="7"/>
  <c r="T27" i="7"/>
  <c r="P28" i="7"/>
  <c r="Q28" i="7"/>
  <c r="R28" i="7"/>
  <c r="S28" i="7"/>
  <c r="T28" i="7"/>
  <c r="P29" i="7"/>
  <c r="Q29" i="7"/>
  <c r="R29" i="7"/>
  <c r="S29" i="7"/>
  <c r="T29" i="7"/>
  <c r="P30" i="7"/>
  <c r="Q30" i="7"/>
  <c r="R30" i="7"/>
  <c r="S30" i="7"/>
  <c r="T30" i="7"/>
  <c r="P31" i="7"/>
  <c r="Q31" i="7"/>
  <c r="R31" i="7"/>
  <c r="S31" i="7"/>
  <c r="T31" i="7"/>
  <c r="P32" i="7"/>
  <c r="Q32" i="7"/>
  <c r="R32" i="7"/>
  <c r="S32" i="7"/>
  <c r="T32" i="7"/>
  <c r="P33" i="7"/>
  <c r="Q33" i="7"/>
  <c r="R33" i="7"/>
  <c r="S33" i="7"/>
  <c r="T33" i="7"/>
  <c r="P34" i="7"/>
  <c r="Q34" i="7"/>
  <c r="R34" i="7"/>
  <c r="S34" i="7"/>
  <c r="T34" i="7"/>
  <c r="P35" i="7"/>
  <c r="Q35" i="7"/>
  <c r="R35" i="7"/>
  <c r="S35" i="7"/>
  <c r="T35" i="7"/>
  <c r="P36" i="7"/>
  <c r="Q36" i="7"/>
  <c r="R36" i="7"/>
  <c r="S36" i="7"/>
  <c r="T36" i="7"/>
  <c r="P37" i="7"/>
  <c r="Q37" i="7"/>
  <c r="R37" i="7"/>
  <c r="S37" i="7"/>
  <c r="T37" i="7"/>
  <c r="P38" i="7"/>
  <c r="Q38" i="7"/>
  <c r="R38" i="7"/>
  <c r="S38" i="7"/>
  <c r="T38" i="7"/>
  <c r="P39" i="7"/>
  <c r="Q39" i="7"/>
  <c r="R39" i="7"/>
  <c r="S39" i="7"/>
  <c r="T39" i="7"/>
  <c r="P40" i="7"/>
  <c r="Q40" i="7"/>
  <c r="R40" i="7"/>
  <c r="S40" i="7"/>
  <c r="T40" i="7"/>
  <c r="P41" i="7"/>
  <c r="Q41" i="7"/>
  <c r="R41" i="7"/>
  <c r="S41" i="7"/>
  <c r="T41" i="7"/>
  <c r="P42" i="7"/>
  <c r="Q42" i="7"/>
  <c r="R42" i="7"/>
  <c r="S42" i="7"/>
  <c r="T42" i="7"/>
  <c r="P43" i="7"/>
  <c r="Q43" i="7"/>
  <c r="R43" i="7"/>
  <c r="S43" i="7"/>
  <c r="T43" i="7"/>
  <c r="P44" i="7"/>
  <c r="Q44" i="7"/>
  <c r="R44" i="7"/>
  <c r="S44" i="7"/>
  <c r="T44" i="7"/>
  <c r="P45" i="7"/>
  <c r="Q45" i="7"/>
  <c r="R45" i="7"/>
  <c r="S45" i="7"/>
  <c r="T45" i="7"/>
  <c r="P46" i="7"/>
  <c r="Q46" i="7"/>
  <c r="R46" i="7"/>
  <c r="S46" i="7"/>
  <c r="T46" i="7"/>
  <c r="P47" i="7"/>
  <c r="Q47" i="7"/>
  <c r="R47" i="7"/>
  <c r="S47" i="7"/>
  <c r="T47" i="7"/>
  <c r="P48" i="7"/>
  <c r="Q48" i="7"/>
  <c r="R48" i="7"/>
  <c r="S48" i="7"/>
  <c r="T48" i="7"/>
  <c r="P49" i="7"/>
  <c r="Q49" i="7"/>
  <c r="R49" i="7"/>
  <c r="S49" i="7"/>
  <c r="T49" i="7"/>
  <c r="P50" i="7"/>
  <c r="Q50" i="7"/>
  <c r="R50" i="7"/>
  <c r="S50" i="7"/>
  <c r="T50" i="7"/>
  <c r="P51" i="7"/>
  <c r="Q51" i="7"/>
  <c r="R51" i="7"/>
  <c r="S51" i="7"/>
  <c r="T51" i="7"/>
  <c r="P52" i="7"/>
  <c r="Q52" i="7"/>
  <c r="R52" i="7"/>
  <c r="S52" i="7"/>
  <c r="T52" i="7"/>
  <c r="P53" i="7"/>
  <c r="Q53" i="7"/>
  <c r="R53" i="7"/>
  <c r="S53" i="7"/>
  <c r="T53" i="7"/>
  <c r="P54" i="7"/>
  <c r="Q54" i="7"/>
  <c r="R54" i="7"/>
  <c r="S54" i="7"/>
  <c r="T54" i="7"/>
  <c r="P55" i="7"/>
  <c r="Q55" i="7"/>
  <c r="R55" i="7"/>
  <c r="S55" i="7"/>
  <c r="T55" i="7"/>
  <c r="P56" i="7"/>
  <c r="Q56" i="7"/>
  <c r="R56" i="7"/>
  <c r="S56" i="7"/>
  <c r="T56" i="7"/>
  <c r="P57" i="7"/>
  <c r="Q57" i="7"/>
  <c r="R57" i="7"/>
  <c r="S57" i="7"/>
  <c r="T57" i="7"/>
  <c r="P58" i="7"/>
  <c r="Q58" i="7"/>
  <c r="R58" i="7"/>
  <c r="S58" i="7"/>
  <c r="T58" i="7"/>
  <c r="P59" i="7"/>
  <c r="Q59" i="7"/>
  <c r="R59" i="7"/>
  <c r="S59" i="7"/>
  <c r="T59" i="7"/>
  <c r="P60" i="7"/>
  <c r="Q60" i="7"/>
  <c r="R60" i="7"/>
  <c r="S60" i="7"/>
  <c r="T60" i="7"/>
  <c r="P61" i="7"/>
  <c r="Q61" i="7"/>
  <c r="R61" i="7"/>
  <c r="S61" i="7"/>
  <c r="T61" i="7"/>
  <c r="P62" i="7"/>
  <c r="Q62" i="7"/>
  <c r="R62" i="7"/>
  <c r="S62" i="7"/>
  <c r="T62" i="7"/>
  <c r="P63" i="7"/>
  <c r="Q63" i="7"/>
  <c r="R63" i="7"/>
  <c r="S63" i="7"/>
  <c r="T63" i="7"/>
  <c r="P64" i="7"/>
  <c r="Q64" i="7"/>
  <c r="R64" i="7"/>
  <c r="S64" i="7"/>
  <c r="T64" i="7"/>
  <c r="P65" i="7"/>
  <c r="Q65" i="7"/>
  <c r="R65" i="7"/>
  <c r="S65" i="7"/>
  <c r="T65" i="7"/>
  <c r="P66" i="7"/>
  <c r="Q66" i="7"/>
  <c r="R66" i="7"/>
  <c r="S66" i="7"/>
  <c r="T66" i="7"/>
  <c r="P67" i="7"/>
  <c r="Q67" i="7"/>
  <c r="R67" i="7"/>
  <c r="S67" i="7"/>
  <c r="T67" i="7"/>
  <c r="P68" i="7"/>
  <c r="Q68" i="7"/>
  <c r="R68" i="7"/>
  <c r="S68" i="7"/>
  <c r="T68" i="7"/>
  <c r="P69" i="7"/>
  <c r="Q69" i="7"/>
  <c r="R69" i="7"/>
  <c r="S69" i="7"/>
  <c r="T69" i="7"/>
  <c r="Q8" i="7"/>
  <c r="R8" i="7"/>
  <c r="S8" i="7"/>
  <c r="T8" i="7"/>
  <c r="P8" i="7"/>
  <c r="C7" i="3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7" i="9"/>
  <c r="D11" i="3"/>
  <c r="D12" i="3"/>
  <c r="D13" i="3"/>
  <c r="D14" i="3"/>
  <c r="D15" i="3"/>
  <c r="D16" i="3"/>
  <c r="D17" i="3"/>
  <c r="D10" i="3"/>
  <c r="D7" i="3"/>
  <c r="E7" i="3"/>
  <c r="F7" i="3"/>
  <c r="C19" i="9"/>
  <c r="C18" i="9"/>
  <c r="C16" i="9"/>
  <c r="C15" i="9"/>
  <c r="C14" i="9"/>
  <c r="C13" i="9"/>
  <c r="C12" i="9"/>
  <c r="C17" i="9" s="1"/>
  <c r="F8" i="9"/>
  <c r="D8" i="9"/>
  <c r="E8" i="9"/>
  <c r="C8" i="9"/>
</calcChain>
</file>

<file path=xl/sharedStrings.xml><?xml version="1.0" encoding="utf-8"?>
<sst xmlns="http://schemas.openxmlformats.org/spreadsheetml/2006/main" count="756" uniqueCount="122">
  <si>
    <t>WYKAZ KLIENTÓW</t>
  </si>
  <si>
    <t>Nazwisko</t>
  </si>
  <si>
    <t>Podstawowa kwota ubezpeczenia</t>
  </si>
  <si>
    <t xml:space="preserve">Kowalski </t>
  </si>
  <si>
    <t>Jan</t>
  </si>
  <si>
    <t>Owczarski</t>
  </si>
  <si>
    <t>Gwidon</t>
  </si>
  <si>
    <t>Kokoszewska</t>
  </si>
  <si>
    <t>Paulina</t>
  </si>
  <si>
    <t>Kwiatkowski</t>
  </si>
  <si>
    <t>Zygmunt</t>
  </si>
  <si>
    <t>Chruszczynski</t>
  </si>
  <si>
    <t>Michal</t>
  </si>
  <si>
    <t>Kowalski</t>
  </si>
  <si>
    <t>Zenon</t>
  </si>
  <si>
    <t>Marciniak</t>
  </si>
  <si>
    <t>Julia</t>
  </si>
  <si>
    <t>Paluszak</t>
  </si>
  <si>
    <t>Sylwia</t>
  </si>
  <si>
    <t>Zasada</t>
  </si>
  <si>
    <t>Sobieslaw</t>
  </si>
  <si>
    <t>Jackowski</t>
  </si>
  <si>
    <t>Jacek</t>
  </si>
  <si>
    <t>Augustyniak</t>
  </si>
  <si>
    <t>Zofia</t>
  </si>
  <si>
    <t>Zbigniew</t>
  </si>
  <si>
    <t>Broniarek</t>
  </si>
  <si>
    <t>Pasikonik</t>
  </si>
  <si>
    <t>Bursztyn</t>
  </si>
  <si>
    <t>Jozef</t>
  </si>
  <si>
    <t>Skowronski</t>
  </si>
  <si>
    <t>Maciej</t>
  </si>
  <si>
    <t>Skoczylas</t>
  </si>
  <si>
    <t>Zdzislaw</t>
  </si>
  <si>
    <t>Budych</t>
  </si>
  <si>
    <t>Roman</t>
  </si>
  <si>
    <t>Kaczmarek</t>
  </si>
  <si>
    <t>Jadwiga</t>
  </si>
  <si>
    <t>Filomenowicz</t>
  </si>
  <si>
    <t>Kamila</t>
  </si>
  <si>
    <t>Kluczynski</t>
  </si>
  <si>
    <t>Nowak</t>
  </si>
  <si>
    <t>Witold</t>
  </si>
  <si>
    <t>Kwasniewska</t>
  </si>
  <si>
    <t>Jolanta</t>
  </si>
  <si>
    <t>Bialek</t>
  </si>
  <si>
    <t>Robert</t>
  </si>
  <si>
    <t>Kotkowska</t>
  </si>
  <si>
    <t>Monika</t>
  </si>
  <si>
    <t>Mazurek</t>
  </si>
  <si>
    <t>Krzysztof</t>
  </si>
  <si>
    <t>Niezgula</t>
  </si>
  <si>
    <t>Agnieszka</t>
  </si>
  <si>
    <t>Jaskiewicz</t>
  </si>
  <si>
    <t>Kazimierz</t>
  </si>
  <si>
    <t>Walasiak</t>
  </si>
  <si>
    <t>Norbert</t>
  </si>
  <si>
    <t>Szabatin</t>
  </si>
  <si>
    <t>Jerzy</t>
  </si>
  <si>
    <t>Kwieciszewski</t>
  </si>
  <si>
    <t>Gustaw</t>
  </si>
  <si>
    <t>Wojcicka</t>
  </si>
  <si>
    <t>Anna</t>
  </si>
  <si>
    <t>Mackowiak</t>
  </si>
  <si>
    <t>Grzegorz</t>
  </si>
  <si>
    <t>Jozwiak</t>
  </si>
  <si>
    <t>Janina</t>
  </si>
  <si>
    <t>Rybarczyk</t>
  </si>
  <si>
    <t>Miller</t>
  </si>
  <si>
    <t>Andrzej</t>
  </si>
  <si>
    <t>Biedrzynski</t>
  </si>
  <si>
    <t>Marcin</t>
  </si>
  <si>
    <t>Pietrzak</t>
  </si>
  <si>
    <t>Daria</t>
  </si>
  <si>
    <t>Janiak</t>
  </si>
  <si>
    <t>Cezary</t>
  </si>
  <si>
    <t>Wista</t>
  </si>
  <si>
    <t>Skowronska</t>
  </si>
  <si>
    <t>Krystyna</t>
  </si>
  <si>
    <t>Debski</t>
  </si>
  <si>
    <t>Tomaszewska</t>
  </si>
  <si>
    <t>Smogor</t>
  </si>
  <si>
    <t>Krzyzanowska</t>
  </si>
  <si>
    <t>Samozwaniec</t>
  </si>
  <si>
    <t>Magdalena</t>
  </si>
  <si>
    <t>Libera</t>
  </si>
  <si>
    <t>Antonina</t>
  </si>
  <si>
    <t>Marceli</t>
  </si>
  <si>
    <t>Imię</t>
  </si>
  <si>
    <t>Autoalarm</t>
  </si>
  <si>
    <t>Immobilizer</t>
  </si>
  <si>
    <t>Blokada skrzyni biegów</t>
  </si>
  <si>
    <t>Satelitarny system lokalizacji pojazdu</t>
  </si>
  <si>
    <t>Zabezpieczenia antykradzieżowe</t>
  </si>
  <si>
    <t>Ubezpieczenie bagażu</t>
  </si>
  <si>
    <t>Ubezpieczenie wyposażenia dodatkowego</t>
  </si>
  <si>
    <t>Car Assistance</t>
  </si>
  <si>
    <t>Ubezpieczenie
Car Assistance</t>
  </si>
  <si>
    <t>Ubezpieczenia dodatkowe</t>
  </si>
  <si>
    <t>1 - klient posiada zabezpieczenie</t>
  </si>
  <si>
    <t>+</t>
  </si>
  <si>
    <t>brak</t>
  </si>
  <si>
    <t>tak</t>
  </si>
  <si>
    <t>nie</t>
  </si>
  <si>
    <t>standard</t>
  </si>
  <si>
    <t>vip</t>
  </si>
  <si>
    <t>Zniżka za zabezpieczenia  antykradzieżowe</t>
  </si>
  <si>
    <t>Autoalarm 
i blokada 
skrzyni biegów</t>
  </si>
  <si>
    <t>Liczba klientów posiadających</t>
  </si>
  <si>
    <t>Liczba wszystkich klientów</t>
  </si>
  <si>
    <t>Liczba klientów posiadających ubezpieczenie bagażu</t>
  </si>
  <si>
    <t>Liczba klientów mogących ubiegać się o samochód zastępczy</t>
  </si>
  <si>
    <t>Stosunek klientów posiadających ubezpieczenie  wyposażenia 
dodatkowego do nieposiadających tego ubezpieczenia</t>
  </si>
  <si>
    <t>Liczba klientów posiadających ubezpieczenie bagażu VIP</t>
  </si>
  <si>
    <t>Jaka część klienów nie posiada ubezpieczenia bagażu?</t>
  </si>
  <si>
    <t>Liczba klientów posiadających autoalarm i immobilizer</t>
  </si>
  <si>
    <t>Liczba klientów, którzy nie posiadają żadnego zabezpieczenia 
antykradzieżowego</t>
  </si>
  <si>
    <t>Samochód zastępczy
(liczba dni)</t>
  </si>
  <si>
    <t>Sprawdzenie -----&gt;</t>
  </si>
  <si>
    <t>Car Assistance - max</t>
  </si>
  <si>
    <t>15 dni</t>
  </si>
  <si>
    <t>2 dni lub 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</si>
</sst>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.0%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theme="7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theme="7" tint="-0.499984740745262"/>
      <name val="Tahoma"/>
      <family val="2"/>
      <charset val="238"/>
    </font>
    <font>
      <b/>
      <sz val="10"/>
      <color theme="6" tint="-0.499984740745262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2" fontId="0" fillId="0" borderId="0" xfId="0" applyNumberFormat="1" applyFont="1" applyFill="1"/>
    <xf numFmtId="0" fontId="3" fillId="0" borderId="0" xfId="0" applyFont="1" applyFill="1"/>
    <xf numFmtId="14" fontId="0" fillId="0" borderId="0" xfId="0" applyNumberFormat="1" applyFont="1" applyFill="1"/>
    <xf numFmtId="2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/>
    <xf numFmtId="164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2" fontId="0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 applyProtection="1">
      <alignment horizontal="left"/>
      <protection locked="0"/>
    </xf>
    <xf numFmtId="0" fontId="2" fillId="7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10" borderId="1" xfId="0" applyFont="1" applyFill="1" applyBorder="1"/>
    <xf numFmtId="1" fontId="0" fillId="12" borderId="1" xfId="0" applyNumberFormat="1" applyFont="1" applyFill="1" applyBorder="1"/>
    <xf numFmtId="0" fontId="0" fillId="10" borderId="1" xfId="0" applyFont="1" applyFill="1" applyBorder="1" applyAlignment="1" applyProtection="1">
      <alignment horizontal="left"/>
      <protection locked="0"/>
    </xf>
    <xf numFmtId="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1" xfId="0" applyNumberFormat="1" applyFont="1" applyFill="1" applyBorder="1"/>
    <xf numFmtId="1" fontId="6" fillId="3" borderId="1" xfId="0" applyNumberFormat="1" applyFont="1" applyFill="1" applyBorder="1" applyAlignment="1">
      <alignment horizontal="center"/>
    </xf>
    <xf numFmtId="1" fontId="7" fillId="11" borderId="1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 wrapText="1"/>
    </xf>
    <xf numFmtId="0" fontId="0" fillId="12" borderId="3" xfId="0" applyFill="1" applyBorder="1"/>
    <xf numFmtId="0" fontId="0" fillId="0" borderId="4" xfId="0" applyBorder="1"/>
    <xf numFmtId="0" fontId="0" fillId="12" borderId="3" xfId="0" applyFill="1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0" fillId="0" borderId="6" xfId="0" applyFont="1" applyFill="1" applyBorder="1"/>
    <xf numFmtId="0" fontId="8" fillId="1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0" xfId="0" applyFont="1" applyFill="1"/>
    <xf numFmtId="14" fontId="9" fillId="0" borderId="0" xfId="0" applyNumberFormat="1" applyFont="1" applyFill="1"/>
    <xf numFmtId="0" fontId="9" fillId="0" borderId="1" xfId="0" applyFont="1" applyFill="1" applyBorder="1"/>
    <xf numFmtId="0" fontId="9" fillId="0" borderId="1" xfId="0" applyFont="1" applyFill="1" applyBorder="1" applyAlignment="1" applyProtection="1">
      <alignment horizontal="left"/>
      <protection locked="0"/>
    </xf>
    <xf numFmtId="0" fontId="2" fillId="15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2" fontId="2" fillId="16" borderId="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vertical="center"/>
    </xf>
    <xf numFmtId="0" fontId="11" fillId="0" borderId="0" xfId="0" applyFont="1" applyFill="1"/>
    <xf numFmtId="2" fontId="10" fillId="0" borderId="1" xfId="0" applyNumberFormat="1" applyFont="1" applyFill="1" applyBorder="1" applyAlignment="1">
      <alignment vertical="center"/>
    </xf>
    <xf numFmtId="44" fontId="10" fillId="0" borderId="1" xfId="1" applyFont="1" applyFill="1" applyBorder="1" applyAlignment="1">
      <alignment vertical="center"/>
    </xf>
    <xf numFmtId="0" fontId="1" fillId="9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0</xdr:row>
      <xdr:rowOff>123826</xdr:rowOff>
    </xdr:from>
    <xdr:to>
      <xdr:col>12</xdr:col>
      <xdr:colOff>0</xdr:colOff>
      <xdr:row>1</xdr:row>
      <xdr:rowOff>95250</xdr:rowOff>
    </xdr:to>
    <xdr:sp macro="" textlink="">
      <xdr:nvSpPr>
        <xdr:cNvPr id="4" name="Prostokąt zaokrąglony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28601" y="123826"/>
          <a:ext cx="10839450" cy="21050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podstawie danych z arkusza  </a:t>
          </a:r>
          <a:r>
            <a:rPr lang="pl-PL" sz="1100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Dane do ubezpieczenia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wykonaj  obliczenia w arkuszu </a:t>
          </a:r>
          <a:r>
            <a:rPr lang="pl-PL" sz="1100" b="1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Zestawienie I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:</a:t>
          </a:r>
        </a:p>
        <a:p>
          <a:pPr algn="l"/>
          <a:endParaRPr lang="pl-PL" sz="110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Ubezpieczenie bagażu (kolumna C): wyświetl odpowiedni rodzaj ubezpieczenia bagażu: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vip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lub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standard 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 Dla osób nie posiadających tego ubezpieczenia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brak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Ubezpieczenie wyposażenia dodatkowego (kolumna D):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jeżeli klient posiada to ubezpieczenie.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lt1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Ubezpieczenie Car Assistance 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(kolumna E):</a:t>
          </a:r>
          <a:r>
            <a:rPr lang="pl-PL" sz="1100" i="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jeżeli klient może korzystać 15 dni z samochodu zastępczego wyświetl </a:t>
          </a:r>
          <a:r>
            <a:rPr lang="pl-PL" sz="1100" i="0" baseline="0">
              <a:solidFill>
                <a:schemeClr val="lt1"/>
              </a:solidFill>
              <a:effectLst/>
              <a:latin typeface="Tahoma" pitchFamily="34" charset="0"/>
              <a:ea typeface="Tahoma" pitchFamily="34" charset="0"/>
              <a:cs typeface="Tahoma" pitchFamily="34" charset="0"/>
            </a:rPr>
            <a:t>wartośc komórki F3, dla pozostałych posiadających to ubezpieczenie wyświetl  wartośc komórki F4 a dla osób bez ubezpieczenia pozostaw pustą komórkę.</a:t>
          </a:r>
          <a:endParaRPr lang="pl-PL" sz="1100" i="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Zniżka za zabezpieczenia antykradzieżowe (kolumna F): dla kilentów posiadających co najmniej 3 zabezpieczenia zniżka wynosi 10% wartości składki podstawowej, dla pozostałych  0 zł.</a:t>
          </a:r>
        </a:p>
        <a:p>
          <a:pPr marL="228600" indent="-228600" algn="l">
            <a:buFont typeface="+mj-lt"/>
            <a:buAutoNum type="arabicPeriod"/>
          </a:pP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Autoalarm i blokada skrzyni biegów (kolumna G): jeżeli klent posiada autoalarm i blokadę skrzyni biegów wyświetl </a:t>
          </a:r>
          <a:r>
            <a:rPr lang="pl-PL" sz="1100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tak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4</xdr:col>
      <xdr:colOff>704850</xdr:colOff>
      <xdr:row>1</xdr:row>
      <xdr:rowOff>285751</xdr:rowOff>
    </xdr:to>
    <xdr:sp macro="" textlink="">
      <xdr:nvSpPr>
        <xdr:cNvPr id="2" name="Prostokąt zaokrąglony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4375" y="190501"/>
          <a:ext cx="6867525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podstawie danych z arkusza  </a:t>
          </a:r>
          <a:r>
            <a:rPr lang="pl-PL" sz="1100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Dane do ubezpieczenia</a:t>
          </a:r>
          <a:r>
            <a:rPr lang="pl-PL" sz="1100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wykonaj  obliczenia w arkuszu </a:t>
          </a:r>
          <a:r>
            <a:rPr lang="pl-PL" sz="1100" b="1" i="1" baseline="0">
              <a:solidFill>
                <a:srgbClr val="FFC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Zestawienie II</a:t>
          </a:r>
          <a:r>
            <a:rPr lang="pl-PL" sz="1100" b="1" i="1" baseline="0"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.</a:t>
          </a:r>
          <a:endParaRPr lang="pl-PL" sz="1100" baseline="0">
            <a:solidFill>
              <a:schemeClr val="bg1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AL97"/>
  <sheetViews>
    <sheetView topLeftCell="A30" zoomScale="90" zoomScaleNormal="90" workbookViewId="0">
      <selection activeCell="H7" sqref="H7"/>
    </sheetView>
  </sheetViews>
  <sheetFormatPr defaultRowHeight="15" x14ac:dyDescent="0.25"/>
  <cols>
    <col min="1" max="1" width="12.85546875" style="2" customWidth="1"/>
    <col min="2" max="2" width="10.140625" style="2" customWidth="1"/>
    <col min="3" max="3" width="12.7109375" style="2" bestFit="1" customWidth="1"/>
    <col min="4" max="4" width="10.7109375" style="8" customWidth="1"/>
    <col min="5" max="5" width="11.85546875" style="8" customWidth="1"/>
    <col min="6" max="6" width="8.5703125" style="8" customWidth="1"/>
    <col min="7" max="7" width="10.85546875" style="8" customWidth="1"/>
    <col min="8" max="8" width="13.140625" style="8" customWidth="1"/>
    <col min="9" max="9" width="13.42578125" style="9" customWidth="1"/>
    <col min="10" max="10" width="19.28515625" style="8" customWidth="1"/>
    <col min="11" max="36" width="9.140625" style="2"/>
    <col min="37" max="38" width="17.5703125" style="4" hidden="1" customWidth="1"/>
    <col min="39" max="250" width="9.140625" style="2"/>
    <col min="251" max="251" width="15.85546875" style="2" customWidth="1"/>
    <col min="252" max="253" width="12.5703125" style="2" customWidth="1"/>
    <col min="254" max="254" width="13.7109375" style="2" customWidth="1"/>
    <col min="255" max="255" width="14" style="2" customWidth="1"/>
    <col min="256" max="256" width="9.140625" style="2"/>
    <col min="257" max="257" width="11" style="2" customWidth="1"/>
    <col min="258" max="260" width="9.140625" style="2"/>
    <col min="261" max="261" width="11.140625" style="2" customWidth="1"/>
    <col min="262" max="262" width="13.85546875" style="2" customWidth="1"/>
    <col min="263" max="263" width="14.5703125" style="2" customWidth="1"/>
    <col min="264" max="264" width="13.7109375" style="2" customWidth="1"/>
    <col min="265" max="506" width="9.140625" style="2"/>
    <col min="507" max="507" width="15.85546875" style="2" customWidth="1"/>
    <col min="508" max="509" width="12.5703125" style="2" customWidth="1"/>
    <col min="510" max="510" width="13.7109375" style="2" customWidth="1"/>
    <col min="511" max="511" width="14" style="2" customWidth="1"/>
    <col min="512" max="512" width="9.140625" style="2"/>
    <col min="513" max="513" width="11" style="2" customWidth="1"/>
    <col min="514" max="516" width="9.140625" style="2"/>
    <col min="517" max="517" width="11.140625" style="2" customWidth="1"/>
    <col min="518" max="518" width="13.85546875" style="2" customWidth="1"/>
    <col min="519" max="519" width="14.5703125" style="2" customWidth="1"/>
    <col min="520" max="520" width="13.7109375" style="2" customWidth="1"/>
    <col min="521" max="762" width="9.140625" style="2"/>
    <col min="763" max="763" width="15.85546875" style="2" customWidth="1"/>
    <col min="764" max="765" width="12.5703125" style="2" customWidth="1"/>
    <col min="766" max="766" width="13.7109375" style="2" customWidth="1"/>
    <col min="767" max="767" width="14" style="2" customWidth="1"/>
    <col min="768" max="768" width="9.140625" style="2"/>
    <col min="769" max="769" width="11" style="2" customWidth="1"/>
    <col min="770" max="772" width="9.140625" style="2"/>
    <col min="773" max="773" width="11.140625" style="2" customWidth="1"/>
    <col min="774" max="774" width="13.85546875" style="2" customWidth="1"/>
    <col min="775" max="775" width="14.5703125" style="2" customWidth="1"/>
    <col min="776" max="776" width="13.7109375" style="2" customWidth="1"/>
    <col min="777" max="1018" width="9.140625" style="2"/>
    <col min="1019" max="1019" width="15.85546875" style="2" customWidth="1"/>
    <col min="1020" max="1021" width="12.5703125" style="2" customWidth="1"/>
    <col min="1022" max="1022" width="13.7109375" style="2" customWidth="1"/>
    <col min="1023" max="1023" width="14" style="2" customWidth="1"/>
    <col min="1024" max="1024" width="9.140625" style="2"/>
    <col min="1025" max="1025" width="11" style="2" customWidth="1"/>
    <col min="1026" max="1028" width="9.140625" style="2"/>
    <col min="1029" max="1029" width="11.140625" style="2" customWidth="1"/>
    <col min="1030" max="1030" width="13.85546875" style="2" customWidth="1"/>
    <col min="1031" max="1031" width="14.5703125" style="2" customWidth="1"/>
    <col min="1032" max="1032" width="13.7109375" style="2" customWidth="1"/>
    <col min="1033" max="1274" width="9.140625" style="2"/>
    <col min="1275" max="1275" width="15.85546875" style="2" customWidth="1"/>
    <col min="1276" max="1277" width="12.5703125" style="2" customWidth="1"/>
    <col min="1278" max="1278" width="13.7109375" style="2" customWidth="1"/>
    <col min="1279" max="1279" width="14" style="2" customWidth="1"/>
    <col min="1280" max="1280" width="9.140625" style="2"/>
    <col min="1281" max="1281" width="11" style="2" customWidth="1"/>
    <col min="1282" max="1284" width="9.140625" style="2"/>
    <col min="1285" max="1285" width="11.140625" style="2" customWidth="1"/>
    <col min="1286" max="1286" width="13.85546875" style="2" customWidth="1"/>
    <col min="1287" max="1287" width="14.5703125" style="2" customWidth="1"/>
    <col min="1288" max="1288" width="13.7109375" style="2" customWidth="1"/>
    <col min="1289" max="1530" width="9.140625" style="2"/>
    <col min="1531" max="1531" width="15.85546875" style="2" customWidth="1"/>
    <col min="1532" max="1533" width="12.5703125" style="2" customWidth="1"/>
    <col min="1534" max="1534" width="13.7109375" style="2" customWidth="1"/>
    <col min="1535" max="1535" width="14" style="2" customWidth="1"/>
    <col min="1536" max="1536" width="9.140625" style="2"/>
    <col min="1537" max="1537" width="11" style="2" customWidth="1"/>
    <col min="1538" max="1540" width="9.140625" style="2"/>
    <col min="1541" max="1541" width="11.140625" style="2" customWidth="1"/>
    <col min="1542" max="1542" width="13.85546875" style="2" customWidth="1"/>
    <col min="1543" max="1543" width="14.5703125" style="2" customWidth="1"/>
    <col min="1544" max="1544" width="13.7109375" style="2" customWidth="1"/>
    <col min="1545" max="1786" width="9.140625" style="2"/>
    <col min="1787" max="1787" width="15.85546875" style="2" customWidth="1"/>
    <col min="1788" max="1789" width="12.5703125" style="2" customWidth="1"/>
    <col min="1790" max="1790" width="13.7109375" style="2" customWidth="1"/>
    <col min="1791" max="1791" width="14" style="2" customWidth="1"/>
    <col min="1792" max="1792" width="9.140625" style="2"/>
    <col min="1793" max="1793" width="11" style="2" customWidth="1"/>
    <col min="1794" max="1796" width="9.140625" style="2"/>
    <col min="1797" max="1797" width="11.140625" style="2" customWidth="1"/>
    <col min="1798" max="1798" width="13.85546875" style="2" customWidth="1"/>
    <col min="1799" max="1799" width="14.5703125" style="2" customWidth="1"/>
    <col min="1800" max="1800" width="13.7109375" style="2" customWidth="1"/>
    <col min="1801" max="2042" width="9.140625" style="2"/>
    <col min="2043" max="2043" width="15.85546875" style="2" customWidth="1"/>
    <col min="2044" max="2045" width="12.5703125" style="2" customWidth="1"/>
    <col min="2046" max="2046" width="13.7109375" style="2" customWidth="1"/>
    <col min="2047" max="2047" width="14" style="2" customWidth="1"/>
    <col min="2048" max="2048" width="9.140625" style="2"/>
    <col min="2049" max="2049" width="11" style="2" customWidth="1"/>
    <col min="2050" max="2052" width="9.140625" style="2"/>
    <col min="2053" max="2053" width="11.140625" style="2" customWidth="1"/>
    <col min="2054" max="2054" width="13.85546875" style="2" customWidth="1"/>
    <col min="2055" max="2055" width="14.5703125" style="2" customWidth="1"/>
    <col min="2056" max="2056" width="13.7109375" style="2" customWidth="1"/>
    <col min="2057" max="2298" width="9.140625" style="2"/>
    <col min="2299" max="2299" width="15.85546875" style="2" customWidth="1"/>
    <col min="2300" max="2301" width="12.5703125" style="2" customWidth="1"/>
    <col min="2302" max="2302" width="13.7109375" style="2" customWidth="1"/>
    <col min="2303" max="2303" width="14" style="2" customWidth="1"/>
    <col min="2304" max="2304" width="9.140625" style="2"/>
    <col min="2305" max="2305" width="11" style="2" customWidth="1"/>
    <col min="2306" max="2308" width="9.140625" style="2"/>
    <col min="2309" max="2309" width="11.140625" style="2" customWidth="1"/>
    <col min="2310" max="2310" width="13.85546875" style="2" customWidth="1"/>
    <col min="2311" max="2311" width="14.5703125" style="2" customWidth="1"/>
    <col min="2312" max="2312" width="13.7109375" style="2" customWidth="1"/>
    <col min="2313" max="2554" width="9.140625" style="2"/>
    <col min="2555" max="2555" width="15.85546875" style="2" customWidth="1"/>
    <col min="2556" max="2557" width="12.5703125" style="2" customWidth="1"/>
    <col min="2558" max="2558" width="13.7109375" style="2" customWidth="1"/>
    <col min="2559" max="2559" width="14" style="2" customWidth="1"/>
    <col min="2560" max="2560" width="9.140625" style="2"/>
    <col min="2561" max="2561" width="11" style="2" customWidth="1"/>
    <col min="2562" max="2564" width="9.140625" style="2"/>
    <col min="2565" max="2565" width="11.140625" style="2" customWidth="1"/>
    <col min="2566" max="2566" width="13.85546875" style="2" customWidth="1"/>
    <col min="2567" max="2567" width="14.5703125" style="2" customWidth="1"/>
    <col min="2568" max="2568" width="13.7109375" style="2" customWidth="1"/>
    <col min="2569" max="2810" width="9.140625" style="2"/>
    <col min="2811" max="2811" width="15.85546875" style="2" customWidth="1"/>
    <col min="2812" max="2813" width="12.5703125" style="2" customWidth="1"/>
    <col min="2814" max="2814" width="13.7109375" style="2" customWidth="1"/>
    <col min="2815" max="2815" width="14" style="2" customWidth="1"/>
    <col min="2816" max="2816" width="9.140625" style="2"/>
    <col min="2817" max="2817" width="11" style="2" customWidth="1"/>
    <col min="2818" max="2820" width="9.140625" style="2"/>
    <col min="2821" max="2821" width="11.140625" style="2" customWidth="1"/>
    <col min="2822" max="2822" width="13.85546875" style="2" customWidth="1"/>
    <col min="2823" max="2823" width="14.5703125" style="2" customWidth="1"/>
    <col min="2824" max="2824" width="13.7109375" style="2" customWidth="1"/>
    <col min="2825" max="3066" width="9.140625" style="2"/>
    <col min="3067" max="3067" width="15.85546875" style="2" customWidth="1"/>
    <col min="3068" max="3069" width="12.5703125" style="2" customWidth="1"/>
    <col min="3070" max="3070" width="13.7109375" style="2" customWidth="1"/>
    <col min="3071" max="3071" width="14" style="2" customWidth="1"/>
    <col min="3072" max="3072" width="9.140625" style="2"/>
    <col min="3073" max="3073" width="11" style="2" customWidth="1"/>
    <col min="3074" max="3076" width="9.140625" style="2"/>
    <col min="3077" max="3077" width="11.140625" style="2" customWidth="1"/>
    <col min="3078" max="3078" width="13.85546875" style="2" customWidth="1"/>
    <col min="3079" max="3079" width="14.5703125" style="2" customWidth="1"/>
    <col min="3080" max="3080" width="13.7109375" style="2" customWidth="1"/>
    <col min="3081" max="3322" width="9.140625" style="2"/>
    <col min="3323" max="3323" width="15.85546875" style="2" customWidth="1"/>
    <col min="3324" max="3325" width="12.5703125" style="2" customWidth="1"/>
    <col min="3326" max="3326" width="13.7109375" style="2" customWidth="1"/>
    <col min="3327" max="3327" width="14" style="2" customWidth="1"/>
    <col min="3328" max="3328" width="9.140625" style="2"/>
    <col min="3329" max="3329" width="11" style="2" customWidth="1"/>
    <col min="3330" max="3332" width="9.140625" style="2"/>
    <col min="3333" max="3333" width="11.140625" style="2" customWidth="1"/>
    <col min="3334" max="3334" width="13.85546875" style="2" customWidth="1"/>
    <col min="3335" max="3335" width="14.5703125" style="2" customWidth="1"/>
    <col min="3336" max="3336" width="13.7109375" style="2" customWidth="1"/>
    <col min="3337" max="3578" width="9.140625" style="2"/>
    <col min="3579" max="3579" width="15.85546875" style="2" customWidth="1"/>
    <col min="3580" max="3581" width="12.5703125" style="2" customWidth="1"/>
    <col min="3582" max="3582" width="13.7109375" style="2" customWidth="1"/>
    <col min="3583" max="3583" width="14" style="2" customWidth="1"/>
    <col min="3584" max="3584" width="9.140625" style="2"/>
    <col min="3585" max="3585" width="11" style="2" customWidth="1"/>
    <col min="3586" max="3588" width="9.140625" style="2"/>
    <col min="3589" max="3589" width="11.140625" style="2" customWidth="1"/>
    <col min="3590" max="3590" width="13.85546875" style="2" customWidth="1"/>
    <col min="3591" max="3591" width="14.5703125" style="2" customWidth="1"/>
    <col min="3592" max="3592" width="13.7109375" style="2" customWidth="1"/>
    <col min="3593" max="3834" width="9.140625" style="2"/>
    <col min="3835" max="3835" width="15.85546875" style="2" customWidth="1"/>
    <col min="3836" max="3837" width="12.5703125" style="2" customWidth="1"/>
    <col min="3838" max="3838" width="13.7109375" style="2" customWidth="1"/>
    <col min="3839" max="3839" width="14" style="2" customWidth="1"/>
    <col min="3840" max="3840" width="9.140625" style="2"/>
    <col min="3841" max="3841" width="11" style="2" customWidth="1"/>
    <col min="3842" max="3844" width="9.140625" style="2"/>
    <col min="3845" max="3845" width="11.140625" style="2" customWidth="1"/>
    <col min="3846" max="3846" width="13.85546875" style="2" customWidth="1"/>
    <col min="3847" max="3847" width="14.5703125" style="2" customWidth="1"/>
    <col min="3848" max="3848" width="13.7109375" style="2" customWidth="1"/>
    <col min="3849" max="4090" width="9.140625" style="2"/>
    <col min="4091" max="4091" width="15.85546875" style="2" customWidth="1"/>
    <col min="4092" max="4093" width="12.5703125" style="2" customWidth="1"/>
    <col min="4094" max="4094" width="13.7109375" style="2" customWidth="1"/>
    <col min="4095" max="4095" width="14" style="2" customWidth="1"/>
    <col min="4096" max="4096" width="9.140625" style="2"/>
    <col min="4097" max="4097" width="11" style="2" customWidth="1"/>
    <col min="4098" max="4100" width="9.140625" style="2"/>
    <col min="4101" max="4101" width="11.140625" style="2" customWidth="1"/>
    <col min="4102" max="4102" width="13.85546875" style="2" customWidth="1"/>
    <col min="4103" max="4103" width="14.5703125" style="2" customWidth="1"/>
    <col min="4104" max="4104" width="13.7109375" style="2" customWidth="1"/>
    <col min="4105" max="4346" width="9.140625" style="2"/>
    <col min="4347" max="4347" width="15.85546875" style="2" customWidth="1"/>
    <col min="4348" max="4349" width="12.5703125" style="2" customWidth="1"/>
    <col min="4350" max="4350" width="13.7109375" style="2" customWidth="1"/>
    <col min="4351" max="4351" width="14" style="2" customWidth="1"/>
    <col min="4352" max="4352" width="9.140625" style="2"/>
    <col min="4353" max="4353" width="11" style="2" customWidth="1"/>
    <col min="4354" max="4356" width="9.140625" style="2"/>
    <col min="4357" max="4357" width="11.140625" style="2" customWidth="1"/>
    <col min="4358" max="4358" width="13.85546875" style="2" customWidth="1"/>
    <col min="4359" max="4359" width="14.5703125" style="2" customWidth="1"/>
    <col min="4360" max="4360" width="13.7109375" style="2" customWidth="1"/>
    <col min="4361" max="4602" width="9.140625" style="2"/>
    <col min="4603" max="4603" width="15.85546875" style="2" customWidth="1"/>
    <col min="4604" max="4605" width="12.5703125" style="2" customWidth="1"/>
    <col min="4606" max="4606" width="13.7109375" style="2" customWidth="1"/>
    <col min="4607" max="4607" width="14" style="2" customWidth="1"/>
    <col min="4608" max="4608" width="9.140625" style="2"/>
    <col min="4609" max="4609" width="11" style="2" customWidth="1"/>
    <col min="4610" max="4612" width="9.140625" style="2"/>
    <col min="4613" max="4613" width="11.140625" style="2" customWidth="1"/>
    <col min="4614" max="4614" width="13.85546875" style="2" customWidth="1"/>
    <col min="4615" max="4615" width="14.5703125" style="2" customWidth="1"/>
    <col min="4616" max="4616" width="13.7109375" style="2" customWidth="1"/>
    <col min="4617" max="4858" width="9.140625" style="2"/>
    <col min="4859" max="4859" width="15.85546875" style="2" customWidth="1"/>
    <col min="4860" max="4861" width="12.5703125" style="2" customWidth="1"/>
    <col min="4862" max="4862" width="13.7109375" style="2" customWidth="1"/>
    <col min="4863" max="4863" width="14" style="2" customWidth="1"/>
    <col min="4864" max="4864" width="9.140625" style="2"/>
    <col min="4865" max="4865" width="11" style="2" customWidth="1"/>
    <col min="4866" max="4868" width="9.140625" style="2"/>
    <col min="4869" max="4869" width="11.140625" style="2" customWidth="1"/>
    <col min="4870" max="4870" width="13.85546875" style="2" customWidth="1"/>
    <col min="4871" max="4871" width="14.5703125" style="2" customWidth="1"/>
    <col min="4872" max="4872" width="13.7109375" style="2" customWidth="1"/>
    <col min="4873" max="5114" width="9.140625" style="2"/>
    <col min="5115" max="5115" width="15.85546875" style="2" customWidth="1"/>
    <col min="5116" max="5117" width="12.5703125" style="2" customWidth="1"/>
    <col min="5118" max="5118" width="13.7109375" style="2" customWidth="1"/>
    <col min="5119" max="5119" width="14" style="2" customWidth="1"/>
    <col min="5120" max="5120" width="9.140625" style="2"/>
    <col min="5121" max="5121" width="11" style="2" customWidth="1"/>
    <col min="5122" max="5124" width="9.140625" style="2"/>
    <col min="5125" max="5125" width="11.140625" style="2" customWidth="1"/>
    <col min="5126" max="5126" width="13.85546875" style="2" customWidth="1"/>
    <col min="5127" max="5127" width="14.5703125" style="2" customWidth="1"/>
    <col min="5128" max="5128" width="13.7109375" style="2" customWidth="1"/>
    <col min="5129" max="5370" width="9.140625" style="2"/>
    <col min="5371" max="5371" width="15.85546875" style="2" customWidth="1"/>
    <col min="5372" max="5373" width="12.5703125" style="2" customWidth="1"/>
    <col min="5374" max="5374" width="13.7109375" style="2" customWidth="1"/>
    <col min="5375" max="5375" width="14" style="2" customWidth="1"/>
    <col min="5376" max="5376" width="9.140625" style="2"/>
    <col min="5377" max="5377" width="11" style="2" customWidth="1"/>
    <col min="5378" max="5380" width="9.140625" style="2"/>
    <col min="5381" max="5381" width="11.140625" style="2" customWidth="1"/>
    <col min="5382" max="5382" width="13.85546875" style="2" customWidth="1"/>
    <col min="5383" max="5383" width="14.5703125" style="2" customWidth="1"/>
    <col min="5384" max="5384" width="13.7109375" style="2" customWidth="1"/>
    <col min="5385" max="5626" width="9.140625" style="2"/>
    <col min="5627" max="5627" width="15.85546875" style="2" customWidth="1"/>
    <col min="5628" max="5629" width="12.5703125" style="2" customWidth="1"/>
    <col min="5630" max="5630" width="13.7109375" style="2" customWidth="1"/>
    <col min="5631" max="5631" width="14" style="2" customWidth="1"/>
    <col min="5632" max="5632" width="9.140625" style="2"/>
    <col min="5633" max="5633" width="11" style="2" customWidth="1"/>
    <col min="5634" max="5636" width="9.140625" style="2"/>
    <col min="5637" max="5637" width="11.140625" style="2" customWidth="1"/>
    <col min="5638" max="5638" width="13.85546875" style="2" customWidth="1"/>
    <col min="5639" max="5639" width="14.5703125" style="2" customWidth="1"/>
    <col min="5640" max="5640" width="13.7109375" style="2" customWidth="1"/>
    <col min="5641" max="5882" width="9.140625" style="2"/>
    <col min="5883" max="5883" width="15.85546875" style="2" customWidth="1"/>
    <col min="5884" max="5885" width="12.5703125" style="2" customWidth="1"/>
    <col min="5886" max="5886" width="13.7109375" style="2" customWidth="1"/>
    <col min="5887" max="5887" width="14" style="2" customWidth="1"/>
    <col min="5888" max="5888" width="9.140625" style="2"/>
    <col min="5889" max="5889" width="11" style="2" customWidth="1"/>
    <col min="5890" max="5892" width="9.140625" style="2"/>
    <col min="5893" max="5893" width="11.140625" style="2" customWidth="1"/>
    <col min="5894" max="5894" width="13.85546875" style="2" customWidth="1"/>
    <col min="5895" max="5895" width="14.5703125" style="2" customWidth="1"/>
    <col min="5896" max="5896" width="13.7109375" style="2" customWidth="1"/>
    <col min="5897" max="6138" width="9.140625" style="2"/>
    <col min="6139" max="6139" width="15.85546875" style="2" customWidth="1"/>
    <col min="6140" max="6141" width="12.5703125" style="2" customWidth="1"/>
    <col min="6142" max="6142" width="13.7109375" style="2" customWidth="1"/>
    <col min="6143" max="6143" width="14" style="2" customWidth="1"/>
    <col min="6144" max="6144" width="9.140625" style="2"/>
    <col min="6145" max="6145" width="11" style="2" customWidth="1"/>
    <col min="6146" max="6148" width="9.140625" style="2"/>
    <col min="6149" max="6149" width="11.140625" style="2" customWidth="1"/>
    <col min="6150" max="6150" width="13.85546875" style="2" customWidth="1"/>
    <col min="6151" max="6151" width="14.5703125" style="2" customWidth="1"/>
    <col min="6152" max="6152" width="13.7109375" style="2" customWidth="1"/>
    <col min="6153" max="6394" width="9.140625" style="2"/>
    <col min="6395" max="6395" width="15.85546875" style="2" customWidth="1"/>
    <col min="6396" max="6397" width="12.5703125" style="2" customWidth="1"/>
    <col min="6398" max="6398" width="13.7109375" style="2" customWidth="1"/>
    <col min="6399" max="6399" width="14" style="2" customWidth="1"/>
    <col min="6400" max="6400" width="9.140625" style="2"/>
    <col min="6401" max="6401" width="11" style="2" customWidth="1"/>
    <col min="6402" max="6404" width="9.140625" style="2"/>
    <col min="6405" max="6405" width="11.140625" style="2" customWidth="1"/>
    <col min="6406" max="6406" width="13.85546875" style="2" customWidth="1"/>
    <col min="6407" max="6407" width="14.5703125" style="2" customWidth="1"/>
    <col min="6408" max="6408" width="13.7109375" style="2" customWidth="1"/>
    <col min="6409" max="6650" width="9.140625" style="2"/>
    <col min="6651" max="6651" width="15.85546875" style="2" customWidth="1"/>
    <col min="6652" max="6653" width="12.5703125" style="2" customWidth="1"/>
    <col min="6654" max="6654" width="13.7109375" style="2" customWidth="1"/>
    <col min="6655" max="6655" width="14" style="2" customWidth="1"/>
    <col min="6656" max="6656" width="9.140625" style="2"/>
    <col min="6657" max="6657" width="11" style="2" customWidth="1"/>
    <col min="6658" max="6660" width="9.140625" style="2"/>
    <col min="6661" max="6661" width="11.140625" style="2" customWidth="1"/>
    <col min="6662" max="6662" width="13.85546875" style="2" customWidth="1"/>
    <col min="6663" max="6663" width="14.5703125" style="2" customWidth="1"/>
    <col min="6664" max="6664" width="13.7109375" style="2" customWidth="1"/>
    <col min="6665" max="6906" width="9.140625" style="2"/>
    <col min="6907" max="6907" width="15.85546875" style="2" customWidth="1"/>
    <col min="6908" max="6909" width="12.5703125" style="2" customWidth="1"/>
    <col min="6910" max="6910" width="13.7109375" style="2" customWidth="1"/>
    <col min="6911" max="6911" width="14" style="2" customWidth="1"/>
    <col min="6912" max="6912" width="9.140625" style="2"/>
    <col min="6913" max="6913" width="11" style="2" customWidth="1"/>
    <col min="6914" max="6916" width="9.140625" style="2"/>
    <col min="6917" max="6917" width="11.140625" style="2" customWidth="1"/>
    <col min="6918" max="6918" width="13.85546875" style="2" customWidth="1"/>
    <col min="6919" max="6919" width="14.5703125" style="2" customWidth="1"/>
    <col min="6920" max="6920" width="13.7109375" style="2" customWidth="1"/>
    <col min="6921" max="7162" width="9.140625" style="2"/>
    <col min="7163" max="7163" width="15.85546875" style="2" customWidth="1"/>
    <col min="7164" max="7165" width="12.5703125" style="2" customWidth="1"/>
    <col min="7166" max="7166" width="13.7109375" style="2" customWidth="1"/>
    <col min="7167" max="7167" width="14" style="2" customWidth="1"/>
    <col min="7168" max="7168" width="9.140625" style="2"/>
    <col min="7169" max="7169" width="11" style="2" customWidth="1"/>
    <col min="7170" max="7172" width="9.140625" style="2"/>
    <col min="7173" max="7173" width="11.140625" style="2" customWidth="1"/>
    <col min="7174" max="7174" width="13.85546875" style="2" customWidth="1"/>
    <col min="7175" max="7175" width="14.5703125" style="2" customWidth="1"/>
    <col min="7176" max="7176" width="13.7109375" style="2" customWidth="1"/>
    <col min="7177" max="7418" width="9.140625" style="2"/>
    <col min="7419" max="7419" width="15.85546875" style="2" customWidth="1"/>
    <col min="7420" max="7421" width="12.5703125" style="2" customWidth="1"/>
    <col min="7422" max="7422" width="13.7109375" style="2" customWidth="1"/>
    <col min="7423" max="7423" width="14" style="2" customWidth="1"/>
    <col min="7424" max="7424" width="9.140625" style="2"/>
    <col min="7425" max="7425" width="11" style="2" customWidth="1"/>
    <col min="7426" max="7428" width="9.140625" style="2"/>
    <col min="7429" max="7429" width="11.140625" style="2" customWidth="1"/>
    <col min="7430" max="7430" width="13.85546875" style="2" customWidth="1"/>
    <col min="7431" max="7431" width="14.5703125" style="2" customWidth="1"/>
    <col min="7432" max="7432" width="13.7109375" style="2" customWidth="1"/>
    <col min="7433" max="7674" width="9.140625" style="2"/>
    <col min="7675" max="7675" width="15.85546875" style="2" customWidth="1"/>
    <col min="7676" max="7677" width="12.5703125" style="2" customWidth="1"/>
    <col min="7678" max="7678" width="13.7109375" style="2" customWidth="1"/>
    <col min="7679" max="7679" width="14" style="2" customWidth="1"/>
    <col min="7680" max="7680" width="9.140625" style="2"/>
    <col min="7681" max="7681" width="11" style="2" customWidth="1"/>
    <col min="7682" max="7684" width="9.140625" style="2"/>
    <col min="7685" max="7685" width="11.140625" style="2" customWidth="1"/>
    <col min="7686" max="7686" width="13.85546875" style="2" customWidth="1"/>
    <col min="7687" max="7687" width="14.5703125" style="2" customWidth="1"/>
    <col min="7688" max="7688" width="13.7109375" style="2" customWidth="1"/>
    <col min="7689" max="7930" width="9.140625" style="2"/>
    <col min="7931" max="7931" width="15.85546875" style="2" customWidth="1"/>
    <col min="7932" max="7933" width="12.5703125" style="2" customWidth="1"/>
    <col min="7934" max="7934" width="13.7109375" style="2" customWidth="1"/>
    <col min="7935" max="7935" width="14" style="2" customWidth="1"/>
    <col min="7936" max="7936" width="9.140625" style="2"/>
    <col min="7937" max="7937" width="11" style="2" customWidth="1"/>
    <col min="7938" max="7940" width="9.140625" style="2"/>
    <col min="7941" max="7941" width="11.140625" style="2" customWidth="1"/>
    <col min="7942" max="7942" width="13.85546875" style="2" customWidth="1"/>
    <col min="7943" max="7943" width="14.5703125" style="2" customWidth="1"/>
    <col min="7944" max="7944" width="13.7109375" style="2" customWidth="1"/>
    <col min="7945" max="8186" width="9.140625" style="2"/>
    <col min="8187" max="8187" width="15.85546875" style="2" customWidth="1"/>
    <col min="8188" max="8189" width="12.5703125" style="2" customWidth="1"/>
    <col min="8190" max="8190" width="13.7109375" style="2" customWidth="1"/>
    <col min="8191" max="8191" width="14" style="2" customWidth="1"/>
    <col min="8192" max="8192" width="9.140625" style="2"/>
    <col min="8193" max="8193" width="11" style="2" customWidth="1"/>
    <col min="8194" max="8196" width="9.140625" style="2"/>
    <col min="8197" max="8197" width="11.140625" style="2" customWidth="1"/>
    <col min="8198" max="8198" width="13.85546875" style="2" customWidth="1"/>
    <col min="8199" max="8199" width="14.5703125" style="2" customWidth="1"/>
    <col min="8200" max="8200" width="13.7109375" style="2" customWidth="1"/>
    <col min="8201" max="8442" width="9.140625" style="2"/>
    <col min="8443" max="8443" width="15.85546875" style="2" customWidth="1"/>
    <col min="8444" max="8445" width="12.5703125" style="2" customWidth="1"/>
    <col min="8446" max="8446" width="13.7109375" style="2" customWidth="1"/>
    <col min="8447" max="8447" width="14" style="2" customWidth="1"/>
    <col min="8448" max="8448" width="9.140625" style="2"/>
    <col min="8449" max="8449" width="11" style="2" customWidth="1"/>
    <col min="8450" max="8452" width="9.140625" style="2"/>
    <col min="8453" max="8453" width="11.140625" style="2" customWidth="1"/>
    <col min="8454" max="8454" width="13.85546875" style="2" customWidth="1"/>
    <col min="8455" max="8455" width="14.5703125" style="2" customWidth="1"/>
    <col min="8456" max="8456" width="13.7109375" style="2" customWidth="1"/>
    <col min="8457" max="8698" width="9.140625" style="2"/>
    <col min="8699" max="8699" width="15.85546875" style="2" customWidth="1"/>
    <col min="8700" max="8701" width="12.5703125" style="2" customWidth="1"/>
    <col min="8702" max="8702" width="13.7109375" style="2" customWidth="1"/>
    <col min="8703" max="8703" width="14" style="2" customWidth="1"/>
    <col min="8704" max="8704" width="9.140625" style="2"/>
    <col min="8705" max="8705" width="11" style="2" customWidth="1"/>
    <col min="8706" max="8708" width="9.140625" style="2"/>
    <col min="8709" max="8709" width="11.140625" style="2" customWidth="1"/>
    <col min="8710" max="8710" width="13.85546875" style="2" customWidth="1"/>
    <col min="8711" max="8711" width="14.5703125" style="2" customWidth="1"/>
    <col min="8712" max="8712" width="13.7109375" style="2" customWidth="1"/>
    <col min="8713" max="8954" width="9.140625" style="2"/>
    <col min="8955" max="8955" width="15.85546875" style="2" customWidth="1"/>
    <col min="8956" max="8957" width="12.5703125" style="2" customWidth="1"/>
    <col min="8958" max="8958" width="13.7109375" style="2" customWidth="1"/>
    <col min="8959" max="8959" width="14" style="2" customWidth="1"/>
    <col min="8960" max="8960" width="9.140625" style="2"/>
    <col min="8961" max="8961" width="11" style="2" customWidth="1"/>
    <col min="8962" max="8964" width="9.140625" style="2"/>
    <col min="8965" max="8965" width="11.140625" style="2" customWidth="1"/>
    <col min="8966" max="8966" width="13.85546875" style="2" customWidth="1"/>
    <col min="8967" max="8967" width="14.5703125" style="2" customWidth="1"/>
    <col min="8968" max="8968" width="13.7109375" style="2" customWidth="1"/>
    <col min="8969" max="9210" width="9.140625" style="2"/>
    <col min="9211" max="9211" width="15.85546875" style="2" customWidth="1"/>
    <col min="9212" max="9213" width="12.5703125" style="2" customWidth="1"/>
    <col min="9214" max="9214" width="13.7109375" style="2" customWidth="1"/>
    <col min="9215" max="9215" width="14" style="2" customWidth="1"/>
    <col min="9216" max="9216" width="9.140625" style="2"/>
    <col min="9217" max="9217" width="11" style="2" customWidth="1"/>
    <col min="9218" max="9220" width="9.140625" style="2"/>
    <col min="9221" max="9221" width="11.140625" style="2" customWidth="1"/>
    <col min="9222" max="9222" width="13.85546875" style="2" customWidth="1"/>
    <col min="9223" max="9223" width="14.5703125" style="2" customWidth="1"/>
    <col min="9224" max="9224" width="13.7109375" style="2" customWidth="1"/>
    <col min="9225" max="9466" width="9.140625" style="2"/>
    <col min="9467" max="9467" width="15.85546875" style="2" customWidth="1"/>
    <col min="9468" max="9469" width="12.5703125" style="2" customWidth="1"/>
    <col min="9470" max="9470" width="13.7109375" style="2" customWidth="1"/>
    <col min="9471" max="9471" width="14" style="2" customWidth="1"/>
    <col min="9472" max="9472" width="9.140625" style="2"/>
    <col min="9473" max="9473" width="11" style="2" customWidth="1"/>
    <col min="9474" max="9476" width="9.140625" style="2"/>
    <col min="9477" max="9477" width="11.140625" style="2" customWidth="1"/>
    <col min="9478" max="9478" width="13.85546875" style="2" customWidth="1"/>
    <col min="9479" max="9479" width="14.5703125" style="2" customWidth="1"/>
    <col min="9480" max="9480" width="13.7109375" style="2" customWidth="1"/>
    <col min="9481" max="9722" width="9.140625" style="2"/>
    <col min="9723" max="9723" width="15.85546875" style="2" customWidth="1"/>
    <col min="9724" max="9725" width="12.5703125" style="2" customWidth="1"/>
    <col min="9726" max="9726" width="13.7109375" style="2" customWidth="1"/>
    <col min="9727" max="9727" width="14" style="2" customWidth="1"/>
    <col min="9728" max="9728" width="9.140625" style="2"/>
    <col min="9729" max="9729" width="11" style="2" customWidth="1"/>
    <col min="9730" max="9732" width="9.140625" style="2"/>
    <col min="9733" max="9733" width="11.140625" style="2" customWidth="1"/>
    <col min="9734" max="9734" width="13.85546875" style="2" customWidth="1"/>
    <col min="9735" max="9735" width="14.5703125" style="2" customWidth="1"/>
    <col min="9736" max="9736" width="13.7109375" style="2" customWidth="1"/>
    <col min="9737" max="9978" width="9.140625" style="2"/>
    <col min="9979" max="9979" width="15.85546875" style="2" customWidth="1"/>
    <col min="9980" max="9981" width="12.5703125" style="2" customWidth="1"/>
    <col min="9982" max="9982" width="13.7109375" style="2" customWidth="1"/>
    <col min="9983" max="9983" width="14" style="2" customWidth="1"/>
    <col min="9984" max="9984" width="9.140625" style="2"/>
    <col min="9985" max="9985" width="11" style="2" customWidth="1"/>
    <col min="9986" max="9988" width="9.140625" style="2"/>
    <col min="9989" max="9989" width="11.140625" style="2" customWidth="1"/>
    <col min="9990" max="9990" width="13.85546875" style="2" customWidth="1"/>
    <col min="9991" max="9991" width="14.5703125" style="2" customWidth="1"/>
    <col min="9992" max="9992" width="13.7109375" style="2" customWidth="1"/>
    <col min="9993" max="10234" width="9.140625" style="2"/>
    <col min="10235" max="10235" width="15.85546875" style="2" customWidth="1"/>
    <col min="10236" max="10237" width="12.5703125" style="2" customWidth="1"/>
    <col min="10238" max="10238" width="13.7109375" style="2" customWidth="1"/>
    <col min="10239" max="10239" width="14" style="2" customWidth="1"/>
    <col min="10240" max="10240" width="9.140625" style="2"/>
    <col min="10241" max="10241" width="11" style="2" customWidth="1"/>
    <col min="10242" max="10244" width="9.140625" style="2"/>
    <col min="10245" max="10245" width="11.140625" style="2" customWidth="1"/>
    <col min="10246" max="10246" width="13.85546875" style="2" customWidth="1"/>
    <col min="10247" max="10247" width="14.5703125" style="2" customWidth="1"/>
    <col min="10248" max="10248" width="13.7109375" style="2" customWidth="1"/>
    <col min="10249" max="10490" width="9.140625" style="2"/>
    <col min="10491" max="10491" width="15.85546875" style="2" customWidth="1"/>
    <col min="10492" max="10493" width="12.5703125" style="2" customWidth="1"/>
    <col min="10494" max="10494" width="13.7109375" style="2" customWidth="1"/>
    <col min="10495" max="10495" width="14" style="2" customWidth="1"/>
    <col min="10496" max="10496" width="9.140625" style="2"/>
    <col min="10497" max="10497" width="11" style="2" customWidth="1"/>
    <col min="10498" max="10500" width="9.140625" style="2"/>
    <col min="10501" max="10501" width="11.140625" style="2" customWidth="1"/>
    <col min="10502" max="10502" width="13.85546875" style="2" customWidth="1"/>
    <col min="10503" max="10503" width="14.5703125" style="2" customWidth="1"/>
    <col min="10504" max="10504" width="13.7109375" style="2" customWidth="1"/>
    <col min="10505" max="10746" width="9.140625" style="2"/>
    <col min="10747" max="10747" width="15.85546875" style="2" customWidth="1"/>
    <col min="10748" max="10749" width="12.5703125" style="2" customWidth="1"/>
    <col min="10750" max="10750" width="13.7109375" style="2" customWidth="1"/>
    <col min="10751" max="10751" width="14" style="2" customWidth="1"/>
    <col min="10752" max="10752" width="9.140625" style="2"/>
    <col min="10753" max="10753" width="11" style="2" customWidth="1"/>
    <col min="10754" max="10756" width="9.140625" style="2"/>
    <col min="10757" max="10757" width="11.140625" style="2" customWidth="1"/>
    <col min="10758" max="10758" width="13.85546875" style="2" customWidth="1"/>
    <col min="10759" max="10759" width="14.5703125" style="2" customWidth="1"/>
    <col min="10760" max="10760" width="13.7109375" style="2" customWidth="1"/>
    <col min="10761" max="11002" width="9.140625" style="2"/>
    <col min="11003" max="11003" width="15.85546875" style="2" customWidth="1"/>
    <col min="11004" max="11005" width="12.5703125" style="2" customWidth="1"/>
    <col min="11006" max="11006" width="13.7109375" style="2" customWidth="1"/>
    <col min="11007" max="11007" width="14" style="2" customWidth="1"/>
    <col min="11008" max="11008" width="9.140625" style="2"/>
    <col min="11009" max="11009" width="11" style="2" customWidth="1"/>
    <col min="11010" max="11012" width="9.140625" style="2"/>
    <col min="11013" max="11013" width="11.140625" style="2" customWidth="1"/>
    <col min="11014" max="11014" width="13.85546875" style="2" customWidth="1"/>
    <col min="11015" max="11015" width="14.5703125" style="2" customWidth="1"/>
    <col min="11016" max="11016" width="13.7109375" style="2" customWidth="1"/>
    <col min="11017" max="11258" width="9.140625" style="2"/>
    <col min="11259" max="11259" width="15.85546875" style="2" customWidth="1"/>
    <col min="11260" max="11261" width="12.5703125" style="2" customWidth="1"/>
    <col min="11262" max="11262" width="13.7109375" style="2" customWidth="1"/>
    <col min="11263" max="11263" width="14" style="2" customWidth="1"/>
    <col min="11264" max="11264" width="9.140625" style="2"/>
    <col min="11265" max="11265" width="11" style="2" customWidth="1"/>
    <col min="11266" max="11268" width="9.140625" style="2"/>
    <col min="11269" max="11269" width="11.140625" style="2" customWidth="1"/>
    <col min="11270" max="11270" width="13.85546875" style="2" customWidth="1"/>
    <col min="11271" max="11271" width="14.5703125" style="2" customWidth="1"/>
    <col min="11272" max="11272" width="13.7109375" style="2" customWidth="1"/>
    <col min="11273" max="11514" width="9.140625" style="2"/>
    <col min="11515" max="11515" width="15.85546875" style="2" customWidth="1"/>
    <col min="11516" max="11517" width="12.5703125" style="2" customWidth="1"/>
    <col min="11518" max="11518" width="13.7109375" style="2" customWidth="1"/>
    <col min="11519" max="11519" width="14" style="2" customWidth="1"/>
    <col min="11520" max="11520" width="9.140625" style="2"/>
    <col min="11521" max="11521" width="11" style="2" customWidth="1"/>
    <col min="11522" max="11524" width="9.140625" style="2"/>
    <col min="11525" max="11525" width="11.140625" style="2" customWidth="1"/>
    <col min="11526" max="11526" width="13.85546875" style="2" customWidth="1"/>
    <col min="11527" max="11527" width="14.5703125" style="2" customWidth="1"/>
    <col min="11528" max="11528" width="13.7109375" style="2" customWidth="1"/>
    <col min="11529" max="11770" width="9.140625" style="2"/>
    <col min="11771" max="11771" width="15.85546875" style="2" customWidth="1"/>
    <col min="11772" max="11773" width="12.5703125" style="2" customWidth="1"/>
    <col min="11774" max="11774" width="13.7109375" style="2" customWidth="1"/>
    <col min="11775" max="11775" width="14" style="2" customWidth="1"/>
    <col min="11776" max="11776" width="9.140625" style="2"/>
    <col min="11777" max="11777" width="11" style="2" customWidth="1"/>
    <col min="11778" max="11780" width="9.140625" style="2"/>
    <col min="11781" max="11781" width="11.140625" style="2" customWidth="1"/>
    <col min="11782" max="11782" width="13.85546875" style="2" customWidth="1"/>
    <col min="11783" max="11783" width="14.5703125" style="2" customWidth="1"/>
    <col min="11784" max="11784" width="13.7109375" style="2" customWidth="1"/>
    <col min="11785" max="12026" width="9.140625" style="2"/>
    <col min="12027" max="12027" width="15.85546875" style="2" customWidth="1"/>
    <col min="12028" max="12029" width="12.5703125" style="2" customWidth="1"/>
    <col min="12030" max="12030" width="13.7109375" style="2" customWidth="1"/>
    <col min="12031" max="12031" width="14" style="2" customWidth="1"/>
    <col min="12032" max="12032" width="9.140625" style="2"/>
    <col min="12033" max="12033" width="11" style="2" customWidth="1"/>
    <col min="12034" max="12036" width="9.140625" style="2"/>
    <col min="12037" max="12037" width="11.140625" style="2" customWidth="1"/>
    <col min="12038" max="12038" width="13.85546875" style="2" customWidth="1"/>
    <col min="12039" max="12039" width="14.5703125" style="2" customWidth="1"/>
    <col min="12040" max="12040" width="13.7109375" style="2" customWidth="1"/>
    <col min="12041" max="12282" width="9.140625" style="2"/>
    <col min="12283" max="12283" width="15.85546875" style="2" customWidth="1"/>
    <col min="12284" max="12285" width="12.5703125" style="2" customWidth="1"/>
    <col min="12286" max="12286" width="13.7109375" style="2" customWidth="1"/>
    <col min="12287" max="12287" width="14" style="2" customWidth="1"/>
    <col min="12288" max="12288" width="9.140625" style="2"/>
    <col min="12289" max="12289" width="11" style="2" customWidth="1"/>
    <col min="12290" max="12292" width="9.140625" style="2"/>
    <col min="12293" max="12293" width="11.140625" style="2" customWidth="1"/>
    <col min="12294" max="12294" width="13.85546875" style="2" customWidth="1"/>
    <col min="12295" max="12295" width="14.5703125" style="2" customWidth="1"/>
    <col min="12296" max="12296" width="13.7109375" style="2" customWidth="1"/>
    <col min="12297" max="12538" width="9.140625" style="2"/>
    <col min="12539" max="12539" width="15.85546875" style="2" customWidth="1"/>
    <col min="12540" max="12541" width="12.5703125" style="2" customWidth="1"/>
    <col min="12542" max="12542" width="13.7109375" style="2" customWidth="1"/>
    <col min="12543" max="12543" width="14" style="2" customWidth="1"/>
    <col min="12544" max="12544" width="9.140625" style="2"/>
    <col min="12545" max="12545" width="11" style="2" customWidth="1"/>
    <col min="12546" max="12548" width="9.140625" style="2"/>
    <col min="12549" max="12549" width="11.140625" style="2" customWidth="1"/>
    <col min="12550" max="12550" width="13.85546875" style="2" customWidth="1"/>
    <col min="12551" max="12551" width="14.5703125" style="2" customWidth="1"/>
    <col min="12552" max="12552" width="13.7109375" style="2" customWidth="1"/>
    <col min="12553" max="12794" width="9.140625" style="2"/>
    <col min="12795" max="12795" width="15.85546875" style="2" customWidth="1"/>
    <col min="12796" max="12797" width="12.5703125" style="2" customWidth="1"/>
    <col min="12798" max="12798" width="13.7109375" style="2" customWidth="1"/>
    <col min="12799" max="12799" width="14" style="2" customWidth="1"/>
    <col min="12800" max="12800" width="9.140625" style="2"/>
    <col min="12801" max="12801" width="11" style="2" customWidth="1"/>
    <col min="12802" max="12804" width="9.140625" style="2"/>
    <col min="12805" max="12805" width="11.140625" style="2" customWidth="1"/>
    <col min="12806" max="12806" width="13.85546875" style="2" customWidth="1"/>
    <col min="12807" max="12807" width="14.5703125" style="2" customWidth="1"/>
    <col min="12808" max="12808" width="13.7109375" style="2" customWidth="1"/>
    <col min="12809" max="13050" width="9.140625" style="2"/>
    <col min="13051" max="13051" width="15.85546875" style="2" customWidth="1"/>
    <col min="13052" max="13053" width="12.5703125" style="2" customWidth="1"/>
    <col min="13054" max="13054" width="13.7109375" style="2" customWidth="1"/>
    <col min="13055" max="13055" width="14" style="2" customWidth="1"/>
    <col min="13056" max="13056" width="9.140625" style="2"/>
    <col min="13057" max="13057" width="11" style="2" customWidth="1"/>
    <col min="13058" max="13060" width="9.140625" style="2"/>
    <col min="13061" max="13061" width="11.140625" style="2" customWidth="1"/>
    <col min="13062" max="13062" width="13.85546875" style="2" customWidth="1"/>
    <col min="13063" max="13063" width="14.5703125" style="2" customWidth="1"/>
    <col min="13064" max="13064" width="13.7109375" style="2" customWidth="1"/>
    <col min="13065" max="13306" width="9.140625" style="2"/>
    <col min="13307" max="13307" width="15.85546875" style="2" customWidth="1"/>
    <col min="13308" max="13309" width="12.5703125" style="2" customWidth="1"/>
    <col min="13310" max="13310" width="13.7109375" style="2" customWidth="1"/>
    <col min="13311" max="13311" width="14" style="2" customWidth="1"/>
    <col min="13312" max="13312" width="9.140625" style="2"/>
    <col min="13313" max="13313" width="11" style="2" customWidth="1"/>
    <col min="13314" max="13316" width="9.140625" style="2"/>
    <col min="13317" max="13317" width="11.140625" style="2" customWidth="1"/>
    <col min="13318" max="13318" width="13.85546875" style="2" customWidth="1"/>
    <col min="13319" max="13319" width="14.5703125" style="2" customWidth="1"/>
    <col min="13320" max="13320" width="13.7109375" style="2" customWidth="1"/>
    <col min="13321" max="13562" width="9.140625" style="2"/>
    <col min="13563" max="13563" width="15.85546875" style="2" customWidth="1"/>
    <col min="13564" max="13565" width="12.5703125" style="2" customWidth="1"/>
    <col min="13566" max="13566" width="13.7109375" style="2" customWidth="1"/>
    <col min="13567" max="13567" width="14" style="2" customWidth="1"/>
    <col min="13568" max="13568" width="9.140625" style="2"/>
    <col min="13569" max="13569" width="11" style="2" customWidth="1"/>
    <col min="13570" max="13572" width="9.140625" style="2"/>
    <col min="13573" max="13573" width="11.140625" style="2" customWidth="1"/>
    <col min="13574" max="13574" width="13.85546875" style="2" customWidth="1"/>
    <col min="13575" max="13575" width="14.5703125" style="2" customWidth="1"/>
    <col min="13576" max="13576" width="13.7109375" style="2" customWidth="1"/>
    <col min="13577" max="13818" width="9.140625" style="2"/>
    <col min="13819" max="13819" width="15.85546875" style="2" customWidth="1"/>
    <col min="13820" max="13821" width="12.5703125" style="2" customWidth="1"/>
    <col min="13822" max="13822" width="13.7109375" style="2" customWidth="1"/>
    <col min="13823" max="13823" width="14" style="2" customWidth="1"/>
    <col min="13824" max="13824" width="9.140625" style="2"/>
    <col min="13825" max="13825" width="11" style="2" customWidth="1"/>
    <col min="13826" max="13828" width="9.140625" style="2"/>
    <col min="13829" max="13829" width="11.140625" style="2" customWidth="1"/>
    <col min="13830" max="13830" width="13.85546875" style="2" customWidth="1"/>
    <col min="13831" max="13831" width="14.5703125" style="2" customWidth="1"/>
    <col min="13832" max="13832" width="13.7109375" style="2" customWidth="1"/>
    <col min="13833" max="14074" width="9.140625" style="2"/>
    <col min="14075" max="14075" width="15.85546875" style="2" customWidth="1"/>
    <col min="14076" max="14077" width="12.5703125" style="2" customWidth="1"/>
    <col min="14078" max="14078" width="13.7109375" style="2" customWidth="1"/>
    <col min="14079" max="14079" width="14" style="2" customWidth="1"/>
    <col min="14080" max="14080" width="9.140625" style="2"/>
    <col min="14081" max="14081" width="11" style="2" customWidth="1"/>
    <col min="14082" max="14084" width="9.140625" style="2"/>
    <col min="14085" max="14085" width="11.140625" style="2" customWidth="1"/>
    <col min="14086" max="14086" width="13.85546875" style="2" customWidth="1"/>
    <col min="14087" max="14087" width="14.5703125" style="2" customWidth="1"/>
    <col min="14088" max="14088" width="13.7109375" style="2" customWidth="1"/>
    <col min="14089" max="14330" width="9.140625" style="2"/>
    <col min="14331" max="14331" width="15.85546875" style="2" customWidth="1"/>
    <col min="14332" max="14333" width="12.5703125" style="2" customWidth="1"/>
    <col min="14334" max="14334" width="13.7109375" style="2" customWidth="1"/>
    <col min="14335" max="14335" width="14" style="2" customWidth="1"/>
    <col min="14336" max="14336" width="9.140625" style="2"/>
    <col min="14337" max="14337" width="11" style="2" customWidth="1"/>
    <col min="14338" max="14340" width="9.140625" style="2"/>
    <col min="14341" max="14341" width="11.140625" style="2" customWidth="1"/>
    <col min="14342" max="14342" width="13.85546875" style="2" customWidth="1"/>
    <col min="14343" max="14343" width="14.5703125" style="2" customWidth="1"/>
    <col min="14344" max="14344" width="13.7109375" style="2" customWidth="1"/>
    <col min="14345" max="14586" width="9.140625" style="2"/>
    <col min="14587" max="14587" width="15.85546875" style="2" customWidth="1"/>
    <col min="14588" max="14589" width="12.5703125" style="2" customWidth="1"/>
    <col min="14590" max="14590" width="13.7109375" style="2" customWidth="1"/>
    <col min="14591" max="14591" width="14" style="2" customWidth="1"/>
    <col min="14592" max="14592" width="9.140625" style="2"/>
    <col min="14593" max="14593" width="11" style="2" customWidth="1"/>
    <col min="14594" max="14596" width="9.140625" style="2"/>
    <col min="14597" max="14597" width="11.140625" style="2" customWidth="1"/>
    <col min="14598" max="14598" width="13.85546875" style="2" customWidth="1"/>
    <col min="14599" max="14599" width="14.5703125" style="2" customWidth="1"/>
    <col min="14600" max="14600" width="13.7109375" style="2" customWidth="1"/>
    <col min="14601" max="14842" width="9.140625" style="2"/>
    <col min="14843" max="14843" width="15.85546875" style="2" customWidth="1"/>
    <col min="14844" max="14845" width="12.5703125" style="2" customWidth="1"/>
    <col min="14846" max="14846" width="13.7109375" style="2" customWidth="1"/>
    <col min="14847" max="14847" width="14" style="2" customWidth="1"/>
    <col min="14848" max="14848" width="9.140625" style="2"/>
    <col min="14849" max="14849" width="11" style="2" customWidth="1"/>
    <col min="14850" max="14852" width="9.140625" style="2"/>
    <col min="14853" max="14853" width="11.140625" style="2" customWidth="1"/>
    <col min="14854" max="14854" width="13.85546875" style="2" customWidth="1"/>
    <col min="14855" max="14855" width="14.5703125" style="2" customWidth="1"/>
    <col min="14856" max="14856" width="13.7109375" style="2" customWidth="1"/>
    <col min="14857" max="15098" width="9.140625" style="2"/>
    <col min="15099" max="15099" width="15.85546875" style="2" customWidth="1"/>
    <col min="15100" max="15101" width="12.5703125" style="2" customWidth="1"/>
    <col min="15102" max="15102" width="13.7109375" style="2" customWidth="1"/>
    <col min="15103" max="15103" width="14" style="2" customWidth="1"/>
    <col min="15104" max="15104" width="9.140625" style="2"/>
    <col min="15105" max="15105" width="11" style="2" customWidth="1"/>
    <col min="15106" max="15108" width="9.140625" style="2"/>
    <col min="15109" max="15109" width="11.140625" style="2" customWidth="1"/>
    <col min="15110" max="15110" width="13.85546875" style="2" customWidth="1"/>
    <col min="15111" max="15111" width="14.5703125" style="2" customWidth="1"/>
    <col min="15112" max="15112" width="13.7109375" style="2" customWidth="1"/>
    <col min="15113" max="15354" width="9.140625" style="2"/>
    <col min="15355" max="15355" width="15.85546875" style="2" customWidth="1"/>
    <col min="15356" max="15357" width="12.5703125" style="2" customWidth="1"/>
    <col min="15358" max="15358" width="13.7109375" style="2" customWidth="1"/>
    <col min="15359" max="15359" width="14" style="2" customWidth="1"/>
    <col min="15360" max="15360" width="9.140625" style="2"/>
    <col min="15361" max="15361" width="11" style="2" customWidth="1"/>
    <col min="15362" max="15364" width="9.140625" style="2"/>
    <col min="15365" max="15365" width="11.140625" style="2" customWidth="1"/>
    <col min="15366" max="15366" width="13.85546875" style="2" customWidth="1"/>
    <col min="15367" max="15367" width="14.5703125" style="2" customWidth="1"/>
    <col min="15368" max="15368" width="13.7109375" style="2" customWidth="1"/>
    <col min="15369" max="15610" width="9.140625" style="2"/>
    <col min="15611" max="15611" width="15.85546875" style="2" customWidth="1"/>
    <col min="15612" max="15613" width="12.5703125" style="2" customWidth="1"/>
    <col min="15614" max="15614" width="13.7109375" style="2" customWidth="1"/>
    <col min="15615" max="15615" width="14" style="2" customWidth="1"/>
    <col min="15616" max="15616" width="9.140625" style="2"/>
    <col min="15617" max="15617" width="11" style="2" customWidth="1"/>
    <col min="15618" max="15620" width="9.140625" style="2"/>
    <col min="15621" max="15621" width="11.140625" style="2" customWidth="1"/>
    <col min="15622" max="15622" width="13.85546875" style="2" customWidth="1"/>
    <col min="15623" max="15623" width="14.5703125" style="2" customWidth="1"/>
    <col min="15624" max="15624" width="13.7109375" style="2" customWidth="1"/>
    <col min="15625" max="15866" width="9.140625" style="2"/>
    <col min="15867" max="15867" width="15.85546875" style="2" customWidth="1"/>
    <col min="15868" max="15869" width="12.5703125" style="2" customWidth="1"/>
    <col min="15870" max="15870" width="13.7109375" style="2" customWidth="1"/>
    <col min="15871" max="15871" width="14" style="2" customWidth="1"/>
    <col min="15872" max="15872" width="9.140625" style="2"/>
    <col min="15873" max="15873" width="11" style="2" customWidth="1"/>
    <col min="15874" max="15876" width="9.140625" style="2"/>
    <col min="15877" max="15877" width="11.140625" style="2" customWidth="1"/>
    <col min="15878" max="15878" width="13.85546875" style="2" customWidth="1"/>
    <col min="15879" max="15879" width="14.5703125" style="2" customWidth="1"/>
    <col min="15880" max="15880" width="13.7109375" style="2" customWidth="1"/>
    <col min="15881" max="16122" width="9.140625" style="2"/>
    <col min="16123" max="16123" width="15.85546875" style="2" customWidth="1"/>
    <col min="16124" max="16125" width="12.5703125" style="2" customWidth="1"/>
    <col min="16126" max="16126" width="13.7109375" style="2" customWidth="1"/>
    <col min="16127" max="16127" width="14" style="2" customWidth="1"/>
    <col min="16128" max="16128" width="9.140625" style="2"/>
    <col min="16129" max="16129" width="11" style="2" customWidth="1"/>
    <col min="16130" max="16132" width="9.140625" style="2"/>
    <col min="16133" max="16133" width="11.140625" style="2" customWidth="1"/>
    <col min="16134" max="16134" width="13.85546875" style="2" customWidth="1"/>
    <col min="16135" max="16135" width="14.5703125" style="2" customWidth="1"/>
    <col min="16136" max="16136" width="13.7109375" style="2" customWidth="1"/>
    <col min="16137" max="16384" width="9.140625" style="2"/>
  </cols>
  <sheetData>
    <row r="1" spans="1:38" x14ac:dyDescent="0.25">
      <c r="C1" s="3"/>
      <c r="D1" s="23"/>
      <c r="J1" s="24"/>
    </row>
    <row r="2" spans="1:38" ht="23.25" x14ac:dyDescent="0.35">
      <c r="A2" s="5" t="s">
        <v>0</v>
      </c>
      <c r="D2" s="53" t="s">
        <v>99</v>
      </c>
      <c r="E2" s="53"/>
      <c r="F2" s="53"/>
      <c r="G2" s="53"/>
      <c r="J2" s="24"/>
    </row>
    <row r="3" spans="1:38" x14ac:dyDescent="0.25">
      <c r="B3" s="6"/>
    </row>
    <row r="4" spans="1:38" x14ac:dyDescent="0.25">
      <c r="B4" s="6"/>
    </row>
    <row r="5" spans="1:38" x14ac:dyDescent="0.25">
      <c r="B5" s="6"/>
      <c r="D5" s="52" t="s">
        <v>93</v>
      </c>
      <c r="E5" s="52"/>
      <c r="F5" s="52"/>
      <c r="G5" s="52"/>
      <c r="J5" s="35" t="s">
        <v>96</v>
      </c>
    </row>
    <row r="6" spans="1:38" ht="78" customHeight="1" x14ac:dyDescent="0.25">
      <c r="A6" s="18" t="s">
        <v>1</v>
      </c>
      <c r="B6" s="18" t="s">
        <v>88</v>
      </c>
      <c r="C6" s="18" t="s">
        <v>2</v>
      </c>
      <c r="D6" s="19" t="s">
        <v>89</v>
      </c>
      <c r="E6" s="19" t="s">
        <v>90</v>
      </c>
      <c r="F6" s="19" t="s">
        <v>91</v>
      </c>
      <c r="G6" s="19" t="s">
        <v>92</v>
      </c>
      <c r="H6" s="14" t="s">
        <v>94</v>
      </c>
      <c r="I6" s="15" t="s">
        <v>95</v>
      </c>
      <c r="J6" s="14" t="s">
        <v>117</v>
      </c>
      <c r="AK6" s="7"/>
      <c r="AL6" s="7"/>
    </row>
    <row r="7" spans="1:38" x14ac:dyDescent="0.25">
      <c r="A7" s="20" t="s">
        <v>3</v>
      </c>
      <c r="B7" s="20" t="s">
        <v>4</v>
      </c>
      <c r="C7" s="21">
        <v>5000</v>
      </c>
      <c r="D7" s="26" t="s">
        <v>100</v>
      </c>
      <c r="E7" s="26"/>
      <c r="F7" s="26"/>
      <c r="G7" s="26" t="s">
        <v>100</v>
      </c>
      <c r="H7" s="28"/>
      <c r="I7" s="27" t="s">
        <v>103</v>
      </c>
      <c r="J7" s="27">
        <v>2</v>
      </c>
      <c r="AK7" s="4">
        <v>9.9448516362883876E-2</v>
      </c>
      <c r="AL7" s="4">
        <v>0.49140713984244211</v>
      </c>
    </row>
    <row r="8" spans="1:38" x14ac:dyDescent="0.25">
      <c r="A8" s="22" t="s">
        <v>5</v>
      </c>
      <c r="B8" s="22" t="s">
        <v>6</v>
      </c>
      <c r="C8" s="21">
        <v>10000</v>
      </c>
      <c r="D8" s="26" t="s">
        <v>100</v>
      </c>
      <c r="E8" s="26"/>
      <c r="F8" s="26" t="s">
        <v>100</v>
      </c>
      <c r="G8" s="26"/>
      <c r="H8" s="27"/>
      <c r="I8" s="27" t="s">
        <v>102</v>
      </c>
      <c r="J8" s="27">
        <v>2</v>
      </c>
      <c r="AK8" s="4">
        <v>0.62212995140651783</v>
      </c>
      <c r="AL8" s="4">
        <v>0.60856553702808203</v>
      </c>
    </row>
    <row r="9" spans="1:38" x14ac:dyDescent="0.25">
      <c r="A9" s="22" t="s">
        <v>7</v>
      </c>
      <c r="B9" s="22" t="s">
        <v>8</v>
      </c>
      <c r="C9" s="21">
        <v>8000</v>
      </c>
      <c r="D9" s="26"/>
      <c r="E9" s="26"/>
      <c r="F9" s="26"/>
      <c r="G9" s="26"/>
      <c r="H9" s="27" t="s">
        <v>104</v>
      </c>
      <c r="I9" s="27" t="s">
        <v>103</v>
      </c>
      <c r="J9" s="27">
        <v>5</v>
      </c>
      <c r="AK9" s="4">
        <v>0.82796834294994126</v>
      </c>
      <c r="AL9" s="4">
        <v>0.9230260397546759</v>
      </c>
    </row>
    <row r="10" spans="1:38" x14ac:dyDescent="0.25">
      <c r="A10" s="22" t="s">
        <v>9</v>
      </c>
      <c r="B10" s="22" t="s">
        <v>10</v>
      </c>
      <c r="C10" s="21">
        <v>3500</v>
      </c>
      <c r="D10" s="26"/>
      <c r="E10" s="26" t="s">
        <v>100</v>
      </c>
      <c r="F10" s="26"/>
      <c r="G10" s="26"/>
      <c r="H10" s="27"/>
      <c r="I10" s="27" t="s">
        <v>103</v>
      </c>
      <c r="J10" s="27">
        <v>15</v>
      </c>
      <c r="AK10" s="4">
        <v>0.24570922661098638</v>
      </c>
      <c r="AL10" s="4">
        <v>0.36161881563696319</v>
      </c>
    </row>
    <row r="11" spans="1:38" x14ac:dyDescent="0.25">
      <c r="A11" s="22" t="s">
        <v>11</v>
      </c>
      <c r="B11" s="22" t="s">
        <v>12</v>
      </c>
      <c r="C11" s="21">
        <v>20000</v>
      </c>
      <c r="D11" s="26" t="s">
        <v>100</v>
      </c>
      <c r="E11" s="26"/>
      <c r="F11" s="26" t="s">
        <v>100</v>
      </c>
      <c r="G11" s="26"/>
      <c r="H11" s="27"/>
      <c r="I11" s="27" t="s">
        <v>102</v>
      </c>
      <c r="J11" s="27">
        <v>15</v>
      </c>
      <c r="AK11" s="4">
        <v>0.53713165125487972</v>
      </c>
      <c r="AL11" s="4">
        <v>0.20403757535119948</v>
      </c>
    </row>
    <row r="12" spans="1:38" x14ac:dyDescent="0.25">
      <c r="A12" s="22" t="s">
        <v>13</v>
      </c>
      <c r="B12" s="22" t="s">
        <v>14</v>
      </c>
      <c r="C12" s="21">
        <v>3500</v>
      </c>
      <c r="D12" s="26"/>
      <c r="E12" s="26"/>
      <c r="F12" s="26"/>
      <c r="G12" s="26"/>
      <c r="H12" s="27" t="s">
        <v>105</v>
      </c>
      <c r="I12" s="27" t="s">
        <v>102</v>
      </c>
      <c r="J12" s="27">
        <v>5</v>
      </c>
      <c r="AK12" s="4">
        <v>0.1999470020530002</v>
      </c>
      <c r="AL12" s="4">
        <v>0.36632583431930166</v>
      </c>
    </row>
    <row r="13" spans="1:38" x14ac:dyDescent="0.25">
      <c r="A13" s="22" t="s">
        <v>15</v>
      </c>
      <c r="B13" s="22" t="s">
        <v>16</v>
      </c>
      <c r="C13" s="21">
        <v>2500</v>
      </c>
      <c r="D13" s="26" t="s">
        <v>100</v>
      </c>
      <c r="E13" s="26"/>
      <c r="F13" s="26"/>
      <c r="G13" s="26" t="s">
        <v>100</v>
      </c>
      <c r="H13" s="27" t="s">
        <v>104</v>
      </c>
      <c r="I13" s="27" t="s">
        <v>103</v>
      </c>
      <c r="J13" s="27">
        <v>2</v>
      </c>
      <c r="AK13" s="4">
        <v>0.16951823433086288</v>
      </c>
      <c r="AL13" s="4">
        <v>0.65004073390034156</v>
      </c>
    </row>
    <row r="14" spans="1:38" x14ac:dyDescent="0.25">
      <c r="A14" s="22" t="s">
        <v>17</v>
      </c>
      <c r="B14" s="22" t="s">
        <v>18</v>
      </c>
      <c r="C14" s="21">
        <v>10000</v>
      </c>
      <c r="D14" s="26"/>
      <c r="E14" s="26"/>
      <c r="F14" s="26" t="s">
        <v>100</v>
      </c>
      <c r="G14" s="26"/>
      <c r="H14" s="27"/>
      <c r="I14" s="27" t="s">
        <v>103</v>
      </c>
      <c r="J14" s="27" t="s">
        <v>101</v>
      </c>
      <c r="AK14" s="4">
        <v>0.84885871819525083</v>
      </c>
      <c r="AL14" s="4">
        <v>9.965090163786039E-2</v>
      </c>
    </row>
    <row r="15" spans="1:38" x14ac:dyDescent="0.25">
      <c r="A15" s="22" t="s">
        <v>19</v>
      </c>
      <c r="B15" s="22" t="s">
        <v>20</v>
      </c>
      <c r="C15" s="21">
        <v>2800</v>
      </c>
      <c r="D15" s="26" t="s">
        <v>100</v>
      </c>
      <c r="E15" s="26" t="s">
        <v>100</v>
      </c>
      <c r="F15" s="26"/>
      <c r="G15" s="26"/>
      <c r="H15" s="27" t="s">
        <v>104</v>
      </c>
      <c r="I15" s="27" t="s">
        <v>102</v>
      </c>
      <c r="J15" s="27">
        <v>15</v>
      </c>
      <c r="AK15" s="4">
        <v>0.52637200187636468</v>
      </c>
      <c r="AL15" s="4">
        <v>0.36637892357933111</v>
      </c>
    </row>
    <row r="16" spans="1:38" x14ac:dyDescent="0.25">
      <c r="A16" s="22" t="s">
        <v>21</v>
      </c>
      <c r="B16" s="22" t="s">
        <v>22</v>
      </c>
      <c r="C16" s="21">
        <v>7700</v>
      </c>
      <c r="D16" s="26"/>
      <c r="E16" s="26"/>
      <c r="F16" s="26" t="s">
        <v>100</v>
      </c>
      <c r="G16" s="26"/>
      <c r="H16" s="27"/>
      <c r="I16" s="27" t="s">
        <v>103</v>
      </c>
      <c r="J16" s="27">
        <v>2</v>
      </c>
      <c r="AK16" s="4">
        <v>0.1111846041868918</v>
      </c>
      <c r="AL16" s="4">
        <v>0.58696771825236427</v>
      </c>
    </row>
    <row r="17" spans="1:38" x14ac:dyDescent="0.25">
      <c r="A17" s="22" t="s">
        <v>23</v>
      </c>
      <c r="B17" s="22" t="s">
        <v>24</v>
      </c>
      <c r="C17" s="21">
        <v>2500</v>
      </c>
      <c r="D17" s="26" t="s">
        <v>100</v>
      </c>
      <c r="E17" s="26"/>
      <c r="F17" s="26"/>
      <c r="G17" s="26"/>
      <c r="H17" s="27" t="s">
        <v>105</v>
      </c>
      <c r="I17" s="27" t="s">
        <v>102</v>
      </c>
      <c r="J17" s="27" t="s">
        <v>101</v>
      </c>
      <c r="AK17" s="4">
        <v>0.42744388408376122</v>
      </c>
      <c r="AL17" s="4">
        <v>2.1793896773529275E-2</v>
      </c>
    </row>
    <row r="18" spans="1:38" x14ac:dyDescent="0.25">
      <c r="A18" s="22" t="s">
        <v>13</v>
      </c>
      <c r="B18" s="22" t="s">
        <v>25</v>
      </c>
      <c r="C18" s="21">
        <v>2300</v>
      </c>
      <c r="D18" s="26"/>
      <c r="E18" s="26" t="s">
        <v>100</v>
      </c>
      <c r="F18" s="26"/>
      <c r="G18" s="26"/>
      <c r="H18" s="27" t="s">
        <v>104</v>
      </c>
      <c r="I18" s="27" t="s">
        <v>103</v>
      </c>
      <c r="J18" s="27" t="s">
        <v>101</v>
      </c>
      <c r="AK18" s="4">
        <v>0.5397392280949036</v>
      </c>
      <c r="AL18" s="4">
        <v>0.47829847947076665</v>
      </c>
    </row>
    <row r="19" spans="1:38" x14ac:dyDescent="0.25">
      <c r="A19" s="22" t="s">
        <v>26</v>
      </c>
      <c r="B19" s="22" t="s">
        <v>25</v>
      </c>
      <c r="C19" s="21">
        <v>2800</v>
      </c>
      <c r="D19" s="26" t="s">
        <v>100</v>
      </c>
      <c r="E19" s="26" t="s">
        <v>100</v>
      </c>
      <c r="F19" s="26" t="s">
        <v>100</v>
      </c>
      <c r="G19" s="26"/>
      <c r="H19" s="27"/>
      <c r="I19" s="27" t="s">
        <v>102</v>
      </c>
      <c r="J19" s="27">
        <v>15</v>
      </c>
      <c r="AK19" s="4">
        <v>8.5787236629147778E-2</v>
      </c>
      <c r="AL19" s="4">
        <v>0.10783122237959286</v>
      </c>
    </row>
    <row r="20" spans="1:38" x14ac:dyDescent="0.25">
      <c r="A20" s="22" t="s">
        <v>27</v>
      </c>
      <c r="B20" s="22" t="s">
        <v>10</v>
      </c>
      <c r="C20" s="21">
        <v>2300</v>
      </c>
      <c r="D20" s="26"/>
      <c r="E20" s="26" t="s">
        <v>100</v>
      </c>
      <c r="F20" s="26"/>
      <c r="G20" s="26"/>
      <c r="H20" s="27" t="s">
        <v>104</v>
      </c>
      <c r="I20" s="27" t="s">
        <v>103</v>
      </c>
      <c r="J20" s="27">
        <v>2</v>
      </c>
      <c r="AK20" s="4">
        <v>0.36340021115966903</v>
      </c>
      <c r="AL20" s="4">
        <v>0.33756719546072678</v>
      </c>
    </row>
    <row r="21" spans="1:38" x14ac:dyDescent="0.25">
      <c r="A21" s="22" t="s">
        <v>28</v>
      </c>
      <c r="B21" s="22" t="s">
        <v>29</v>
      </c>
      <c r="C21" s="21">
        <v>8900</v>
      </c>
      <c r="D21" s="26"/>
      <c r="E21" s="26"/>
      <c r="F21" s="26" t="s">
        <v>100</v>
      </c>
      <c r="G21" s="26"/>
      <c r="H21" s="27"/>
      <c r="I21" s="27" t="s">
        <v>102</v>
      </c>
      <c r="J21" s="27">
        <v>2</v>
      </c>
      <c r="AK21" s="4">
        <v>0.72041493334443729</v>
      </c>
      <c r="AL21" s="4">
        <v>0.96672734046709707</v>
      </c>
    </row>
    <row r="22" spans="1:38" x14ac:dyDescent="0.25">
      <c r="A22" s="22" t="s">
        <v>30</v>
      </c>
      <c r="B22" s="22" t="s">
        <v>31</v>
      </c>
      <c r="C22" s="21">
        <v>2800</v>
      </c>
      <c r="D22" s="26" t="s">
        <v>100</v>
      </c>
      <c r="E22" s="26" t="s">
        <v>100</v>
      </c>
      <c r="F22" s="26"/>
      <c r="G22" s="26"/>
      <c r="H22" s="27" t="s">
        <v>105</v>
      </c>
      <c r="I22" s="27" t="s">
        <v>103</v>
      </c>
      <c r="J22" s="27">
        <v>2</v>
      </c>
      <c r="AK22" s="4">
        <v>5.166334639581438E-2</v>
      </c>
      <c r="AL22" s="4">
        <v>0.13396115584093993</v>
      </c>
    </row>
    <row r="23" spans="1:38" x14ac:dyDescent="0.25">
      <c r="A23" s="22" t="s">
        <v>30</v>
      </c>
      <c r="B23" s="22" t="s">
        <v>10</v>
      </c>
      <c r="C23" s="21">
        <v>2300</v>
      </c>
      <c r="D23" s="26"/>
      <c r="E23" s="26"/>
      <c r="F23" s="26"/>
      <c r="G23" s="26"/>
      <c r="H23" s="27"/>
      <c r="I23" s="27" t="s">
        <v>102</v>
      </c>
      <c r="J23" s="27">
        <v>5</v>
      </c>
      <c r="AK23" s="4">
        <v>0.28264330475827715</v>
      </c>
      <c r="AL23" s="4">
        <v>0.76927019515885264</v>
      </c>
    </row>
    <row r="24" spans="1:38" x14ac:dyDescent="0.25">
      <c r="A24" s="22" t="s">
        <v>30</v>
      </c>
      <c r="B24" s="22" t="s">
        <v>31</v>
      </c>
      <c r="C24" s="21">
        <v>20000</v>
      </c>
      <c r="D24" s="26" t="s">
        <v>100</v>
      </c>
      <c r="E24" s="26"/>
      <c r="F24" s="26"/>
      <c r="G24" s="26"/>
      <c r="H24" s="27"/>
      <c r="I24" s="27" t="s">
        <v>103</v>
      </c>
      <c r="J24" s="27">
        <v>15</v>
      </c>
      <c r="AK24" s="4">
        <v>0.48042977833470746</v>
      </c>
      <c r="AL24" s="4">
        <v>0.8690918334371871</v>
      </c>
    </row>
    <row r="25" spans="1:38" x14ac:dyDescent="0.25">
      <c r="A25" s="22" t="s">
        <v>30</v>
      </c>
      <c r="B25" s="22" t="s">
        <v>31</v>
      </c>
      <c r="C25" s="21">
        <v>2500</v>
      </c>
      <c r="D25" s="26"/>
      <c r="E25" s="26"/>
      <c r="F25" s="26" t="s">
        <v>100</v>
      </c>
      <c r="G25" s="26" t="s">
        <v>100</v>
      </c>
      <c r="H25" s="27"/>
      <c r="I25" s="27" t="s">
        <v>103</v>
      </c>
      <c r="J25" s="27">
        <v>15</v>
      </c>
      <c r="AK25" s="4">
        <v>0.52830015462038871</v>
      </c>
      <c r="AL25" s="4">
        <v>0.17647970333054019</v>
      </c>
    </row>
    <row r="26" spans="1:38" x14ac:dyDescent="0.25">
      <c r="A26" s="22" t="s">
        <v>32</v>
      </c>
      <c r="B26" s="22" t="s">
        <v>33</v>
      </c>
      <c r="C26" s="21">
        <v>15400</v>
      </c>
      <c r="D26" s="26" t="s">
        <v>100</v>
      </c>
      <c r="E26" s="26"/>
      <c r="F26" s="26"/>
      <c r="G26" s="26"/>
      <c r="H26" s="27" t="s">
        <v>104</v>
      </c>
      <c r="I26" s="27" t="s">
        <v>102</v>
      </c>
      <c r="J26" s="27">
        <v>5</v>
      </c>
      <c r="AK26" s="4">
        <v>0.23328507039427893</v>
      </c>
      <c r="AL26" s="4">
        <v>0.53774437248279716</v>
      </c>
    </row>
    <row r="27" spans="1:38" x14ac:dyDescent="0.25">
      <c r="A27" s="22" t="s">
        <v>34</v>
      </c>
      <c r="B27" s="22" t="s">
        <v>35</v>
      </c>
      <c r="C27" s="21">
        <v>3500</v>
      </c>
      <c r="D27" s="26" t="s">
        <v>100</v>
      </c>
      <c r="E27" s="26" t="s">
        <v>100</v>
      </c>
      <c r="F27" s="26"/>
      <c r="G27" s="26" t="s">
        <v>100</v>
      </c>
      <c r="H27" s="27"/>
      <c r="I27" s="27" t="s">
        <v>103</v>
      </c>
      <c r="J27" s="27">
        <v>2</v>
      </c>
      <c r="AK27" s="4">
        <v>0.80143057640727711</v>
      </c>
      <c r="AL27" s="4">
        <v>0.52856692090182467</v>
      </c>
    </row>
    <row r="28" spans="1:38" x14ac:dyDescent="0.25">
      <c r="A28" s="22" t="s">
        <v>36</v>
      </c>
      <c r="B28" s="22" t="s">
        <v>37</v>
      </c>
      <c r="C28" s="21">
        <v>2500</v>
      </c>
      <c r="D28" s="26" t="s">
        <v>100</v>
      </c>
      <c r="E28" s="26"/>
      <c r="F28" s="26"/>
      <c r="G28" s="26"/>
      <c r="H28" s="27"/>
      <c r="I28" s="27" t="s">
        <v>102</v>
      </c>
      <c r="J28" s="27">
        <v>5</v>
      </c>
      <c r="AK28" s="4">
        <v>0.55873040787397199</v>
      </c>
      <c r="AL28" s="4">
        <v>0.44699260648706662</v>
      </c>
    </row>
    <row r="29" spans="1:38" x14ac:dyDescent="0.25">
      <c r="A29" s="22" t="s">
        <v>38</v>
      </c>
      <c r="B29" s="22" t="s">
        <v>39</v>
      </c>
      <c r="C29" s="21">
        <v>20000</v>
      </c>
      <c r="D29" s="26"/>
      <c r="E29" s="26" t="s">
        <v>100</v>
      </c>
      <c r="F29" s="26"/>
      <c r="G29" s="26" t="s">
        <v>100</v>
      </c>
      <c r="H29" s="27" t="s">
        <v>104</v>
      </c>
      <c r="I29" s="27" t="s">
        <v>103</v>
      </c>
      <c r="J29" s="27" t="s">
        <v>101</v>
      </c>
      <c r="AK29" s="4">
        <v>0.42532491568225328</v>
      </c>
      <c r="AL29" s="4">
        <v>0.14916813151196839</v>
      </c>
    </row>
    <row r="30" spans="1:38" x14ac:dyDescent="0.25">
      <c r="A30" s="22" t="s">
        <v>40</v>
      </c>
      <c r="B30" s="22" t="s">
        <v>31</v>
      </c>
      <c r="C30" s="21">
        <v>3500</v>
      </c>
      <c r="D30" s="26"/>
      <c r="E30" s="26"/>
      <c r="F30" s="26"/>
      <c r="G30" s="26"/>
      <c r="H30" s="27"/>
      <c r="I30" s="27" t="s">
        <v>102</v>
      </c>
      <c r="J30" s="27">
        <v>2</v>
      </c>
      <c r="AK30" s="4">
        <v>0.25253988895208879</v>
      </c>
      <c r="AL30" s="4">
        <v>0.30101659028885142</v>
      </c>
    </row>
    <row r="31" spans="1:38" x14ac:dyDescent="0.25">
      <c r="A31" s="22" t="s">
        <v>41</v>
      </c>
      <c r="B31" s="22" t="s">
        <v>42</v>
      </c>
      <c r="C31" s="21">
        <v>2800</v>
      </c>
      <c r="D31" s="26" t="s">
        <v>100</v>
      </c>
      <c r="E31" s="26"/>
      <c r="F31" s="26"/>
      <c r="G31" s="26"/>
      <c r="H31" s="27" t="s">
        <v>104</v>
      </c>
      <c r="I31" s="27" t="s">
        <v>102</v>
      </c>
      <c r="J31" s="27">
        <v>5</v>
      </c>
      <c r="AK31" s="4">
        <v>0.84251676154112787</v>
      </c>
      <c r="AL31" s="4">
        <v>0.57954098284372868</v>
      </c>
    </row>
    <row r="32" spans="1:38" x14ac:dyDescent="0.25">
      <c r="A32" s="22" t="s">
        <v>13</v>
      </c>
      <c r="B32" s="22" t="s">
        <v>25</v>
      </c>
      <c r="C32" s="21">
        <v>20000</v>
      </c>
      <c r="D32" s="26"/>
      <c r="E32" s="26" t="s">
        <v>100</v>
      </c>
      <c r="F32" s="26"/>
      <c r="G32" s="26"/>
      <c r="H32" s="27"/>
      <c r="I32" s="27" t="s">
        <v>102</v>
      </c>
      <c r="J32" s="27">
        <v>5</v>
      </c>
      <c r="AK32" s="4">
        <v>0.38588268418642246</v>
      </c>
      <c r="AL32" s="4">
        <v>0.31691516640211159</v>
      </c>
    </row>
    <row r="33" spans="1:38" x14ac:dyDescent="0.25">
      <c r="A33" s="22" t="s">
        <v>43</v>
      </c>
      <c r="B33" s="22" t="s">
        <v>44</v>
      </c>
      <c r="C33" s="21">
        <v>2000</v>
      </c>
      <c r="D33" s="26" t="s">
        <v>100</v>
      </c>
      <c r="E33" s="26"/>
      <c r="F33" s="26"/>
      <c r="G33" s="26"/>
      <c r="H33" s="27" t="s">
        <v>104</v>
      </c>
      <c r="I33" s="27" t="s">
        <v>103</v>
      </c>
      <c r="J33" s="27">
        <v>15</v>
      </c>
      <c r="AK33" s="4">
        <v>0.83023960046917378</v>
      </c>
      <c r="AL33" s="4">
        <v>0.82701090123851351</v>
      </c>
    </row>
    <row r="34" spans="1:38" x14ac:dyDescent="0.25">
      <c r="A34" s="22" t="s">
        <v>45</v>
      </c>
      <c r="B34" s="22" t="s">
        <v>46</v>
      </c>
      <c r="C34" s="21">
        <v>4000</v>
      </c>
      <c r="D34" s="26" t="s">
        <v>100</v>
      </c>
      <c r="E34" s="26"/>
      <c r="F34" s="26"/>
      <c r="G34" s="26" t="s">
        <v>100</v>
      </c>
      <c r="H34" s="27"/>
      <c r="I34" s="27" t="s">
        <v>103</v>
      </c>
      <c r="J34" s="27">
        <v>2</v>
      </c>
      <c r="AK34" s="4">
        <v>8.1459935390806759E-2</v>
      </c>
      <c r="AL34" s="4">
        <v>0.25824640532036369</v>
      </c>
    </row>
    <row r="35" spans="1:38" x14ac:dyDescent="0.25">
      <c r="A35" s="22" t="s">
        <v>47</v>
      </c>
      <c r="B35" s="22" t="s">
        <v>48</v>
      </c>
      <c r="C35" s="21">
        <v>3500</v>
      </c>
      <c r="D35" s="26" t="s">
        <v>100</v>
      </c>
      <c r="E35" s="26"/>
      <c r="F35" s="26"/>
      <c r="G35" s="26"/>
      <c r="H35" s="27" t="s">
        <v>104</v>
      </c>
      <c r="I35" s="27" t="s">
        <v>102</v>
      </c>
      <c r="J35" s="27" t="s">
        <v>101</v>
      </c>
      <c r="AK35" s="4">
        <v>0.63269372616750985</v>
      </c>
      <c r="AL35" s="4">
        <v>0.89408206582666672</v>
      </c>
    </row>
    <row r="36" spans="1:38" x14ac:dyDescent="0.25">
      <c r="A36" s="22" t="s">
        <v>49</v>
      </c>
      <c r="B36" s="22" t="s">
        <v>50</v>
      </c>
      <c r="C36" s="21">
        <v>2300</v>
      </c>
      <c r="D36" s="26"/>
      <c r="E36" s="26" t="s">
        <v>100</v>
      </c>
      <c r="F36" s="26"/>
      <c r="G36" s="26"/>
      <c r="H36" s="27"/>
      <c r="I36" s="27" t="s">
        <v>103</v>
      </c>
      <c r="J36" s="27">
        <v>5</v>
      </c>
      <c r="AK36" s="4">
        <v>0.68894541691586153</v>
      </c>
      <c r="AL36" s="4">
        <v>0.76131894377984433</v>
      </c>
    </row>
    <row r="37" spans="1:38" x14ac:dyDescent="0.25">
      <c r="A37" s="22" t="s">
        <v>51</v>
      </c>
      <c r="B37" s="22" t="s">
        <v>52</v>
      </c>
      <c r="C37" s="21">
        <v>2300</v>
      </c>
      <c r="D37" s="26"/>
      <c r="E37" s="26" t="s">
        <v>100</v>
      </c>
      <c r="F37" s="26"/>
      <c r="G37" s="26"/>
      <c r="H37" s="27"/>
      <c r="I37" s="27" t="s">
        <v>102</v>
      </c>
      <c r="J37" s="27">
        <v>15</v>
      </c>
      <c r="AK37" s="4">
        <v>0.1478005730533567</v>
      </c>
      <c r="AL37" s="4">
        <v>0.11215252343586402</v>
      </c>
    </row>
    <row r="38" spans="1:38" x14ac:dyDescent="0.25">
      <c r="A38" s="22" t="s">
        <v>53</v>
      </c>
      <c r="B38" s="22" t="s">
        <v>54</v>
      </c>
      <c r="C38" s="21">
        <v>2300</v>
      </c>
      <c r="D38" s="26" t="s">
        <v>100</v>
      </c>
      <c r="E38" s="26"/>
      <c r="F38" s="26"/>
      <c r="G38" s="26"/>
      <c r="H38" s="27" t="s">
        <v>104</v>
      </c>
      <c r="I38" s="27" t="s">
        <v>102</v>
      </c>
      <c r="J38" s="27">
        <v>15</v>
      </c>
      <c r="AK38" s="4">
        <v>0.26073965874024263</v>
      </c>
      <c r="AL38" s="4">
        <v>0.33384349823029191</v>
      </c>
    </row>
    <row r="39" spans="1:38" x14ac:dyDescent="0.25">
      <c r="A39" s="22" t="s">
        <v>55</v>
      </c>
      <c r="B39" s="22" t="s">
        <v>56</v>
      </c>
      <c r="C39" s="21">
        <v>23500</v>
      </c>
      <c r="D39" s="26"/>
      <c r="E39" s="26"/>
      <c r="F39" s="26"/>
      <c r="G39" s="26"/>
      <c r="H39" s="27"/>
      <c r="I39" s="27" t="s">
        <v>102</v>
      </c>
      <c r="J39" s="27" t="s">
        <v>101</v>
      </c>
      <c r="AK39" s="4">
        <v>0.35221478209460233</v>
      </c>
      <c r="AL39" s="4">
        <v>0.42738618113578075</v>
      </c>
    </row>
    <row r="40" spans="1:38" x14ac:dyDescent="0.25">
      <c r="A40" s="22" t="s">
        <v>57</v>
      </c>
      <c r="B40" s="22" t="s">
        <v>58</v>
      </c>
      <c r="C40" s="21">
        <v>2300</v>
      </c>
      <c r="D40" s="26" t="s">
        <v>100</v>
      </c>
      <c r="E40" s="26" t="s">
        <v>100</v>
      </c>
      <c r="F40" s="26"/>
      <c r="G40" s="26" t="s">
        <v>100</v>
      </c>
      <c r="H40" s="27" t="s">
        <v>104</v>
      </c>
      <c r="I40" s="27" t="s">
        <v>103</v>
      </c>
      <c r="J40" s="27">
        <v>2</v>
      </c>
      <c r="AK40" s="4">
        <v>0.701857189634985</v>
      </c>
      <c r="AL40" s="4">
        <v>0.10923985039379536</v>
      </c>
    </row>
    <row r="41" spans="1:38" x14ac:dyDescent="0.25">
      <c r="A41" s="22" t="s">
        <v>59</v>
      </c>
      <c r="B41" s="22" t="s">
        <v>60</v>
      </c>
      <c r="C41" s="21">
        <v>2300</v>
      </c>
      <c r="D41" s="26"/>
      <c r="E41" s="26" t="s">
        <v>100</v>
      </c>
      <c r="F41" s="26" t="s">
        <v>100</v>
      </c>
      <c r="G41" s="26"/>
      <c r="H41" s="27"/>
      <c r="I41" s="27" t="s">
        <v>103</v>
      </c>
      <c r="J41" s="27">
        <v>5</v>
      </c>
      <c r="AK41" s="4">
        <v>0.5225560348102396</v>
      </c>
      <c r="AL41" s="4">
        <v>3.2363286340681863E-2</v>
      </c>
    </row>
    <row r="42" spans="1:38" x14ac:dyDescent="0.25">
      <c r="A42" s="22" t="s">
        <v>13</v>
      </c>
      <c r="B42" s="22" t="s">
        <v>31</v>
      </c>
      <c r="C42" s="21">
        <v>3500</v>
      </c>
      <c r="D42" s="26" t="s">
        <v>100</v>
      </c>
      <c r="E42" s="26" t="s">
        <v>100</v>
      </c>
      <c r="F42" s="26"/>
      <c r="G42" s="26"/>
      <c r="H42" s="27" t="s">
        <v>105</v>
      </c>
      <c r="I42" s="27" t="s">
        <v>102</v>
      </c>
      <c r="J42" s="27">
        <v>15</v>
      </c>
      <c r="AK42" s="4">
        <v>0.90524353989639195</v>
      </c>
      <c r="AL42" s="4">
        <v>0.81878894462475116</v>
      </c>
    </row>
    <row r="43" spans="1:38" x14ac:dyDescent="0.25">
      <c r="A43" s="22" t="s">
        <v>61</v>
      </c>
      <c r="B43" s="22" t="s">
        <v>62</v>
      </c>
      <c r="C43" s="21">
        <v>23300</v>
      </c>
      <c r="D43" s="26" t="s">
        <v>100</v>
      </c>
      <c r="E43" s="26" t="s">
        <v>100</v>
      </c>
      <c r="F43" s="26"/>
      <c r="G43" s="26" t="s">
        <v>100</v>
      </c>
      <c r="H43" s="27"/>
      <c r="I43" s="27" t="s">
        <v>103</v>
      </c>
      <c r="J43" s="27">
        <v>2</v>
      </c>
      <c r="AK43" s="4">
        <v>0.29883227458118145</v>
      </c>
      <c r="AL43" s="4">
        <v>0.52403607574511446</v>
      </c>
    </row>
    <row r="44" spans="1:38" x14ac:dyDescent="0.25">
      <c r="A44" s="22" t="s">
        <v>63</v>
      </c>
      <c r="B44" s="22" t="s">
        <v>64</v>
      </c>
      <c r="C44" s="21">
        <v>14600</v>
      </c>
      <c r="D44" s="26" t="s">
        <v>100</v>
      </c>
      <c r="E44" s="26"/>
      <c r="F44" s="26"/>
      <c r="G44" s="26"/>
      <c r="H44" s="27" t="s">
        <v>104</v>
      </c>
      <c r="I44" s="27" t="s">
        <v>102</v>
      </c>
      <c r="J44" s="27">
        <v>5</v>
      </c>
      <c r="AK44" s="4">
        <v>0.29131793999174727</v>
      </c>
      <c r="AL44" s="4">
        <v>0.52587625383201797</v>
      </c>
    </row>
    <row r="45" spans="1:38" x14ac:dyDescent="0.25">
      <c r="A45" s="22" t="s">
        <v>65</v>
      </c>
      <c r="B45" s="22" t="s">
        <v>66</v>
      </c>
      <c r="C45" s="21">
        <v>4200</v>
      </c>
      <c r="D45" s="26" t="s">
        <v>100</v>
      </c>
      <c r="E45" s="26"/>
      <c r="F45" s="26"/>
      <c r="G45" s="26"/>
      <c r="H45" s="27"/>
      <c r="I45" s="27" t="s">
        <v>103</v>
      </c>
      <c r="J45" s="27">
        <v>5</v>
      </c>
      <c r="AK45" s="4">
        <v>0.8477709810738997</v>
      </c>
      <c r="AL45" s="4">
        <v>0.31087555664207089</v>
      </c>
    </row>
    <row r="46" spans="1:38" x14ac:dyDescent="0.25">
      <c r="A46" s="22" t="s">
        <v>67</v>
      </c>
      <c r="B46" s="22" t="s">
        <v>14</v>
      </c>
      <c r="C46" s="21">
        <v>2300</v>
      </c>
      <c r="D46" s="26" t="s">
        <v>100</v>
      </c>
      <c r="E46" s="26"/>
      <c r="F46" s="26"/>
      <c r="G46" s="26"/>
      <c r="H46" s="27"/>
      <c r="I46" s="27" t="s">
        <v>102</v>
      </c>
      <c r="J46" s="27">
        <v>2</v>
      </c>
      <c r="AK46" s="4">
        <v>0.843612949896686</v>
      </c>
      <c r="AL46" s="4">
        <v>0.8087798179608281</v>
      </c>
    </row>
    <row r="47" spans="1:38" x14ac:dyDescent="0.25">
      <c r="A47" s="22" t="s">
        <v>68</v>
      </c>
      <c r="B47" s="22" t="s">
        <v>69</v>
      </c>
      <c r="C47" s="21">
        <v>2800</v>
      </c>
      <c r="D47" s="26" t="s">
        <v>100</v>
      </c>
      <c r="E47" s="26"/>
      <c r="F47" s="26" t="s">
        <v>100</v>
      </c>
      <c r="G47" s="26"/>
      <c r="H47" s="27"/>
      <c r="I47" s="27" t="s">
        <v>102</v>
      </c>
      <c r="J47" s="27">
        <v>2</v>
      </c>
      <c r="AK47" s="4">
        <v>0.80190391486658841</v>
      </c>
      <c r="AL47" s="4">
        <v>0.58670997610157261</v>
      </c>
    </row>
    <row r="48" spans="1:38" x14ac:dyDescent="0.25">
      <c r="A48" s="22" t="s">
        <v>70</v>
      </c>
      <c r="B48" s="22" t="s">
        <v>71</v>
      </c>
      <c r="C48" s="21">
        <v>2500</v>
      </c>
      <c r="D48" s="26"/>
      <c r="E48" s="26" t="s">
        <v>100</v>
      </c>
      <c r="F48" s="26"/>
      <c r="G48" s="26" t="s">
        <v>100</v>
      </c>
      <c r="H48" s="27" t="s">
        <v>104</v>
      </c>
      <c r="I48" s="27" t="s">
        <v>102</v>
      </c>
      <c r="J48" s="27" t="s">
        <v>101</v>
      </c>
      <c r="AK48" s="4">
        <v>0.13682195659439844</v>
      </c>
      <c r="AL48" s="4">
        <v>0.14609205946937631</v>
      </c>
    </row>
    <row r="49" spans="1:38" x14ac:dyDescent="0.25">
      <c r="A49" s="22" t="s">
        <v>72</v>
      </c>
      <c r="B49" s="22" t="s">
        <v>73</v>
      </c>
      <c r="C49" s="21">
        <v>2300</v>
      </c>
      <c r="D49" s="26"/>
      <c r="E49" s="26"/>
      <c r="F49" s="26"/>
      <c r="G49" s="26"/>
      <c r="H49" s="27"/>
      <c r="I49" s="27" t="s">
        <v>102</v>
      </c>
      <c r="J49" s="27">
        <v>15</v>
      </c>
      <c r="AK49" s="4">
        <v>0.65925012017381335</v>
      </c>
      <c r="AL49" s="4">
        <v>0.66902231067609919</v>
      </c>
    </row>
    <row r="50" spans="1:38" x14ac:dyDescent="0.25">
      <c r="A50" s="22" t="s">
        <v>74</v>
      </c>
      <c r="B50" s="22" t="s">
        <v>75</v>
      </c>
      <c r="C50" s="21">
        <v>1200</v>
      </c>
      <c r="D50" s="26"/>
      <c r="E50" s="26"/>
      <c r="F50" s="26" t="s">
        <v>100</v>
      </c>
      <c r="G50" s="26"/>
      <c r="H50" s="27"/>
      <c r="I50" s="27" t="s">
        <v>102</v>
      </c>
      <c r="J50" s="27">
        <v>15</v>
      </c>
      <c r="AK50" s="4">
        <v>0.56666349304517227</v>
      </c>
      <c r="AL50" s="4">
        <v>0.58842392210005134</v>
      </c>
    </row>
    <row r="51" spans="1:38" x14ac:dyDescent="0.25">
      <c r="A51" s="22" t="s">
        <v>76</v>
      </c>
      <c r="B51" s="22" t="s">
        <v>22</v>
      </c>
      <c r="C51" s="21">
        <v>14600</v>
      </c>
      <c r="D51" s="26"/>
      <c r="E51" s="26"/>
      <c r="F51" s="26"/>
      <c r="G51" s="26"/>
      <c r="H51" s="27" t="s">
        <v>105</v>
      </c>
      <c r="I51" s="27" t="s">
        <v>102</v>
      </c>
      <c r="J51" s="27" t="s">
        <v>101</v>
      </c>
      <c r="AK51" s="4">
        <v>0.92436023399734812</v>
      </c>
      <c r="AL51" s="4">
        <v>0.99461002129167919</v>
      </c>
    </row>
    <row r="52" spans="1:38" x14ac:dyDescent="0.25">
      <c r="A52" s="22" t="s">
        <v>77</v>
      </c>
      <c r="B52" s="22" t="s">
        <v>78</v>
      </c>
      <c r="C52" s="21">
        <v>3500</v>
      </c>
      <c r="D52" s="26"/>
      <c r="E52" s="26" t="s">
        <v>100</v>
      </c>
      <c r="F52" s="26" t="s">
        <v>100</v>
      </c>
      <c r="G52" s="26"/>
      <c r="H52" s="27"/>
      <c r="I52" s="27" t="s">
        <v>103</v>
      </c>
      <c r="J52" s="27">
        <v>2</v>
      </c>
      <c r="AK52" s="4">
        <v>0.67730982567980236</v>
      </c>
      <c r="AL52" s="4">
        <v>0.48616413828393457</v>
      </c>
    </row>
    <row r="53" spans="1:38" x14ac:dyDescent="0.25">
      <c r="A53" s="22" t="s">
        <v>13</v>
      </c>
      <c r="B53" s="22" t="s">
        <v>4</v>
      </c>
      <c r="C53" s="21">
        <v>2500</v>
      </c>
      <c r="D53" s="26" t="s">
        <v>100</v>
      </c>
      <c r="E53" s="26" t="s">
        <v>100</v>
      </c>
      <c r="F53" s="26"/>
      <c r="G53" s="26"/>
      <c r="H53" s="27" t="s">
        <v>105</v>
      </c>
      <c r="I53" s="27" t="s">
        <v>103</v>
      </c>
      <c r="J53" s="27">
        <v>5</v>
      </c>
      <c r="AK53" s="4">
        <v>0.52498732702673789</v>
      </c>
      <c r="AL53" s="4">
        <v>0.93571924955914643</v>
      </c>
    </row>
    <row r="54" spans="1:38" x14ac:dyDescent="0.25">
      <c r="A54" s="22" t="s">
        <v>79</v>
      </c>
      <c r="B54" s="22" t="s">
        <v>64</v>
      </c>
      <c r="C54" s="21">
        <v>14600</v>
      </c>
      <c r="D54" s="26"/>
      <c r="E54" s="26" t="s">
        <v>100</v>
      </c>
      <c r="F54" s="26"/>
      <c r="G54" s="26"/>
      <c r="H54" s="27"/>
      <c r="I54" s="27" t="s">
        <v>103</v>
      </c>
      <c r="J54" s="27">
        <v>15</v>
      </c>
      <c r="AK54" s="4">
        <v>0.96503109901441164</v>
      </c>
      <c r="AL54" s="4">
        <v>0.53714139314065379</v>
      </c>
    </row>
    <row r="55" spans="1:38" x14ac:dyDescent="0.25">
      <c r="A55" s="22" t="s">
        <v>80</v>
      </c>
      <c r="B55" s="22" t="s">
        <v>48</v>
      </c>
      <c r="C55" s="21">
        <v>6900</v>
      </c>
      <c r="D55" s="26"/>
      <c r="E55" s="26" t="s">
        <v>100</v>
      </c>
      <c r="F55" s="26"/>
      <c r="G55" s="26"/>
      <c r="H55" s="27" t="s">
        <v>104</v>
      </c>
      <c r="I55" s="27" t="s">
        <v>103</v>
      </c>
      <c r="J55" s="27">
        <v>2</v>
      </c>
      <c r="AK55" s="4">
        <v>0.56102959203702896</v>
      </c>
      <c r="AL55" s="4">
        <v>0.66709299612433715</v>
      </c>
    </row>
    <row r="56" spans="1:38" x14ac:dyDescent="0.25">
      <c r="A56" s="22" t="s">
        <v>81</v>
      </c>
      <c r="B56" s="22" t="s">
        <v>58</v>
      </c>
      <c r="C56" s="21">
        <v>3500</v>
      </c>
      <c r="D56" s="26" t="s">
        <v>100</v>
      </c>
      <c r="E56" s="26" t="s">
        <v>100</v>
      </c>
      <c r="F56" s="26" t="s">
        <v>100</v>
      </c>
      <c r="G56" s="26"/>
      <c r="H56" s="27"/>
      <c r="I56" s="27" t="s">
        <v>103</v>
      </c>
      <c r="J56" s="27">
        <v>5</v>
      </c>
      <c r="AK56" s="4">
        <v>0.17459722559871227</v>
      </c>
      <c r="AL56" s="4">
        <v>0.28909257893829454</v>
      </c>
    </row>
    <row r="57" spans="1:38" x14ac:dyDescent="0.25">
      <c r="A57" s="22" t="s">
        <v>82</v>
      </c>
      <c r="B57" s="22" t="s">
        <v>24</v>
      </c>
      <c r="C57" s="21">
        <v>23300</v>
      </c>
      <c r="D57" s="26" t="s">
        <v>100</v>
      </c>
      <c r="E57" s="26" t="s">
        <v>100</v>
      </c>
      <c r="F57" s="26"/>
      <c r="G57" s="26" t="s">
        <v>100</v>
      </c>
      <c r="H57" s="27" t="s">
        <v>104</v>
      </c>
      <c r="I57" s="27" t="s">
        <v>102</v>
      </c>
      <c r="J57" s="27">
        <v>5</v>
      </c>
      <c r="AK57" s="4">
        <v>0.62260546859772514</v>
      </c>
      <c r="AL57" s="4">
        <v>0.71103303292996434</v>
      </c>
    </row>
    <row r="58" spans="1:38" x14ac:dyDescent="0.25">
      <c r="A58" s="22" t="s">
        <v>83</v>
      </c>
      <c r="B58" s="22" t="s">
        <v>84</v>
      </c>
      <c r="C58" s="21">
        <v>14600</v>
      </c>
      <c r="D58" s="26" t="s">
        <v>100</v>
      </c>
      <c r="E58" s="26" t="s">
        <v>100</v>
      </c>
      <c r="F58" s="26"/>
      <c r="G58" s="26"/>
      <c r="H58" s="27"/>
      <c r="I58" s="27" t="s">
        <v>103</v>
      </c>
      <c r="J58" s="27">
        <v>15</v>
      </c>
      <c r="AK58" s="4">
        <v>0.32773781455195738</v>
      </c>
      <c r="AL58" s="4">
        <v>0.67979425751648737</v>
      </c>
    </row>
    <row r="59" spans="1:38" x14ac:dyDescent="0.25">
      <c r="A59" s="22" t="s">
        <v>85</v>
      </c>
      <c r="B59" s="22" t="s">
        <v>86</v>
      </c>
      <c r="C59" s="21">
        <v>4200</v>
      </c>
      <c r="D59" s="26" t="s">
        <v>100</v>
      </c>
      <c r="E59" s="26"/>
      <c r="F59" s="26"/>
      <c r="G59" s="26"/>
      <c r="H59" s="27"/>
      <c r="I59" s="27" t="s">
        <v>103</v>
      </c>
      <c r="J59" s="27" t="s">
        <v>101</v>
      </c>
      <c r="AK59" s="4">
        <v>0.84369264605677552</v>
      </c>
      <c r="AL59" s="4">
        <v>0.93506694618007458</v>
      </c>
    </row>
    <row r="60" spans="1:38" x14ac:dyDescent="0.25">
      <c r="A60" s="22" t="s">
        <v>13</v>
      </c>
      <c r="B60" s="22" t="s">
        <v>87</v>
      </c>
      <c r="C60" s="21">
        <v>2300</v>
      </c>
      <c r="D60" s="26" t="s">
        <v>100</v>
      </c>
      <c r="E60" s="26" t="s">
        <v>100</v>
      </c>
      <c r="F60" s="26"/>
      <c r="G60" s="26"/>
      <c r="H60" s="27"/>
      <c r="I60" s="27" t="s">
        <v>102</v>
      </c>
      <c r="J60" s="27" t="s">
        <v>101</v>
      </c>
      <c r="AK60" s="4">
        <v>0.71772704367066054</v>
      </c>
      <c r="AL60" s="4">
        <v>0.53155458354461271</v>
      </c>
    </row>
    <row r="61" spans="1:38" x14ac:dyDescent="0.25">
      <c r="A61" s="22" t="s">
        <v>5</v>
      </c>
      <c r="B61" s="22" t="s">
        <v>6</v>
      </c>
      <c r="C61" s="21">
        <v>2800</v>
      </c>
      <c r="D61" s="26" t="s">
        <v>100</v>
      </c>
      <c r="E61" s="26"/>
      <c r="F61" s="26" t="s">
        <v>100</v>
      </c>
      <c r="G61" s="26" t="s">
        <v>100</v>
      </c>
      <c r="H61" s="27"/>
      <c r="I61" s="27" t="s">
        <v>102</v>
      </c>
      <c r="J61" s="27">
        <v>5</v>
      </c>
      <c r="AK61" s="4">
        <v>0.39959179733107308</v>
      </c>
      <c r="AL61" s="4">
        <v>0.60975320401861366</v>
      </c>
    </row>
    <row r="62" spans="1:38" x14ac:dyDescent="0.25">
      <c r="A62" s="22" t="s">
        <v>7</v>
      </c>
      <c r="B62" s="22" t="s">
        <v>8</v>
      </c>
      <c r="C62" s="21">
        <v>2500</v>
      </c>
      <c r="D62" s="26" t="s">
        <v>100</v>
      </c>
      <c r="E62" s="26"/>
      <c r="F62" s="26"/>
      <c r="G62" s="26"/>
      <c r="H62" s="27" t="s">
        <v>105</v>
      </c>
      <c r="I62" s="27" t="s">
        <v>102</v>
      </c>
      <c r="J62" s="27">
        <v>15</v>
      </c>
      <c r="AK62" s="4">
        <v>0.95111030073482761</v>
      </c>
      <c r="AL62" s="4">
        <v>0.2419539343382473</v>
      </c>
    </row>
    <row r="63" spans="1:38" x14ac:dyDescent="0.25">
      <c r="A63" s="22" t="s">
        <v>9</v>
      </c>
      <c r="B63" s="22" t="s">
        <v>10</v>
      </c>
      <c r="C63" s="21">
        <v>2300</v>
      </c>
      <c r="D63" s="26" t="s">
        <v>100</v>
      </c>
      <c r="E63" s="26"/>
      <c r="F63" s="26" t="s">
        <v>100</v>
      </c>
      <c r="G63" s="26"/>
      <c r="H63" s="27"/>
      <c r="I63" s="27" t="s">
        <v>102</v>
      </c>
      <c r="J63" s="27">
        <v>15</v>
      </c>
      <c r="AK63" s="4">
        <v>6.8005243565178897E-2</v>
      </c>
      <c r="AL63" s="4">
        <v>0.17835816950927985</v>
      </c>
    </row>
    <row r="64" spans="1:38" x14ac:dyDescent="0.25">
      <c r="A64" s="22" t="s">
        <v>11</v>
      </c>
      <c r="B64" s="22" t="s">
        <v>12</v>
      </c>
      <c r="C64" s="21">
        <v>1200</v>
      </c>
      <c r="D64" s="26" t="s">
        <v>100</v>
      </c>
      <c r="E64" s="26" t="s">
        <v>100</v>
      </c>
      <c r="F64" s="26" t="s">
        <v>100</v>
      </c>
      <c r="G64" s="26"/>
      <c r="H64" s="27"/>
      <c r="I64" s="27" t="s">
        <v>102</v>
      </c>
      <c r="J64" s="27">
        <v>5</v>
      </c>
      <c r="AK64" s="4">
        <v>7.8626175930432418E-2</v>
      </c>
      <c r="AL64" s="4">
        <v>0.51687696124839644</v>
      </c>
    </row>
    <row r="65" spans="1:38" x14ac:dyDescent="0.25">
      <c r="A65" s="22" t="s">
        <v>13</v>
      </c>
      <c r="B65" s="22" t="s">
        <v>14</v>
      </c>
      <c r="C65" s="21">
        <v>14600</v>
      </c>
      <c r="D65" s="26"/>
      <c r="E65" s="26"/>
      <c r="F65" s="26"/>
      <c r="G65" s="26"/>
      <c r="H65" s="27"/>
      <c r="I65" s="27" t="s">
        <v>102</v>
      </c>
      <c r="J65" s="27">
        <v>2</v>
      </c>
      <c r="AK65" s="4">
        <v>0.35348091172647067</v>
      </c>
      <c r="AL65" s="4">
        <v>0.12464687141587372</v>
      </c>
    </row>
    <row r="66" spans="1:38" x14ac:dyDescent="0.25">
      <c r="A66" s="22" t="s">
        <v>15</v>
      </c>
      <c r="B66" s="22" t="s">
        <v>16</v>
      </c>
      <c r="C66" s="21">
        <v>20000</v>
      </c>
      <c r="D66" s="26"/>
      <c r="E66" s="26" t="s">
        <v>100</v>
      </c>
      <c r="F66" s="26" t="s">
        <v>100</v>
      </c>
      <c r="G66" s="26"/>
      <c r="H66" s="27" t="s">
        <v>104</v>
      </c>
      <c r="I66" s="27" t="s">
        <v>102</v>
      </c>
      <c r="J66" s="27">
        <v>5</v>
      </c>
      <c r="AK66" s="4">
        <v>0.39957382525600682</v>
      </c>
      <c r="AL66" s="4">
        <v>0.92899259842510395</v>
      </c>
    </row>
    <row r="67" spans="1:38" x14ac:dyDescent="0.25">
      <c r="A67" s="22" t="s">
        <v>17</v>
      </c>
      <c r="B67" s="22" t="s">
        <v>18</v>
      </c>
      <c r="C67" s="21">
        <v>5000</v>
      </c>
      <c r="D67" s="26"/>
      <c r="E67" s="26"/>
      <c r="F67" s="26"/>
      <c r="G67" s="26"/>
      <c r="H67" s="27"/>
      <c r="I67" s="27" t="s">
        <v>102</v>
      </c>
      <c r="J67" s="27" t="s">
        <v>101</v>
      </c>
      <c r="AK67" s="4">
        <v>0.61365504816532135</v>
      </c>
      <c r="AL67" s="4">
        <v>0.67253892829122042</v>
      </c>
    </row>
    <row r="68" spans="1:38" x14ac:dyDescent="0.25">
      <c r="A68" s="22" t="s">
        <v>19</v>
      </c>
      <c r="B68" s="22" t="s">
        <v>20</v>
      </c>
      <c r="C68" s="21">
        <v>100000</v>
      </c>
      <c r="D68" s="26" t="s">
        <v>100</v>
      </c>
      <c r="E68" s="26" t="s">
        <v>100</v>
      </c>
      <c r="F68" s="26" t="s">
        <v>100</v>
      </c>
      <c r="G68" s="26" t="s">
        <v>100</v>
      </c>
      <c r="H68" s="27" t="s">
        <v>105</v>
      </c>
      <c r="I68" s="27" t="s">
        <v>102</v>
      </c>
      <c r="J68" s="27">
        <v>2</v>
      </c>
      <c r="AK68" s="4">
        <v>0.5226276276282148</v>
      </c>
      <c r="AL68" s="4">
        <v>0.47231906249686162</v>
      </c>
    </row>
    <row r="69" spans="1:38" x14ac:dyDescent="0.25">
      <c r="C69" s="10"/>
      <c r="D69" s="12"/>
      <c r="E69" s="12"/>
      <c r="F69" s="12"/>
      <c r="G69" s="12"/>
      <c r="H69" s="12"/>
      <c r="J69" s="12"/>
    </row>
    <row r="70" spans="1:38" x14ac:dyDescent="0.25">
      <c r="D70" s="12"/>
      <c r="E70" s="12"/>
      <c r="F70" s="12"/>
      <c r="G70" s="12"/>
      <c r="H70" s="12"/>
      <c r="J70" s="12"/>
    </row>
    <row r="71" spans="1:38" x14ac:dyDescent="0.25">
      <c r="D71" s="12"/>
      <c r="E71" s="12"/>
      <c r="F71" s="12"/>
      <c r="G71" s="12"/>
      <c r="H71" s="12"/>
      <c r="J71" s="12"/>
    </row>
    <row r="72" spans="1:38" x14ac:dyDescent="0.25">
      <c r="D72" s="12"/>
      <c r="E72" s="12"/>
      <c r="F72" s="12"/>
      <c r="G72" s="12"/>
      <c r="H72" s="12"/>
      <c r="J72" s="12"/>
    </row>
    <row r="73" spans="1:38" x14ac:dyDescent="0.25">
      <c r="D73" s="12"/>
      <c r="E73" s="12"/>
      <c r="F73" s="12"/>
      <c r="G73" s="12"/>
      <c r="J73" s="12"/>
    </row>
    <row r="74" spans="1:38" x14ac:dyDescent="0.25">
      <c r="D74" s="12"/>
      <c r="E74" s="12"/>
      <c r="F74" s="12"/>
      <c r="G74" s="12"/>
      <c r="J74" s="12"/>
    </row>
    <row r="75" spans="1:38" x14ac:dyDescent="0.25">
      <c r="D75" s="12"/>
      <c r="E75" s="12"/>
      <c r="F75" s="12"/>
      <c r="G75" s="12"/>
      <c r="J75" s="12"/>
    </row>
    <row r="76" spans="1:38" x14ac:dyDescent="0.25">
      <c r="D76" s="12"/>
      <c r="E76" s="12"/>
      <c r="F76" s="12"/>
      <c r="G76" s="12"/>
      <c r="J76" s="12"/>
    </row>
    <row r="77" spans="1:38" x14ac:dyDescent="0.25">
      <c r="D77" s="12"/>
      <c r="E77" s="12"/>
      <c r="F77" s="12"/>
      <c r="G77" s="12"/>
      <c r="J77" s="12"/>
    </row>
    <row r="78" spans="1:38" x14ac:dyDescent="0.25">
      <c r="D78" s="12"/>
      <c r="E78" s="12"/>
      <c r="F78" s="12"/>
      <c r="G78" s="12"/>
      <c r="J78" s="12"/>
    </row>
    <row r="79" spans="1:38" x14ac:dyDescent="0.25">
      <c r="D79" s="12"/>
      <c r="E79" s="12"/>
      <c r="F79" s="12"/>
      <c r="G79" s="12"/>
      <c r="J79" s="12"/>
    </row>
    <row r="80" spans="1:38" x14ac:dyDescent="0.25">
      <c r="D80" s="12"/>
      <c r="E80" s="12"/>
      <c r="F80" s="12"/>
      <c r="G80" s="12"/>
      <c r="J80" s="12"/>
    </row>
    <row r="81" spans="4:10" x14ac:dyDescent="0.25">
      <c r="D81" s="12"/>
      <c r="E81" s="12"/>
      <c r="F81" s="12"/>
      <c r="G81" s="12"/>
      <c r="J81" s="12"/>
    </row>
    <row r="82" spans="4:10" x14ac:dyDescent="0.25">
      <c r="D82" s="12"/>
      <c r="E82" s="12"/>
      <c r="F82" s="12"/>
      <c r="G82" s="12"/>
      <c r="J82" s="12"/>
    </row>
    <row r="83" spans="4:10" x14ac:dyDescent="0.25">
      <c r="D83" s="12"/>
      <c r="E83" s="12"/>
      <c r="F83" s="12"/>
      <c r="G83" s="12"/>
      <c r="J83" s="12"/>
    </row>
    <row r="84" spans="4:10" x14ac:dyDescent="0.25">
      <c r="D84" s="12"/>
      <c r="E84" s="12"/>
      <c r="F84" s="12"/>
      <c r="G84" s="12"/>
      <c r="J84" s="12"/>
    </row>
    <row r="85" spans="4:10" x14ac:dyDescent="0.25">
      <c r="D85" s="12"/>
      <c r="E85" s="12"/>
      <c r="F85" s="12"/>
      <c r="G85" s="12"/>
      <c r="J85" s="12"/>
    </row>
    <row r="86" spans="4:10" x14ac:dyDescent="0.25">
      <c r="D86" s="12"/>
      <c r="E86" s="12"/>
      <c r="F86" s="12"/>
      <c r="G86" s="12"/>
      <c r="J86" s="12"/>
    </row>
    <row r="87" spans="4:10" x14ac:dyDescent="0.25">
      <c r="D87" s="12"/>
      <c r="E87" s="12"/>
      <c r="F87" s="12"/>
      <c r="G87" s="12"/>
      <c r="J87" s="12"/>
    </row>
    <row r="88" spans="4:10" x14ac:dyDescent="0.25">
      <c r="D88" s="12"/>
      <c r="E88" s="12"/>
      <c r="F88" s="12"/>
      <c r="G88" s="12"/>
      <c r="J88" s="12"/>
    </row>
    <row r="89" spans="4:10" x14ac:dyDescent="0.25">
      <c r="D89" s="12"/>
      <c r="E89" s="12"/>
      <c r="F89" s="12"/>
      <c r="G89" s="12"/>
      <c r="J89" s="12"/>
    </row>
    <row r="90" spans="4:10" x14ac:dyDescent="0.25">
      <c r="D90" s="12"/>
      <c r="E90" s="12"/>
      <c r="F90" s="12"/>
      <c r="G90" s="12"/>
      <c r="J90" s="12"/>
    </row>
    <row r="91" spans="4:10" x14ac:dyDescent="0.25">
      <c r="D91" s="12"/>
      <c r="E91" s="12"/>
      <c r="F91" s="12"/>
      <c r="G91" s="12"/>
      <c r="J91" s="12"/>
    </row>
    <row r="92" spans="4:10" x14ac:dyDescent="0.25">
      <c r="D92" s="12"/>
      <c r="E92" s="12"/>
      <c r="F92" s="12"/>
      <c r="G92" s="12"/>
      <c r="J92" s="12"/>
    </row>
    <row r="93" spans="4:10" x14ac:dyDescent="0.25">
      <c r="D93" s="12"/>
      <c r="E93" s="12"/>
      <c r="F93" s="12"/>
      <c r="G93" s="12"/>
      <c r="J93" s="12"/>
    </row>
    <row r="94" spans="4:10" x14ac:dyDescent="0.25">
      <c r="D94" s="12"/>
      <c r="E94" s="12"/>
      <c r="F94" s="12"/>
      <c r="G94" s="12"/>
      <c r="J94" s="12"/>
    </row>
    <row r="95" spans="4:10" x14ac:dyDescent="0.25">
      <c r="D95" s="12"/>
      <c r="E95" s="12"/>
      <c r="F95" s="12"/>
      <c r="G95" s="12"/>
      <c r="J95" s="12"/>
    </row>
    <row r="96" spans="4:10" x14ac:dyDescent="0.25">
      <c r="D96" s="12"/>
      <c r="E96" s="12"/>
      <c r="F96" s="12"/>
      <c r="G96" s="12"/>
      <c r="J96" s="12"/>
    </row>
    <row r="97" spans="4:10" x14ac:dyDescent="0.25">
      <c r="D97" s="12"/>
      <c r="E97" s="12"/>
      <c r="F97" s="12"/>
      <c r="G97" s="12"/>
      <c r="J97" s="12"/>
    </row>
  </sheetData>
  <mergeCells count="2">
    <mergeCell ref="D5:G5"/>
    <mergeCell ref="D2:G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98"/>
  <sheetViews>
    <sheetView topLeftCell="C4" workbookViewId="0">
      <selection activeCell="G8" sqref="G8:G69"/>
    </sheetView>
  </sheetViews>
  <sheetFormatPr defaultRowHeight="15" x14ac:dyDescent="0.25"/>
  <cols>
    <col min="1" max="1" width="15.85546875" style="2" customWidth="1"/>
    <col min="2" max="2" width="12.5703125" style="2" customWidth="1"/>
    <col min="3" max="3" width="14.140625" style="2" customWidth="1"/>
    <col min="4" max="4" width="15.5703125" style="4" customWidth="1"/>
    <col min="5" max="5" width="22.42578125" style="2" customWidth="1"/>
    <col min="6" max="6" width="18.5703125" style="2" customWidth="1"/>
    <col min="7" max="7" width="17" style="2" customWidth="1"/>
    <col min="8" max="13" width="9.140625" style="2"/>
    <col min="14" max="14" width="15" style="40" customWidth="1"/>
    <col min="15" max="15" width="11.28515625" style="40" customWidth="1"/>
    <col min="16" max="16" width="13.85546875" style="40" customWidth="1"/>
    <col min="17" max="17" width="14.85546875" style="40" customWidth="1"/>
    <col min="18" max="18" width="14.7109375" style="40" customWidth="1"/>
    <col min="19" max="19" width="15.85546875" style="40" customWidth="1"/>
    <col min="20" max="20" width="14.5703125" style="40" customWidth="1"/>
    <col min="21" max="29" width="9.140625" style="2"/>
    <col min="30" max="31" width="17.5703125" style="4" hidden="1" customWidth="1"/>
    <col min="32" max="243" width="9.140625" style="2"/>
    <col min="244" max="244" width="15.85546875" style="2" customWidth="1"/>
    <col min="245" max="246" width="12.5703125" style="2" customWidth="1"/>
    <col min="247" max="247" width="13.7109375" style="2" customWidth="1"/>
    <col min="248" max="248" width="14" style="2" customWidth="1"/>
    <col min="249" max="249" width="9.140625" style="2"/>
    <col min="250" max="250" width="11" style="2" customWidth="1"/>
    <col min="251" max="253" width="9.140625" style="2"/>
    <col min="254" max="254" width="11.140625" style="2" customWidth="1"/>
    <col min="255" max="255" width="13.85546875" style="2" customWidth="1"/>
    <col min="256" max="256" width="14.5703125" style="2" customWidth="1"/>
    <col min="257" max="257" width="13.7109375" style="2" customWidth="1"/>
    <col min="258" max="499" width="9.140625" style="2"/>
    <col min="500" max="500" width="15.85546875" style="2" customWidth="1"/>
    <col min="501" max="502" width="12.5703125" style="2" customWidth="1"/>
    <col min="503" max="503" width="13.7109375" style="2" customWidth="1"/>
    <col min="504" max="504" width="14" style="2" customWidth="1"/>
    <col min="505" max="505" width="9.140625" style="2"/>
    <col min="506" max="506" width="11" style="2" customWidth="1"/>
    <col min="507" max="509" width="9.140625" style="2"/>
    <col min="510" max="510" width="11.140625" style="2" customWidth="1"/>
    <col min="511" max="511" width="13.85546875" style="2" customWidth="1"/>
    <col min="512" max="512" width="14.5703125" style="2" customWidth="1"/>
    <col min="513" max="513" width="13.7109375" style="2" customWidth="1"/>
    <col min="514" max="755" width="9.140625" style="2"/>
    <col min="756" max="756" width="15.85546875" style="2" customWidth="1"/>
    <col min="757" max="758" width="12.5703125" style="2" customWidth="1"/>
    <col min="759" max="759" width="13.7109375" style="2" customWidth="1"/>
    <col min="760" max="760" width="14" style="2" customWidth="1"/>
    <col min="761" max="761" width="9.140625" style="2"/>
    <col min="762" max="762" width="11" style="2" customWidth="1"/>
    <col min="763" max="765" width="9.140625" style="2"/>
    <col min="766" max="766" width="11.140625" style="2" customWidth="1"/>
    <col min="767" max="767" width="13.85546875" style="2" customWidth="1"/>
    <col min="768" max="768" width="14.5703125" style="2" customWidth="1"/>
    <col min="769" max="769" width="13.7109375" style="2" customWidth="1"/>
    <col min="770" max="1011" width="9.140625" style="2"/>
    <col min="1012" max="1012" width="15.85546875" style="2" customWidth="1"/>
    <col min="1013" max="1014" width="12.5703125" style="2" customWidth="1"/>
    <col min="1015" max="1015" width="13.7109375" style="2" customWidth="1"/>
    <col min="1016" max="1016" width="14" style="2" customWidth="1"/>
    <col min="1017" max="1017" width="9.140625" style="2"/>
    <col min="1018" max="1018" width="11" style="2" customWidth="1"/>
    <col min="1019" max="1021" width="9.140625" style="2"/>
    <col min="1022" max="1022" width="11.140625" style="2" customWidth="1"/>
    <col min="1023" max="1023" width="13.85546875" style="2" customWidth="1"/>
    <col min="1024" max="1024" width="14.5703125" style="2" customWidth="1"/>
    <col min="1025" max="1025" width="13.7109375" style="2" customWidth="1"/>
    <col min="1026" max="1267" width="9.140625" style="2"/>
    <col min="1268" max="1268" width="15.85546875" style="2" customWidth="1"/>
    <col min="1269" max="1270" width="12.5703125" style="2" customWidth="1"/>
    <col min="1271" max="1271" width="13.7109375" style="2" customWidth="1"/>
    <col min="1272" max="1272" width="14" style="2" customWidth="1"/>
    <col min="1273" max="1273" width="9.140625" style="2"/>
    <col min="1274" max="1274" width="11" style="2" customWidth="1"/>
    <col min="1275" max="1277" width="9.140625" style="2"/>
    <col min="1278" max="1278" width="11.140625" style="2" customWidth="1"/>
    <col min="1279" max="1279" width="13.85546875" style="2" customWidth="1"/>
    <col min="1280" max="1280" width="14.5703125" style="2" customWidth="1"/>
    <col min="1281" max="1281" width="13.7109375" style="2" customWidth="1"/>
    <col min="1282" max="1523" width="9.140625" style="2"/>
    <col min="1524" max="1524" width="15.85546875" style="2" customWidth="1"/>
    <col min="1525" max="1526" width="12.5703125" style="2" customWidth="1"/>
    <col min="1527" max="1527" width="13.7109375" style="2" customWidth="1"/>
    <col min="1528" max="1528" width="14" style="2" customWidth="1"/>
    <col min="1529" max="1529" width="9.140625" style="2"/>
    <col min="1530" max="1530" width="11" style="2" customWidth="1"/>
    <col min="1531" max="1533" width="9.140625" style="2"/>
    <col min="1534" max="1534" width="11.140625" style="2" customWidth="1"/>
    <col min="1535" max="1535" width="13.85546875" style="2" customWidth="1"/>
    <col min="1536" max="1536" width="14.5703125" style="2" customWidth="1"/>
    <col min="1537" max="1537" width="13.7109375" style="2" customWidth="1"/>
    <col min="1538" max="1779" width="9.140625" style="2"/>
    <col min="1780" max="1780" width="15.85546875" style="2" customWidth="1"/>
    <col min="1781" max="1782" width="12.5703125" style="2" customWidth="1"/>
    <col min="1783" max="1783" width="13.7109375" style="2" customWidth="1"/>
    <col min="1784" max="1784" width="14" style="2" customWidth="1"/>
    <col min="1785" max="1785" width="9.140625" style="2"/>
    <col min="1786" max="1786" width="11" style="2" customWidth="1"/>
    <col min="1787" max="1789" width="9.140625" style="2"/>
    <col min="1790" max="1790" width="11.140625" style="2" customWidth="1"/>
    <col min="1791" max="1791" width="13.85546875" style="2" customWidth="1"/>
    <col min="1792" max="1792" width="14.5703125" style="2" customWidth="1"/>
    <col min="1793" max="1793" width="13.7109375" style="2" customWidth="1"/>
    <col min="1794" max="2035" width="9.140625" style="2"/>
    <col min="2036" max="2036" width="15.85546875" style="2" customWidth="1"/>
    <col min="2037" max="2038" width="12.5703125" style="2" customWidth="1"/>
    <col min="2039" max="2039" width="13.7109375" style="2" customWidth="1"/>
    <col min="2040" max="2040" width="14" style="2" customWidth="1"/>
    <col min="2041" max="2041" width="9.140625" style="2"/>
    <col min="2042" max="2042" width="11" style="2" customWidth="1"/>
    <col min="2043" max="2045" width="9.140625" style="2"/>
    <col min="2046" max="2046" width="11.140625" style="2" customWidth="1"/>
    <col min="2047" max="2047" width="13.85546875" style="2" customWidth="1"/>
    <col min="2048" max="2048" width="14.5703125" style="2" customWidth="1"/>
    <col min="2049" max="2049" width="13.7109375" style="2" customWidth="1"/>
    <col min="2050" max="2291" width="9.140625" style="2"/>
    <col min="2292" max="2292" width="15.85546875" style="2" customWidth="1"/>
    <col min="2293" max="2294" width="12.5703125" style="2" customWidth="1"/>
    <col min="2295" max="2295" width="13.7109375" style="2" customWidth="1"/>
    <col min="2296" max="2296" width="14" style="2" customWidth="1"/>
    <col min="2297" max="2297" width="9.140625" style="2"/>
    <col min="2298" max="2298" width="11" style="2" customWidth="1"/>
    <col min="2299" max="2301" width="9.140625" style="2"/>
    <col min="2302" max="2302" width="11.140625" style="2" customWidth="1"/>
    <col min="2303" max="2303" width="13.85546875" style="2" customWidth="1"/>
    <col min="2304" max="2304" width="14.5703125" style="2" customWidth="1"/>
    <col min="2305" max="2305" width="13.7109375" style="2" customWidth="1"/>
    <col min="2306" max="2547" width="9.140625" style="2"/>
    <col min="2548" max="2548" width="15.85546875" style="2" customWidth="1"/>
    <col min="2549" max="2550" width="12.5703125" style="2" customWidth="1"/>
    <col min="2551" max="2551" width="13.7109375" style="2" customWidth="1"/>
    <col min="2552" max="2552" width="14" style="2" customWidth="1"/>
    <col min="2553" max="2553" width="9.140625" style="2"/>
    <col min="2554" max="2554" width="11" style="2" customWidth="1"/>
    <col min="2555" max="2557" width="9.140625" style="2"/>
    <col min="2558" max="2558" width="11.140625" style="2" customWidth="1"/>
    <col min="2559" max="2559" width="13.85546875" style="2" customWidth="1"/>
    <col min="2560" max="2560" width="14.5703125" style="2" customWidth="1"/>
    <col min="2561" max="2561" width="13.7109375" style="2" customWidth="1"/>
    <col min="2562" max="2803" width="9.140625" style="2"/>
    <col min="2804" max="2804" width="15.85546875" style="2" customWidth="1"/>
    <col min="2805" max="2806" width="12.5703125" style="2" customWidth="1"/>
    <col min="2807" max="2807" width="13.7109375" style="2" customWidth="1"/>
    <col min="2808" max="2808" width="14" style="2" customWidth="1"/>
    <col min="2809" max="2809" width="9.140625" style="2"/>
    <col min="2810" max="2810" width="11" style="2" customWidth="1"/>
    <col min="2811" max="2813" width="9.140625" style="2"/>
    <col min="2814" max="2814" width="11.140625" style="2" customWidth="1"/>
    <col min="2815" max="2815" width="13.85546875" style="2" customWidth="1"/>
    <col min="2816" max="2816" width="14.5703125" style="2" customWidth="1"/>
    <col min="2817" max="2817" width="13.7109375" style="2" customWidth="1"/>
    <col min="2818" max="3059" width="9.140625" style="2"/>
    <col min="3060" max="3060" width="15.85546875" style="2" customWidth="1"/>
    <col min="3061" max="3062" width="12.5703125" style="2" customWidth="1"/>
    <col min="3063" max="3063" width="13.7109375" style="2" customWidth="1"/>
    <col min="3064" max="3064" width="14" style="2" customWidth="1"/>
    <col min="3065" max="3065" width="9.140625" style="2"/>
    <col min="3066" max="3066" width="11" style="2" customWidth="1"/>
    <col min="3067" max="3069" width="9.140625" style="2"/>
    <col min="3070" max="3070" width="11.140625" style="2" customWidth="1"/>
    <col min="3071" max="3071" width="13.85546875" style="2" customWidth="1"/>
    <col min="3072" max="3072" width="14.5703125" style="2" customWidth="1"/>
    <col min="3073" max="3073" width="13.7109375" style="2" customWidth="1"/>
    <col min="3074" max="3315" width="9.140625" style="2"/>
    <col min="3316" max="3316" width="15.85546875" style="2" customWidth="1"/>
    <col min="3317" max="3318" width="12.5703125" style="2" customWidth="1"/>
    <col min="3319" max="3319" width="13.7109375" style="2" customWidth="1"/>
    <col min="3320" max="3320" width="14" style="2" customWidth="1"/>
    <col min="3321" max="3321" width="9.140625" style="2"/>
    <col min="3322" max="3322" width="11" style="2" customWidth="1"/>
    <col min="3323" max="3325" width="9.140625" style="2"/>
    <col min="3326" max="3326" width="11.140625" style="2" customWidth="1"/>
    <col min="3327" max="3327" width="13.85546875" style="2" customWidth="1"/>
    <col min="3328" max="3328" width="14.5703125" style="2" customWidth="1"/>
    <col min="3329" max="3329" width="13.7109375" style="2" customWidth="1"/>
    <col min="3330" max="3571" width="9.140625" style="2"/>
    <col min="3572" max="3572" width="15.85546875" style="2" customWidth="1"/>
    <col min="3573" max="3574" width="12.5703125" style="2" customWidth="1"/>
    <col min="3575" max="3575" width="13.7109375" style="2" customWidth="1"/>
    <col min="3576" max="3576" width="14" style="2" customWidth="1"/>
    <col min="3577" max="3577" width="9.140625" style="2"/>
    <col min="3578" max="3578" width="11" style="2" customWidth="1"/>
    <col min="3579" max="3581" width="9.140625" style="2"/>
    <col min="3582" max="3582" width="11.140625" style="2" customWidth="1"/>
    <col min="3583" max="3583" width="13.85546875" style="2" customWidth="1"/>
    <col min="3584" max="3584" width="14.5703125" style="2" customWidth="1"/>
    <col min="3585" max="3585" width="13.7109375" style="2" customWidth="1"/>
    <col min="3586" max="3827" width="9.140625" style="2"/>
    <col min="3828" max="3828" width="15.85546875" style="2" customWidth="1"/>
    <col min="3829" max="3830" width="12.5703125" style="2" customWidth="1"/>
    <col min="3831" max="3831" width="13.7109375" style="2" customWidth="1"/>
    <col min="3832" max="3832" width="14" style="2" customWidth="1"/>
    <col min="3833" max="3833" width="9.140625" style="2"/>
    <col min="3834" max="3834" width="11" style="2" customWidth="1"/>
    <col min="3835" max="3837" width="9.140625" style="2"/>
    <col min="3838" max="3838" width="11.140625" style="2" customWidth="1"/>
    <col min="3839" max="3839" width="13.85546875" style="2" customWidth="1"/>
    <col min="3840" max="3840" width="14.5703125" style="2" customWidth="1"/>
    <col min="3841" max="3841" width="13.7109375" style="2" customWidth="1"/>
    <col min="3842" max="4083" width="9.140625" style="2"/>
    <col min="4084" max="4084" width="15.85546875" style="2" customWidth="1"/>
    <col min="4085" max="4086" width="12.5703125" style="2" customWidth="1"/>
    <col min="4087" max="4087" width="13.7109375" style="2" customWidth="1"/>
    <col min="4088" max="4088" width="14" style="2" customWidth="1"/>
    <col min="4089" max="4089" width="9.140625" style="2"/>
    <col min="4090" max="4090" width="11" style="2" customWidth="1"/>
    <col min="4091" max="4093" width="9.140625" style="2"/>
    <col min="4094" max="4094" width="11.140625" style="2" customWidth="1"/>
    <col min="4095" max="4095" width="13.85546875" style="2" customWidth="1"/>
    <col min="4096" max="4096" width="14.5703125" style="2" customWidth="1"/>
    <col min="4097" max="4097" width="13.7109375" style="2" customWidth="1"/>
    <col min="4098" max="4339" width="9.140625" style="2"/>
    <col min="4340" max="4340" width="15.85546875" style="2" customWidth="1"/>
    <col min="4341" max="4342" width="12.5703125" style="2" customWidth="1"/>
    <col min="4343" max="4343" width="13.7109375" style="2" customWidth="1"/>
    <col min="4344" max="4344" width="14" style="2" customWidth="1"/>
    <col min="4345" max="4345" width="9.140625" style="2"/>
    <col min="4346" max="4346" width="11" style="2" customWidth="1"/>
    <col min="4347" max="4349" width="9.140625" style="2"/>
    <col min="4350" max="4350" width="11.140625" style="2" customWidth="1"/>
    <col min="4351" max="4351" width="13.85546875" style="2" customWidth="1"/>
    <col min="4352" max="4352" width="14.5703125" style="2" customWidth="1"/>
    <col min="4353" max="4353" width="13.7109375" style="2" customWidth="1"/>
    <col min="4354" max="4595" width="9.140625" style="2"/>
    <col min="4596" max="4596" width="15.85546875" style="2" customWidth="1"/>
    <col min="4597" max="4598" width="12.5703125" style="2" customWidth="1"/>
    <col min="4599" max="4599" width="13.7109375" style="2" customWidth="1"/>
    <col min="4600" max="4600" width="14" style="2" customWidth="1"/>
    <col min="4601" max="4601" width="9.140625" style="2"/>
    <col min="4602" max="4602" width="11" style="2" customWidth="1"/>
    <col min="4603" max="4605" width="9.140625" style="2"/>
    <col min="4606" max="4606" width="11.140625" style="2" customWidth="1"/>
    <col min="4607" max="4607" width="13.85546875" style="2" customWidth="1"/>
    <col min="4608" max="4608" width="14.5703125" style="2" customWidth="1"/>
    <col min="4609" max="4609" width="13.7109375" style="2" customWidth="1"/>
    <col min="4610" max="4851" width="9.140625" style="2"/>
    <col min="4852" max="4852" width="15.85546875" style="2" customWidth="1"/>
    <col min="4853" max="4854" width="12.5703125" style="2" customWidth="1"/>
    <col min="4855" max="4855" width="13.7109375" style="2" customWidth="1"/>
    <col min="4856" max="4856" width="14" style="2" customWidth="1"/>
    <col min="4857" max="4857" width="9.140625" style="2"/>
    <col min="4858" max="4858" width="11" style="2" customWidth="1"/>
    <col min="4859" max="4861" width="9.140625" style="2"/>
    <col min="4862" max="4862" width="11.140625" style="2" customWidth="1"/>
    <col min="4863" max="4863" width="13.85546875" style="2" customWidth="1"/>
    <col min="4864" max="4864" width="14.5703125" style="2" customWidth="1"/>
    <col min="4865" max="4865" width="13.7109375" style="2" customWidth="1"/>
    <col min="4866" max="5107" width="9.140625" style="2"/>
    <col min="5108" max="5108" width="15.85546875" style="2" customWidth="1"/>
    <col min="5109" max="5110" width="12.5703125" style="2" customWidth="1"/>
    <col min="5111" max="5111" width="13.7109375" style="2" customWidth="1"/>
    <col min="5112" max="5112" width="14" style="2" customWidth="1"/>
    <col min="5113" max="5113" width="9.140625" style="2"/>
    <col min="5114" max="5114" width="11" style="2" customWidth="1"/>
    <col min="5115" max="5117" width="9.140625" style="2"/>
    <col min="5118" max="5118" width="11.140625" style="2" customWidth="1"/>
    <col min="5119" max="5119" width="13.85546875" style="2" customWidth="1"/>
    <col min="5120" max="5120" width="14.5703125" style="2" customWidth="1"/>
    <col min="5121" max="5121" width="13.7109375" style="2" customWidth="1"/>
    <col min="5122" max="5363" width="9.140625" style="2"/>
    <col min="5364" max="5364" width="15.85546875" style="2" customWidth="1"/>
    <col min="5365" max="5366" width="12.5703125" style="2" customWidth="1"/>
    <col min="5367" max="5367" width="13.7109375" style="2" customWidth="1"/>
    <col min="5368" max="5368" width="14" style="2" customWidth="1"/>
    <col min="5369" max="5369" width="9.140625" style="2"/>
    <col min="5370" max="5370" width="11" style="2" customWidth="1"/>
    <col min="5371" max="5373" width="9.140625" style="2"/>
    <col min="5374" max="5374" width="11.140625" style="2" customWidth="1"/>
    <col min="5375" max="5375" width="13.85546875" style="2" customWidth="1"/>
    <col min="5376" max="5376" width="14.5703125" style="2" customWidth="1"/>
    <col min="5377" max="5377" width="13.7109375" style="2" customWidth="1"/>
    <col min="5378" max="5619" width="9.140625" style="2"/>
    <col min="5620" max="5620" width="15.85546875" style="2" customWidth="1"/>
    <col min="5621" max="5622" width="12.5703125" style="2" customWidth="1"/>
    <col min="5623" max="5623" width="13.7109375" style="2" customWidth="1"/>
    <col min="5624" max="5624" width="14" style="2" customWidth="1"/>
    <col min="5625" max="5625" width="9.140625" style="2"/>
    <col min="5626" max="5626" width="11" style="2" customWidth="1"/>
    <col min="5627" max="5629" width="9.140625" style="2"/>
    <col min="5630" max="5630" width="11.140625" style="2" customWidth="1"/>
    <col min="5631" max="5631" width="13.85546875" style="2" customWidth="1"/>
    <col min="5632" max="5632" width="14.5703125" style="2" customWidth="1"/>
    <col min="5633" max="5633" width="13.7109375" style="2" customWidth="1"/>
    <col min="5634" max="5875" width="9.140625" style="2"/>
    <col min="5876" max="5876" width="15.85546875" style="2" customWidth="1"/>
    <col min="5877" max="5878" width="12.5703125" style="2" customWidth="1"/>
    <col min="5879" max="5879" width="13.7109375" style="2" customWidth="1"/>
    <col min="5880" max="5880" width="14" style="2" customWidth="1"/>
    <col min="5881" max="5881" width="9.140625" style="2"/>
    <col min="5882" max="5882" width="11" style="2" customWidth="1"/>
    <col min="5883" max="5885" width="9.140625" style="2"/>
    <col min="5886" max="5886" width="11.140625" style="2" customWidth="1"/>
    <col min="5887" max="5887" width="13.85546875" style="2" customWidth="1"/>
    <col min="5888" max="5888" width="14.5703125" style="2" customWidth="1"/>
    <col min="5889" max="5889" width="13.7109375" style="2" customWidth="1"/>
    <col min="5890" max="6131" width="9.140625" style="2"/>
    <col min="6132" max="6132" width="15.85546875" style="2" customWidth="1"/>
    <col min="6133" max="6134" width="12.5703125" style="2" customWidth="1"/>
    <col min="6135" max="6135" width="13.7109375" style="2" customWidth="1"/>
    <col min="6136" max="6136" width="14" style="2" customWidth="1"/>
    <col min="6137" max="6137" width="9.140625" style="2"/>
    <col min="6138" max="6138" width="11" style="2" customWidth="1"/>
    <col min="6139" max="6141" width="9.140625" style="2"/>
    <col min="6142" max="6142" width="11.140625" style="2" customWidth="1"/>
    <col min="6143" max="6143" width="13.85546875" style="2" customWidth="1"/>
    <col min="6144" max="6144" width="14.5703125" style="2" customWidth="1"/>
    <col min="6145" max="6145" width="13.7109375" style="2" customWidth="1"/>
    <col min="6146" max="6387" width="9.140625" style="2"/>
    <col min="6388" max="6388" width="15.85546875" style="2" customWidth="1"/>
    <col min="6389" max="6390" width="12.5703125" style="2" customWidth="1"/>
    <col min="6391" max="6391" width="13.7109375" style="2" customWidth="1"/>
    <col min="6392" max="6392" width="14" style="2" customWidth="1"/>
    <col min="6393" max="6393" width="9.140625" style="2"/>
    <col min="6394" max="6394" width="11" style="2" customWidth="1"/>
    <col min="6395" max="6397" width="9.140625" style="2"/>
    <col min="6398" max="6398" width="11.140625" style="2" customWidth="1"/>
    <col min="6399" max="6399" width="13.85546875" style="2" customWidth="1"/>
    <col min="6400" max="6400" width="14.5703125" style="2" customWidth="1"/>
    <col min="6401" max="6401" width="13.7109375" style="2" customWidth="1"/>
    <col min="6402" max="6643" width="9.140625" style="2"/>
    <col min="6644" max="6644" width="15.85546875" style="2" customWidth="1"/>
    <col min="6645" max="6646" width="12.5703125" style="2" customWidth="1"/>
    <col min="6647" max="6647" width="13.7109375" style="2" customWidth="1"/>
    <col min="6648" max="6648" width="14" style="2" customWidth="1"/>
    <col min="6649" max="6649" width="9.140625" style="2"/>
    <col min="6650" max="6650" width="11" style="2" customWidth="1"/>
    <col min="6651" max="6653" width="9.140625" style="2"/>
    <col min="6654" max="6654" width="11.140625" style="2" customWidth="1"/>
    <col min="6655" max="6655" width="13.85546875" style="2" customWidth="1"/>
    <col min="6656" max="6656" width="14.5703125" style="2" customWidth="1"/>
    <col min="6657" max="6657" width="13.7109375" style="2" customWidth="1"/>
    <col min="6658" max="6899" width="9.140625" style="2"/>
    <col min="6900" max="6900" width="15.85546875" style="2" customWidth="1"/>
    <col min="6901" max="6902" width="12.5703125" style="2" customWidth="1"/>
    <col min="6903" max="6903" width="13.7109375" style="2" customWidth="1"/>
    <col min="6904" max="6904" width="14" style="2" customWidth="1"/>
    <col min="6905" max="6905" width="9.140625" style="2"/>
    <col min="6906" max="6906" width="11" style="2" customWidth="1"/>
    <col min="6907" max="6909" width="9.140625" style="2"/>
    <col min="6910" max="6910" width="11.140625" style="2" customWidth="1"/>
    <col min="6911" max="6911" width="13.85546875" style="2" customWidth="1"/>
    <col min="6912" max="6912" width="14.5703125" style="2" customWidth="1"/>
    <col min="6913" max="6913" width="13.7109375" style="2" customWidth="1"/>
    <col min="6914" max="7155" width="9.140625" style="2"/>
    <col min="7156" max="7156" width="15.85546875" style="2" customWidth="1"/>
    <col min="7157" max="7158" width="12.5703125" style="2" customWidth="1"/>
    <col min="7159" max="7159" width="13.7109375" style="2" customWidth="1"/>
    <col min="7160" max="7160" width="14" style="2" customWidth="1"/>
    <col min="7161" max="7161" width="9.140625" style="2"/>
    <col min="7162" max="7162" width="11" style="2" customWidth="1"/>
    <col min="7163" max="7165" width="9.140625" style="2"/>
    <col min="7166" max="7166" width="11.140625" style="2" customWidth="1"/>
    <col min="7167" max="7167" width="13.85546875" style="2" customWidth="1"/>
    <col min="7168" max="7168" width="14.5703125" style="2" customWidth="1"/>
    <col min="7169" max="7169" width="13.7109375" style="2" customWidth="1"/>
    <col min="7170" max="7411" width="9.140625" style="2"/>
    <col min="7412" max="7412" width="15.85546875" style="2" customWidth="1"/>
    <col min="7413" max="7414" width="12.5703125" style="2" customWidth="1"/>
    <col min="7415" max="7415" width="13.7109375" style="2" customWidth="1"/>
    <col min="7416" max="7416" width="14" style="2" customWidth="1"/>
    <col min="7417" max="7417" width="9.140625" style="2"/>
    <col min="7418" max="7418" width="11" style="2" customWidth="1"/>
    <col min="7419" max="7421" width="9.140625" style="2"/>
    <col min="7422" max="7422" width="11.140625" style="2" customWidth="1"/>
    <col min="7423" max="7423" width="13.85546875" style="2" customWidth="1"/>
    <col min="7424" max="7424" width="14.5703125" style="2" customWidth="1"/>
    <col min="7425" max="7425" width="13.7109375" style="2" customWidth="1"/>
    <col min="7426" max="7667" width="9.140625" style="2"/>
    <col min="7668" max="7668" width="15.85546875" style="2" customWidth="1"/>
    <col min="7669" max="7670" width="12.5703125" style="2" customWidth="1"/>
    <col min="7671" max="7671" width="13.7109375" style="2" customWidth="1"/>
    <col min="7672" max="7672" width="14" style="2" customWidth="1"/>
    <col min="7673" max="7673" width="9.140625" style="2"/>
    <col min="7674" max="7674" width="11" style="2" customWidth="1"/>
    <col min="7675" max="7677" width="9.140625" style="2"/>
    <col min="7678" max="7678" width="11.140625" style="2" customWidth="1"/>
    <col min="7679" max="7679" width="13.85546875" style="2" customWidth="1"/>
    <col min="7680" max="7680" width="14.5703125" style="2" customWidth="1"/>
    <col min="7681" max="7681" width="13.7109375" style="2" customWidth="1"/>
    <col min="7682" max="7923" width="9.140625" style="2"/>
    <col min="7924" max="7924" width="15.85546875" style="2" customWidth="1"/>
    <col min="7925" max="7926" width="12.5703125" style="2" customWidth="1"/>
    <col min="7927" max="7927" width="13.7109375" style="2" customWidth="1"/>
    <col min="7928" max="7928" width="14" style="2" customWidth="1"/>
    <col min="7929" max="7929" width="9.140625" style="2"/>
    <col min="7930" max="7930" width="11" style="2" customWidth="1"/>
    <col min="7931" max="7933" width="9.140625" style="2"/>
    <col min="7934" max="7934" width="11.140625" style="2" customWidth="1"/>
    <col min="7935" max="7935" width="13.85546875" style="2" customWidth="1"/>
    <col min="7936" max="7936" width="14.5703125" style="2" customWidth="1"/>
    <col min="7937" max="7937" width="13.7109375" style="2" customWidth="1"/>
    <col min="7938" max="8179" width="9.140625" style="2"/>
    <col min="8180" max="8180" width="15.85546875" style="2" customWidth="1"/>
    <col min="8181" max="8182" width="12.5703125" style="2" customWidth="1"/>
    <col min="8183" max="8183" width="13.7109375" style="2" customWidth="1"/>
    <col min="8184" max="8184" width="14" style="2" customWidth="1"/>
    <col min="8185" max="8185" width="9.140625" style="2"/>
    <col min="8186" max="8186" width="11" style="2" customWidth="1"/>
    <col min="8187" max="8189" width="9.140625" style="2"/>
    <col min="8190" max="8190" width="11.140625" style="2" customWidth="1"/>
    <col min="8191" max="8191" width="13.85546875" style="2" customWidth="1"/>
    <col min="8192" max="8192" width="14.5703125" style="2" customWidth="1"/>
    <col min="8193" max="8193" width="13.7109375" style="2" customWidth="1"/>
    <col min="8194" max="8435" width="9.140625" style="2"/>
    <col min="8436" max="8436" width="15.85546875" style="2" customWidth="1"/>
    <col min="8437" max="8438" width="12.5703125" style="2" customWidth="1"/>
    <col min="8439" max="8439" width="13.7109375" style="2" customWidth="1"/>
    <col min="8440" max="8440" width="14" style="2" customWidth="1"/>
    <col min="8441" max="8441" width="9.140625" style="2"/>
    <col min="8442" max="8442" width="11" style="2" customWidth="1"/>
    <col min="8443" max="8445" width="9.140625" style="2"/>
    <col min="8446" max="8446" width="11.140625" style="2" customWidth="1"/>
    <col min="8447" max="8447" width="13.85546875" style="2" customWidth="1"/>
    <col min="8448" max="8448" width="14.5703125" style="2" customWidth="1"/>
    <col min="8449" max="8449" width="13.7109375" style="2" customWidth="1"/>
    <col min="8450" max="8691" width="9.140625" style="2"/>
    <col min="8692" max="8692" width="15.85546875" style="2" customWidth="1"/>
    <col min="8693" max="8694" width="12.5703125" style="2" customWidth="1"/>
    <col min="8695" max="8695" width="13.7109375" style="2" customWidth="1"/>
    <col min="8696" max="8696" width="14" style="2" customWidth="1"/>
    <col min="8697" max="8697" width="9.140625" style="2"/>
    <col min="8698" max="8698" width="11" style="2" customWidth="1"/>
    <col min="8699" max="8701" width="9.140625" style="2"/>
    <col min="8702" max="8702" width="11.140625" style="2" customWidth="1"/>
    <col min="8703" max="8703" width="13.85546875" style="2" customWidth="1"/>
    <col min="8704" max="8704" width="14.5703125" style="2" customWidth="1"/>
    <col min="8705" max="8705" width="13.7109375" style="2" customWidth="1"/>
    <col min="8706" max="8947" width="9.140625" style="2"/>
    <col min="8948" max="8948" width="15.85546875" style="2" customWidth="1"/>
    <col min="8949" max="8950" width="12.5703125" style="2" customWidth="1"/>
    <col min="8951" max="8951" width="13.7109375" style="2" customWidth="1"/>
    <col min="8952" max="8952" width="14" style="2" customWidth="1"/>
    <col min="8953" max="8953" width="9.140625" style="2"/>
    <col min="8954" max="8954" width="11" style="2" customWidth="1"/>
    <col min="8955" max="8957" width="9.140625" style="2"/>
    <col min="8958" max="8958" width="11.140625" style="2" customWidth="1"/>
    <col min="8959" max="8959" width="13.85546875" style="2" customWidth="1"/>
    <col min="8960" max="8960" width="14.5703125" style="2" customWidth="1"/>
    <col min="8961" max="8961" width="13.7109375" style="2" customWidth="1"/>
    <col min="8962" max="9203" width="9.140625" style="2"/>
    <col min="9204" max="9204" width="15.85546875" style="2" customWidth="1"/>
    <col min="9205" max="9206" width="12.5703125" style="2" customWidth="1"/>
    <col min="9207" max="9207" width="13.7109375" style="2" customWidth="1"/>
    <col min="9208" max="9208" width="14" style="2" customWidth="1"/>
    <col min="9209" max="9209" width="9.140625" style="2"/>
    <col min="9210" max="9210" width="11" style="2" customWidth="1"/>
    <col min="9211" max="9213" width="9.140625" style="2"/>
    <col min="9214" max="9214" width="11.140625" style="2" customWidth="1"/>
    <col min="9215" max="9215" width="13.85546875" style="2" customWidth="1"/>
    <col min="9216" max="9216" width="14.5703125" style="2" customWidth="1"/>
    <col min="9217" max="9217" width="13.7109375" style="2" customWidth="1"/>
    <col min="9218" max="9459" width="9.140625" style="2"/>
    <col min="9460" max="9460" width="15.85546875" style="2" customWidth="1"/>
    <col min="9461" max="9462" width="12.5703125" style="2" customWidth="1"/>
    <col min="9463" max="9463" width="13.7109375" style="2" customWidth="1"/>
    <col min="9464" max="9464" width="14" style="2" customWidth="1"/>
    <col min="9465" max="9465" width="9.140625" style="2"/>
    <col min="9466" max="9466" width="11" style="2" customWidth="1"/>
    <col min="9467" max="9469" width="9.140625" style="2"/>
    <col min="9470" max="9470" width="11.140625" style="2" customWidth="1"/>
    <col min="9471" max="9471" width="13.85546875" style="2" customWidth="1"/>
    <col min="9472" max="9472" width="14.5703125" style="2" customWidth="1"/>
    <col min="9473" max="9473" width="13.7109375" style="2" customWidth="1"/>
    <col min="9474" max="9715" width="9.140625" style="2"/>
    <col min="9716" max="9716" width="15.85546875" style="2" customWidth="1"/>
    <col min="9717" max="9718" width="12.5703125" style="2" customWidth="1"/>
    <col min="9719" max="9719" width="13.7109375" style="2" customWidth="1"/>
    <col min="9720" max="9720" width="14" style="2" customWidth="1"/>
    <col min="9721" max="9721" width="9.140625" style="2"/>
    <col min="9722" max="9722" width="11" style="2" customWidth="1"/>
    <col min="9723" max="9725" width="9.140625" style="2"/>
    <col min="9726" max="9726" width="11.140625" style="2" customWidth="1"/>
    <col min="9727" max="9727" width="13.85546875" style="2" customWidth="1"/>
    <col min="9728" max="9728" width="14.5703125" style="2" customWidth="1"/>
    <col min="9729" max="9729" width="13.7109375" style="2" customWidth="1"/>
    <col min="9730" max="9971" width="9.140625" style="2"/>
    <col min="9972" max="9972" width="15.85546875" style="2" customWidth="1"/>
    <col min="9973" max="9974" width="12.5703125" style="2" customWidth="1"/>
    <col min="9975" max="9975" width="13.7109375" style="2" customWidth="1"/>
    <col min="9976" max="9976" width="14" style="2" customWidth="1"/>
    <col min="9977" max="9977" width="9.140625" style="2"/>
    <col min="9978" max="9978" width="11" style="2" customWidth="1"/>
    <col min="9979" max="9981" width="9.140625" style="2"/>
    <col min="9982" max="9982" width="11.140625" style="2" customWidth="1"/>
    <col min="9983" max="9983" width="13.85546875" style="2" customWidth="1"/>
    <col min="9984" max="9984" width="14.5703125" style="2" customWidth="1"/>
    <col min="9985" max="9985" width="13.7109375" style="2" customWidth="1"/>
    <col min="9986" max="10227" width="9.140625" style="2"/>
    <col min="10228" max="10228" width="15.85546875" style="2" customWidth="1"/>
    <col min="10229" max="10230" width="12.5703125" style="2" customWidth="1"/>
    <col min="10231" max="10231" width="13.7109375" style="2" customWidth="1"/>
    <col min="10232" max="10232" width="14" style="2" customWidth="1"/>
    <col min="10233" max="10233" width="9.140625" style="2"/>
    <col min="10234" max="10234" width="11" style="2" customWidth="1"/>
    <col min="10235" max="10237" width="9.140625" style="2"/>
    <col min="10238" max="10238" width="11.140625" style="2" customWidth="1"/>
    <col min="10239" max="10239" width="13.85546875" style="2" customWidth="1"/>
    <col min="10240" max="10240" width="14.5703125" style="2" customWidth="1"/>
    <col min="10241" max="10241" width="13.7109375" style="2" customWidth="1"/>
    <col min="10242" max="10483" width="9.140625" style="2"/>
    <col min="10484" max="10484" width="15.85546875" style="2" customWidth="1"/>
    <col min="10485" max="10486" width="12.5703125" style="2" customWidth="1"/>
    <col min="10487" max="10487" width="13.7109375" style="2" customWidth="1"/>
    <col min="10488" max="10488" width="14" style="2" customWidth="1"/>
    <col min="10489" max="10489" width="9.140625" style="2"/>
    <col min="10490" max="10490" width="11" style="2" customWidth="1"/>
    <col min="10491" max="10493" width="9.140625" style="2"/>
    <col min="10494" max="10494" width="11.140625" style="2" customWidth="1"/>
    <col min="10495" max="10495" width="13.85546875" style="2" customWidth="1"/>
    <col min="10496" max="10496" width="14.5703125" style="2" customWidth="1"/>
    <col min="10497" max="10497" width="13.7109375" style="2" customWidth="1"/>
    <col min="10498" max="10739" width="9.140625" style="2"/>
    <col min="10740" max="10740" width="15.85546875" style="2" customWidth="1"/>
    <col min="10741" max="10742" width="12.5703125" style="2" customWidth="1"/>
    <col min="10743" max="10743" width="13.7109375" style="2" customWidth="1"/>
    <col min="10744" max="10744" width="14" style="2" customWidth="1"/>
    <col min="10745" max="10745" width="9.140625" style="2"/>
    <col min="10746" max="10746" width="11" style="2" customWidth="1"/>
    <col min="10747" max="10749" width="9.140625" style="2"/>
    <col min="10750" max="10750" width="11.140625" style="2" customWidth="1"/>
    <col min="10751" max="10751" width="13.85546875" style="2" customWidth="1"/>
    <col min="10752" max="10752" width="14.5703125" style="2" customWidth="1"/>
    <col min="10753" max="10753" width="13.7109375" style="2" customWidth="1"/>
    <col min="10754" max="10995" width="9.140625" style="2"/>
    <col min="10996" max="10996" width="15.85546875" style="2" customWidth="1"/>
    <col min="10997" max="10998" width="12.5703125" style="2" customWidth="1"/>
    <col min="10999" max="10999" width="13.7109375" style="2" customWidth="1"/>
    <col min="11000" max="11000" width="14" style="2" customWidth="1"/>
    <col min="11001" max="11001" width="9.140625" style="2"/>
    <col min="11002" max="11002" width="11" style="2" customWidth="1"/>
    <col min="11003" max="11005" width="9.140625" style="2"/>
    <col min="11006" max="11006" width="11.140625" style="2" customWidth="1"/>
    <col min="11007" max="11007" width="13.85546875" style="2" customWidth="1"/>
    <col min="11008" max="11008" width="14.5703125" style="2" customWidth="1"/>
    <col min="11009" max="11009" width="13.7109375" style="2" customWidth="1"/>
    <col min="11010" max="11251" width="9.140625" style="2"/>
    <col min="11252" max="11252" width="15.85546875" style="2" customWidth="1"/>
    <col min="11253" max="11254" width="12.5703125" style="2" customWidth="1"/>
    <col min="11255" max="11255" width="13.7109375" style="2" customWidth="1"/>
    <col min="11256" max="11256" width="14" style="2" customWidth="1"/>
    <col min="11257" max="11257" width="9.140625" style="2"/>
    <col min="11258" max="11258" width="11" style="2" customWidth="1"/>
    <col min="11259" max="11261" width="9.140625" style="2"/>
    <col min="11262" max="11262" width="11.140625" style="2" customWidth="1"/>
    <col min="11263" max="11263" width="13.85546875" style="2" customWidth="1"/>
    <col min="11264" max="11264" width="14.5703125" style="2" customWidth="1"/>
    <col min="11265" max="11265" width="13.7109375" style="2" customWidth="1"/>
    <col min="11266" max="11507" width="9.140625" style="2"/>
    <col min="11508" max="11508" width="15.85546875" style="2" customWidth="1"/>
    <col min="11509" max="11510" width="12.5703125" style="2" customWidth="1"/>
    <col min="11511" max="11511" width="13.7109375" style="2" customWidth="1"/>
    <col min="11512" max="11512" width="14" style="2" customWidth="1"/>
    <col min="11513" max="11513" width="9.140625" style="2"/>
    <col min="11514" max="11514" width="11" style="2" customWidth="1"/>
    <col min="11515" max="11517" width="9.140625" style="2"/>
    <col min="11518" max="11518" width="11.140625" style="2" customWidth="1"/>
    <col min="11519" max="11519" width="13.85546875" style="2" customWidth="1"/>
    <col min="11520" max="11520" width="14.5703125" style="2" customWidth="1"/>
    <col min="11521" max="11521" width="13.7109375" style="2" customWidth="1"/>
    <col min="11522" max="11763" width="9.140625" style="2"/>
    <col min="11764" max="11764" width="15.85546875" style="2" customWidth="1"/>
    <col min="11765" max="11766" width="12.5703125" style="2" customWidth="1"/>
    <col min="11767" max="11767" width="13.7109375" style="2" customWidth="1"/>
    <col min="11768" max="11768" width="14" style="2" customWidth="1"/>
    <col min="11769" max="11769" width="9.140625" style="2"/>
    <col min="11770" max="11770" width="11" style="2" customWidth="1"/>
    <col min="11771" max="11773" width="9.140625" style="2"/>
    <col min="11774" max="11774" width="11.140625" style="2" customWidth="1"/>
    <col min="11775" max="11775" width="13.85546875" style="2" customWidth="1"/>
    <col min="11776" max="11776" width="14.5703125" style="2" customWidth="1"/>
    <col min="11777" max="11777" width="13.7109375" style="2" customWidth="1"/>
    <col min="11778" max="12019" width="9.140625" style="2"/>
    <col min="12020" max="12020" width="15.85546875" style="2" customWidth="1"/>
    <col min="12021" max="12022" width="12.5703125" style="2" customWidth="1"/>
    <col min="12023" max="12023" width="13.7109375" style="2" customWidth="1"/>
    <col min="12024" max="12024" width="14" style="2" customWidth="1"/>
    <col min="12025" max="12025" width="9.140625" style="2"/>
    <col min="12026" max="12026" width="11" style="2" customWidth="1"/>
    <col min="12027" max="12029" width="9.140625" style="2"/>
    <col min="12030" max="12030" width="11.140625" style="2" customWidth="1"/>
    <col min="12031" max="12031" width="13.85546875" style="2" customWidth="1"/>
    <col min="12032" max="12032" width="14.5703125" style="2" customWidth="1"/>
    <col min="12033" max="12033" width="13.7109375" style="2" customWidth="1"/>
    <col min="12034" max="12275" width="9.140625" style="2"/>
    <col min="12276" max="12276" width="15.85546875" style="2" customWidth="1"/>
    <col min="12277" max="12278" width="12.5703125" style="2" customWidth="1"/>
    <col min="12279" max="12279" width="13.7109375" style="2" customWidth="1"/>
    <col min="12280" max="12280" width="14" style="2" customWidth="1"/>
    <col min="12281" max="12281" width="9.140625" style="2"/>
    <col min="12282" max="12282" width="11" style="2" customWidth="1"/>
    <col min="12283" max="12285" width="9.140625" style="2"/>
    <col min="12286" max="12286" width="11.140625" style="2" customWidth="1"/>
    <col min="12287" max="12287" width="13.85546875" style="2" customWidth="1"/>
    <col min="12288" max="12288" width="14.5703125" style="2" customWidth="1"/>
    <col min="12289" max="12289" width="13.7109375" style="2" customWidth="1"/>
    <col min="12290" max="12531" width="9.140625" style="2"/>
    <col min="12532" max="12532" width="15.85546875" style="2" customWidth="1"/>
    <col min="12533" max="12534" width="12.5703125" style="2" customWidth="1"/>
    <col min="12535" max="12535" width="13.7109375" style="2" customWidth="1"/>
    <col min="12536" max="12536" width="14" style="2" customWidth="1"/>
    <col min="12537" max="12537" width="9.140625" style="2"/>
    <col min="12538" max="12538" width="11" style="2" customWidth="1"/>
    <col min="12539" max="12541" width="9.140625" style="2"/>
    <col min="12542" max="12542" width="11.140625" style="2" customWidth="1"/>
    <col min="12543" max="12543" width="13.85546875" style="2" customWidth="1"/>
    <col min="12544" max="12544" width="14.5703125" style="2" customWidth="1"/>
    <col min="12545" max="12545" width="13.7109375" style="2" customWidth="1"/>
    <col min="12546" max="12787" width="9.140625" style="2"/>
    <col min="12788" max="12788" width="15.85546875" style="2" customWidth="1"/>
    <col min="12789" max="12790" width="12.5703125" style="2" customWidth="1"/>
    <col min="12791" max="12791" width="13.7109375" style="2" customWidth="1"/>
    <col min="12792" max="12792" width="14" style="2" customWidth="1"/>
    <col min="12793" max="12793" width="9.140625" style="2"/>
    <col min="12794" max="12794" width="11" style="2" customWidth="1"/>
    <col min="12795" max="12797" width="9.140625" style="2"/>
    <col min="12798" max="12798" width="11.140625" style="2" customWidth="1"/>
    <col min="12799" max="12799" width="13.85546875" style="2" customWidth="1"/>
    <col min="12800" max="12800" width="14.5703125" style="2" customWidth="1"/>
    <col min="12801" max="12801" width="13.7109375" style="2" customWidth="1"/>
    <col min="12802" max="13043" width="9.140625" style="2"/>
    <col min="13044" max="13044" width="15.85546875" style="2" customWidth="1"/>
    <col min="13045" max="13046" width="12.5703125" style="2" customWidth="1"/>
    <col min="13047" max="13047" width="13.7109375" style="2" customWidth="1"/>
    <col min="13048" max="13048" width="14" style="2" customWidth="1"/>
    <col min="13049" max="13049" width="9.140625" style="2"/>
    <col min="13050" max="13050" width="11" style="2" customWidth="1"/>
    <col min="13051" max="13053" width="9.140625" style="2"/>
    <col min="13054" max="13054" width="11.140625" style="2" customWidth="1"/>
    <col min="13055" max="13055" width="13.85546875" style="2" customWidth="1"/>
    <col min="13056" max="13056" width="14.5703125" style="2" customWidth="1"/>
    <col min="13057" max="13057" width="13.7109375" style="2" customWidth="1"/>
    <col min="13058" max="13299" width="9.140625" style="2"/>
    <col min="13300" max="13300" width="15.85546875" style="2" customWidth="1"/>
    <col min="13301" max="13302" width="12.5703125" style="2" customWidth="1"/>
    <col min="13303" max="13303" width="13.7109375" style="2" customWidth="1"/>
    <col min="13304" max="13304" width="14" style="2" customWidth="1"/>
    <col min="13305" max="13305" width="9.140625" style="2"/>
    <col min="13306" max="13306" width="11" style="2" customWidth="1"/>
    <col min="13307" max="13309" width="9.140625" style="2"/>
    <col min="13310" max="13310" width="11.140625" style="2" customWidth="1"/>
    <col min="13311" max="13311" width="13.85546875" style="2" customWidth="1"/>
    <col min="13312" max="13312" width="14.5703125" style="2" customWidth="1"/>
    <col min="13313" max="13313" width="13.7109375" style="2" customWidth="1"/>
    <col min="13314" max="13555" width="9.140625" style="2"/>
    <col min="13556" max="13556" width="15.85546875" style="2" customWidth="1"/>
    <col min="13557" max="13558" width="12.5703125" style="2" customWidth="1"/>
    <col min="13559" max="13559" width="13.7109375" style="2" customWidth="1"/>
    <col min="13560" max="13560" width="14" style="2" customWidth="1"/>
    <col min="13561" max="13561" width="9.140625" style="2"/>
    <col min="13562" max="13562" width="11" style="2" customWidth="1"/>
    <col min="13563" max="13565" width="9.140625" style="2"/>
    <col min="13566" max="13566" width="11.140625" style="2" customWidth="1"/>
    <col min="13567" max="13567" width="13.85546875" style="2" customWidth="1"/>
    <col min="13568" max="13568" width="14.5703125" style="2" customWidth="1"/>
    <col min="13569" max="13569" width="13.7109375" style="2" customWidth="1"/>
    <col min="13570" max="13811" width="9.140625" style="2"/>
    <col min="13812" max="13812" width="15.85546875" style="2" customWidth="1"/>
    <col min="13813" max="13814" width="12.5703125" style="2" customWidth="1"/>
    <col min="13815" max="13815" width="13.7109375" style="2" customWidth="1"/>
    <col min="13816" max="13816" width="14" style="2" customWidth="1"/>
    <col min="13817" max="13817" width="9.140625" style="2"/>
    <col min="13818" max="13818" width="11" style="2" customWidth="1"/>
    <col min="13819" max="13821" width="9.140625" style="2"/>
    <col min="13822" max="13822" width="11.140625" style="2" customWidth="1"/>
    <col min="13823" max="13823" width="13.85546875" style="2" customWidth="1"/>
    <col min="13824" max="13824" width="14.5703125" style="2" customWidth="1"/>
    <col min="13825" max="13825" width="13.7109375" style="2" customWidth="1"/>
    <col min="13826" max="14067" width="9.140625" style="2"/>
    <col min="14068" max="14068" width="15.85546875" style="2" customWidth="1"/>
    <col min="14069" max="14070" width="12.5703125" style="2" customWidth="1"/>
    <col min="14071" max="14071" width="13.7109375" style="2" customWidth="1"/>
    <col min="14072" max="14072" width="14" style="2" customWidth="1"/>
    <col min="14073" max="14073" width="9.140625" style="2"/>
    <col min="14074" max="14074" width="11" style="2" customWidth="1"/>
    <col min="14075" max="14077" width="9.140625" style="2"/>
    <col min="14078" max="14078" width="11.140625" style="2" customWidth="1"/>
    <col min="14079" max="14079" width="13.85546875" style="2" customWidth="1"/>
    <col min="14080" max="14080" width="14.5703125" style="2" customWidth="1"/>
    <col min="14081" max="14081" width="13.7109375" style="2" customWidth="1"/>
    <col min="14082" max="14323" width="9.140625" style="2"/>
    <col min="14324" max="14324" width="15.85546875" style="2" customWidth="1"/>
    <col min="14325" max="14326" width="12.5703125" style="2" customWidth="1"/>
    <col min="14327" max="14327" width="13.7109375" style="2" customWidth="1"/>
    <col min="14328" max="14328" width="14" style="2" customWidth="1"/>
    <col min="14329" max="14329" width="9.140625" style="2"/>
    <col min="14330" max="14330" width="11" style="2" customWidth="1"/>
    <col min="14331" max="14333" width="9.140625" style="2"/>
    <col min="14334" max="14334" width="11.140625" style="2" customWidth="1"/>
    <col min="14335" max="14335" width="13.85546875" style="2" customWidth="1"/>
    <col min="14336" max="14336" width="14.5703125" style="2" customWidth="1"/>
    <col min="14337" max="14337" width="13.7109375" style="2" customWidth="1"/>
    <col min="14338" max="14579" width="9.140625" style="2"/>
    <col min="14580" max="14580" width="15.85546875" style="2" customWidth="1"/>
    <col min="14581" max="14582" width="12.5703125" style="2" customWidth="1"/>
    <col min="14583" max="14583" width="13.7109375" style="2" customWidth="1"/>
    <col min="14584" max="14584" width="14" style="2" customWidth="1"/>
    <col min="14585" max="14585" width="9.140625" style="2"/>
    <col min="14586" max="14586" width="11" style="2" customWidth="1"/>
    <col min="14587" max="14589" width="9.140625" style="2"/>
    <col min="14590" max="14590" width="11.140625" style="2" customWidth="1"/>
    <col min="14591" max="14591" width="13.85546875" style="2" customWidth="1"/>
    <col min="14592" max="14592" width="14.5703125" style="2" customWidth="1"/>
    <col min="14593" max="14593" width="13.7109375" style="2" customWidth="1"/>
    <col min="14594" max="14835" width="9.140625" style="2"/>
    <col min="14836" max="14836" width="15.85546875" style="2" customWidth="1"/>
    <col min="14837" max="14838" width="12.5703125" style="2" customWidth="1"/>
    <col min="14839" max="14839" width="13.7109375" style="2" customWidth="1"/>
    <col min="14840" max="14840" width="14" style="2" customWidth="1"/>
    <col min="14841" max="14841" width="9.140625" style="2"/>
    <col min="14842" max="14842" width="11" style="2" customWidth="1"/>
    <col min="14843" max="14845" width="9.140625" style="2"/>
    <col min="14846" max="14846" width="11.140625" style="2" customWidth="1"/>
    <col min="14847" max="14847" width="13.85546875" style="2" customWidth="1"/>
    <col min="14848" max="14848" width="14.5703125" style="2" customWidth="1"/>
    <col min="14849" max="14849" width="13.7109375" style="2" customWidth="1"/>
    <col min="14850" max="15091" width="9.140625" style="2"/>
    <col min="15092" max="15092" width="15.85546875" style="2" customWidth="1"/>
    <col min="15093" max="15094" width="12.5703125" style="2" customWidth="1"/>
    <col min="15095" max="15095" width="13.7109375" style="2" customWidth="1"/>
    <col min="15096" max="15096" width="14" style="2" customWidth="1"/>
    <col min="15097" max="15097" width="9.140625" style="2"/>
    <col min="15098" max="15098" width="11" style="2" customWidth="1"/>
    <col min="15099" max="15101" width="9.140625" style="2"/>
    <col min="15102" max="15102" width="11.140625" style="2" customWidth="1"/>
    <col min="15103" max="15103" width="13.85546875" style="2" customWidth="1"/>
    <col min="15104" max="15104" width="14.5703125" style="2" customWidth="1"/>
    <col min="15105" max="15105" width="13.7109375" style="2" customWidth="1"/>
    <col min="15106" max="15347" width="9.140625" style="2"/>
    <col min="15348" max="15348" width="15.85546875" style="2" customWidth="1"/>
    <col min="15349" max="15350" width="12.5703125" style="2" customWidth="1"/>
    <col min="15351" max="15351" width="13.7109375" style="2" customWidth="1"/>
    <col min="15352" max="15352" width="14" style="2" customWidth="1"/>
    <col min="15353" max="15353" width="9.140625" style="2"/>
    <col min="15354" max="15354" width="11" style="2" customWidth="1"/>
    <col min="15355" max="15357" width="9.140625" style="2"/>
    <col min="15358" max="15358" width="11.140625" style="2" customWidth="1"/>
    <col min="15359" max="15359" width="13.85546875" style="2" customWidth="1"/>
    <col min="15360" max="15360" width="14.5703125" style="2" customWidth="1"/>
    <col min="15361" max="15361" width="13.7109375" style="2" customWidth="1"/>
    <col min="15362" max="15603" width="9.140625" style="2"/>
    <col min="15604" max="15604" width="15.85546875" style="2" customWidth="1"/>
    <col min="15605" max="15606" width="12.5703125" style="2" customWidth="1"/>
    <col min="15607" max="15607" width="13.7109375" style="2" customWidth="1"/>
    <col min="15608" max="15608" width="14" style="2" customWidth="1"/>
    <col min="15609" max="15609" width="9.140625" style="2"/>
    <col min="15610" max="15610" width="11" style="2" customWidth="1"/>
    <col min="15611" max="15613" width="9.140625" style="2"/>
    <col min="15614" max="15614" width="11.140625" style="2" customWidth="1"/>
    <col min="15615" max="15615" width="13.85546875" style="2" customWidth="1"/>
    <col min="15616" max="15616" width="14.5703125" style="2" customWidth="1"/>
    <col min="15617" max="15617" width="13.7109375" style="2" customWidth="1"/>
    <col min="15618" max="15859" width="9.140625" style="2"/>
    <col min="15860" max="15860" width="15.85546875" style="2" customWidth="1"/>
    <col min="15861" max="15862" width="12.5703125" style="2" customWidth="1"/>
    <col min="15863" max="15863" width="13.7109375" style="2" customWidth="1"/>
    <col min="15864" max="15864" width="14" style="2" customWidth="1"/>
    <col min="15865" max="15865" width="9.140625" style="2"/>
    <col min="15866" max="15866" width="11" style="2" customWidth="1"/>
    <col min="15867" max="15869" width="9.140625" style="2"/>
    <col min="15870" max="15870" width="11.140625" style="2" customWidth="1"/>
    <col min="15871" max="15871" width="13.85546875" style="2" customWidth="1"/>
    <col min="15872" max="15872" width="14.5703125" style="2" customWidth="1"/>
    <col min="15873" max="15873" width="13.7109375" style="2" customWidth="1"/>
    <col min="15874" max="16115" width="9.140625" style="2"/>
    <col min="16116" max="16116" width="15.85546875" style="2" customWidth="1"/>
    <col min="16117" max="16118" width="12.5703125" style="2" customWidth="1"/>
    <col min="16119" max="16119" width="13.7109375" style="2" customWidth="1"/>
    <col min="16120" max="16120" width="14" style="2" customWidth="1"/>
    <col min="16121" max="16121" width="9.140625" style="2"/>
    <col min="16122" max="16122" width="11" style="2" customWidth="1"/>
    <col min="16123" max="16125" width="9.140625" style="2"/>
    <col min="16126" max="16126" width="11.140625" style="2" customWidth="1"/>
    <col min="16127" max="16127" width="13.85546875" style="2" customWidth="1"/>
    <col min="16128" max="16128" width="14.5703125" style="2" customWidth="1"/>
    <col min="16129" max="16129" width="13.7109375" style="2" customWidth="1"/>
    <col min="16130" max="16384" width="9.140625" style="2"/>
  </cols>
  <sheetData>
    <row r="1" spans="1:31" ht="168" customHeight="1" x14ac:dyDescent="0.25">
      <c r="C1" s="3"/>
      <c r="E1" s="11"/>
      <c r="G1" s="3"/>
    </row>
    <row r="2" spans="1:31" ht="21" customHeight="1" x14ac:dyDescent="0.25">
      <c r="C2" s="3"/>
      <c r="E2" s="11"/>
      <c r="G2" s="3"/>
    </row>
    <row r="3" spans="1:31" ht="12.75" customHeight="1" x14ac:dyDescent="0.35">
      <c r="A3" s="5"/>
      <c r="E3" s="38" t="s">
        <v>120</v>
      </c>
      <c r="F3" s="39" t="s">
        <v>119</v>
      </c>
      <c r="G3" s="37"/>
    </row>
    <row r="4" spans="1:31" ht="14.25" customHeight="1" x14ac:dyDescent="0.25">
      <c r="B4" s="6"/>
      <c r="E4" s="38" t="s">
        <v>121</v>
      </c>
      <c r="F4" s="39" t="s">
        <v>96</v>
      </c>
    </row>
    <row r="5" spans="1:31" ht="16.5" customHeight="1" x14ac:dyDescent="0.25">
      <c r="B5" s="6"/>
    </row>
    <row r="6" spans="1:31" ht="15.75" customHeight="1" x14ac:dyDescent="0.25">
      <c r="B6" s="6"/>
      <c r="C6" s="54" t="s">
        <v>98</v>
      </c>
      <c r="D6" s="54"/>
      <c r="E6" s="54"/>
      <c r="F6" s="6"/>
      <c r="J6" s="49" t="s">
        <v>118</v>
      </c>
      <c r="O6" s="41"/>
      <c r="P6" s="55" t="s">
        <v>98</v>
      </c>
      <c r="Q6" s="55"/>
      <c r="R6" s="55"/>
      <c r="S6" s="41"/>
    </row>
    <row r="7" spans="1:31" ht="45" customHeight="1" x14ac:dyDescent="0.25">
      <c r="A7" s="13" t="s">
        <v>1</v>
      </c>
      <c r="B7" s="13" t="s">
        <v>88</v>
      </c>
      <c r="C7" s="14" t="s">
        <v>94</v>
      </c>
      <c r="D7" s="15" t="s">
        <v>95</v>
      </c>
      <c r="E7" s="14" t="s">
        <v>97</v>
      </c>
      <c r="F7" s="13" t="s">
        <v>106</v>
      </c>
      <c r="G7" s="13" t="s">
        <v>107</v>
      </c>
      <c r="N7" s="44" t="s">
        <v>1</v>
      </c>
      <c r="O7" s="44" t="s">
        <v>88</v>
      </c>
      <c r="P7" s="45" t="s">
        <v>94</v>
      </c>
      <c r="Q7" s="46" t="s">
        <v>95</v>
      </c>
      <c r="R7" s="45" t="s">
        <v>97</v>
      </c>
      <c r="S7" s="44" t="s">
        <v>106</v>
      </c>
      <c r="T7" s="44" t="s">
        <v>107</v>
      </c>
      <c r="AD7" s="7"/>
      <c r="AE7" s="7"/>
    </row>
    <row r="8" spans="1:31" x14ac:dyDescent="0.25">
      <c r="A8" s="16" t="s">
        <v>3</v>
      </c>
      <c r="B8" s="16" t="s">
        <v>4</v>
      </c>
      <c r="C8" s="50" t="str">
        <f>IF('Dane do ubezpieczenia'!H7="standard","standard",IF('Dane do ubezpieczenia'!H7="vip","vip","brak"))</f>
        <v>brak</v>
      </c>
      <c r="D8" s="48" t="str">
        <f>IF('Dane do ubezpieczenia'!I7="tak","tak","")</f>
        <v/>
      </c>
      <c r="E8" s="48" t="str">
        <f>IF('Dane do ubezpieczenia'!J7="brak","",IF('Dane do ubezpieczenia'!J7&gt;=15,'Zestawienie I'!$F$3,'Zestawienie I'!$F$4))</f>
        <v>Car Assistance</v>
      </c>
      <c r="F8" s="51">
        <f>IF(COUNTA('Dane do ubezpieczenia'!D7:G7)&gt;2,10%*'Dane do ubezpieczenia'!C7,0)</f>
        <v>0</v>
      </c>
      <c r="G8" s="48" t="str">
        <f>IF(AND('Dane do ubezpieczenia'!D7="+",'Dane do ubezpieczenia'!F7="+"),"tak","")</f>
        <v/>
      </c>
      <c r="N8" s="42" t="s">
        <v>3</v>
      </c>
      <c r="O8" s="42" t="s">
        <v>4</v>
      </c>
      <c r="P8" s="47" t="str">
        <f>IF(C8="?","",IF(C8=Sprawdzenie!K7,"OK","źle"))</f>
        <v>OK</v>
      </c>
      <c r="Q8" s="47" t="str">
        <f>IF(D8="?","",IF(D8=Sprawdzenie!L7,"OK","źle"))</f>
        <v>OK</v>
      </c>
      <c r="R8" s="47" t="str">
        <f>IF(E8="?","",IF(E8=Sprawdzenie!M7,"OK","źle"))</f>
        <v>OK</v>
      </c>
      <c r="S8" s="47" t="str">
        <f>IF(F8="?","",IF(F8=Sprawdzenie!N7,"OK","źle"))</f>
        <v>OK</v>
      </c>
      <c r="T8" s="47" t="str">
        <f>IF(G8="?","",IF(G8=Sprawdzenie!O7,"OK","źle"))</f>
        <v>OK</v>
      </c>
      <c r="AD8" s="4">
        <v>9.9448516362883876E-2</v>
      </c>
      <c r="AE8" s="4">
        <v>0.49140713984244211</v>
      </c>
    </row>
    <row r="9" spans="1:31" x14ac:dyDescent="0.25">
      <c r="A9" s="17" t="s">
        <v>5</v>
      </c>
      <c r="B9" s="17" t="s">
        <v>6</v>
      </c>
      <c r="C9" s="50" t="str">
        <f>IF('Dane do ubezpieczenia'!H8="standard","standard",IF('Dane do ubezpieczenia'!H8="vip","vip","brak"))</f>
        <v>brak</v>
      </c>
      <c r="D9" s="48" t="str">
        <f>IF('Dane do ubezpieczenia'!I8="tak","tak","")</f>
        <v>tak</v>
      </c>
      <c r="E9" s="48" t="str">
        <f>IF('Dane do ubezpieczenia'!J8="brak","",IF('Dane do ubezpieczenia'!J8&gt;=15,'Zestawienie I'!$F$3,'Zestawienie I'!$F$4))</f>
        <v>Car Assistance</v>
      </c>
      <c r="F9" s="51">
        <f>IF(COUNTA('Dane do ubezpieczenia'!D8:G8)&gt;2,10%*'Dane do ubezpieczenia'!C8,0)</f>
        <v>0</v>
      </c>
      <c r="G9" s="48" t="str">
        <f>IF(AND('Dane do ubezpieczenia'!D8="+",'Dane do ubezpieczenia'!F8="+"),"tak","")</f>
        <v>tak</v>
      </c>
      <c r="N9" s="43" t="s">
        <v>5</v>
      </c>
      <c r="O9" s="43" t="s">
        <v>6</v>
      </c>
      <c r="P9" s="47" t="str">
        <f>IF(C9="?","",IF(C9=Sprawdzenie!K8,"OK","źle"))</f>
        <v>OK</v>
      </c>
      <c r="Q9" s="47" t="str">
        <f>IF(D9="?","",IF(D9=Sprawdzenie!L8,"OK","źle"))</f>
        <v>OK</v>
      </c>
      <c r="R9" s="47" t="str">
        <f>IF(E9="?","",IF(E9=Sprawdzenie!M8,"OK","źle"))</f>
        <v>OK</v>
      </c>
      <c r="S9" s="47" t="str">
        <f>IF(F9="?","",IF(F9=Sprawdzenie!N8,"OK","źle"))</f>
        <v>OK</v>
      </c>
      <c r="T9" s="47" t="str">
        <f>IF(G9="?","",IF(G9=Sprawdzenie!O8,"OK","źle"))</f>
        <v>OK</v>
      </c>
      <c r="AD9" s="4">
        <v>0.62212995140651783</v>
      </c>
      <c r="AE9" s="4">
        <v>0.60856553702808203</v>
      </c>
    </row>
    <row r="10" spans="1:31" x14ac:dyDescent="0.25">
      <c r="A10" s="17" t="s">
        <v>7</v>
      </c>
      <c r="B10" s="17" t="s">
        <v>8</v>
      </c>
      <c r="C10" s="50" t="str">
        <f>IF('Dane do ubezpieczenia'!H9="standard","standard",IF('Dane do ubezpieczenia'!H9="vip","vip","brak"))</f>
        <v>standard</v>
      </c>
      <c r="D10" s="48" t="str">
        <f>IF('Dane do ubezpieczenia'!I9="tak","tak","")</f>
        <v/>
      </c>
      <c r="E10" s="48" t="str">
        <f>IF('Dane do ubezpieczenia'!J9="brak","",IF('Dane do ubezpieczenia'!J9&gt;=15,'Zestawienie I'!$F$3,'Zestawienie I'!$F$4))</f>
        <v>Car Assistance</v>
      </c>
      <c r="F10" s="51">
        <f>IF(COUNTA('Dane do ubezpieczenia'!D9:G9)&gt;2,10%*'Dane do ubezpieczenia'!C9,0)</f>
        <v>0</v>
      </c>
      <c r="G10" s="48" t="str">
        <f>IF(AND('Dane do ubezpieczenia'!D9="+",'Dane do ubezpieczenia'!F9="+"),"tak","")</f>
        <v/>
      </c>
      <c r="N10" s="43" t="s">
        <v>7</v>
      </c>
      <c r="O10" s="43" t="s">
        <v>8</v>
      </c>
      <c r="P10" s="47" t="str">
        <f>IF(C10="?","",IF(C10=Sprawdzenie!K9,"OK","źle"))</f>
        <v>OK</v>
      </c>
      <c r="Q10" s="47" t="str">
        <f>IF(D10="?","",IF(D10=Sprawdzenie!L9,"OK","źle"))</f>
        <v>OK</v>
      </c>
      <c r="R10" s="47" t="str">
        <f>IF(E10="?","",IF(E10=Sprawdzenie!M9,"OK","źle"))</f>
        <v>OK</v>
      </c>
      <c r="S10" s="47" t="str">
        <f>IF(F10="?","",IF(F10=Sprawdzenie!N9,"OK","źle"))</f>
        <v>OK</v>
      </c>
      <c r="T10" s="47" t="str">
        <f>IF(G10="?","",IF(G10=Sprawdzenie!O9,"OK","źle"))</f>
        <v>OK</v>
      </c>
      <c r="AD10" s="4">
        <v>0.82796834294994126</v>
      </c>
      <c r="AE10" s="4">
        <v>0.9230260397546759</v>
      </c>
    </row>
    <row r="11" spans="1:31" x14ac:dyDescent="0.25">
      <c r="A11" s="17" t="s">
        <v>9</v>
      </c>
      <c r="B11" s="17" t="s">
        <v>10</v>
      </c>
      <c r="C11" s="50" t="str">
        <f>IF('Dane do ubezpieczenia'!H10="standard","standard",IF('Dane do ubezpieczenia'!H10="vip","vip","brak"))</f>
        <v>brak</v>
      </c>
      <c r="D11" s="48" t="str">
        <f>IF('Dane do ubezpieczenia'!I10="tak","tak","")</f>
        <v/>
      </c>
      <c r="E11" s="48" t="str">
        <f>IF('Dane do ubezpieczenia'!J10="brak","",IF('Dane do ubezpieczenia'!J10&gt;=15,'Zestawienie I'!$F$3,'Zestawienie I'!$F$4))</f>
        <v>Car Assistance - max</v>
      </c>
      <c r="F11" s="51">
        <f>IF(COUNTA('Dane do ubezpieczenia'!D10:G10)&gt;2,10%*'Dane do ubezpieczenia'!C10,0)</f>
        <v>0</v>
      </c>
      <c r="G11" s="48" t="str">
        <f>IF(AND('Dane do ubezpieczenia'!D10="+",'Dane do ubezpieczenia'!F10="+"),"tak","")</f>
        <v/>
      </c>
      <c r="N11" s="43" t="s">
        <v>9</v>
      </c>
      <c r="O11" s="43" t="s">
        <v>10</v>
      </c>
      <c r="P11" s="47" t="str">
        <f>IF(C11="?","",IF(C11=Sprawdzenie!K10,"OK","źle"))</f>
        <v>OK</v>
      </c>
      <c r="Q11" s="47" t="str">
        <f>IF(D11="?","",IF(D11=Sprawdzenie!L10,"OK","źle"))</f>
        <v>OK</v>
      </c>
      <c r="R11" s="47" t="str">
        <f>IF(E11="?","",IF(E11=Sprawdzenie!M10,"OK","źle"))</f>
        <v>OK</v>
      </c>
      <c r="S11" s="47" t="str">
        <f>IF(F11="?","",IF(F11=Sprawdzenie!N10,"OK","źle"))</f>
        <v>OK</v>
      </c>
      <c r="T11" s="47" t="str">
        <f>IF(G11="?","",IF(G11=Sprawdzenie!O10,"OK","źle"))</f>
        <v>OK</v>
      </c>
      <c r="AD11" s="4">
        <v>0.24570922661098638</v>
      </c>
      <c r="AE11" s="4">
        <v>0.36161881563696319</v>
      </c>
    </row>
    <row r="12" spans="1:31" x14ac:dyDescent="0.25">
      <c r="A12" s="17" t="s">
        <v>11</v>
      </c>
      <c r="B12" s="17" t="s">
        <v>12</v>
      </c>
      <c r="C12" s="50" t="str">
        <f>IF('Dane do ubezpieczenia'!H11="standard","standard",IF('Dane do ubezpieczenia'!H11="vip","vip","brak"))</f>
        <v>brak</v>
      </c>
      <c r="D12" s="48" t="str">
        <f>IF('Dane do ubezpieczenia'!I11="tak","tak","")</f>
        <v>tak</v>
      </c>
      <c r="E12" s="48" t="str">
        <f>IF('Dane do ubezpieczenia'!J11="brak","",IF('Dane do ubezpieczenia'!J11&gt;=15,'Zestawienie I'!$F$3,'Zestawienie I'!$F$4))</f>
        <v>Car Assistance - max</v>
      </c>
      <c r="F12" s="51">
        <f>IF(COUNTA('Dane do ubezpieczenia'!D11:G11)&gt;2,10%*'Dane do ubezpieczenia'!C11,0)</f>
        <v>0</v>
      </c>
      <c r="G12" s="48" t="str">
        <f>IF(AND('Dane do ubezpieczenia'!D11="+",'Dane do ubezpieczenia'!F11="+"),"tak","")</f>
        <v>tak</v>
      </c>
      <c r="N12" s="43" t="s">
        <v>11</v>
      </c>
      <c r="O12" s="43" t="s">
        <v>12</v>
      </c>
      <c r="P12" s="47" t="str">
        <f>IF(C12="?","",IF(C12=Sprawdzenie!K11,"OK","źle"))</f>
        <v>OK</v>
      </c>
      <c r="Q12" s="47" t="str">
        <f>IF(D12="?","",IF(D12=Sprawdzenie!L11,"OK","źle"))</f>
        <v>OK</v>
      </c>
      <c r="R12" s="47" t="str">
        <f>IF(E12="?","",IF(E12=Sprawdzenie!M11,"OK","źle"))</f>
        <v>OK</v>
      </c>
      <c r="S12" s="47" t="str">
        <f>IF(F12="?","",IF(F12=Sprawdzenie!N11,"OK","źle"))</f>
        <v>OK</v>
      </c>
      <c r="T12" s="47" t="str">
        <f>IF(G12="?","",IF(G12=Sprawdzenie!O11,"OK","źle"))</f>
        <v>OK</v>
      </c>
      <c r="AD12" s="4">
        <v>0.53713165125487972</v>
      </c>
      <c r="AE12" s="4">
        <v>0.20403757535119948</v>
      </c>
    </row>
    <row r="13" spans="1:31" x14ac:dyDescent="0.25">
      <c r="A13" s="17" t="s">
        <v>13</v>
      </c>
      <c r="B13" s="17" t="s">
        <v>14</v>
      </c>
      <c r="C13" s="50" t="str">
        <f>IF('Dane do ubezpieczenia'!H12="standard","standard",IF('Dane do ubezpieczenia'!H12="vip","vip","brak"))</f>
        <v>vip</v>
      </c>
      <c r="D13" s="48" t="str">
        <f>IF('Dane do ubezpieczenia'!I12="tak","tak","")</f>
        <v>tak</v>
      </c>
      <c r="E13" s="48" t="str">
        <f>IF('Dane do ubezpieczenia'!J12="brak","",IF('Dane do ubezpieczenia'!J12&gt;=15,'Zestawienie I'!$F$3,'Zestawienie I'!$F$4))</f>
        <v>Car Assistance</v>
      </c>
      <c r="F13" s="51">
        <f>IF(COUNTA('Dane do ubezpieczenia'!D12:G12)&gt;2,10%*'Dane do ubezpieczenia'!C12,0)</f>
        <v>0</v>
      </c>
      <c r="G13" s="48" t="str">
        <f>IF(AND('Dane do ubezpieczenia'!D12="+",'Dane do ubezpieczenia'!F12="+"),"tak","")</f>
        <v/>
      </c>
      <c r="N13" s="43" t="s">
        <v>13</v>
      </c>
      <c r="O13" s="43" t="s">
        <v>14</v>
      </c>
      <c r="P13" s="47" t="str">
        <f>IF(C13="?","",IF(C13=Sprawdzenie!K12,"OK","źle"))</f>
        <v>OK</v>
      </c>
      <c r="Q13" s="47" t="str">
        <f>IF(D13="?","",IF(D13=Sprawdzenie!L12,"OK","źle"))</f>
        <v>OK</v>
      </c>
      <c r="R13" s="47" t="str">
        <f>IF(E13="?","",IF(E13=Sprawdzenie!M12,"OK","źle"))</f>
        <v>OK</v>
      </c>
      <c r="S13" s="47" t="str">
        <f>IF(F13="?","",IF(F13=Sprawdzenie!N12,"OK","źle"))</f>
        <v>OK</v>
      </c>
      <c r="T13" s="47" t="str">
        <f>IF(G13="?","",IF(G13=Sprawdzenie!O12,"OK","źle"))</f>
        <v>OK</v>
      </c>
      <c r="AD13" s="4">
        <v>0.1999470020530002</v>
      </c>
      <c r="AE13" s="4">
        <v>0.36632583431930166</v>
      </c>
    </row>
    <row r="14" spans="1:31" x14ac:dyDescent="0.25">
      <c r="A14" s="17" t="s">
        <v>15</v>
      </c>
      <c r="B14" s="17" t="s">
        <v>16</v>
      </c>
      <c r="C14" s="50" t="str">
        <f>IF('Dane do ubezpieczenia'!H13="standard","standard",IF('Dane do ubezpieczenia'!H13="vip","vip","brak"))</f>
        <v>standard</v>
      </c>
      <c r="D14" s="48" t="str">
        <f>IF('Dane do ubezpieczenia'!I13="tak","tak","")</f>
        <v/>
      </c>
      <c r="E14" s="48" t="str">
        <f>IF('Dane do ubezpieczenia'!J13="brak","",IF('Dane do ubezpieczenia'!J13&gt;=15,'Zestawienie I'!$F$3,'Zestawienie I'!$F$4))</f>
        <v>Car Assistance</v>
      </c>
      <c r="F14" s="51">
        <f>IF(COUNTA('Dane do ubezpieczenia'!D13:G13)&gt;2,10%*'Dane do ubezpieczenia'!C13,0)</f>
        <v>0</v>
      </c>
      <c r="G14" s="48" t="str">
        <f>IF(AND('Dane do ubezpieczenia'!D13="+",'Dane do ubezpieczenia'!F13="+"),"tak","")</f>
        <v/>
      </c>
      <c r="N14" s="43" t="s">
        <v>15</v>
      </c>
      <c r="O14" s="43" t="s">
        <v>16</v>
      </c>
      <c r="P14" s="47" t="str">
        <f>IF(C14="?","",IF(C14=Sprawdzenie!K13,"OK","źle"))</f>
        <v>OK</v>
      </c>
      <c r="Q14" s="47" t="str">
        <f>IF(D14="?","",IF(D14=Sprawdzenie!L13,"OK","źle"))</f>
        <v>OK</v>
      </c>
      <c r="R14" s="47" t="str">
        <f>IF(E14="?","",IF(E14=Sprawdzenie!M13,"OK","źle"))</f>
        <v>OK</v>
      </c>
      <c r="S14" s="47" t="str">
        <f>IF(F14="?","",IF(F14=Sprawdzenie!N13,"OK","źle"))</f>
        <v>OK</v>
      </c>
      <c r="T14" s="47" t="str">
        <f>IF(G14="?","",IF(G14=Sprawdzenie!O13,"OK","źle"))</f>
        <v>OK</v>
      </c>
      <c r="AD14" s="4">
        <v>0.16951823433086288</v>
      </c>
      <c r="AE14" s="4">
        <v>0.65004073390034156</v>
      </c>
    </row>
    <row r="15" spans="1:31" x14ac:dyDescent="0.25">
      <c r="A15" s="17" t="s">
        <v>17</v>
      </c>
      <c r="B15" s="17" t="s">
        <v>18</v>
      </c>
      <c r="C15" s="50" t="str">
        <f>IF('Dane do ubezpieczenia'!H14="standard","standard",IF('Dane do ubezpieczenia'!H14="vip","vip","brak"))</f>
        <v>brak</v>
      </c>
      <c r="D15" s="48" t="str">
        <f>IF('Dane do ubezpieczenia'!I14="tak","tak","")</f>
        <v/>
      </c>
      <c r="E15" s="48" t="str">
        <f>IF('Dane do ubezpieczenia'!J14="brak","",IF('Dane do ubezpieczenia'!J14&gt;=15,'Zestawienie I'!$F$3,'Zestawienie I'!$F$4))</f>
        <v/>
      </c>
      <c r="F15" s="51">
        <f>IF(COUNTA('Dane do ubezpieczenia'!D14:G14)&gt;2,10%*'Dane do ubezpieczenia'!C14,0)</f>
        <v>0</v>
      </c>
      <c r="G15" s="48" t="str">
        <f>IF(AND('Dane do ubezpieczenia'!D14="+",'Dane do ubezpieczenia'!F14="+"),"tak","")</f>
        <v/>
      </c>
      <c r="N15" s="43" t="s">
        <v>17</v>
      </c>
      <c r="O15" s="43" t="s">
        <v>18</v>
      </c>
      <c r="P15" s="47" t="str">
        <f>IF(C15="?","",IF(C15=Sprawdzenie!K14,"OK","źle"))</f>
        <v>OK</v>
      </c>
      <c r="Q15" s="47" t="str">
        <f>IF(D15="?","",IF(D15=Sprawdzenie!L14,"OK","źle"))</f>
        <v>OK</v>
      </c>
      <c r="R15" s="47" t="str">
        <f>IF(E15="?","",IF(E15=Sprawdzenie!M14,"OK","źle"))</f>
        <v>OK</v>
      </c>
      <c r="S15" s="47" t="str">
        <f>IF(F15="?","",IF(F15=Sprawdzenie!N14,"OK","źle"))</f>
        <v>OK</v>
      </c>
      <c r="T15" s="47" t="str">
        <f>IF(G15="?","",IF(G15=Sprawdzenie!O14,"OK","źle"))</f>
        <v>OK</v>
      </c>
      <c r="AD15" s="4">
        <v>0.84885871819525083</v>
      </c>
      <c r="AE15" s="4">
        <v>9.965090163786039E-2</v>
      </c>
    </row>
    <row r="16" spans="1:31" x14ac:dyDescent="0.25">
      <c r="A16" s="17" t="s">
        <v>19</v>
      </c>
      <c r="B16" s="17" t="s">
        <v>20</v>
      </c>
      <c r="C16" s="50" t="str">
        <f>IF('Dane do ubezpieczenia'!H15="standard","standard",IF('Dane do ubezpieczenia'!H15="vip","vip","brak"))</f>
        <v>standard</v>
      </c>
      <c r="D16" s="48" t="str">
        <f>IF('Dane do ubezpieczenia'!I15="tak","tak","")</f>
        <v>tak</v>
      </c>
      <c r="E16" s="48" t="str">
        <f>IF('Dane do ubezpieczenia'!J15="brak","",IF('Dane do ubezpieczenia'!J15&gt;=15,'Zestawienie I'!$F$3,'Zestawienie I'!$F$4))</f>
        <v>Car Assistance - max</v>
      </c>
      <c r="F16" s="51">
        <f>IF(COUNTA('Dane do ubezpieczenia'!D15:G15)&gt;2,10%*'Dane do ubezpieczenia'!C15,0)</f>
        <v>0</v>
      </c>
      <c r="G16" s="48" t="str">
        <f>IF(AND('Dane do ubezpieczenia'!D15="+",'Dane do ubezpieczenia'!F15="+"),"tak","")</f>
        <v/>
      </c>
      <c r="N16" s="43" t="s">
        <v>19</v>
      </c>
      <c r="O16" s="43" t="s">
        <v>20</v>
      </c>
      <c r="P16" s="47" t="str">
        <f>IF(C16="?","",IF(C16=Sprawdzenie!K15,"OK","źle"))</f>
        <v>OK</v>
      </c>
      <c r="Q16" s="47" t="str">
        <f>IF(D16="?","",IF(D16=Sprawdzenie!L15,"OK","źle"))</f>
        <v>OK</v>
      </c>
      <c r="R16" s="47" t="str">
        <f>IF(E16="?","",IF(E16=Sprawdzenie!M15,"OK","źle"))</f>
        <v>OK</v>
      </c>
      <c r="S16" s="47" t="str">
        <f>IF(F16="?","",IF(F16=Sprawdzenie!N15,"OK","źle"))</f>
        <v>OK</v>
      </c>
      <c r="T16" s="47" t="str">
        <f>IF(G16="?","",IF(G16=Sprawdzenie!O15,"OK","źle"))</f>
        <v>OK</v>
      </c>
      <c r="AD16" s="4">
        <v>0.52637200187636468</v>
      </c>
      <c r="AE16" s="4">
        <v>0.36637892357933111</v>
      </c>
    </row>
    <row r="17" spans="1:31" x14ac:dyDescent="0.25">
      <c r="A17" s="17" t="s">
        <v>21</v>
      </c>
      <c r="B17" s="17" t="s">
        <v>22</v>
      </c>
      <c r="C17" s="50" t="str">
        <f>IF('Dane do ubezpieczenia'!H16="standard","standard",IF('Dane do ubezpieczenia'!H16="vip","vip","brak"))</f>
        <v>brak</v>
      </c>
      <c r="D17" s="48" t="str">
        <f>IF('Dane do ubezpieczenia'!I16="tak","tak","")</f>
        <v/>
      </c>
      <c r="E17" s="48" t="str">
        <f>IF('Dane do ubezpieczenia'!J16="brak","",IF('Dane do ubezpieczenia'!J16&gt;=15,'Zestawienie I'!$F$3,'Zestawienie I'!$F$4))</f>
        <v>Car Assistance</v>
      </c>
      <c r="F17" s="51">
        <f>IF(COUNTA('Dane do ubezpieczenia'!D16:G16)&gt;2,10%*'Dane do ubezpieczenia'!C16,0)</f>
        <v>0</v>
      </c>
      <c r="G17" s="48" t="str">
        <f>IF(AND('Dane do ubezpieczenia'!D16="+",'Dane do ubezpieczenia'!F16="+"),"tak","")</f>
        <v/>
      </c>
      <c r="N17" s="43" t="s">
        <v>21</v>
      </c>
      <c r="O17" s="43" t="s">
        <v>22</v>
      </c>
      <c r="P17" s="47" t="str">
        <f>IF(C17="?","",IF(C17=Sprawdzenie!K16,"OK","źle"))</f>
        <v>OK</v>
      </c>
      <c r="Q17" s="47" t="str">
        <f>IF(D17="?","",IF(D17=Sprawdzenie!L16,"OK","źle"))</f>
        <v>OK</v>
      </c>
      <c r="R17" s="47" t="str">
        <f>IF(E17="?","",IF(E17=Sprawdzenie!M16,"OK","źle"))</f>
        <v>OK</v>
      </c>
      <c r="S17" s="47" t="str">
        <f>IF(F17="?","",IF(F17=Sprawdzenie!N16,"OK","źle"))</f>
        <v>OK</v>
      </c>
      <c r="T17" s="47" t="str">
        <f>IF(G17="?","",IF(G17=Sprawdzenie!O16,"OK","źle"))</f>
        <v>OK</v>
      </c>
      <c r="AD17" s="4">
        <v>0.1111846041868918</v>
      </c>
      <c r="AE17" s="4">
        <v>0.58696771825236427</v>
      </c>
    </row>
    <row r="18" spans="1:31" x14ac:dyDescent="0.25">
      <c r="A18" s="17" t="s">
        <v>23</v>
      </c>
      <c r="B18" s="17" t="s">
        <v>24</v>
      </c>
      <c r="C18" s="50" t="str">
        <f>IF('Dane do ubezpieczenia'!H17="standard","standard",IF('Dane do ubezpieczenia'!H17="vip","vip","brak"))</f>
        <v>vip</v>
      </c>
      <c r="D18" s="48" t="str">
        <f>IF('Dane do ubezpieczenia'!I17="tak","tak","")</f>
        <v>tak</v>
      </c>
      <c r="E18" s="48" t="str">
        <f>IF('Dane do ubezpieczenia'!J17="brak","",IF('Dane do ubezpieczenia'!J17&gt;=15,'Zestawienie I'!$F$3,'Zestawienie I'!$F$4))</f>
        <v/>
      </c>
      <c r="F18" s="51">
        <f>IF(COUNTA('Dane do ubezpieczenia'!D17:G17)&gt;2,10%*'Dane do ubezpieczenia'!C17,0)</f>
        <v>0</v>
      </c>
      <c r="G18" s="48" t="str">
        <f>IF(AND('Dane do ubezpieczenia'!D17="+",'Dane do ubezpieczenia'!F17="+"),"tak","")</f>
        <v/>
      </c>
      <c r="N18" s="43" t="s">
        <v>23</v>
      </c>
      <c r="O18" s="43" t="s">
        <v>24</v>
      </c>
      <c r="P18" s="47" t="str">
        <f>IF(C18="?","",IF(C18=Sprawdzenie!K17,"OK","źle"))</f>
        <v>OK</v>
      </c>
      <c r="Q18" s="47" t="str">
        <f>IF(D18="?","",IF(D18=Sprawdzenie!L17,"OK","źle"))</f>
        <v>OK</v>
      </c>
      <c r="R18" s="47" t="str">
        <f>IF(E18="?","",IF(E18=Sprawdzenie!M17,"OK","źle"))</f>
        <v>OK</v>
      </c>
      <c r="S18" s="47" t="str">
        <f>IF(F18="?","",IF(F18=Sprawdzenie!N17,"OK","źle"))</f>
        <v>OK</v>
      </c>
      <c r="T18" s="47" t="str">
        <f>IF(G18="?","",IF(G18=Sprawdzenie!O17,"OK","źle"))</f>
        <v>OK</v>
      </c>
      <c r="AD18" s="4">
        <v>0.42744388408376122</v>
      </c>
      <c r="AE18" s="4">
        <v>2.1793896773529275E-2</v>
      </c>
    </row>
    <row r="19" spans="1:31" x14ac:dyDescent="0.25">
      <c r="A19" s="17" t="s">
        <v>13</v>
      </c>
      <c r="B19" s="17" t="s">
        <v>25</v>
      </c>
      <c r="C19" s="50" t="str">
        <f>IF('Dane do ubezpieczenia'!H18="standard","standard",IF('Dane do ubezpieczenia'!H18="vip","vip","brak"))</f>
        <v>standard</v>
      </c>
      <c r="D19" s="48" t="str">
        <f>IF('Dane do ubezpieczenia'!I18="tak","tak","")</f>
        <v/>
      </c>
      <c r="E19" s="48" t="str">
        <f>IF('Dane do ubezpieczenia'!J18="brak","",IF('Dane do ubezpieczenia'!J18&gt;=15,'Zestawienie I'!$F$3,'Zestawienie I'!$F$4))</f>
        <v/>
      </c>
      <c r="F19" s="51">
        <f>IF(COUNTA('Dane do ubezpieczenia'!D18:G18)&gt;2,10%*'Dane do ubezpieczenia'!C18,0)</f>
        <v>0</v>
      </c>
      <c r="G19" s="48" t="str">
        <f>IF(AND('Dane do ubezpieczenia'!D18="+",'Dane do ubezpieczenia'!F18="+"),"tak","")</f>
        <v/>
      </c>
      <c r="N19" s="43" t="s">
        <v>13</v>
      </c>
      <c r="O19" s="43" t="s">
        <v>25</v>
      </c>
      <c r="P19" s="47" t="str">
        <f>IF(C19="?","",IF(C19=Sprawdzenie!K18,"OK","źle"))</f>
        <v>OK</v>
      </c>
      <c r="Q19" s="47" t="str">
        <f>IF(D19="?","",IF(D19=Sprawdzenie!L18,"OK","źle"))</f>
        <v>OK</v>
      </c>
      <c r="R19" s="47" t="str">
        <f>IF(E19="?","",IF(E19=Sprawdzenie!M18,"OK","źle"))</f>
        <v>OK</v>
      </c>
      <c r="S19" s="47" t="str">
        <f>IF(F19="?","",IF(F19=Sprawdzenie!N18,"OK","źle"))</f>
        <v>OK</v>
      </c>
      <c r="T19" s="47" t="str">
        <f>IF(G19="?","",IF(G19=Sprawdzenie!O18,"OK","źle"))</f>
        <v>OK</v>
      </c>
      <c r="AD19" s="4">
        <v>0.5397392280949036</v>
      </c>
      <c r="AE19" s="4">
        <v>0.47829847947076665</v>
      </c>
    </row>
    <row r="20" spans="1:31" x14ac:dyDescent="0.25">
      <c r="A20" s="17" t="s">
        <v>26</v>
      </c>
      <c r="B20" s="17" t="s">
        <v>25</v>
      </c>
      <c r="C20" s="50" t="str">
        <f>IF('Dane do ubezpieczenia'!H19="standard","standard",IF('Dane do ubezpieczenia'!H19="vip","vip","brak"))</f>
        <v>brak</v>
      </c>
      <c r="D20" s="48" t="str">
        <f>IF('Dane do ubezpieczenia'!I19="tak","tak","")</f>
        <v>tak</v>
      </c>
      <c r="E20" s="48" t="str">
        <f>IF('Dane do ubezpieczenia'!J19="brak","",IF('Dane do ubezpieczenia'!J19&gt;=15,'Zestawienie I'!$F$3,'Zestawienie I'!$F$4))</f>
        <v>Car Assistance - max</v>
      </c>
      <c r="F20" s="51">
        <f>IF(COUNTA('Dane do ubezpieczenia'!D19:G19)&gt;2,10%*'Dane do ubezpieczenia'!C19,0)</f>
        <v>280</v>
      </c>
      <c r="G20" s="48" t="str">
        <f>IF(AND('Dane do ubezpieczenia'!D19="+",'Dane do ubezpieczenia'!F19="+"),"tak","")</f>
        <v>tak</v>
      </c>
      <c r="N20" s="43" t="s">
        <v>26</v>
      </c>
      <c r="O20" s="43" t="s">
        <v>25</v>
      </c>
      <c r="P20" s="47" t="str">
        <f>IF(C20="?","",IF(C20=Sprawdzenie!K19,"OK","źle"))</f>
        <v>OK</v>
      </c>
      <c r="Q20" s="47" t="str">
        <f>IF(D20="?","",IF(D20=Sprawdzenie!L19,"OK","źle"))</f>
        <v>OK</v>
      </c>
      <c r="R20" s="47" t="str">
        <f>IF(E20="?","",IF(E20=Sprawdzenie!M19,"OK","źle"))</f>
        <v>OK</v>
      </c>
      <c r="S20" s="47" t="str">
        <f>IF(F20="?","",IF(F20=Sprawdzenie!N19,"OK","źle"))</f>
        <v>OK</v>
      </c>
      <c r="T20" s="47" t="str">
        <f>IF(G20="?","",IF(G20=Sprawdzenie!O19,"OK","źle"))</f>
        <v>OK</v>
      </c>
      <c r="AD20" s="4">
        <v>8.5787236629147778E-2</v>
      </c>
      <c r="AE20" s="4">
        <v>0.10783122237959286</v>
      </c>
    </row>
    <row r="21" spans="1:31" x14ac:dyDescent="0.25">
      <c r="A21" s="17" t="s">
        <v>27</v>
      </c>
      <c r="B21" s="17" t="s">
        <v>10</v>
      </c>
      <c r="C21" s="50" t="str">
        <f>IF('Dane do ubezpieczenia'!H20="standard","standard",IF('Dane do ubezpieczenia'!H20="vip","vip","brak"))</f>
        <v>standard</v>
      </c>
      <c r="D21" s="48" t="str">
        <f>IF('Dane do ubezpieczenia'!I20="tak","tak","")</f>
        <v/>
      </c>
      <c r="E21" s="48" t="str">
        <f>IF('Dane do ubezpieczenia'!J20="brak","",IF('Dane do ubezpieczenia'!J20&gt;=15,'Zestawienie I'!$F$3,'Zestawienie I'!$F$4))</f>
        <v>Car Assistance</v>
      </c>
      <c r="F21" s="51">
        <f>IF(COUNTA('Dane do ubezpieczenia'!D20:G20)&gt;2,10%*'Dane do ubezpieczenia'!C20,0)</f>
        <v>0</v>
      </c>
      <c r="G21" s="48" t="str">
        <f>IF(AND('Dane do ubezpieczenia'!D20="+",'Dane do ubezpieczenia'!F20="+"),"tak","")</f>
        <v/>
      </c>
      <c r="N21" s="43" t="s">
        <v>27</v>
      </c>
      <c r="O21" s="43" t="s">
        <v>10</v>
      </c>
      <c r="P21" s="47" t="str">
        <f>IF(C21="?","",IF(C21=Sprawdzenie!K20,"OK","źle"))</f>
        <v>OK</v>
      </c>
      <c r="Q21" s="47" t="str">
        <f>IF(D21="?","",IF(D21=Sprawdzenie!L20,"OK","źle"))</f>
        <v>OK</v>
      </c>
      <c r="R21" s="47" t="str">
        <f>IF(E21="?","",IF(E21=Sprawdzenie!M20,"OK","źle"))</f>
        <v>OK</v>
      </c>
      <c r="S21" s="47" t="str">
        <f>IF(F21="?","",IF(F21=Sprawdzenie!N20,"OK","źle"))</f>
        <v>OK</v>
      </c>
      <c r="T21" s="47" t="str">
        <f>IF(G21="?","",IF(G21=Sprawdzenie!O20,"OK","źle"))</f>
        <v>OK</v>
      </c>
      <c r="AD21" s="4">
        <v>0.36340021115966903</v>
      </c>
      <c r="AE21" s="4">
        <v>0.33756719546072678</v>
      </c>
    </row>
    <row r="22" spans="1:31" x14ac:dyDescent="0.25">
      <c r="A22" s="17" t="s">
        <v>28</v>
      </c>
      <c r="B22" s="17" t="s">
        <v>29</v>
      </c>
      <c r="C22" s="50" t="str">
        <f>IF('Dane do ubezpieczenia'!H21="standard","standard",IF('Dane do ubezpieczenia'!H21="vip","vip","brak"))</f>
        <v>brak</v>
      </c>
      <c r="D22" s="48" t="str">
        <f>IF('Dane do ubezpieczenia'!I21="tak","tak","")</f>
        <v>tak</v>
      </c>
      <c r="E22" s="48" t="str">
        <f>IF('Dane do ubezpieczenia'!J21="brak","",IF('Dane do ubezpieczenia'!J21&gt;=15,'Zestawienie I'!$F$3,'Zestawienie I'!$F$4))</f>
        <v>Car Assistance</v>
      </c>
      <c r="F22" s="51">
        <f>IF(COUNTA('Dane do ubezpieczenia'!D21:G21)&gt;2,10%*'Dane do ubezpieczenia'!C21,0)</f>
        <v>0</v>
      </c>
      <c r="G22" s="48" t="str">
        <f>IF(AND('Dane do ubezpieczenia'!D21="+",'Dane do ubezpieczenia'!F21="+"),"tak","")</f>
        <v/>
      </c>
      <c r="N22" s="43" t="s">
        <v>28</v>
      </c>
      <c r="O22" s="43" t="s">
        <v>29</v>
      </c>
      <c r="P22" s="47" t="str">
        <f>IF(C22="?","",IF(C22=Sprawdzenie!K21,"OK","źle"))</f>
        <v>OK</v>
      </c>
      <c r="Q22" s="47" t="str">
        <f>IF(D22="?","",IF(D22=Sprawdzenie!L21,"OK","źle"))</f>
        <v>OK</v>
      </c>
      <c r="R22" s="47" t="str">
        <f>IF(E22="?","",IF(E22=Sprawdzenie!M21,"OK","źle"))</f>
        <v>OK</v>
      </c>
      <c r="S22" s="47" t="str">
        <f>IF(F22="?","",IF(F22=Sprawdzenie!N21,"OK","źle"))</f>
        <v>OK</v>
      </c>
      <c r="T22" s="47" t="str">
        <f>IF(G22="?","",IF(G22=Sprawdzenie!O21,"OK","źle"))</f>
        <v>OK</v>
      </c>
      <c r="AD22" s="4">
        <v>0.72041493334443729</v>
      </c>
      <c r="AE22" s="4">
        <v>0.96672734046709707</v>
      </c>
    </row>
    <row r="23" spans="1:31" x14ac:dyDescent="0.25">
      <c r="A23" s="17" t="s">
        <v>30</v>
      </c>
      <c r="B23" s="17" t="s">
        <v>31</v>
      </c>
      <c r="C23" s="50" t="str">
        <f>IF('Dane do ubezpieczenia'!H22="standard","standard",IF('Dane do ubezpieczenia'!H22="vip","vip","brak"))</f>
        <v>vip</v>
      </c>
      <c r="D23" s="48" t="str">
        <f>IF('Dane do ubezpieczenia'!I22="tak","tak","")</f>
        <v/>
      </c>
      <c r="E23" s="48" t="str">
        <f>IF('Dane do ubezpieczenia'!J22="brak","",IF('Dane do ubezpieczenia'!J22&gt;=15,'Zestawienie I'!$F$3,'Zestawienie I'!$F$4))</f>
        <v>Car Assistance</v>
      </c>
      <c r="F23" s="51">
        <f>IF(COUNTA('Dane do ubezpieczenia'!D22:G22)&gt;2,10%*'Dane do ubezpieczenia'!C22,0)</f>
        <v>0</v>
      </c>
      <c r="G23" s="48" t="str">
        <f>IF(AND('Dane do ubezpieczenia'!D22="+",'Dane do ubezpieczenia'!F22="+"),"tak","")</f>
        <v/>
      </c>
      <c r="N23" s="43" t="s">
        <v>30</v>
      </c>
      <c r="O23" s="43" t="s">
        <v>31</v>
      </c>
      <c r="P23" s="47" t="str">
        <f>IF(C23="?","",IF(C23=Sprawdzenie!K22,"OK","źle"))</f>
        <v>OK</v>
      </c>
      <c r="Q23" s="47" t="str">
        <f>IF(D23="?","",IF(D23=Sprawdzenie!L22,"OK","źle"))</f>
        <v>OK</v>
      </c>
      <c r="R23" s="47" t="str">
        <f>IF(E23="?","",IF(E23=Sprawdzenie!M22,"OK","źle"))</f>
        <v>OK</v>
      </c>
      <c r="S23" s="47" t="str">
        <f>IF(F23="?","",IF(F23=Sprawdzenie!N22,"OK","źle"))</f>
        <v>OK</v>
      </c>
      <c r="T23" s="47" t="str">
        <f>IF(G23="?","",IF(G23=Sprawdzenie!O22,"OK","źle"))</f>
        <v>OK</v>
      </c>
      <c r="AD23" s="4">
        <v>5.166334639581438E-2</v>
      </c>
      <c r="AE23" s="4">
        <v>0.13396115584093993</v>
      </c>
    </row>
    <row r="24" spans="1:31" x14ac:dyDescent="0.25">
      <c r="A24" s="17" t="s">
        <v>30</v>
      </c>
      <c r="B24" s="17" t="s">
        <v>10</v>
      </c>
      <c r="C24" s="50" t="str">
        <f>IF('Dane do ubezpieczenia'!H23="standard","standard",IF('Dane do ubezpieczenia'!H23="vip","vip","brak"))</f>
        <v>brak</v>
      </c>
      <c r="D24" s="48" t="str">
        <f>IF('Dane do ubezpieczenia'!I23="tak","tak","")</f>
        <v>tak</v>
      </c>
      <c r="E24" s="48" t="str">
        <f>IF('Dane do ubezpieczenia'!J23="brak","",IF('Dane do ubezpieczenia'!J23&gt;=15,'Zestawienie I'!$F$3,'Zestawienie I'!$F$4))</f>
        <v>Car Assistance</v>
      </c>
      <c r="F24" s="51">
        <f>IF(COUNTA('Dane do ubezpieczenia'!D23:G23)&gt;2,10%*'Dane do ubezpieczenia'!C23,0)</f>
        <v>0</v>
      </c>
      <c r="G24" s="48" t="str">
        <f>IF(AND('Dane do ubezpieczenia'!D23="+",'Dane do ubezpieczenia'!F23="+"),"tak","")</f>
        <v/>
      </c>
      <c r="N24" s="43" t="s">
        <v>30</v>
      </c>
      <c r="O24" s="43" t="s">
        <v>10</v>
      </c>
      <c r="P24" s="47" t="str">
        <f>IF(C24="?","",IF(C24=Sprawdzenie!K23,"OK","źle"))</f>
        <v>OK</v>
      </c>
      <c r="Q24" s="47" t="str">
        <f>IF(D24="?","",IF(D24=Sprawdzenie!L23,"OK","źle"))</f>
        <v>OK</v>
      </c>
      <c r="R24" s="47" t="str">
        <f>IF(E24="?","",IF(E24=Sprawdzenie!M23,"OK","źle"))</f>
        <v>OK</v>
      </c>
      <c r="S24" s="47" t="str">
        <f>IF(F24="?","",IF(F24=Sprawdzenie!N23,"OK","źle"))</f>
        <v>OK</v>
      </c>
      <c r="T24" s="47" t="str">
        <f>IF(G24="?","",IF(G24=Sprawdzenie!O23,"OK","źle"))</f>
        <v>OK</v>
      </c>
      <c r="AD24" s="4">
        <v>0.28264330475827715</v>
      </c>
      <c r="AE24" s="4">
        <v>0.76927019515885264</v>
      </c>
    </row>
    <row r="25" spans="1:31" x14ac:dyDescent="0.25">
      <c r="A25" s="17" t="s">
        <v>30</v>
      </c>
      <c r="B25" s="17" t="s">
        <v>31</v>
      </c>
      <c r="C25" s="50" t="str">
        <f>IF('Dane do ubezpieczenia'!H24="standard","standard",IF('Dane do ubezpieczenia'!H24="vip","vip","brak"))</f>
        <v>brak</v>
      </c>
      <c r="D25" s="48" t="str">
        <f>IF('Dane do ubezpieczenia'!I24="tak","tak","")</f>
        <v/>
      </c>
      <c r="E25" s="48" t="str">
        <f>IF('Dane do ubezpieczenia'!J24="brak","",IF('Dane do ubezpieczenia'!J24&gt;=15,'Zestawienie I'!$F$3,'Zestawienie I'!$F$4))</f>
        <v>Car Assistance - max</v>
      </c>
      <c r="F25" s="51">
        <f>IF(COUNTA('Dane do ubezpieczenia'!D24:G24)&gt;2,10%*'Dane do ubezpieczenia'!C24,0)</f>
        <v>0</v>
      </c>
      <c r="G25" s="48" t="str">
        <f>IF(AND('Dane do ubezpieczenia'!D24="+",'Dane do ubezpieczenia'!F24="+"),"tak","")</f>
        <v/>
      </c>
      <c r="N25" s="43" t="s">
        <v>30</v>
      </c>
      <c r="O25" s="43" t="s">
        <v>31</v>
      </c>
      <c r="P25" s="47" t="str">
        <f>IF(C25="?","",IF(C25=Sprawdzenie!K24,"OK","źle"))</f>
        <v>OK</v>
      </c>
      <c r="Q25" s="47" t="str">
        <f>IF(D25="?","",IF(D25=Sprawdzenie!L24,"OK","źle"))</f>
        <v>OK</v>
      </c>
      <c r="R25" s="47" t="str">
        <f>IF(E25="?","",IF(E25=Sprawdzenie!M24,"OK","źle"))</f>
        <v>OK</v>
      </c>
      <c r="S25" s="47" t="str">
        <f>IF(F25="?","",IF(F25=Sprawdzenie!N24,"OK","źle"))</f>
        <v>OK</v>
      </c>
      <c r="T25" s="47" t="str">
        <f>IF(G25="?","",IF(G25=Sprawdzenie!O24,"OK","źle"))</f>
        <v>OK</v>
      </c>
      <c r="AD25" s="4">
        <v>0.48042977833470746</v>
      </c>
      <c r="AE25" s="4">
        <v>0.8690918334371871</v>
      </c>
    </row>
    <row r="26" spans="1:31" x14ac:dyDescent="0.25">
      <c r="A26" s="17" t="s">
        <v>30</v>
      </c>
      <c r="B26" s="17" t="s">
        <v>31</v>
      </c>
      <c r="C26" s="50" t="str">
        <f>IF('Dane do ubezpieczenia'!H25="standard","standard",IF('Dane do ubezpieczenia'!H25="vip","vip","brak"))</f>
        <v>brak</v>
      </c>
      <c r="D26" s="48" t="str">
        <f>IF('Dane do ubezpieczenia'!I25="tak","tak","")</f>
        <v/>
      </c>
      <c r="E26" s="48" t="str">
        <f>IF('Dane do ubezpieczenia'!J25="brak","",IF('Dane do ubezpieczenia'!J25&gt;=15,'Zestawienie I'!$F$3,'Zestawienie I'!$F$4))</f>
        <v>Car Assistance - max</v>
      </c>
      <c r="F26" s="51">
        <f>IF(COUNTA('Dane do ubezpieczenia'!D25:G25)&gt;2,10%*'Dane do ubezpieczenia'!C25,0)</f>
        <v>0</v>
      </c>
      <c r="G26" s="48" t="str">
        <f>IF(AND('Dane do ubezpieczenia'!D25="+",'Dane do ubezpieczenia'!F25="+"),"tak","")</f>
        <v/>
      </c>
      <c r="N26" s="43" t="s">
        <v>30</v>
      </c>
      <c r="O26" s="43" t="s">
        <v>31</v>
      </c>
      <c r="P26" s="47" t="str">
        <f>IF(C26="?","",IF(C26=Sprawdzenie!K25,"OK","źle"))</f>
        <v>OK</v>
      </c>
      <c r="Q26" s="47" t="str">
        <f>IF(D26="?","",IF(D26=Sprawdzenie!L25,"OK","źle"))</f>
        <v>OK</v>
      </c>
      <c r="R26" s="47" t="str">
        <f>IF(E26="?","",IF(E26=Sprawdzenie!M25,"OK","źle"))</f>
        <v>OK</v>
      </c>
      <c r="S26" s="47" t="str">
        <f>IF(F26="?","",IF(F26=Sprawdzenie!N25,"OK","źle"))</f>
        <v>OK</v>
      </c>
      <c r="T26" s="47" t="str">
        <f>IF(G26="?","",IF(G26=Sprawdzenie!O25,"OK","źle"))</f>
        <v>OK</v>
      </c>
      <c r="AD26" s="4">
        <v>0.52830015462038871</v>
      </c>
      <c r="AE26" s="4">
        <v>0.17647970333054019</v>
      </c>
    </row>
    <row r="27" spans="1:31" x14ac:dyDescent="0.25">
      <c r="A27" s="17" t="s">
        <v>32</v>
      </c>
      <c r="B27" s="17" t="s">
        <v>33</v>
      </c>
      <c r="C27" s="50" t="str">
        <f>IF('Dane do ubezpieczenia'!H26="standard","standard",IF('Dane do ubezpieczenia'!H26="vip","vip","brak"))</f>
        <v>standard</v>
      </c>
      <c r="D27" s="48" t="str">
        <f>IF('Dane do ubezpieczenia'!I26="tak","tak","")</f>
        <v>tak</v>
      </c>
      <c r="E27" s="48" t="str">
        <f>IF('Dane do ubezpieczenia'!J26="brak","",IF('Dane do ubezpieczenia'!J26&gt;=15,'Zestawienie I'!$F$3,'Zestawienie I'!$F$4))</f>
        <v>Car Assistance</v>
      </c>
      <c r="F27" s="51">
        <f>IF(COUNTA('Dane do ubezpieczenia'!D26:G26)&gt;2,10%*'Dane do ubezpieczenia'!C26,0)</f>
        <v>0</v>
      </c>
      <c r="G27" s="48" t="str">
        <f>IF(AND('Dane do ubezpieczenia'!D26="+",'Dane do ubezpieczenia'!F26="+"),"tak","")</f>
        <v/>
      </c>
      <c r="N27" s="43" t="s">
        <v>32</v>
      </c>
      <c r="O27" s="43" t="s">
        <v>33</v>
      </c>
      <c r="P27" s="47" t="str">
        <f>IF(C27="?","",IF(C27=Sprawdzenie!K26,"OK","źle"))</f>
        <v>OK</v>
      </c>
      <c r="Q27" s="47" t="str">
        <f>IF(D27="?","",IF(D27=Sprawdzenie!L26,"OK","źle"))</f>
        <v>OK</v>
      </c>
      <c r="R27" s="47" t="str">
        <f>IF(E27="?","",IF(E27=Sprawdzenie!M26,"OK","źle"))</f>
        <v>OK</v>
      </c>
      <c r="S27" s="47" t="str">
        <f>IF(F27="?","",IF(F27=Sprawdzenie!N26,"OK","źle"))</f>
        <v>OK</v>
      </c>
      <c r="T27" s="47" t="str">
        <f>IF(G27="?","",IF(G27=Sprawdzenie!O26,"OK","źle"))</f>
        <v>OK</v>
      </c>
      <c r="AD27" s="4">
        <v>0.23328507039427893</v>
      </c>
      <c r="AE27" s="4">
        <v>0.53774437248279716</v>
      </c>
    </row>
    <row r="28" spans="1:31" x14ac:dyDescent="0.25">
      <c r="A28" s="17" t="s">
        <v>34</v>
      </c>
      <c r="B28" s="17" t="s">
        <v>35</v>
      </c>
      <c r="C28" s="50" t="str">
        <f>IF('Dane do ubezpieczenia'!H27="standard","standard",IF('Dane do ubezpieczenia'!H27="vip","vip","brak"))</f>
        <v>brak</v>
      </c>
      <c r="D28" s="48" t="str">
        <f>IF('Dane do ubezpieczenia'!I27="tak","tak","")</f>
        <v/>
      </c>
      <c r="E28" s="48" t="str">
        <f>IF('Dane do ubezpieczenia'!J27="brak","",IF('Dane do ubezpieczenia'!J27&gt;=15,'Zestawienie I'!$F$3,'Zestawienie I'!$F$4))</f>
        <v>Car Assistance</v>
      </c>
      <c r="F28" s="51">
        <f>IF(COUNTA('Dane do ubezpieczenia'!D27:G27)&gt;2,10%*'Dane do ubezpieczenia'!C27,0)</f>
        <v>350</v>
      </c>
      <c r="G28" s="48" t="str">
        <f>IF(AND('Dane do ubezpieczenia'!D27="+",'Dane do ubezpieczenia'!F27="+"),"tak","")</f>
        <v/>
      </c>
      <c r="N28" s="43" t="s">
        <v>34</v>
      </c>
      <c r="O28" s="43" t="s">
        <v>35</v>
      </c>
      <c r="P28" s="47" t="str">
        <f>IF(C28="?","",IF(C28=Sprawdzenie!K27,"OK","źle"))</f>
        <v>OK</v>
      </c>
      <c r="Q28" s="47" t="str">
        <f>IF(D28="?","",IF(D28=Sprawdzenie!L27,"OK","źle"))</f>
        <v>OK</v>
      </c>
      <c r="R28" s="47" t="str">
        <f>IF(E28="?","",IF(E28=Sprawdzenie!M27,"OK","źle"))</f>
        <v>OK</v>
      </c>
      <c r="S28" s="47" t="str">
        <f>IF(F28="?","",IF(F28=Sprawdzenie!N27,"OK","źle"))</f>
        <v>OK</v>
      </c>
      <c r="T28" s="47" t="str">
        <f>IF(G28="?","",IF(G28=Sprawdzenie!O27,"OK","źle"))</f>
        <v>OK</v>
      </c>
      <c r="AD28" s="4">
        <v>0.80143057640727711</v>
      </c>
      <c r="AE28" s="4">
        <v>0.52856692090182467</v>
      </c>
    </row>
    <row r="29" spans="1:31" x14ac:dyDescent="0.25">
      <c r="A29" s="17" t="s">
        <v>36</v>
      </c>
      <c r="B29" s="17" t="s">
        <v>37</v>
      </c>
      <c r="C29" s="50" t="str">
        <f>IF('Dane do ubezpieczenia'!H28="standard","standard",IF('Dane do ubezpieczenia'!H28="vip","vip","brak"))</f>
        <v>brak</v>
      </c>
      <c r="D29" s="48" t="str">
        <f>IF('Dane do ubezpieczenia'!I28="tak","tak","")</f>
        <v>tak</v>
      </c>
      <c r="E29" s="48" t="str">
        <f>IF('Dane do ubezpieczenia'!J28="brak","",IF('Dane do ubezpieczenia'!J28&gt;=15,'Zestawienie I'!$F$3,'Zestawienie I'!$F$4))</f>
        <v>Car Assistance</v>
      </c>
      <c r="F29" s="51">
        <f>IF(COUNTA('Dane do ubezpieczenia'!D28:G28)&gt;2,10%*'Dane do ubezpieczenia'!C28,0)</f>
        <v>0</v>
      </c>
      <c r="G29" s="48" t="str">
        <f>IF(AND('Dane do ubezpieczenia'!D28="+",'Dane do ubezpieczenia'!F28="+"),"tak","")</f>
        <v/>
      </c>
      <c r="N29" s="43" t="s">
        <v>36</v>
      </c>
      <c r="O29" s="43" t="s">
        <v>37</v>
      </c>
      <c r="P29" s="47" t="str">
        <f>IF(C29="?","",IF(C29=Sprawdzenie!K28,"OK","źle"))</f>
        <v>OK</v>
      </c>
      <c r="Q29" s="47" t="str">
        <f>IF(D29="?","",IF(D29=Sprawdzenie!L28,"OK","źle"))</f>
        <v>OK</v>
      </c>
      <c r="R29" s="47" t="str">
        <f>IF(E29="?","",IF(E29=Sprawdzenie!M28,"OK","źle"))</f>
        <v>OK</v>
      </c>
      <c r="S29" s="47" t="str">
        <f>IF(F29="?","",IF(F29=Sprawdzenie!N28,"OK","źle"))</f>
        <v>OK</v>
      </c>
      <c r="T29" s="47" t="str">
        <f>IF(G29="?","",IF(G29=Sprawdzenie!O28,"OK","źle"))</f>
        <v>OK</v>
      </c>
      <c r="AD29" s="4">
        <v>0.55873040787397199</v>
      </c>
      <c r="AE29" s="4">
        <v>0.44699260648706662</v>
      </c>
    </row>
    <row r="30" spans="1:31" x14ac:dyDescent="0.25">
      <c r="A30" s="17" t="s">
        <v>38</v>
      </c>
      <c r="B30" s="17" t="s">
        <v>39</v>
      </c>
      <c r="C30" s="50" t="str">
        <f>IF('Dane do ubezpieczenia'!H29="standard","standard",IF('Dane do ubezpieczenia'!H29="vip","vip","brak"))</f>
        <v>standard</v>
      </c>
      <c r="D30" s="48" t="str">
        <f>IF('Dane do ubezpieczenia'!I29="tak","tak","")</f>
        <v/>
      </c>
      <c r="E30" s="48" t="str">
        <f>IF('Dane do ubezpieczenia'!J29="brak","",IF('Dane do ubezpieczenia'!J29&gt;=15,'Zestawienie I'!$F$3,'Zestawienie I'!$F$4))</f>
        <v/>
      </c>
      <c r="F30" s="51">
        <f>IF(COUNTA('Dane do ubezpieczenia'!D29:G29)&gt;2,10%*'Dane do ubezpieczenia'!C29,0)</f>
        <v>0</v>
      </c>
      <c r="G30" s="48" t="str">
        <f>IF(AND('Dane do ubezpieczenia'!D29="+",'Dane do ubezpieczenia'!F29="+"),"tak","")</f>
        <v/>
      </c>
      <c r="N30" s="43" t="s">
        <v>38</v>
      </c>
      <c r="O30" s="43" t="s">
        <v>39</v>
      </c>
      <c r="P30" s="47" t="str">
        <f>IF(C30="?","",IF(C30=Sprawdzenie!K29,"OK","źle"))</f>
        <v>OK</v>
      </c>
      <c r="Q30" s="47" t="str">
        <f>IF(D30="?","",IF(D30=Sprawdzenie!L29,"OK","źle"))</f>
        <v>OK</v>
      </c>
      <c r="R30" s="47" t="str">
        <f>IF(E30="?","",IF(E30=Sprawdzenie!M29,"OK","źle"))</f>
        <v>OK</v>
      </c>
      <c r="S30" s="47" t="str">
        <f>IF(F30="?","",IF(F30=Sprawdzenie!N29,"OK","źle"))</f>
        <v>OK</v>
      </c>
      <c r="T30" s="47" t="str">
        <f>IF(G30="?","",IF(G30=Sprawdzenie!O29,"OK","źle"))</f>
        <v>OK</v>
      </c>
      <c r="AD30" s="4">
        <v>0.42532491568225328</v>
      </c>
      <c r="AE30" s="4">
        <v>0.14916813151196839</v>
      </c>
    </row>
    <row r="31" spans="1:31" x14ac:dyDescent="0.25">
      <c r="A31" s="17" t="s">
        <v>40</v>
      </c>
      <c r="B31" s="17" t="s">
        <v>31</v>
      </c>
      <c r="C31" s="50" t="str">
        <f>IF('Dane do ubezpieczenia'!H30="standard","standard",IF('Dane do ubezpieczenia'!H30="vip","vip","brak"))</f>
        <v>brak</v>
      </c>
      <c r="D31" s="48" t="str">
        <f>IF('Dane do ubezpieczenia'!I30="tak","tak","")</f>
        <v>tak</v>
      </c>
      <c r="E31" s="48" t="str">
        <f>IF('Dane do ubezpieczenia'!J30="brak","",IF('Dane do ubezpieczenia'!J30&gt;=15,'Zestawienie I'!$F$3,'Zestawienie I'!$F$4))</f>
        <v>Car Assistance</v>
      </c>
      <c r="F31" s="51">
        <f>IF(COUNTA('Dane do ubezpieczenia'!D30:G30)&gt;2,10%*'Dane do ubezpieczenia'!C30,0)</f>
        <v>0</v>
      </c>
      <c r="G31" s="48" t="str">
        <f>IF(AND('Dane do ubezpieczenia'!D30="+",'Dane do ubezpieczenia'!F30="+"),"tak","")</f>
        <v/>
      </c>
      <c r="N31" s="43" t="s">
        <v>40</v>
      </c>
      <c r="O31" s="43" t="s">
        <v>31</v>
      </c>
      <c r="P31" s="47" t="str">
        <f>IF(C31="?","",IF(C31=Sprawdzenie!K30,"OK","źle"))</f>
        <v>OK</v>
      </c>
      <c r="Q31" s="47" t="str">
        <f>IF(D31="?","",IF(D31=Sprawdzenie!L30,"OK","źle"))</f>
        <v>OK</v>
      </c>
      <c r="R31" s="47" t="str">
        <f>IF(E31="?","",IF(E31=Sprawdzenie!M30,"OK","źle"))</f>
        <v>OK</v>
      </c>
      <c r="S31" s="47" t="str">
        <f>IF(F31="?","",IF(F31=Sprawdzenie!N30,"OK","źle"))</f>
        <v>OK</v>
      </c>
      <c r="T31" s="47" t="str">
        <f>IF(G31="?","",IF(G31=Sprawdzenie!O30,"OK","źle"))</f>
        <v>OK</v>
      </c>
      <c r="AD31" s="4">
        <v>0.25253988895208879</v>
      </c>
      <c r="AE31" s="4">
        <v>0.30101659028885142</v>
      </c>
    </row>
    <row r="32" spans="1:31" x14ac:dyDescent="0.25">
      <c r="A32" s="17" t="s">
        <v>41</v>
      </c>
      <c r="B32" s="17" t="s">
        <v>42</v>
      </c>
      <c r="C32" s="50" t="str">
        <f>IF('Dane do ubezpieczenia'!H31="standard","standard",IF('Dane do ubezpieczenia'!H31="vip","vip","brak"))</f>
        <v>standard</v>
      </c>
      <c r="D32" s="48" t="str">
        <f>IF('Dane do ubezpieczenia'!I31="tak","tak","")</f>
        <v>tak</v>
      </c>
      <c r="E32" s="48" t="str">
        <f>IF('Dane do ubezpieczenia'!J31="brak","",IF('Dane do ubezpieczenia'!J31&gt;=15,'Zestawienie I'!$F$3,'Zestawienie I'!$F$4))</f>
        <v>Car Assistance</v>
      </c>
      <c r="F32" s="51">
        <f>IF(COUNTA('Dane do ubezpieczenia'!D31:G31)&gt;2,10%*'Dane do ubezpieczenia'!C31,0)</f>
        <v>0</v>
      </c>
      <c r="G32" s="48" t="str">
        <f>IF(AND('Dane do ubezpieczenia'!D31="+",'Dane do ubezpieczenia'!F31="+"),"tak","")</f>
        <v/>
      </c>
      <c r="N32" s="43" t="s">
        <v>41</v>
      </c>
      <c r="O32" s="43" t="s">
        <v>42</v>
      </c>
      <c r="P32" s="47" t="str">
        <f>IF(C32="?","",IF(C32=Sprawdzenie!K31,"OK","źle"))</f>
        <v>OK</v>
      </c>
      <c r="Q32" s="47" t="str">
        <f>IF(D32="?","",IF(D32=Sprawdzenie!L31,"OK","źle"))</f>
        <v>OK</v>
      </c>
      <c r="R32" s="47" t="str">
        <f>IF(E32="?","",IF(E32=Sprawdzenie!M31,"OK","źle"))</f>
        <v>OK</v>
      </c>
      <c r="S32" s="47" t="str">
        <f>IF(F32="?","",IF(F32=Sprawdzenie!N31,"OK","źle"))</f>
        <v>OK</v>
      </c>
      <c r="T32" s="47" t="str">
        <f>IF(G32="?","",IF(G32=Sprawdzenie!O31,"OK","źle"))</f>
        <v>OK</v>
      </c>
      <c r="AD32" s="4">
        <v>0.84251676154112787</v>
      </c>
      <c r="AE32" s="4">
        <v>0.57954098284372868</v>
      </c>
    </row>
    <row r="33" spans="1:31" x14ac:dyDescent="0.25">
      <c r="A33" s="17" t="s">
        <v>13</v>
      </c>
      <c r="B33" s="17" t="s">
        <v>25</v>
      </c>
      <c r="C33" s="50" t="str">
        <f>IF('Dane do ubezpieczenia'!H32="standard","standard",IF('Dane do ubezpieczenia'!H32="vip","vip","brak"))</f>
        <v>brak</v>
      </c>
      <c r="D33" s="48" t="str">
        <f>IF('Dane do ubezpieczenia'!I32="tak","tak","")</f>
        <v>tak</v>
      </c>
      <c r="E33" s="48" t="str">
        <f>IF('Dane do ubezpieczenia'!J32="brak","",IF('Dane do ubezpieczenia'!J32&gt;=15,'Zestawienie I'!$F$3,'Zestawienie I'!$F$4))</f>
        <v>Car Assistance</v>
      </c>
      <c r="F33" s="51">
        <f>IF(COUNTA('Dane do ubezpieczenia'!D32:G32)&gt;2,10%*'Dane do ubezpieczenia'!C32,0)</f>
        <v>0</v>
      </c>
      <c r="G33" s="48" t="str">
        <f>IF(AND('Dane do ubezpieczenia'!D32="+",'Dane do ubezpieczenia'!F32="+"),"tak","")</f>
        <v/>
      </c>
      <c r="N33" s="43" t="s">
        <v>13</v>
      </c>
      <c r="O33" s="43" t="s">
        <v>25</v>
      </c>
      <c r="P33" s="47" t="str">
        <f>IF(C33="?","",IF(C33=Sprawdzenie!K32,"OK","źle"))</f>
        <v>OK</v>
      </c>
      <c r="Q33" s="47" t="str">
        <f>IF(D33="?","",IF(D33=Sprawdzenie!L32,"OK","źle"))</f>
        <v>OK</v>
      </c>
      <c r="R33" s="47" t="str">
        <f>IF(E33="?","",IF(E33=Sprawdzenie!M32,"OK","źle"))</f>
        <v>OK</v>
      </c>
      <c r="S33" s="47" t="str">
        <f>IF(F33="?","",IF(F33=Sprawdzenie!N32,"OK","źle"))</f>
        <v>OK</v>
      </c>
      <c r="T33" s="47" t="str">
        <f>IF(G33="?","",IF(G33=Sprawdzenie!O32,"OK","źle"))</f>
        <v>OK</v>
      </c>
      <c r="AD33" s="4">
        <v>0.38588268418642246</v>
      </c>
      <c r="AE33" s="4">
        <v>0.31691516640211159</v>
      </c>
    </row>
    <row r="34" spans="1:31" x14ac:dyDescent="0.25">
      <c r="A34" s="17" t="s">
        <v>43</v>
      </c>
      <c r="B34" s="17" t="s">
        <v>44</v>
      </c>
      <c r="C34" s="50" t="str">
        <f>IF('Dane do ubezpieczenia'!H33="standard","standard",IF('Dane do ubezpieczenia'!H33="vip","vip","brak"))</f>
        <v>standard</v>
      </c>
      <c r="D34" s="48" t="str">
        <f>IF('Dane do ubezpieczenia'!I33="tak","tak","")</f>
        <v/>
      </c>
      <c r="E34" s="48" t="str">
        <f>IF('Dane do ubezpieczenia'!J33="brak","",IF('Dane do ubezpieczenia'!J33&gt;=15,'Zestawienie I'!$F$3,'Zestawienie I'!$F$4))</f>
        <v>Car Assistance - max</v>
      </c>
      <c r="F34" s="51">
        <f>IF(COUNTA('Dane do ubezpieczenia'!D33:G33)&gt;2,10%*'Dane do ubezpieczenia'!C33,0)</f>
        <v>0</v>
      </c>
      <c r="G34" s="48" t="str">
        <f>IF(AND('Dane do ubezpieczenia'!D33="+",'Dane do ubezpieczenia'!F33="+"),"tak","")</f>
        <v/>
      </c>
      <c r="N34" s="43" t="s">
        <v>43</v>
      </c>
      <c r="O34" s="43" t="s">
        <v>44</v>
      </c>
      <c r="P34" s="47" t="str">
        <f>IF(C34="?","",IF(C34=Sprawdzenie!K33,"OK","źle"))</f>
        <v>OK</v>
      </c>
      <c r="Q34" s="47" t="str">
        <f>IF(D34="?","",IF(D34=Sprawdzenie!L33,"OK","źle"))</f>
        <v>OK</v>
      </c>
      <c r="R34" s="47" t="str">
        <f>IF(E34="?","",IF(E34=Sprawdzenie!M33,"OK","źle"))</f>
        <v>OK</v>
      </c>
      <c r="S34" s="47" t="str">
        <f>IF(F34="?","",IF(F34=Sprawdzenie!N33,"OK","źle"))</f>
        <v>OK</v>
      </c>
      <c r="T34" s="47" t="str">
        <f>IF(G34="?","",IF(G34=Sprawdzenie!O33,"OK","źle"))</f>
        <v>OK</v>
      </c>
      <c r="AD34" s="4">
        <v>0.83023960046917378</v>
      </c>
      <c r="AE34" s="4">
        <v>0.82701090123851351</v>
      </c>
    </row>
    <row r="35" spans="1:31" x14ac:dyDescent="0.25">
      <c r="A35" s="17" t="s">
        <v>45</v>
      </c>
      <c r="B35" s="17" t="s">
        <v>46</v>
      </c>
      <c r="C35" s="50" t="str">
        <f>IF('Dane do ubezpieczenia'!H34="standard","standard",IF('Dane do ubezpieczenia'!H34="vip","vip","brak"))</f>
        <v>brak</v>
      </c>
      <c r="D35" s="48" t="str">
        <f>IF('Dane do ubezpieczenia'!I34="tak","tak","")</f>
        <v/>
      </c>
      <c r="E35" s="48" t="str">
        <f>IF('Dane do ubezpieczenia'!J34="brak","",IF('Dane do ubezpieczenia'!J34&gt;=15,'Zestawienie I'!$F$3,'Zestawienie I'!$F$4))</f>
        <v>Car Assistance</v>
      </c>
      <c r="F35" s="51">
        <f>IF(COUNTA('Dane do ubezpieczenia'!D34:G34)&gt;2,10%*'Dane do ubezpieczenia'!C34,0)</f>
        <v>0</v>
      </c>
      <c r="G35" s="48" t="str">
        <f>IF(AND('Dane do ubezpieczenia'!D34="+",'Dane do ubezpieczenia'!F34="+"),"tak","")</f>
        <v/>
      </c>
      <c r="N35" s="43" t="s">
        <v>45</v>
      </c>
      <c r="O35" s="43" t="s">
        <v>46</v>
      </c>
      <c r="P35" s="47" t="str">
        <f>IF(C35="?","",IF(C35=Sprawdzenie!K34,"OK","źle"))</f>
        <v>OK</v>
      </c>
      <c r="Q35" s="47" t="str">
        <f>IF(D35="?","",IF(D35=Sprawdzenie!L34,"OK","źle"))</f>
        <v>OK</v>
      </c>
      <c r="R35" s="47" t="str">
        <f>IF(E35="?","",IF(E35=Sprawdzenie!M34,"OK","źle"))</f>
        <v>OK</v>
      </c>
      <c r="S35" s="47" t="str">
        <f>IF(F35="?","",IF(F35=Sprawdzenie!N34,"OK","źle"))</f>
        <v>OK</v>
      </c>
      <c r="T35" s="47" t="str">
        <f>IF(G35="?","",IF(G35=Sprawdzenie!O34,"OK","źle"))</f>
        <v>OK</v>
      </c>
      <c r="AD35" s="4">
        <v>8.1459935390806759E-2</v>
      </c>
      <c r="AE35" s="4">
        <v>0.25824640532036369</v>
      </c>
    </row>
    <row r="36" spans="1:31" x14ac:dyDescent="0.25">
      <c r="A36" s="17" t="s">
        <v>47</v>
      </c>
      <c r="B36" s="17" t="s">
        <v>48</v>
      </c>
      <c r="C36" s="50" t="str">
        <f>IF('Dane do ubezpieczenia'!H35="standard","standard",IF('Dane do ubezpieczenia'!H35="vip","vip","brak"))</f>
        <v>standard</v>
      </c>
      <c r="D36" s="48" t="str">
        <f>IF('Dane do ubezpieczenia'!I35="tak","tak","")</f>
        <v>tak</v>
      </c>
      <c r="E36" s="48" t="str">
        <f>IF('Dane do ubezpieczenia'!J35="brak","",IF('Dane do ubezpieczenia'!J35&gt;=15,'Zestawienie I'!$F$3,'Zestawienie I'!$F$4))</f>
        <v/>
      </c>
      <c r="F36" s="51">
        <f>IF(COUNTA('Dane do ubezpieczenia'!D35:G35)&gt;2,10%*'Dane do ubezpieczenia'!C35,0)</f>
        <v>0</v>
      </c>
      <c r="G36" s="48" t="str">
        <f>IF(AND('Dane do ubezpieczenia'!D35="+",'Dane do ubezpieczenia'!F35="+"),"tak","")</f>
        <v/>
      </c>
      <c r="N36" s="43" t="s">
        <v>47</v>
      </c>
      <c r="O36" s="43" t="s">
        <v>48</v>
      </c>
      <c r="P36" s="47" t="str">
        <f>IF(C36="?","",IF(C36=Sprawdzenie!K35,"OK","źle"))</f>
        <v>OK</v>
      </c>
      <c r="Q36" s="47" t="str">
        <f>IF(D36="?","",IF(D36=Sprawdzenie!L35,"OK","źle"))</f>
        <v>OK</v>
      </c>
      <c r="R36" s="47" t="str">
        <f>IF(E36="?","",IF(E36=Sprawdzenie!M35,"OK","źle"))</f>
        <v>OK</v>
      </c>
      <c r="S36" s="47" t="str">
        <f>IF(F36="?","",IF(F36=Sprawdzenie!N35,"OK","źle"))</f>
        <v>OK</v>
      </c>
      <c r="T36" s="47" t="str">
        <f>IF(G36="?","",IF(G36=Sprawdzenie!O35,"OK","źle"))</f>
        <v>OK</v>
      </c>
      <c r="AD36" s="4">
        <v>0.63269372616750985</v>
      </c>
      <c r="AE36" s="4">
        <v>0.89408206582666672</v>
      </c>
    </row>
    <row r="37" spans="1:31" x14ac:dyDescent="0.25">
      <c r="A37" s="17" t="s">
        <v>49</v>
      </c>
      <c r="B37" s="17" t="s">
        <v>50</v>
      </c>
      <c r="C37" s="50" t="str">
        <f>IF('Dane do ubezpieczenia'!H36="standard","standard",IF('Dane do ubezpieczenia'!H36="vip","vip","brak"))</f>
        <v>brak</v>
      </c>
      <c r="D37" s="48" t="str">
        <f>IF('Dane do ubezpieczenia'!I36="tak","tak","")</f>
        <v/>
      </c>
      <c r="E37" s="48" t="str">
        <f>IF('Dane do ubezpieczenia'!J36="brak","",IF('Dane do ubezpieczenia'!J36&gt;=15,'Zestawienie I'!$F$3,'Zestawienie I'!$F$4))</f>
        <v>Car Assistance</v>
      </c>
      <c r="F37" s="51">
        <f>IF(COUNTA('Dane do ubezpieczenia'!D36:G36)&gt;2,10%*'Dane do ubezpieczenia'!C36,0)</f>
        <v>0</v>
      </c>
      <c r="G37" s="48" t="str">
        <f>IF(AND('Dane do ubezpieczenia'!D36="+",'Dane do ubezpieczenia'!F36="+"),"tak","")</f>
        <v/>
      </c>
      <c r="N37" s="43" t="s">
        <v>49</v>
      </c>
      <c r="O37" s="43" t="s">
        <v>50</v>
      </c>
      <c r="P37" s="47" t="str">
        <f>IF(C37="?","",IF(C37=Sprawdzenie!K36,"OK","źle"))</f>
        <v>OK</v>
      </c>
      <c r="Q37" s="47" t="str">
        <f>IF(D37="?","",IF(D37=Sprawdzenie!L36,"OK","źle"))</f>
        <v>OK</v>
      </c>
      <c r="R37" s="47" t="str">
        <f>IF(E37="?","",IF(E37=Sprawdzenie!M36,"OK","źle"))</f>
        <v>OK</v>
      </c>
      <c r="S37" s="47" t="str">
        <f>IF(F37="?","",IF(F37=Sprawdzenie!N36,"OK","źle"))</f>
        <v>OK</v>
      </c>
      <c r="T37" s="47" t="str">
        <f>IF(G37="?","",IF(G37=Sprawdzenie!O36,"OK","źle"))</f>
        <v>OK</v>
      </c>
      <c r="AD37" s="4">
        <v>0.68894541691586153</v>
      </c>
      <c r="AE37" s="4">
        <v>0.76131894377984433</v>
      </c>
    </row>
    <row r="38" spans="1:31" x14ac:dyDescent="0.25">
      <c r="A38" s="17" t="s">
        <v>51</v>
      </c>
      <c r="B38" s="17" t="s">
        <v>52</v>
      </c>
      <c r="C38" s="50" t="str">
        <f>IF('Dane do ubezpieczenia'!H37="standard","standard",IF('Dane do ubezpieczenia'!H37="vip","vip","brak"))</f>
        <v>brak</v>
      </c>
      <c r="D38" s="48" t="str">
        <f>IF('Dane do ubezpieczenia'!I37="tak","tak","")</f>
        <v>tak</v>
      </c>
      <c r="E38" s="48" t="str">
        <f>IF('Dane do ubezpieczenia'!J37="brak","",IF('Dane do ubezpieczenia'!J37&gt;=15,'Zestawienie I'!$F$3,'Zestawienie I'!$F$4))</f>
        <v>Car Assistance - max</v>
      </c>
      <c r="F38" s="51">
        <f>IF(COUNTA('Dane do ubezpieczenia'!D37:G37)&gt;2,10%*'Dane do ubezpieczenia'!C37,0)</f>
        <v>0</v>
      </c>
      <c r="G38" s="48" t="str">
        <f>IF(AND('Dane do ubezpieczenia'!D37="+",'Dane do ubezpieczenia'!F37="+"),"tak","")</f>
        <v/>
      </c>
      <c r="N38" s="43" t="s">
        <v>51</v>
      </c>
      <c r="O38" s="43" t="s">
        <v>52</v>
      </c>
      <c r="P38" s="47" t="str">
        <f>IF(C38="?","",IF(C38=Sprawdzenie!K37,"OK","źle"))</f>
        <v>OK</v>
      </c>
      <c r="Q38" s="47" t="str">
        <f>IF(D38="?","",IF(D38=Sprawdzenie!L37,"OK","źle"))</f>
        <v>OK</v>
      </c>
      <c r="R38" s="47" t="str">
        <f>IF(E38="?","",IF(E38=Sprawdzenie!M37,"OK","źle"))</f>
        <v>OK</v>
      </c>
      <c r="S38" s="47" t="str">
        <f>IF(F38="?","",IF(F38=Sprawdzenie!N37,"OK","źle"))</f>
        <v>OK</v>
      </c>
      <c r="T38" s="47" t="str">
        <f>IF(G38="?","",IF(G38=Sprawdzenie!O37,"OK","źle"))</f>
        <v>OK</v>
      </c>
      <c r="AD38" s="4">
        <v>0.1478005730533567</v>
      </c>
      <c r="AE38" s="4">
        <v>0.11215252343586402</v>
      </c>
    </row>
    <row r="39" spans="1:31" x14ac:dyDescent="0.25">
      <c r="A39" s="17" t="s">
        <v>53</v>
      </c>
      <c r="B39" s="17" t="s">
        <v>54</v>
      </c>
      <c r="C39" s="50" t="str">
        <f>IF('Dane do ubezpieczenia'!H38="standard","standard",IF('Dane do ubezpieczenia'!H38="vip","vip","brak"))</f>
        <v>standard</v>
      </c>
      <c r="D39" s="48" t="str">
        <f>IF('Dane do ubezpieczenia'!I38="tak","tak","")</f>
        <v>tak</v>
      </c>
      <c r="E39" s="48" t="str">
        <f>IF('Dane do ubezpieczenia'!J38="brak","",IF('Dane do ubezpieczenia'!J38&gt;=15,'Zestawienie I'!$F$3,'Zestawienie I'!$F$4))</f>
        <v>Car Assistance - max</v>
      </c>
      <c r="F39" s="51">
        <f>IF(COUNTA('Dane do ubezpieczenia'!D38:G38)&gt;2,10%*'Dane do ubezpieczenia'!C38,0)</f>
        <v>0</v>
      </c>
      <c r="G39" s="48" t="str">
        <f>IF(AND('Dane do ubezpieczenia'!D38="+",'Dane do ubezpieczenia'!F38="+"),"tak","")</f>
        <v/>
      </c>
      <c r="N39" s="43" t="s">
        <v>53</v>
      </c>
      <c r="O39" s="43" t="s">
        <v>54</v>
      </c>
      <c r="P39" s="47" t="str">
        <f>IF(C39="?","",IF(C39=Sprawdzenie!K38,"OK","źle"))</f>
        <v>OK</v>
      </c>
      <c r="Q39" s="47" t="str">
        <f>IF(D39="?","",IF(D39=Sprawdzenie!L38,"OK","źle"))</f>
        <v>OK</v>
      </c>
      <c r="R39" s="47" t="str">
        <f>IF(E39="?","",IF(E39=Sprawdzenie!M38,"OK","źle"))</f>
        <v>OK</v>
      </c>
      <c r="S39" s="47" t="str">
        <f>IF(F39="?","",IF(F39=Sprawdzenie!N38,"OK","źle"))</f>
        <v>OK</v>
      </c>
      <c r="T39" s="47" t="str">
        <f>IF(G39="?","",IF(G39=Sprawdzenie!O38,"OK","źle"))</f>
        <v>OK</v>
      </c>
      <c r="AD39" s="4">
        <v>0.26073965874024263</v>
      </c>
      <c r="AE39" s="4">
        <v>0.33384349823029191</v>
      </c>
    </row>
    <row r="40" spans="1:31" x14ac:dyDescent="0.25">
      <c r="A40" s="17" t="s">
        <v>55</v>
      </c>
      <c r="B40" s="17" t="s">
        <v>56</v>
      </c>
      <c r="C40" s="50" t="str">
        <f>IF('Dane do ubezpieczenia'!H39="standard","standard",IF('Dane do ubezpieczenia'!H39="vip","vip","brak"))</f>
        <v>brak</v>
      </c>
      <c r="D40" s="48" t="str">
        <f>IF('Dane do ubezpieczenia'!I39="tak","tak","")</f>
        <v>tak</v>
      </c>
      <c r="E40" s="48" t="str">
        <f>IF('Dane do ubezpieczenia'!J39="brak","",IF('Dane do ubezpieczenia'!J39&gt;=15,'Zestawienie I'!$F$3,'Zestawienie I'!$F$4))</f>
        <v/>
      </c>
      <c r="F40" s="51">
        <f>IF(COUNTA('Dane do ubezpieczenia'!D39:G39)&gt;2,10%*'Dane do ubezpieczenia'!C39,0)</f>
        <v>0</v>
      </c>
      <c r="G40" s="48" t="str">
        <f>IF(AND('Dane do ubezpieczenia'!D39="+",'Dane do ubezpieczenia'!F39="+"),"tak","")</f>
        <v/>
      </c>
      <c r="N40" s="43" t="s">
        <v>55</v>
      </c>
      <c r="O40" s="43" t="s">
        <v>56</v>
      </c>
      <c r="P40" s="47" t="str">
        <f>IF(C40="?","",IF(C40=Sprawdzenie!K39,"OK","źle"))</f>
        <v>OK</v>
      </c>
      <c r="Q40" s="47" t="str">
        <f>IF(D40="?","",IF(D40=Sprawdzenie!L39,"OK","źle"))</f>
        <v>OK</v>
      </c>
      <c r="R40" s="47" t="str">
        <f>IF(E40="?","",IF(E40=Sprawdzenie!M39,"OK","źle"))</f>
        <v>OK</v>
      </c>
      <c r="S40" s="47" t="str">
        <f>IF(F40="?","",IF(F40=Sprawdzenie!N39,"OK","źle"))</f>
        <v>OK</v>
      </c>
      <c r="T40" s="47" t="str">
        <f>IF(G40="?","",IF(G40=Sprawdzenie!O39,"OK","źle"))</f>
        <v>OK</v>
      </c>
      <c r="AD40" s="4">
        <v>0.35221478209460233</v>
      </c>
      <c r="AE40" s="4">
        <v>0.42738618113578075</v>
      </c>
    </row>
    <row r="41" spans="1:31" x14ac:dyDescent="0.25">
      <c r="A41" s="17" t="s">
        <v>57</v>
      </c>
      <c r="B41" s="17" t="s">
        <v>58</v>
      </c>
      <c r="C41" s="50" t="str">
        <f>IF('Dane do ubezpieczenia'!H40="standard","standard",IF('Dane do ubezpieczenia'!H40="vip","vip","brak"))</f>
        <v>standard</v>
      </c>
      <c r="D41" s="48" t="str">
        <f>IF('Dane do ubezpieczenia'!I40="tak","tak","")</f>
        <v/>
      </c>
      <c r="E41" s="48" t="str">
        <f>IF('Dane do ubezpieczenia'!J40="brak","",IF('Dane do ubezpieczenia'!J40&gt;=15,'Zestawienie I'!$F$3,'Zestawienie I'!$F$4))</f>
        <v>Car Assistance</v>
      </c>
      <c r="F41" s="51">
        <f>IF(COUNTA('Dane do ubezpieczenia'!D40:G40)&gt;2,10%*'Dane do ubezpieczenia'!C40,0)</f>
        <v>230</v>
      </c>
      <c r="G41" s="48" t="str">
        <f>IF(AND('Dane do ubezpieczenia'!D40="+",'Dane do ubezpieczenia'!F40="+"),"tak","")</f>
        <v/>
      </c>
      <c r="N41" s="43" t="s">
        <v>57</v>
      </c>
      <c r="O41" s="43" t="s">
        <v>58</v>
      </c>
      <c r="P41" s="47" t="str">
        <f>IF(C41="?","",IF(C41=Sprawdzenie!K40,"OK","źle"))</f>
        <v>OK</v>
      </c>
      <c r="Q41" s="47" t="str">
        <f>IF(D41="?","",IF(D41=Sprawdzenie!L40,"OK","źle"))</f>
        <v>OK</v>
      </c>
      <c r="R41" s="47" t="str">
        <f>IF(E41="?","",IF(E41=Sprawdzenie!M40,"OK","źle"))</f>
        <v>OK</v>
      </c>
      <c r="S41" s="47" t="str">
        <f>IF(F41="?","",IF(F41=Sprawdzenie!N40,"OK","źle"))</f>
        <v>OK</v>
      </c>
      <c r="T41" s="47" t="str">
        <f>IF(G41="?","",IF(G41=Sprawdzenie!O40,"OK","źle"))</f>
        <v>OK</v>
      </c>
      <c r="AD41" s="4">
        <v>0.701857189634985</v>
      </c>
      <c r="AE41" s="4">
        <v>0.10923985039379536</v>
      </c>
    </row>
    <row r="42" spans="1:31" x14ac:dyDescent="0.25">
      <c r="A42" s="17" t="s">
        <v>59</v>
      </c>
      <c r="B42" s="17" t="s">
        <v>60</v>
      </c>
      <c r="C42" s="50" t="str">
        <f>IF('Dane do ubezpieczenia'!H41="standard","standard",IF('Dane do ubezpieczenia'!H41="vip","vip","brak"))</f>
        <v>brak</v>
      </c>
      <c r="D42" s="48" t="str">
        <f>IF('Dane do ubezpieczenia'!I41="tak","tak","")</f>
        <v/>
      </c>
      <c r="E42" s="48" t="str">
        <f>IF('Dane do ubezpieczenia'!J41="brak","",IF('Dane do ubezpieczenia'!J41&gt;=15,'Zestawienie I'!$F$3,'Zestawienie I'!$F$4))</f>
        <v>Car Assistance</v>
      </c>
      <c r="F42" s="51">
        <f>IF(COUNTA('Dane do ubezpieczenia'!D41:G41)&gt;2,10%*'Dane do ubezpieczenia'!C41,0)</f>
        <v>0</v>
      </c>
      <c r="G42" s="48" t="str">
        <f>IF(AND('Dane do ubezpieczenia'!D41="+",'Dane do ubezpieczenia'!F41="+"),"tak","")</f>
        <v/>
      </c>
      <c r="N42" s="43" t="s">
        <v>59</v>
      </c>
      <c r="O42" s="43" t="s">
        <v>60</v>
      </c>
      <c r="P42" s="47" t="str">
        <f>IF(C42="?","",IF(C42=Sprawdzenie!K41,"OK","źle"))</f>
        <v>OK</v>
      </c>
      <c r="Q42" s="47" t="str">
        <f>IF(D42="?","",IF(D42=Sprawdzenie!L41,"OK","źle"))</f>
        <v>OK</v>
      </c>
      <c r="R42" s="47" t="str">
        <f>IF(E42="?","",IF(E42=Sprawdzenie!M41,"OK","źle"))</f>
        <v>OK</v>
      </c>
      <c r="S42" s="47" t="str">
        <f>IF(F42="?","",IF(F42=Sprawdzenie!N41,"OK","źle"))</f>
        <v>OK</v>
      </c>
      <c r="T42" s="47" t="str">
        <f>IF(G42="?","",IF(G42=Sprawdzenie!O41,"OK","źle"))</f>
        <v>OK</v>
      </c>
      <c r="AD42" s="4">
        <v>0.5225560348102396</v>
      </c>
      <c r="AE42" s="4">
        <v>3.2363286340681863E-2</v>
      </c>
    </row>
    <row r="43" spans="1:31" x14ac:dyDescent="0.25">
      <c r="A43" s="17" t="s">
        <v>13</v>
      </c>
      <c r="B43" s="17" t="s">
        <v>31</v>
      </c>
      <c r="C43" s="50" t="str">
        <f>IF('Dane do ubezpieczenia'!H42="standard","standard",IF('Dane do ubezpieczenia'!H42="vip","vip","brak"))</f>
        <v>vip</v>
      </c>
      <c r="D43" s="48" t="str">
        <f>IF('Dane do ubezpieczenia'!I42="tak","tak","")</f>
        <v>tak</v>
      </c>
      <c r="E43" s="48" t="str">
        <f>IF('Dane do ubezpieczenia'!J42="brak","",IF('Dane do ubezpieczenia'!J42&gt;=15,'Zestawienie I'!$F$3,'Zestawienie I'!$F$4))</f>
        <v>Car Assistance - max</v>
      </c>
      <c r="F43" s="51">
        <f>IF(COUNTA('Dane do ubezpieczenia'!D42:G42)&gt;2,10%*'Dane do ubezpieczenia'!C42,0)</f>
        <v>0</v>
      </c>
      <c r="G43" s="48" t="str">
        <f>IF(AND('Dane do ubezpieczenia'!D42="+",'Dane do ubezpieczenia'!F42="+"),"tak","")</f>
        <v/>
      </c>
      <c r="N43" s="43" t="s">
        <v>13</v>
      </c>
      <c r="O43" s="43" t="s">
        <v>31</v>
      </c>
      <c r="P43" s="47" t="str">
        <f>IF(C43="?","",IF(C43=Sprawdzenie!K42,"OK","źle"))</f>
        <v>OK</v>
      </c>
      <c r="Q43" s="47" t="str">
        <f>IF(D43="?","",IF(D43=Sprawdzenie!L42,"OK","źle"))</f>
        <v>OK</v>
      </c>
      <c r="R43" s="47" t="str">
        <f>IF(E43="?","",IF(E43=Sprawdzenie!M42,"OK","źle"))</f>
        <v>OK</v>
      </c>
      <c r="S43" s="47" t="str">
        <f>IF(F43="?","",IF(F43=Sprawdzenie!N42,"OK","źle"))</f>
        <v>OK</v>
      </c>
      <c r="T43" s="47" t="str">
        <f>IF(G43="?","",IF(G43=Sprawdzenie!O42,"OK","źle"))</f>
        <v>OK</v>
      </c>
      <c r="AD43" s="4">
        <v>0.90524353989639195</v>
      </c>
      <c r="AE43" s="4">
        <v>0.81878894462475116</v>
      </c>
    </row>
    <row r="44" spans="1:31" x14ac:dyDescent="0.25">
      <c r="A44" s="17" t="s">
        <v>61</v>
      </c>
      <c r="B44" s="17" t="s">
        <v>62</v>
      </c>
      <c r="C44" s="50" t="str">
        <f>IF('Dane do ubezpieczenia'!H43="standard","standard",IF('Dane do ubezpieczenia'!H43="vip","vip","brak"))</f>
        <v>brak</v>
      </c>
      <c r="D44" s="48" t="str">
        <f>IF('Dane do ubezpieczenia'!I43="tak","tak","")</f>
        <v/>
      </c>
      <c r="E44" s="48" t="str">
        <f>IF('Dane do ubezpieczenia'!J43="brak","",IF('Dane do ubezpieczenia'!J43&gt;=15,'Zestawienie I'!$F$3,'Zestawienie I'!$F$4))</f>
        <v>Car Assistance</v>
      </c>
      <c r="F44" s="51">
        <f>IF(COUNTA('Dane do ubezpieczenia'!D43:G43)&gt;2,10%*'Dane do ubezpieczenia'!C43,0)</f>
        <v>2330</v>
      </c>
      <c r="G44" s="48" t="str">
        <f>IF(AND('Dane do ubezpieczenia'!D43="+",'Dane do ubezpieczenia'!F43="+"),"tak","")</f>
        <v/>
      </c>
      <c r="N44" s="43" t="s">
        <v>61</v>
      </c>
      <c r="O44" s="43" t="s">
        <v>62</v>
      </c>
      <c r="P44" s="47" t="str">
        <f>IF(C44="?","",IF(C44=Sprawdzenie!K43,"OK","źle"))</f>
        <v>OK</v>
      </c>
      <c r="Q44" s="47" t="str">
        <f>IF(D44="?","",IF(D44=Sprawdzenie!L43,"OK","źle"))</f>
        <v>OK</v>
      </c>
      <c r="R44" s="47" t="str">
        <f>IF(E44="?","",IF(E44=Sprawdzenie!M43,"OK","źle"))</f>
        <v>OK</v>
      </c>
      <c r="S44" s="47" t="str">
        <f>IF(F44="?","",IF(F44=Sprawdzenie!N43,"OK","źle"))</f>
        <v>OK</v>
      </c>
      <c r="T44" s="47" t="str">
        <f>IF(G44="?","",IF(G44=Sprawdzenie!O43,"OK","źle"))</f>
        <v>OK</v>
      </c>
      <c r="AD44" s="4">
        <v>0.29883227458118145</v>
      </c>
      <c r="AE44" s="4">
        <v>0.52403607574511446</v>
      </c>
    </row>
    <row r="45" spans="1:31" x14ac:dyDescent="0.25">
      <c r="A45" s="17" t="s">
        <v>63</v>
      </c>
      <c r="B45" s="17" t="s">
        <v>64</v>
      </c>
      <c r="C45" s="50" t="str">
        <f>IF('Dane do ubezpieczenia'!H44="standard","standard",IF('Dane do ubezpieczenia'!H44="vip","vip","brak"))</f>
        <v>standard</v>
      </c>
      <c r="D45" s="48" t="str">
        <f>IF('Dane do ubezpieczenia'!I44="tak","tak","")</f>
        <v>tak</v>
      </c>
      <c r="E45" s="48" t="str">
        <f>IF('Dane do ubezpieczenia'!J44="brak","",IF('Dane do ubezpieczenia'!J44&gt;=15,'Zestawienie I'!$F$3,'Zestawienie I'!$F$4))</f>
        <v>Car Assistance</v>
      </c>
      <c r="F45" s="51">
        <f>IF(COUNTA('Dane do ubezpieczenia'!D44:G44)&gt;2,10%*'Dane do ubezpieczenia'!C44,0)</f>
        <v>0</v>
      </c>
      <c r="G45" s="48" t="str">
        <f>IF(AND('Dane do ubezpieczenia'!D44="+",'Dane do ubezpieczenia'!F44="+"),"tak","")</f>
        <v/>
      </c>
      <c r="N45" s="43" t="s">
        <v>63</v>
      </c>
      <c r="O45" s="43" t="s">
        <v>64</v>
      </c>
      <c r="P45" s="47" t="str">
        <f>IF(C45="?","",IF(C45=Sprawdzenie!K44,"OK","źle"))</f>
        <v>OK</v>
      </c>
      <c r="Q45" s="47" t="str">
        <f>IF(D45="?","",IF(D45=Sprawdzenie!L44,"OK","źle"))</f>
        <v>OK</v>
      </c>
      <c r="R45" s="47" t="str">
        <f>IF(E45="?","",IF(E45=Sprawdzenie!M44,"OK","źle"))</f>
        <v>OK</v>
      </c>
      <c r="S45" s="47" t="str">
        <f>IF(F45="?","",IF(F45=Sprawdzenie!N44,"OK","źle"))</f>
        <v>OK</v>
      </c>
      <c r="T45" s="47" t="str">
        <f>IF(G45="?","",IF(G45=Sprawdzenie!O44,"OK","źle"))</f>
        <v>OK</v>
      </c>
      <c r="AD45" s="4">
        <v>0.29131793999174727</v>
      </c>
      <c r="AE45" s="4">
        <v>0.52587625383201797</v>
      </c>
    </row>
    <row r="46" spans="1:31" x14ac:dyDescent="0.25">
      <c r="A46" s="17" t="s">
        <v>65</v>
      </c>
      <c r="B46" s="17" t="s">
        <v>66</v>
      </c>
      <c r="C46" s="50" t="str">
        <f>IF('Dane do ubezpieczenia'!H45="standard","standard",IF('Dane do ubezpieczenia'!H45="vip","vip","brak"))</f>
        <v>brak</v>
      </c>
      <c r="D46" s="48" t="str">
        <f>IF('Dane do ubezpieczenia'!I45="tak","tak","")</f>
        <v/>
      </c>
      <c r="E46" s="48" t="str">
        <f>IF('Dane do ubezpieczenia'!J45="brak","",IF('Dane do ubezpieczenia'!J45&gt;=15,'Zestawienie I'!$F$3,'Zestawienie I'!$F$4))</f>
        <v>Car Assistance</v>
      </c>
      <c r="F46" s="51">
        <f>IF(COUNTA('Dane do ubezpieczenia'!D45:G45)&gt;2,10%*'Dane do ubezpieczenia'!C45,0)</f>
        <v>0</v>
      </c>
      <c r="G46" s="48" t="str">
        <f>IF(AND('Dane do ubezpieczenia'!D45="+",'Dane do ubezpieczenia'!F45="+"),"tak","")</f>
        <v/>
      </c>
      <c r="N46" s="43" t="s">
        <v>65</v>
      </c>
      <c r="O46" s="43" t="s">
        <v>66</v>
      </c>
      <c r="P46" s="47" t="str">
        <f>IF(C46="?","",IF(C46=Sprawdzenie!K45,"OK","źle"))</f>
        <v>OK</v>
      </c>
      <c r="Q46" s="47" t="str">
        <f>IF(D46="?","",IF(D46=Sprawdzenie!L45,"OK","źle"))</f>
        <v>OK</v>
      </c>
      <c r="R46" s="47" t="str">
        <f>IF(E46="?","",IF(E46=Sprawdzenie!M45,"OK","źle"))</f>
        <v>OK</v>
      </c>
      <c r="S46" s="47" t="str">
        <f>IF(F46="?","",IF(F46=Sprawdzenie!N45,"OK","źle"))</f>
        <v>OK</v>
      </c>
      <c r="T46" s="47" t="str">
        <f>IF(G46="?","",IF(G46=Sprawdzenie!O45,"OK","źle"))</f>
        <v>OK</v>
      </c>
      <c r="AD46" s="4">
        <v>0.8477709810738997</v>
      </c>
      <c r="AE46" s="4">
        <v>0.31087555664207089</v>
      </c>
    </row>
    <row r="47" spans="1:31" x14ac:dyDescent="0.25">
      <c r="A47" s="17" t="s">
        <v>67</v>
      </c>
      <c r="B47" s="17" t="s">
        <v>14</v>
      </c>
      <c r="C47" s="50" t="str">
        <f>IF('Dane do ubezpieczenia'!H46="standard","standard",IF('Dane do ubezpieczenia'!H46="vip","vip","brak"))</f>
        <v>brak</v>
      </c>
      <c r="D47" s="48" t="str">
        <f>IF('Dane do ubezpieczenia'!I46="tak","tak","")</f>
        <v>tak</v>
      </c>
      <c r="E47" s="48" t="str">
        <f>IF('Dane do ubezpieczenia'!J46="brak","",IF('Dane do ubezpieczenia'!J46&gt;=15,'Zestawienie I'!$F$3,'Zestawienie I'!$F$4))</f>
        <v>Car Assistance</v>
      </c>
      <c r="F47" s="51">
        <f>IF(COUNTA('Dane do ubezpieczenia'!D46:G46)&gt;2,10%*'Dane do ubezpieczenia'!C46,0)</f>
        <v>0</v>
      </c>
      <c r="G47" s="48" t="str">
        <f>IF(AND('Dane do ubezpieczenia'!D46="+",'Dane do ubezpieczenia'!F46="+"),"tak","")</f>
        <v/>
      </c>
      <c r="N47" s="43" t="s">
        <v>67</v>
      </c>
      <c r="O47" s="43" t="s">
        <v>14</v>
      </c>
      <c r="P47" s="47" t="str">
        <f>IF(C47="?","",IF(C47=Sprawdzenie!K46,"OK","źle"))</f>
        <v>OK</v>
      </c>
      <c r="Q47" s="47" t="str">
        <f>IF(D47="?","",IF(D47=Sprawdzenie!L46,"OK","źle"))</f>
        <v>OK</v>
      </c>
      <c r="R47" s="47" t="str">
        <f>IF(E47="?","",IF(E47=Sprawdzenie!M46,"OK","źle"))</f>
        <v>OK</v>
      </c>
      <c r="S47" s="47" t="str">
        <f>IF(F47="?","",IF(F47=Sprawdzenie!N46,"OK","źle"))</f>
        <v>OK</v>
      </c>
      <c r="T47" s="47" t="str">
        <f>IF(G47="?","",IF(G47=Sprawdzenie!O46,"OK","źle"))</f>
        <v>OK</v>
      </c>
      <c r="AD47" s="4">
        <v>0.843612949896686</v>
      </c>
      <c r="AE47" s="4">
        <v>0.8087798179608281</v>
      </c>
    </row>
    <row r="48" spans="1:31" x14ac:dyDescent="0.25">
      <c r="A48" s="17" t="s">
        <v>68</v>
      </c>
      <c r="B48" s="17" t="s">
        <v>69</v>
      </c>
      <c r="C48" s="50" t="str">
        <f>IF('Dane do ubezpieczenia'!H47="standard","standard",IF('Dane do ubezpieczenia'!H47="vip","vip","brak"))</f>
        <v>brak</v>
      </c>
      <c r="D48" s="48" t="str">
        <f>IF('Dane do ubezpieczenia'!I47="tak","tak","")</f>
        <v>tak</v>
      </c>
      <c r="E48" s="48" t="str">
        <f>IF('Dane do ubezpieczenia'!J47="brak","",IF('Dane do ubezpieczenia'!J47&gt;=15,'Zestawienie I'!$F$3,'Zestawienie I'!$F$4))</f>
        <v>Car Assistance</v>
      </c>
      <c r="F48" s="51">
        <f>IF(COUNTA('Dane do ubezpieczenia'!D47:G47)&gt;2,10%*'Dane do ubezpieczenia'!C47,0)</f>
        <v>0</v>
      </c>
      <c r="G48" s="48" t="str">
        <f>IF(AND('Dane do ubezpieczenia'!D47="+",'Dane do ubezpieczenia'!F47="+"),"tak","")</f>
        <v>tak</v>
      </c>
      <c r="N48" s="43" t="s">
        <v>68</v>
      </c>
      <c r="O48" s="43" t="s">
        <v>69</v>
      </c>
      <c r="P48" s="47" t="str">
        <f>IF(C48="?","",IF(C48=Sprawdzenie!K47,"OK","źle"))</f>
        <v>OK</v>
      </c>
      <c r="Q48" s="47" t="str">
        <f>IF(D48="?","",IF(D48=Sprawdzenie!L47,"OK","źle"))</f>
        <v>OK</v>
      </c>
      <c r="R48" s="47" t="str">
        <f>IF(E48="?","",IF(E48=Sprawdzenie!M47,"OK","źle"))</f>
        <v>OK</v>
      </c>
      <c r="S48" s="47" t="str">
        <f>IF(F48="?","",IF(F48=Sprawdzenie!N47,"OK","źle"))</f>
        <v>OK</v>
      </c>
      <c r="T48" s="47" t="str">
        <f>IF(G48="?","",IF(G48=Sprawdzenie!O47,"OK","źle"))</f>
        <v>OK</v>
      </c>
      <c r="AD48" s="4">
        <v>0.80190391486658841</v>
      </c>
      <c r="AE48" s="4">
        <v>0.58670997610157261</v>
      </c>
    </row>
    <row r="49" spans="1:31" x14ac:dyDescent="0.25">
      <c r="A49" s="17" t="s">
        <v>70</v>
      </c>
      <c r="B49" s="17" t="s">
        <v>71</v>
      </c>
      <c r="C49" s="50" t="str">
        <f>IF('Dane do ubezpieczenia'!H48="standard","standard",IF('Dane do ubezpieczenia'!H48="vip","vip","brak"))</f>
        <v>standard</v>
      </c>
      <c r="D49" s="48" t="str">
        <f>IF('Dane do ubezpieczenia'!I48="tak","tak","")</f>
        <v>tak</v>
      </c>
      <c r="E49" s="48" t="str">
        <f>IF('Dane do ubezpieczenia'!J48="brak","",IF('Dane do ubezpieczenia'!J48&gt;=15,'Zestawienie I'!$F$3,'Zestawienie I'!$F$4))</f>
        <v/>
      </c>
      <c r="F49" s="51">
        <f>IF(COUNTA('Dane do ubezpieczenia'!D48:G48)&gt;2,10%*'Dane do ubezpieczenia'!C48,0)</f>
        <v>0</v>
      </c>
      <c r="G49" s="48" t="str">
        <f>IF(AND('Dane do ubezpieczenia'!D48="+",'Dane do ubezpieczenia'!F48="+"),"tak","")</f>
        <v/>
      </c>
      <c r="N49" s="43" t="s">
        <v>70</v>
      </c>
      <c r="O49" s="43" t="s">
        <v>71</v>
      </c>
      <c r="P49" s="47" t="str">
        <f>IF(C49="?","",IF(C49=Sprawdzenie!K48,"OK","źle"))</f>
        <v>OK</v>
      </c>
      <c r="Q49" s="47" t="str">
        <f>IF(D49="?","",IF(D49=Sprawdzenie!L48,"OK","źle"))</f>
        <v>OK</v>
      </c>
      <c r="R49" s="47" t="str">
        <f>IF(E49="?","",IF(E49=Sprawdzenie!M48,"OK","źle"))</f>
        <v>OK</v>
      </c>
      <c r="S49" s="47" t="str">
        <f>IF(F49="?","",IF(F49=Sprawdzenie!N48,"OK","źle"))</f>
        <v>OK</v>
      </c>
      <c r="T49" s="47" t="str">
        <f>IF(G49="?","",IF(G49=Sprawdzenie!O48,"OK","źle"))</f>
        <v>OK</v>
      </c>
      <c r="AD49" s="4">
        <v>0.13682195659439844</v>
      </c>
      <c r="AE49" s="4">
        <v>0.14609205946937631</v>
      </c>
    </row>
    <row r="50" spans="1:31" x14ac:dyDescent="0.25">
      <c r="A50" s="17" t="s">
        <v>72</v>
      </c>
      <c r="B50" s="17" t="s">
        <v>73</v>
      </c>
      <c r="C50" s="50" t="str">
        <f>IF('Dane do ubezpieczenia'!H49="standard","standard",IF('Dane do ubezpieczenia'!H49="vip","vip","brak"))</f>
        <v>brak</v>
      </c>
      <c r="D50" s="48" t="str">
        <f>IF('Dane do ubezpieczenia'!I49="tak","tak","")</f>
        <v>tak</v>
      </c>
      <c r="E50" s="48" t="str">
        <f>IF('Dane do ubezpieczenia'!J49="brak","",IF('Dane do ubezpieczenia'!J49&gt;=15,'Zestawienie I'!$F$3,'Zestawienie I'!$F$4))</f>
        <v>Car Assistance - max</v>
      </c>
      <c r="F50" s="51">
        <f>IF(COUNTA('Dane do ubezpieczenia'!D49:G49)&gt;2,10%*'Dane do ubezpieczenia'!C49,0)</f>
        <v>0</v>
      </c>
      <c r="G50" s="48" t="str">
        <f>IF(AND('Dane do ubezpieczenia'!D49="+",'Dane do ubezpieczenia'!F49="+"),"tak","")</f>
        <v/>
      </c>
      <c r="N50" s="43" t="s">
        <v>72</v>
      </c>
      <c r="O50" s="43" t="s">
        <v>73</v>
      </c>
      <c r="P50" s="47" t="str">
        <f>IF(C50="?","",IF(C50=Sprawdzenie!K49,"OK","źle"))</f>
        <v>OK</v>
      </c>
      <c r="Q50" s="47" t="str">
        <f>IF(D50="?","",IF(D50=Sprawdzenie!L49,"OK","źle"))</f>
        <v>OK</v>
      </c>
      <c r="R50" s="47" t="str">
        <f>IF(E50="?","",IF(E50=Sprawdzenie!M49,"OK","źle"))</f>
        <v>OK</v>
      </c>
      <c r="S50" s="47" t="str">
        <f>IF(F50="?","",IF(F50=Sprawdzenie!N49,"OK","źle"))</f>
        <v>OK</v>
      </c>
      <c r="T50" s="47" t="str">
        <f>IF(G50="?","",IF(G50=Sprawdzenie!O49,"OK","źle"))</f>
        <v>OK</v>
      </c>
      <c r="AD50" s="4">
        <v>0.65925012017381335</v>
      </c>
      <c r="AE50" s="4">
        <v>0.66902231067609919</v>
      </c>
    </row>
    <row r="51" spans="1:31" x14ac:dyDescent="0.25">
      <c r="A51" s="17" t="s">
        <v>74</v>
      </c>
      <c r="B51" s="17" t="s">
        <v>75</v>
      </c>
      <c r="C51" s="50" t="str">
        <f>IF('Dane do ubezpieczenia'!H50="standard","standard",IF('Dane do ubezpieczenia'!H50="vip","vip","brak"))</f>
        <v>brak</v>
      </c>
      <c r="D51" s="48" t="str">
        <f>IF('Dane do ubezpieczenia'!I50="tak","tak","")</f>
        <v>tak</v>
      </c>
      <c r="E51" s="48" t="str">
        <f>IF('Dane do ubezpieczenia'!J50="brak","",IF('Dane do ubezpieczenia'!J50&gt;=15,'Zestawienie I'!$F$3,'Zestawienie I'!$F$4))</f>
        <v>Car Assistance - max</v>
      </c>
      <c r="F51" s="51">
        <f>IF(COUNTA('Dane do ubezpieczenia'!D50:G50)&gt;2,10%*'Dane do ubezpieczenia'!C50,0)</f>
        <v>0</v>
      </c>
      <c r="G51" s="48" t="str">
        <f>IF(AND('Dane do ubezpieczenia'!D50="+",'Dane do ubezpieczenia'!F50="+"),"tak","")</f>
        <v/>
      </c>
      <c r="N51" s="43" t="s">
        <v>74</v>
      </c>
      <c r="O51" s="43" t="s">
        <v>75</v>
      </c>
      <c r="P51" s="47" t="str">
        <f>IF(C51="?","",IF(C51=Sprawdzenie!K50,"OK","źle"))</f>
        <v>OK</v>
      </c>
      <c r="Q51" s="47" t="str">
        <f>IF(D51="?","",IF(D51=Sprawdzenie!L50,"OK","źle"))</f>
        <v>OK</v>
      </c>
      <c r="R51" s="47" t="str">
        <f>IF(E51="?","",IF(E51=Sprawdzenie!M50,"OK","źle"))</f>
        <v>OK</v>
      </c>
      <c r="S51" s="47" t="str">
        <f>IF(F51="?","",IF(F51=Sprawdzenie!N50,"OK","źle"))</f>
        <v>OK</v>
      </c>
      <c r="T51" s="47" t="str">
        <f>IF(G51="?","",IF(G51=Sprawdzenie!O50,"OK","źle"))</f>
        <v>OK</v>
      </c>
      <c r="AD51" s="4">
        <v>0.56666349304517227</v>
      </c>
      <c r="AE51" s="4">
        <v>0.58842392210005134</v>
      </c>
    </row>
    <row r="52" spans="1:31" x14ac:dyDescent="0.25">
      <c r="A52" s="17" t="s">
        <v>76</v>
      </c>
      <c r="B52" s="17" t="s">
        <v>22</v>
      </c>
      <c r="C52" s="50" t="str">
        <f>IF('Dane do ubezpieczenia'!H51="standard","standard",IF('Dane do ubezpieczenia'!H51="vip","vip","brak"))</f>
        <v>vip</v>
      </c>
      <c r="D52" s="48" t="str">
        <f>IF('Dane do ubezpieczenia'!I51="tak","tak","")</f>
        <v>tak</v>
      </c>
      <c r="E52" s="48" t="str">
        <f>IF('Dane do ubezpieczenia'!J51="brak","",IF('Dane do ubezpieczenia'!J51&gt;=15,'Zestawienie I'!$F$3,'Zestawienie I'!$F$4))</f>
        <v/>
      </c>
      <c r="F52" s="51">
        <f>IF(COUNTA('Dane do ubezpieczenia'!D51:G51)&gt;2,10%*'Dane do ubezpieczenia'!C51,0)</f>
        <v>0</v>
      </c>
      <c r="G52" s="48" t="str">
        <f>IF(AND('Dane do ubezpieczenia'!D51="+",'Dane do ubezpieczenia'!F51="+"),"tak","")</f>
        <v/>
      </c>
      <c r="N52" s="43" t="s">
        <v>76</v>
      </c>
      <c r="O52" s="43" t="s">
        <v>22</v>
      </c>
      <c r="P52" s="47" t="str">
        <f>IF(C52="?","",IF(C52=Sprawdzenie!K51,"OK","źle"))</f>
        <v>OK</v>
      </c>
      <c r="Q52" s="47" t="str">
        <f>IF(D52="?","",IF(D52=Sprawdzenie!L51,"OK","źle"))</f>
        <v>OK</v>
      </c>
      <c r="R52" s="47" t="str">
        <f>IF(E52="?","",IF(E52=Sprawdzenie!M51,"OK","źle"))</f>
        <v>OK</v>
      </c>
      <c r="S52" s="47" t="str">
        <f>IF(F52="?","",IF(F52=Sprawdzenie!N51,"OK","źle"))</f>
        <v>OK</v>
      </c>
      <c r="T52" s="47" t="str">
        <f>IF(G52="?","",IF(G52=Sprawdzenie!O51,"OK","źle"))</f>
        <v>OK</v>
      </c>
      <c r="AD52" s="4">
        <v>0.92436023399734812</v>
      </c>
      <c r="AE52" s="4">
        <v>0.99461002129167919</v>
      </c>
    </row>
    <row r="53" spans="1:31" x14ac:dyDescent="0.25">
      <c r="A53" s="17" t="s">
        <v>77</v>
      </c>
      <c r="B53" s="17" t="s">
        <v>78</v>
      </c>
      <c r="C53" s="50" t="str">
        <f>IF('Dane do ubezpieczenia'!H52="standard","standard",IF('Dane do ubezpieczenia'!H52="vip","vip","brak"))</f>
        <v>brak</v>
      </c>
      <c r="D53" s="48" t="str">
        <f>IF('Dane do ubezpieczenia'!I52="tak","tak","")</f>
        <v/>
      </c>
      <c r="E53" s="48" t="str">
        <f>IF('Dane do ubezpieczenia'!J52="brak","",IF('Dane do ubezpieczenia'!J52&gt;=15,'Zestawienie I'!$F$3,'Zestawienie I'!$F$4))</f>
        <v>Car Assistance</v>
      </c>
      <c r="F53" s="51">
        <f>IF(COUNTA('Dane do ubezpieczenia'!D52:G52)&gt;2,10%*'Dane do ubezpieczenia'!C52,0)</f>
        <v>0</v>
      </c>
      <c r="G53" s="48" t="str">
        <f>IF(AND('Dane do ubezpieczenia'!D52="+",'Dane do ubezpieczenia'!F52="+"),"tak","")</f>
        <v/>
      </c>
      <c r="N53" s="43" t="s">
        <v>77</v>
      </c>
      <c r="O53" s="43" t="s">
        <v>78</v>
      </c>
      <c r="P53" s="47" t="str">
        <f>IF(C53="?","",IF(C53=Sprawdzenie!K52,"OK","źle"))</f>
        <v>OK</v>
      </c>
      <c r="Q53" s="47" t="str">
        <f>IF(D53="?","",IF(D53=Sprawdzenie!L52,"OK","źle"))</f>
        <v>OK</v>
      </c>
      <c r="R53" s="47" t="str">
        <f>IF(E53="?","",IF(E53=Sprawdzenie!M52,"OK","źle"))</f>
        <v>OK</v>
      </c>
      <c r="S53" s="47" t="str">
        <f>IF(F53="?","",IF(F53=Sprawdzenie!N52,"OK","źle"))</f>
        <v>OK</v>
      </c>
      <c r="T53" s="47" t="str">
        <f>IF(G53="?","",IF(G53=Sprawdzenie!O52,"OK","źle"))</f>
        <v>OK</v>
      </c>
      <c r="AD53" s="4">
        <v>0.67730982567980236</v>
      </c>
      <c r="AE53" s="4">
        <v>0.48616413828393457</v>
      </c>
    </row>
    <row r="54" spans="1:31" x14ac:dyDescent="0.25">
      <c r="A54" s="17" t="s">
        <v>13</v>
      </c>
      <c r="B54" s="17" t="s">
        <v>4</v>
      </c>
      <c r="C54" s="50" t="str">
        <f>IF('Dane do ubezpieczenia'!H53="standard","standard",IF('Dane do ubezpieczenia'!H53="vip","vip","brak"))</f>
        <v>vip</v>
      </c>
      <c r="D54" s="48" t="str">
        <f>IF('Dane do ubezpieczenia'!I53="tak","tak","")</f>
        <v/>
      </c>
      <c r="E54" s="48" t="str">
        <f>IF('Dane do ubezpieczenia'!J53="brak","",IF('Dane do ubezpieczenia'!J53&gt;=15,'Zestawienie I'!$F$3,'Zestawienie I'!$F$4))</f>
        <v>Car Assistance</v>
      </c>
      <c r="F54" s="51">
        <f>IF(COUNTA('Dane do ubezpieczenia'!D53:G53)&gt;2,10%*'Dane do ubezpieczenia'!C53,0)</f>
        <v>0</v>
      </c>
      <c r="G54" s="48" t="str">
        <f>IF(AND('Dane do ubezpieczenia'!D53="+",'Dane do ubezpieczenia'!F53="+"),"tak","")</f>
        <v/>
      </c>
      <c r="N54" s="43" t="s">
        <v>13</v>
      </c>
      <c r="O54" s="43" t="s">
        <v>4</v>
      </c>
      <c r="P54" s="47" t="str">
        <f>IF(C54="?","",IF(C54=Sprawdzenie!K53,"OK","źle"))</f>
        <v>OK</v>
      </c>
      <c r="Q54" s="47" t="str">
        <f>IF(D54="?","",IF(D54=Sprawdzenie!L53,"OK","źle"))</f>
        <v>OK</v>
      </c>
      <c r="R54" s="47" t="str">
        <f>IF(E54="?","",IF(E54=Sprawdzenie!M53,"OK","źle"))</f>
        <v>OK</v>
      </c>
      <c r="S54" s="47" t="str">
        <f>IF(F54="?","",IF(F54=Sprawdzenie!N53,"OK","źle"))</f>
        <v>OK</v>
      </c>
      <c r="T54" s="47" t="str">
        <f>IF(G54="?","",IF(G54=Sprawdzenie!O53,"OK","źle"))</f>
        <v>OK</v>
      </c>
      <c r="AD54" s="4">
        <v>0.52498732702673789</v>
      </c>
      <c r="AE54" s="4">
        <v>0.93571924955914643</v>
      </c>
    </row>
    <row r="55" spans="1:31" x14ac:dyDescent="0.25">
      <c r="A55" s="17" t="s">
        <v>79</v>
      </c>
      <c r="B55" s="17" t="s">
        <v>64</v>
      </c>
      <c r="C55" s="50" t="str">
        <f>IF('Dane do ubezpieczenia'!H54="standard","standard",IF('Dane do ubezpieczenia'!H54="vip","vip","brak"))</f>
        <v>brak</v>
      </c>
      <c r="D55" s="48" t="str">
        <f>IF('Dane do ubezpieczenia'!I54="tak","tak","")</f>
        <v/>
      </c>
      <c r="E55" s="48" t="str">
        <f>IF('Dane do ubezpieczenia'!J54="brak","",IF('Dane do ubezpieczenia'!J54&gt;=15,'Zestawienie I'!$F$3,'Zestawienie I'!$F$4))</f>
        <v>Car Assistance - max</v>
      </c>
      <c r="F55" s="51">
        <f>IF(COUNTA('Dane do ubezpieczenia'!D54:G54)&gt;2,10%*'Dane do ubezpieczenia'!C54,0)</f>
        <v>0</v>
      </c>
      <c r="G55" s="48" t="str">
        <f>IF(AND('Dane do ubezpieczenia'!D54="+",'Dane do ubezpieczenia'!F54="+"),"tak","")</f>
        <v/>
      </c>
      <c r="N55" s="43" t="s">
        <v>79</v>
      </c>
      <c r="O55" s="43" t="s">
        <v>64</v>
      </c>
      <c r="P55" s="47" t="str">
        <f>IF(C55="?","",IF(C55=Sprawdzenie!K54,"OK","źle"))</f>
        <v>OK</v>
      </c>
      <c r="Q55" s="47" t="str">
        <f>IF(D55="?","",IF(D55=Sprawdzenie!L54,"OK","źle"))</f>
        <v>OK</v>
      </c>
      <c r="R55" s="47" t="str">
        <f>IF(E55="?","",IF(E55=Sprawdzenie!M54,"OK","źle"))</f>
        <v>OK</v>
      </c>
      <c r="S55" s="47" t="str">
        <f>IF(F55="?","",IF(F55=Sprawdzenie!N54,"OK","źle"))</f>
        <v>OK</v>
      </c>
      <c r="T55" s="47" t="str">
        <f>IF(G55="?","",IF(G55=Sprawdzenie!O54,"OK","źle"))</f>
        <v>OK</v>
      </c>
      <c r="AD55" s="4">
        <v>0.96503109901441164</v>
      </c>
      <c r="AE55" s="4">
        <v>0.53714139314065379</v>
      </c>
    </row>
    <row r="56" spans="1:31" x14ac:dyDescent="0.25">
      <c r="A56" s="17" t="s">
        <v>80</v>
      </c>
      <c r="B56" s="17" t="s">
        <v>48</v>
      </c>
      <c r="C56" s="50" t="str">
        <f>IF('Dane do ubezpieczenia'!H55="standard","standard",IF('Dane do ubezpieczenia'!H55="vip","vip","brak"))</f>
        <v>standard</v>
      </c>
      <c r="D56" s="48" t="str">
        <f>IF('Dane do ubezpieczenia'!I55="tak","tak","")</f>
        <v/>
      </c>
      <c r="E56" s="48" t="str">
        <f>IF('Dane do ubezpieczenia'!J55="brak","",IF('Dane do ubezpieczenia'!J55&gt;=15,'Zestawienie I'!$F$3,'Zestawienie I'!$F$4))</f>
        <v>Car Assistance</v>
      </c>
      <c r="F56" s="51">
        <f>IF(COUNTA('Dane do ubezpieczenia'!D55:G55)&gt;2,10%*'Dane do ubezpieczenia'!C55,0)</f>
        <v>0</v>
      </c>
      <c r="G56" s="48" t="str">
        <f>IF(AND('Dane do ubezpieczenia'!D55="+",'Dane do ubezpieczenia'!F55="+"),"tak","")</f>
        <v/>
      </c>
      <c r="N56" s="43" t="s">
        <v>80</v>
      </c>
      <c r="O56" s="43" t="s">
        <v>48</v>
      </c>
      <c r="P56" s="47" t="str">
        <f>IF(C56="?","",IF(C56=Sprawdzenie!K55,"OK","źle"))</f>
        <v>OK</v>
      </c>
      <c r="Q56" s="47" t="str">
        <f>IF(D56="?","",IF(D56=Sprawdzenie!L55,"OK","źle"))</f>
        <v>OK</v>
      </c>
      <c r="R56" s="47" t="str">
        <f>IF(E56="?","",IF(E56=Sprawdzenie!M55,"OK","źle"))</f>
        <v>OK</v>
      </c>
      <c r="S56" s="47" t="str">
        <f>IF(F56="?","",IF(F56=Sprawdzenie!N55,"OK","źle"))</f>
        <v>OK</v>
      </c>
      <c r="T56" s="47" t="str">
        <f>IF(G56="?","",IF(G56=Sprawdzenie!O55,"OK","źle"))</f>
        <v>OK</v>
      </c>
      <c r="AD56" s="4">
        <v>0.56102959203702896</v>
      </c>
      <c r="AE56" s="4">
        <v>0.66709299612433715</v>
      </c>
    </row>
    <row r="57" spans="1:31" x14ac:dyDescent="0.25">
      <c r="A57" s="17" t="s">
        <v>81</v>
      </c>
      <c r="B57" s="17" t="s">
        <v>58</v>
      </c>
      <c r="C57" s="50" t="str">
        <f>IF('Dane do ubezpieczenia'!H56="standard","standard",IF('Dane do ubezpieczenia'!H56="vip","vip","brak"))</f>
        <v>brak</v>
      </c>
      <c r="D57" s="48" t="str">
        <f>IF('Dane do ubezpieczenia'!I56="tak","tak","")</f>
        <v/>
      </c>
      <c r="E57" s="48" t="str">
        <f>IF('Dane do ubezpieczenia'!J56="brak","",IF('Dane do ubezpieczenia'!J56&gt;=15,'Zestawienie I'!$F$3,'Zestawienie I'!$F$4))</f>
        <v>Car Assistance</v>
      </c>
      <c r="F57" s="51">
        <f>IF(COUNTA('Dane do ubezpieczenia'!D56:G56)&gt;2,10%*'Dane do ubezpieczenia'!C56,0)</f>
        <v>350</v>
      </c>
      <c r="G57" s="48" t="str">
        <f>IF(AND('Dane do ubezpieczenia'!D56="+",'Dane do ubezpieczenia'!F56="+"),"tak","")</f>
        <v>tak</v>
      </c>
      <c r="N57" s="43" t="s">
        <v>81</v>
      </c>
      <c r="O57" s="43" t="s">
        <v>58</v>
      </c>
      <c r="P57" s="47" t="str">
        <f>IF(C57="?","",IF(C57=Sprawdzenie!K56,"OK","źle"))</f>
        <v>OK</v>
      </c>
      <c r="Q57" s="47" t="str">
        <f>IF(D57="?","",IF(D57=Sprawdzenie!L56,"OK","źle"))</f>
        <v>OK</v>
      </c>
      <c r="R57" s="47" t="str">
        <f>IF(E57="?","",IF(E57=Sprawdzenie!M56,"OK","źle"))</f>
        <v>OK</v>
      </c>
      <c r="S57" s="47" t="str">
        <f>IF(F57="?","",IF(F57=Sprawdzenie!N56,"OK","źle"))</f>
        <v>OK</v>
      </c>
      <c r="T57" s="47" t="str">
        <f>IF(G57="?","",IF(G57=Sprawdzenie!O56,"OK","źle"))</f>
        <v>OK</v>
      </c>
      <c r="AD57" s="4">
        <v>0.17459722559871227</v>
      </c>
      <c r="AE57" s="4">
        <v>0.28909257893829454</v>
      </c>
    </row>
    <row r="58" spans="1:31" x14ac:dyDescent="0.25">
      <c r="A58" s="17" t="s">
        <v>82</v>
      </c>
      <c r="B58" s="17" t="s">
        <v>24</v>
      </c>
      <c r="C58" s="50" t="str">
        <f>IF('Dane do ubezpieczenia'!H57="standard","standard",IF('Dane do ubezpieczenia'!H57="vip","vip","brak"))</f>
        <v>standard</v>
      </c>
      <c r="D58" s="48" t="str">
        <f>IF('Dane do ubezpieczenia'!I57="tak","tak","")</f>
        <v>tak</v>
      </c>
      <c r="E58" s="48" t="str">
        <f>IF('Dane do ubezpieczenia'!J57="brak","",IF('Dane do ubezpieczenia'!J57&gt;=15,'Zestawienie I'!$F$3,'Zestawienie I'!$F$4))</f>
        <v>Car Assistance</v>
      </c>
      <c r="F58" s="51">
        <f>IF(COUNTA('Dane do ubezpieczenia'!D57:G57)&gt;2,10%*'Dane do ubezpieczenia'!C57,0)</f>
        <v>2330</v>
      </c>
      <c r="G58" s="48" t="str">
        <f>IF(AND('Dane do ubezpieczenia'!D57="+",'Dane do ubezpieczenia'!F57="+"),"tak","")</f>
        <v/>
      </c>
      <c r="N58" s="43" t="s">
        <v>82</v>
      </c>
      <c r="O58" s="43" t="s">
        <v>24</v>
      </c>
      <c r="P58" s="47" t="str">
        <f>IF(C58="?","",IF(C58=Sprawdzenie!K57,"OK","źle"))</f>
        <v>OK</v>
      </c>
      <c r="Q58" s="47" t="str">
        <f>IF(D58="?","",IF(D58=Sprawdzenie!L57,"OK","źle"))</f>
        <v>OK</v>
      </c>
      <c r="R58" s="47" t="str">
        <f>IF(E58="?","",IF(E58=Sprawdzenie!M57,"OK","źle"))</f>
        <v>OK</v>
      </c>
      <c r="S58" s="47" t="str">
        <f>IF(F58="?","",IF(F58=Sprawdzenie!N57,"OK","źle"))</f>
        <v>OK</v>
      </c>
      <c r="T58" s="47" t="str">
        <f>IF(G58="?","",IF(G58=Sprawdzenie!O57,"OK","źle"))</f>
        <v>OK</v>
      </c>
      <c r="AD58" s="4">
        <v>0.62260546859772514</v>
      </c>
      <c r="AE58" s="4">
        <v>0.71103303292996434</v>
      </c>
    </row>
    <row r="59" spans="1:31" x14ac:dyDescent="0.25">
      <c r="A59" s="17" t="s">
        <v>83</v>
      </c>
      <c r="B59" s="17" t="s">
        <v>84</v>
      </c>
      <c r="C59" s="50" t="str">
        <f>IF('Dane do ubezpieczenia'!H58="standard","standard",IF('Dane do ubezpieczenia'!H58="vip","vip","brak"))</f>
        <v>brak</v>
      </c>
      <c r="D59" s="48" t="str">
        <f>IF('Dane do ubezpieczenia'!I58="tak","tak","")</f>
        <v/>
      </c>
      <c r="E59" s="48" t="str">
        <f>IF('Dane do ubezpieczenia'!J58="brak","",IF('Dane do ubezpieczenia'!J58&gt;=15,'Zestawienie I'!$F$3,'Zestawienie I'!$F$4))</f>
        <v>Car Assistance - max</v>
      </c>
      <c r="F59" s="51">
        <f>IF(COUNTA('Dane do ubezpieczenia'!D58:G58)&gt;2,10%*'Dane do ubezpieczenia'!C58,0)</f>
        <v>0</v>
      </c>
      <c r="G59" s="48" t="str">
        <f>IF(AND('Dane do ubezpieczenia'!D58="+",'Dane do ubezpieczenia'!F58="+"),"tak","")</f>
        <v/>
      </c>
      <c r="N59" s="43" t="s">
        <v>83</v>
      </c>
      <c r="O59" s="43" t="s">
        <v>84</v>
      </c>
      <c r="P59" s="47" t="str">
        <f>IF(C59="?","",IF(C59=Sprawdzenie!K58,"OK","źle"))</f>
        <v>OK</v>
      </c>
      <c r="Q59" s="47" t="str">
        <f>IF(D59="?","",IF(D59=Sprawdzenie!L58,"OK","źle"))</f>
        <v>OK</v>
      </c>
      <c r="R59" s="47" t="str">
        <f>IF(E59="?","",IF(E59=Sprawdzenie!M58,"OK","źle"))</f>
        <v>OK</v>
      </c>
      <c r="S59" s="47" t="str">
        <f>IF(F59="?","",IF(F59=Sprawdzenie!N58,"OK","źle"))</f>
        <v>OK</v>
      </c>
      <c r="T59" s="47" t="str">
        <f>IF(G59="?","",IF(G59=Sprawdzenie!O58,"OK","źle"))</f>
        <v>OK</v>
      </c>
      <c r="AD59" s="4">
        <v>0.32773781455195738</v>
      </c>
      <c r="AE59" s="4">
        <v>0.67979425751648737</v>
      </c>
    </row>
    <row r="60" spans="1:31" x14ac:dyDescent="0.25">
      <c r="A60" s="17" t="s">
        <v>85</v>
      </c>
      <c r="B60" s="17" t="s">
        <v>86</v>
      </c>
      <c r="C60" s="50" t="str">
        <f>IF('Dane do ubezpieczenia'!H59="standard","standard",IF('Dane do ubezpieczenia'!H59="vip","vip","brak"))</f>
        <v>brak</v>
      </c>
      <c r="D60" s="48" t="str">
        <f>IF('Dane do ubezpieczenia'!I59="tak","tak","")</f>
        <v/>
      </c>
      <c r="E60" s="48" t="str">
        <f>IF('Dane do ubezpieczenia'!J59="brak","",IF('Dane do ubezpieczenia'!J59&gt;=15,'Zestawienie I'!$F$3,'Zestawienie I'!$F$4))</f>
        <v/>
      </c>
      <c r="F60" s="51">
        <f>IF(COUNTA('Dane do ubezpieczenia'!D59:G59)&gt;2,10%*'Dane do ubezpieczenia'!C59,0)</f>
        <v>0</v>
      </c>
      <c r="G60" s="48" t="str">
        <f>IF(AND('Dane do ubezpieczenia'!D59="+",'Dane do ubezpieczenia'!F59="+"),"tak","")</f>
        <v/>
      </c>
      <c r="N60" s="43" t="s">
        <v>85</v>
      </c>
      <c r="O60" s="43" t="s">
        <v>86</v>
      </c>
      <c r="P60" s="47" t="str">
        <f>IF(C60="?","",IF(C60=Sprawdzenie!K59,"OK","źle"))</f>
        <v>OK</v>
      </c>
      <c r="Q60" s="47" t="str">
        <f>IF(D60="?","",IF(D60=Sprawdzenie!L59,"OK","źle"))</f>
        <v>OK</v>
      </c>
      <c r="R60" s="47" t="str">
        <f>IF(E60="?","",IF(E60=Sprawdzenie!M59,"OK","źle"))</f>
        <v>OK</v>
      </c>
      <c r="S60" s="47" t="str">
        <f>IF(F60="?","",IF(F60=Sprawdzenie!N59,"OK","źle"))</f>
        <v>OK</v>
      </c>
      <c r="T60" s="47" t="str">
        <f>IF(G60="?","",IF(G60=Sprawdzenie!O59,"OK","źle"))</f>
        <v>OK</v>
      </c>
      <c r="AD60" s="4">
        <v>0.84369264605677552</v>
      </c>
      <c r="AE60" s="4">
        <v>0.93506694618007458</v>
      </c>
    </row>
    <row r="61" spans="1:31" x14ac:dyDescent="0.25">
      <c r="A61" s="17" t="s">
        <v>13</v>
      </c>
      <c r="B61" s="17" t="s">
        <v>87</v>
      </c>
      <c r="C61" s="50" t="str">
        <f>IF('Dane do ubezpieczenia'!H60="standard","standard",IF('Dane do ubezpieczenia'!H60="vip","vip","brak"))</f>
        <v>brak</v>
      </c>
      <c r="D61" s="48" t="str">
        <f>IF('Dane do ubezpieczenia'!I60="tak","tak","")</f>
        <v>tak</v>
      </c>
      <c r="E61" s="48" t="str">
        <f>IF('Dane do ubezpieczenia'!J60="brak","",IF('Dane do ubezpieczenia'!J60&gt;=15,'Zestawienie I'!$F$3,'Zestawienie I'!$F$4))</f>
        <v/>
      </c>
      <c r="F61" s="51">
        <f>IF(COUNTA('Dane do ubezpieczenia'!D60:G60)&gt;2,10%*'Dane do ubezpieczenia'!C60,0)</f>
        <v>0</v>
      </c>
      <c r="G61" s="48" t="str">
        <f>IF(AND('Dane do ubezpieczenia'!D60="+",'Dane do ubezpieczenia'!F60="+"),"tak","")</f>
        <v/>
      </c>
      <c r="N61" s="43" t="s">
        <v>13</v>
      </c>
      <c r="O61" s="43" t="s">
        <v>87</v>
      </c>
      <c r="P61" s="47" t="str">
        <f>IF(C61="?","",IF(C61=Sprawdzenie!K60,"OK","źle"))</f>
        <v>OK</v>
      </c>
      <c r="Q61" s="47" t="str">
        <f>IF(D61="?","",IF(D61=Sprawdzenie!L60,"OK","źle"))</f>
        <v>OK</v>
      </c>
      <c r="R61" s="47" t="str">
        <f>IF(E61="?","",IF(E61=Sprawdzenie!M60,"OK","źle"))</f>
        <v>OK</v>
      </c>
      <c r="S61" s="47" t="str">
        <f>IF(F61="?","",IF(F61=Sprawdzenie!N60,"OK","źle"))</f>
        <v>OK</v>
      </c>
      <c r="T61" s="47" t="str">
        <f>IF(G61="?","",IF(G61=Sprawdzenie!O60,"OK","źle"))</f>
        <v>OK</v>
      </c>
      <c r="AD61" s="4">
        <v>0.71772704367066054</v>
      </c>
      <c r="AE61" s="4">
        <v>0.53155458354461271</v>
      </c>
    </row>
    <row r="62" spans="1:31" x14ac:dyDescent="0.25">
      <c r="A62" s="17" t="s">
        <v>5</v>
      </c>
      <c r="B62" s="17" t="s">
        <v>6</v>
      </c>
      <c r="C62" s="50" t="str">
        <f>IF('Dane do ubezpieczenia'!H61="standard","standard",IF('Dane do ubezpieczenia'!H61="vip","vip","brak"))</f>
        <v>brak</v>
      </c>
      <c r="D62" s="48" t="str">
        <f>IF('Dane do ubezpieczenia'!I61="tak","tak","")</f>
        <v>tak</v>
      </c>
      <c r="E62" s="48" t="str">
        <f>IF('Dane do ubezpieczenia'!J61="brak","",IF('Dane do ubezpieczenia'!J61&gt;=15,'Zestawienie I'!$F$3,'Zestawienie I'!$F$4))</f>
        <v>Car Assistance</v>
      </c>
      <c r="F62" s="51">
        <f>IF(COUNTA('Dane do ubezpieczenia'!D61:G61)&gt;2,10%*'Dane do ubezpieczenia'!C61,0)</f>
        <v>280</v>
      </c>
      <c r="G62" s="48" t="str">
        <f>IF(AND('Dane do ubezpieczenia'!D61="+",'Dane do ubezpieczenia'!F61="+"),"tak","")</f>
        <v>tak</v>
      </c>
      <c r="N62" s="43" t="s">
        <v>5</v>
      </c>
      <c r="O62" s="43" t="s">
        <v>6</v>
      </c>
      <c r="P62" s="47" t="str">
        <f>IF(C62="?","",IF(C62=Sprawdzenie!K61,"OK","źle"))</f>
        <v>OK</v>
      </c>
      <c r="Q62" s="47" t="str">
        <f>IF(D62="?","",IF(D62=Sprawdzenie!L61,"OK","źle"))</f>
        <v>OK</v>
      </c>
      <c r="R62" s="47" t="str">
        <f>IF(E62="?","",IF(E62=Sprawdzenie!M61,"OK","źle"))</f>
        <v>OK</v>
      </c>
      <c r="S62" s="47" t="str">
        <f>IF(F62="?","",IF(F62=Sprawdzenie!N61,"OK","źle"))</f>
        <v>OK</v>
      </c>
      <c r="T62" s="47" t="str">
        <f>IF(G62="?","",IF(G62=Sprawdzenie!O61,"OK","źle"))</f>
        <v>OK</v>
      </c>
      <c r="AD62" s="4">
        <v>0.39959179733107308</v>
      </c>
      <c r="AE62" s="4">
        <v>0.60975320401861366</v>
      </c>
    </row>
    <row r="63" spans="1:31" x14ac:dyDescent="0.25">
      <c r="A63" s="17" t="s">
        <v>7</v>
      </c>
      <c r="B63" s="17" t="s">
        <v>8</v>
      </c>
      <c r="C63" s="50" t="str">
        <f>IF('Dane do ubezpieczenia'!H62="standard","standard",IF('Dane do ubezpieczenia'!H62="vip","vip","brak"))</f>
        <v>vip</v>
      </c>
      <c r="D63" s="48" t="str">
        <f>IF('Dane do ubezpieczenia'!I62="tak","tak","")</f>
        <v>tak</v>
      </c>
      <c r="E63" s="48" t="str">
        <f>IF('Dane do ubezpieczenia'!J62="brak","",IF('Dane do ubezpieczenia'!J62&gt;=15,'Zestawienie I'!$F$3,'Zestawienie I'!$F$4))</f>
        <v>Car Assistance - max</v>
      </c>
      <c r="F63" s="51">
        <f>IF(COUNTA('Dane do ubezpieczenia'!D62:G62)&gt;2,10%*'Dane do ubezpieczenia'!C62,0)</f>
        <v>0</v>
      </c>
      <c r="G63" s="48" t="str">
        <f>IF(AND('Dane do ubezpieczenia'!D62="+",'Dane do ubezpieczenia'!F62="+"),"tak","")</f>
        <v/>
      </c>
      <c r="N63" s="43" t="s">
        <v>7</v>
      </c>
      <c r="O63" s="43" t="s">
        <v>8</v>
      </c>
      <c r="P63" s="47" t="str">
        <f>IF(C63="?","",IF(C63=Sprawdzenie!K62,"OK","źle"))</f>
        <v>OK</v>
      </c>
      <c r="Q63" s="47" t="str">
        <f>IF(D63="?","",IF(D63=Sprawdzenie!L62,"OK","źle"))</f>
        <v>OK</v>
      </c>
      <c r="R63" s="47" t="str">
        <f>IF(E63="?","",IF(E63=Sprawdzenie!M62,"OK","źle"))</f>
        <v>OK</v>
      </c>
      <c r="S63" s="47" t="str">
        <f>IF(F63="?","",IF(F63=Sprawdzenie!N62,"OK","źle"))</f>
        <v>OK</v>
      </c>
      <c r="T63" s="47" t="str">
        <f>IF(G63="?","",IF(G63=Sprawdzenie!O62,"OK","źle"))</f>
        <v>OK</v>
      </c>
      <c r="AD63" s="4">
        <v>0.95111030073482761</v>
      </c>
      <c r="AE63" s="4">
        <v>0.2419539343382473</v>
      </c>
    </row>
    <row r="64" spans="1:31" x14ac:dyDescent="0.25">
      <c r="A64" s="17" t="s">
        <v>9</v>
      </c>
      <c r="B64" s="17" t="s">
        <v>10</v>
      </c>
      <c r="C64" s="50" t="str">
        <f>IF('Dane do ubezpieczenia'!H63="standard","standard",IF('Dane do ubezpieczenia'!H63="vip","vip","brak"))</f>
        <v>brak</v>
      </c>
      <c r="D64" s="48" t="str">
        <f>IF('Dane do ubezpieczenia'!I63="tak","tak","")</f>
        <v>tak</v>
      </c>
      <c r="E64" s="48" t="str">
        <f>IF('Dane do ubezpieczenia'!J63="brak","",IF('Dane do ubezpieczenia'!J63&gt;=15,'Zestawienie I'!$F$3,'Zestawienie I'!$F$4))</f>
        <v>Car Assistance - max</v>
      </c>
      <c r="F64" s="51">
        <f>IF(COUNTA('Dane do ubezpieczenia'!D63:G63)&gt;2,10%*'Dane do ubezpieczenia'!C63,0)</f>
        <v>0</v>
      </c>
      <c r="G64" s="48" t="str">
        <f>IF(AND('Dane do ubezpieczenia'!D63="+",'Dane do ubezpieczenia'!F63="+"),"tak","")</f>
        <v>tak</v>
      </c>
      <c r="N64" s="43" t="s">
        <v>9</v>
      </c>
      <c r="O64" s="43" t="s">
        <v>10</v>
      </c>
      <c r="P64" s="47" t="str">
        <f>IF(C64="?","",IF(C64=Sprawdzenie!K63,"OK","źle"))</f>
        <v>OK</v>
      </c>
      <c r="Q64" s="47" t="str">
        <f>IF(D64="?","",IF(D64=Sprawdzenie!L63,"OK","źle"))</f>
        <v>OK</v>
      </c>
      <c r="R64" s="47" t="str">
        <f>IF(E64="?","",IF(E64=Sprawdzenie!M63,"OK","źle"))</f>
        <v>OK</v>
      </c>
      <c r="S64" s="47" t="str">
        <f>IF(F64="?","",IF(F64=Sprawdzenie!N63,"OK","źle"))</f>
        <v>OK</v>
      </c>
      <c r="T64" s="47" t="str">
        <f>IF(G64="?","",IF(G64=Sprawdzenie!O63,"OK","źle"))</f>
        <v>OK</v>
      </c>
      <c r="AD64" s="4">
        <v>6.8005243565178897E-2</v>
      </c>
      <c r="AE64" s="4">
        <v>0.17835816950927985</v>
      </c>
    </row>
    <row r="65" spans="1:31" x14ac:dyDescent="0.25">
      <c r="A65" s="17" t="s">
        <v>11</v>
      </c>
      <c r="B65" s="17" t="s">
        <v>12</v>
      </c>
      <c r="C65" s="50" t="str">
        <f>IF('Dane do ubezpieczenia'!H64="standard","standard",IF('Dane do ubezpieczenia'!H64="vip","vip","brak"))</f>
        <v>brak</v>
      </c>
      <c r="D65" s="48" t="str">
        <f>IF('Dane do ubezpieczenia'!I64="tak","tak","")</f>
        <v>tak</v>
      </c>
      <c r="E65" s="48" t="str">
        <f>IF('Dane do ubezpieczenia'!J64="brak","",IF('Dane do ubezpieczenia'!J64&gt;=15,'Zestawienie I'!$F$3,'Zestawienie I'!$F$4))</f>
        <v>Car Assistance</v>
      </c>
      <c r="F65" s="51">
        <f>IF(COUNTA('Dane do ubezpieczenia'!D64:G64)&gt;2,10%*'Dane do ubezpieczenia'!C64,0)</f>
        <v>120</v>
      </c>
      <c r="G65" s="48" t="str">
        <f>IF(AND('Dane do ubezpieczenia'!D64="+",'Dane do ubezpieczenia'!F64="+"),"tak","")</f>
        <v>tak</v>
      </c>
      <c r="N65" s="43" t="s">
        <v>11</v>
      </c>
      <c r="O65" s="43" t="s">
        <v>12</v>
      </c>
      <c r="P65" s="47" t="str">
        <f>IF(C65="?","",IF(C65=Sprawdzenie!K64,"OK","źle"))</f>
        <v>OK</v>
      </c>
      <c r="Q65" s="47" t="str">
        <f>IF(D65="?","",IF(D65=Sprawdzenie!L64,"OK","źle"))</f>
        <v>OK</v>
      </c>
      <c r="R65" s="47" t="str">
        <f>IF(E65="?","",IF(E65=Sprawdzenie!M64,"OK","źle"))</f>
        <v>OK</v>
      </c>
      <c r="S65" s="47" t="str">
        <f>IF(F65="?","",IF(F65=Sprawdzenie!N64,"OK","źle"))</f>
        <v>OK</v>
      </c>
      <c r="T65" s="47" t="str">
        <f>IF(G65="?","",IF(G65=Sprawdzenie!O64,"OK","źle"))</f>
        <v>OK</v>
      </c>
      <c r="AD65" s="4">
        <v>7.8626175930432418E-2</v>
      </c>
      <c r="AE65" s="4">
        <v>0.51687696124839644</v>
      </c>
    </row>
    <row r="66" spans="1:31" x14ac:dyDescent="0.25">
      <c r="A66" s="17" t="s">
        <v>13</v>
      </c>
      <c r="B66" s="17" t="s">
        <v>14</v>
      </c>
      <c r="C66" s="50" t="str">
        <f>IF('Dane do ubezpieczenia'!H65="standard","standard",IF('Dane do ubezpieczenia'!H65="vip","vip","brak"))</f>
        <v>brak</v>
      </c>
      <c r="D66" s="48" t="str">
        <f>IF('Dane do ubezpieczenia'!I65="tak","tak","")</f>
        <v>tak</v>
      </c>
      <c r="E66" s="48" t="str">
        <f>IF('Dane do ubezpieczenia'!J65="brak","",IF('Dane do ubezpieczenia'!J65&gt;=15,'Zestawienie I'!$F$3,'Zestawienie I'!$F$4))</f>
        <v>Car Assistance</v>
      </c>
      <c r="F66" s="51">
        <f>IF(COUNTA('Dane do ubezpieczenia'!D65:G65)&gt;2,10%*'Dane do ubezpieczenia'!C65,0)</f>
        <v>0</v>
      </c>
      <c r="G66" s="48" t="str">
        <f>IF(AND('Dane do ubezpieczenia'!D65="+",'Dane do ubezpieczenia'!F65="+"),"tak","")</f>
        <v/>
      </c>
      <c r="N66" s="43" t="s">
        <v>13</v>
      </c>
      <c r="O66" s="43" t="s">
        <v>14</v>
      </c>
      <c r="P66" s="47" t="str">
        <f>IF(C66="?","",IF(C66=Sprawdzenie!K65,"OK","źle"))</f>
        <v>OK</v>
      </c>
      <c r="Q66" s="47" t="str">
        <f>IF(D66="?","",IF(D66=Sprawdzenie!L65,"OK","źle"))</f>
        <v>OK</v>
      </c>
      <c r="R66" s="47" t="str">
        <f>IF(E66="?","",IF(E66=Sprawdzenie!M65,"OK","źle"))</f>
        <v>OK</v>
      </c>
      <c r="S66" s="47" t="str">
        <f>IF(F66="?","",IF(F66=Sprawdzenie!N65,"OK","źle"))</f>
        <v>OK</v>
      </c>
      <c r="T66" s="47" t="str">
        <f>IF(G66="?","",IF(G66=Sprawdzenie!O65,"OK","źle"))</f>
        <v>OK</v>
      </c>
      <c r="AD66" s="4">
        <v>0.35348091172647067</v>
      </c>
      <c r="AE66" s="4">
        <v>0.12464687141587372</v>
      </c>
    </row>
    <row r="67" spans="1:31" x14ac:dyDescent="0.25">
      <c r="A67" s="17" t="s">
        <v>15</v>
      </c>
      <c r="B67" s="17" t="s">
        <v>16</v>
      </c>
      <c r="C67" s="50" t="str">
        <f>IF('Dane do ubezpieczenia'!H66="standard","standard",IF('Dane do ubezpieczenia'!H66="vip","vip","brak"))</f>
        <v>standard</v>
      </c>
      <c r="D67" s="48" t="str">
        <f>IF('Dane do ubezpieczenia'!I66="tak","tak","")</f>
        <v>tak</v>
      </c>
      <c r="E67" s="48" t="str">
        <f>IF('Dane do ubezpieczenia'!J66="brak","",IF('Dane do ubezpieczenia'!J66&gt;=15,'Zestawienie I'!$F$3,'Zestawienie I'!$F$4))</f>
        <v>Car Assistance</v>
      </c>
      <c r="F67" s="51">
        <f>IF(COUNTA('Dane do ubezpieczenia'!D66:G66)&gt;2,10%*'Dane do ubezpieczenia'!C66,0)</f>
        <v>0</v>
      </c>
      <c r="G67" s="48" t="str">
        <f>IF(AND('Dane do ubezpieczenia'!D66="+",'Dane do ubezpieczenia'!F66="+"),"tak","")</f>
        <v/>
      </c>
      <c r="N67" s="43" t="s">
        <v>15</v>
      </c>
      <c r="O67" s="43" t="s">
        <v>16</v>
      </c>
      <c r="P67" s="47" t="str">
        <f>IF(C67="?","",IF(C67=Sprawdzenie!K66,"OK","źle"))</f>
        <v>OK</v>
      </c>
      <c r="Q67" s="47" t="str">
        <f>IF(D67="?","",IF(D67=Sprawdzenie!L66,"OK","źle"))</f>
        <v>OK</v>
      </c>
      <c r="R67" s="47" t="str">
        <f>IF(E67="?","",IF(E67=Sprawdzenie!M66,"OK","źle"))</f>
        <v>OK</v>
      </c>
      <c r="S67" s="47" t="str">
        <f>IF(F67="?","",IF(F67=Sprawdzenie!N66,"OK","źle"))</f>
        <v>OK</v>
      </c>
      <c r="T67" s="47" t="str">
        <f>IF(G67="?","",IF(G67=Sprawdzenie!O66,"OK","źle"))</f>
        <v>OK</v>
      </c>
      <c r="AD67" s="4">
        <v>0.39957382525600682</v>
      </c>
      <c r="AE67" s="4">
        <v>0.92899259842510395</v>
      </c>
    </row>
    <row r="68" spans="1:31" x14ac:dyDescent="0.25">
      <c r="A68" s="17" t="s">
        <v>17</v>
      </c>
      <c r="B68" s="17" t="s">
        <v>18</v>
      </c>
      <c r="C68" s="50" t="str">
        <f>IF('Dane do ubezpieczenia'!H67="standard","standard",IF('Dane do ubezpieczenia'!H67="vip","vip","brak"))</f>
        <v>brak</v>
      </c>
      <c r="D68" s="48" t="str">
        <f>IF('Dane do ubezpieczenia'!I67="tak","tak","")</f>
        <v>tak</v>
      </c>
      <c r="E68" s="48" t="str">
        <f>IF('Dane do ubezpieczenia'!J67="brak","",IF('Dane do ubezpieczenia'!J67&gt;=15,'Zestawienie I'!$F$3,'Zestawienie I'!$F$4))</f>
        <v/>
      </c>
      <c r="F68" s="51">
        <f>IF(COUNTA('Dane do ubezpieczenia'!D67:G67)&gt;2,10%*'Dane do ubezpieczenia'!C67,0)</f>
        <v>0</v>
      </c>
      <c r="G68" s="48" t="str">
        <f>IF(AND('Dane do ubezpieczenia'!D67="+",'Dane do ubezpieczenia'!F67="+"),"tak","")</f>
        <v/>
      </c>
      <c r="N68" s="43" t="s">
        <v>17</v>
      </c>
      <c r="O68" s="43" t="s">
        <v>18</v>
      </c>
      <c r="P68" s="47" t="str">
        <f>IF(C68="?","",IF(C68=Sprawdzenie!K67,"OK","źle"))</f>
        <v>OK</v>
      </c>
      <c r="Q68" s="47" t="str">
        <f>IF(D68="?","",IF(D68=Sprawdzenie!L67,"OK","źle"))</f>
        <v>OK</v>
      </c>
      <c r="R68" s="47" t="str">
        <f>IF(E68="?","",IF(E68=Sprawdzenie!M67,"OK","źle"))</f>
        <v>OK</v>
      </c>
      <c r="S68" s="47" t="str">
        <f>IF(F68="?","",IF(F68=Sprawdzenie!N67,"OK","źle"))</f>
        <v>OK</v>
      </c>
      <c r="T68" s="47" t="str">
        <f>IF(G68="?","",IF(G68=Sprawdzenie!O67,"OK","źle"))</f>
        <v>OK</v>
      </c>
      <c r="AD68" s="4">
        <v>0.61365504816532135</v>
      </c>
      <c r="AE68" s="4">
        <v>0.67253892829122042</v>
      </c>
    </row>
    <row r="69" spans="1:31" x14ac:dyDescent="0.25">
      <c r="A69" s="17" t="s">
        <v>19</v>
      </c>
      <c r="B69" s="17" t="s">
        <v>20</v>
      </c>
      <c r="C69" s="50" t="str">
        <f>IF('Dane do ubezpieczenia'!H68="standard","standard",IF('Dane do ubezpieczenia'!H68="vip","vip","brak"))</f>
        <v>vip</v>
      </c>
      <c r="D69" s="48" t="str">
        <f>IF('Dane do ubezpieczenia'!I68="tak","tak","")</f>
        <v>tak</v>
      </c>
      <c r="E69" s="48" t="str">
        <f>IF('Dane do ubezpieczenia'!J68="brak","",IF('Dane do ubezpieczenia'!J68&gt;=15,'Zestawienie I'!$F$3,'Zestawienie I'!$F$4))</f>
        <v>Car Assistance</v>
      </c>
      <c r="F69" s="51">
        <f>IF(COUNTA('Dane do ubezpieczenia'!D68:G68)&gt;2,10%*'Dane do ubezpieczenia'!C68,0)</f>
        <v>10000</v>
      </c>
      <c r="G69" s="48" t="str">
        <f>IF(AND('Dane do ubezpieczenia'!D68="+",'Dane do ubezpieczenia'!F68="+"),"tak","")</f>
        <v>tak</v>
      </c>
      <c r="N69" s="43" t="s">
        <v>19</v>
      </c>
      <c r="O69" s="43" t="s">
        <v>20</v>
      </c>
      <c r="P69" s="47" t="str">
        <f>IF(C69="?","",IF(C69=Sprawdzenie!K68,"OK","źle"))</f>
        <v>OK</v>
      </c>
      <c r="Q69" s="47" t="str">
        <f>IF(D69="?","",IF(D69=Sprawdzenie!L68,"OK","źle"))</f>
        <v>OK</v>
      </c>
      <c r="R69" s="47" t="str">
        <f>IF(E69="?","",IF(E69=Sprawdzenie!M68,"OK","źle"))</f>
        <v>OK</v>
      </c>
      <c r="S69" s="47" t="str">
        <f>IF(F69="?","",IF(F69=Sprawdzenie!N68,"OK","źle"))</f>
        <v>OK</v>
      </c>
      <c r="T69" s="47" t="str">
        <f>IF(G69="?","",IF(G69=Sprawdzenie!O68,"OK","źle"))</f>
        <v>OK</v>
      </c>
      <c r="AD69" s="4">
        <v>0.5226276276282148</v>
      </c>
      <c r="AE69" s="4">
        <v>0.47231906249686162</v>
      </c>
    </row>
    <row r="70" spans="1:31" x14ac:dyDescent="0.25">
      <c r="C70" s="10"/>
      <c r="E70" s="10"/>
      <c r="G70" s="10"/>
    </row>
    <row r="71" spans="1:31" x14ac:dyDescent="0.25">
      <c r="E71" s="10"/>
    </row>
    <row r="72" spans="1:31" x14ac:dyDescent="0.25">
      <c r="E72" s="10"/>
    </row>
    <row r="73" spans="1:31" x14ac:dyDescent="0.25">
      <c r="E73" s="10"/>
    </row>
    <row r="74" spans="1:31" x14ac:dyDescent="0.25">
      <c r="E74" s="10"/>
    </row>
    <row r="75" spans="1:31" x14ac:dyDescent="0.25">
      <c r="E75" s="10"/>
    </row>
    <row r="76" spans="1:31" x14ac:dyDescent="0.25">
      <c r="E76" s="10"/>
    </row>
    <row r="77" spans="1:31" x14ac:dyDescent="0.25">
      <c r="E77" s="10"/>
    </row>
    <row r="78" spans="1:31" x14ac:dyDescent="0.25">
      <c r="E78" s="10"/>
    </row>
    <row r="79" spans="1:31" x14ac:dyDescent="0.25">
      <c r="E79" s="10"/>
    </row>
    <row r="80" spans="1:31" x14ac:dyDescent="0.25">
      <c r="E80" s="10"/>
    </row>
    <row r="81" spans="5:5" x14ac:dyDescent="0.25">
      <c r="E81" s="10"/>
    </row>
    <row r="82" spans="5:5" x14ac:dyDescent="0.25">
      <c r="E82" s="10"/>
    </row>
    <row r="83" spans="5:5" x14ac:dyDescent="0.25">
      <c r="E83" s="10"/>
    </row>
    <row r="84" spans="5:5" x14ac:dyDescent="0.25">
      <c r="E84" s="10"/>
    </row>
    <row r="85" spans="5:5" x14ac:dyDescent="0.25">
      <c r="E85" s="10"/>
    </row>
    <row r="86" spans="5:5" x14ac:dyDescent="0.25">
      <c r="E86" s="10"/>
    </row>
    <row r="87" spans="5:5" x14ac:dyDescent="0.25">
      <c r="E87" s="10"/>
    </row>
    <row r="88" spans="5:5" x14ac:dyDescent="0.25">
      <c r="E88" s="10"/>
    </row>
    <row r="89" spans="5:5" x14ac:dyDescent="0.25">
      <c r="E89" s="10"/>
    </row>
    <row r="90" spans="5:5" x14ac:dyDescent="0.25">
      <c r="E90" s="10"/>
    </row>
    <row r="91" spans="5:5" x14ac:dyDescent="0.25">
      <c r="E91" s="10"/>
    </row>
    <row r="92" spans="5:5" x14ac:dyDescent="0.25">
      <c r="E92" s="10"/>
    </row>
    <row r="93" spans="5:5" x14ac:dyDescent="0.25">
      <c r="E93" s="10"/>
    </row>
    <row r="94" spans="5:5" x14ac:dyDescent="0.25">
      <c r="E94" s="10"/>
    </row>
    <row r="95" spans="5:5" x14ac:dyDescent="0.25">
      <c r="E95" s="10"/>
    </row>
    <row r="96" spans="5:5" x14ac:dyDescent="0.25">
      <c r="E96" s="10"/>
    </row>
    <row r="97" spans="5:5" x14ac:dyDescent="0.25">
      <c r="E97" s="10"/>
    </row>
    <row r="98" spans="5:5" x14ac:dyDescent="0.25">
      <c r="E98" s="10"/>
    </row>
  </sheetData>
  <mergeCells count="2">
    <mergeCell ref="C6:E6"/>
    <mergeCell ref="P6:R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AL17"/>
  <sheetViews>
    <sheetView tabSelected="1" workbookViewId="0">
      <selection activeCell="G17" sqref="G17"/>
    </sheetView>
  </sheetViews>
  <sheetFormatPr defaultRowHeight="15" x14ac:dyDescent="0.25"/>
  <cols>
    <col min="1" max="1" width="10.7109375" customWidth="1"/>
    <col min="2" max="2" width="55.5703125" customWidth="1"/>
    <col min="3" max="6" width="18.42578125" customWidth="1"/>
    <col min="7" max="7" width="10.7109375" customWidth="1"/>
    <col min="8" max="8" width="14.140625" customWidth="1"/>
    <col min="9" max="14" width="10.7109375" customWidth="1"/>
  </cols>
  <sheetData>
    <row r="2" spans="1:38" s="2" customFormat="1" ht="23.25" x14ac:dyDescent="0.35">
      <c r="A2" s="5"/>
      <c r="D2" s="4"/>
      <c r="H2" s="4"/>
      <c r="AK2" s="4"/>
      <c r="AL2" s="4"/>
    </row>
    <row r="3" spans="1:38" s="2" customFormat="1" ht="23.25" x14ac:dyDescent="0.35">
      <c r="A3" s="5"/>
      <c r="D3" s="4"/>
      <c r="H3" s="4"/>
      <c r="AK3" s="4"/>
      <c r="AL3" s="4"/>
    </row>
    <row r="4" spans="1:38" x14ac:dyDescent="0.25">
      <c r="C4" s="52" t="s">
        <v>93</v>
      </c>
      <c r="D4" s="52"/>
      <c r="E4" s="52"/>
      <c r="F4" s="52"/>
    </row>
    <row r="5" spans="1:38" ht="43.5" customHeight="1" x14ac:dyDescent="0.25">
      <c r="A5" s="1"/>
      <c r="B5" s="32"/>
      <c r="C5" s="30" t="s">
        <v>89</v>
      </c>
      <c r="D5" s="30" t="s">
        <v>90</v>
      </c>
      <c r="E5" s="30" t="s">
        <v>91</v>
      </c>
      <c r="F5" s="30" t="s">
        <v>92</v>
      </c>
    </row>
    <row r="6" spans="1:38" x14ac:dyDescent="0.25">
      <c r="B6" s="31" t="s">
        <v>108</v>
      </c>
      <c r="C6" s="29">
        <f>COUNTIF('Dane do ubezpieczenia'!D7:D68,"=+")</f>
        <v>35</v>
      </c>
      <c r="D6" s="29">
        <f>COUNTIF('Dane do ubezpieczenia'!E7:E68,"=+")</f>
        <v>27</v>
      </c>
      <c r="E6" s="29">
        <f>COUNTIF('Dane do ubezpieczenia'!F7:F68,"=+")</f>
        <v>17</v>
      </c>
      <c r="F6" s="29">
        <f>COUNTIF('Dane do ubezpieczenia'!G7:G68,"=+")</f>
        <v>12</v>
      </c>
    </row>
    <row r="7" spans="1:38" x14ac:dyDescent="0.25">
      <c r="B7" s="34"/>
      <c r="C7" s="34" t="str">
        <f>IF(C6="?","",IF(C6="","",IF(C6=Sprawdzenie!C8,"OK","źle")))</f>
        <v>OK</v>
      </c>
      <c r="D7" s="34" t="str">
        <f>IF(D6="?","",IF(D6="","",IF(D6=Sprawdzenie!D8,"OK","źle")))</f>
        <v>OK</v>
      </c>
      <c r="E7" s="34" t="str">
        <f>IF(E6="?","",IF(E6="","",IF(E6=Sprawdzenie!E8,"OK","źle")))</f>
        <v>OK</v>
      </c>
      <c r="F7" s="34" t="str">
        <f>IF(F6="?","",IF(F6="","",IF(F6=Sprawdzenie!F8,"OK","źle")))</f>
        <v>OK</v>
      </c>
    </row>
    <row r="8" spans="1:38" x14ac:dyDescent="0.25">
      <c r="B8" s="34"/>
      <c r="C8" s="34"/>
      <c r="D8" s="34"/>
      <c r="E8" s="34"/>
      <c r="F8" s="34"/>
    </row>
    <row r="10" spans="1:38" x14ac:dyDescent="0.25">
      <c r="B10" s="31" t="s">
        <v>109</v>
      </c>
      <c r="C10" s="29">
        <f>ROWS('Dane do ubezpieczenia'!A7:A68)</f>
        <v>62</v>
      </c>
      <c r="D10" s="36" t="str">
        <f>IF(C10="?","",IF(C10="","",IF(C10=Sprawdzenie!C12,"OK","źle")))</f>
        <v>OK</v>
      </c>
    </row>
    <row r="11" spans="1:38" x14ac:dyDescent="0.25">
      <c r="B11" s="31" t="s">
        <v>115</v>
      </c>
      <c r="C11" s="29">
        <f>COUNTIFS('Dane do ubezpieczenia'!D7:D68,"=+",'Dane do ubezpieczenia'!E7:E68,"=+")</f>
        <v>14</v>
      </c>
      <c r="D11" s="36" t="str">
        <f>IF(C11="?","",IF(C11="","",IF(C11=Sprawdzenie!C13,"OK","źle")))</f>
        <v>OK</v>
      </c>
    </row>
    <row r="12" spans="1:38" ht="30.75" customHeight="1" x14ac:dyDescent="0.25">
      <c r="B12" s="33" t="s">
        <v>116</v>
      </c>
      <c r="C12" s="29">
        <f>COUNTIFS('Dane do ubezpieczenia'!D7:D68,"=",'Dane do ubezpieczenia'!E7:E68,"=",'Dane do ubezpieczenia'!F7:F68,"=",'Dane do ubezpieczenia'!G7:G68,"=")</f>
        <v>9</v>
      </c>
      <c r="D12" s="36" t="str">
        <f>IF(C12="?","",IF(C12="","",IF(C12=Sprawdzenie!C14,"OK","źle")))</f>
        <v>OK</v>
      </c>
    </row>
    <row r="13" spans="1:38" x14ac:dyDescent="0.25">
      <c r="B13" s="31" t="s">
        <v>110</v>
      </c>
      <c r="C13" s="29">
        <f>COUNTIF('Dane do ubezpieczenia'!H7:H68,"&lt;&gt;")</f>
        <v>25</v>
      </c>
      <c r="D13" s="36" t="str">
        <f>IF(C13="?","",IF(C13="","",IF(C13=Sprawdzenie!C15,"OK","źle")))</f>
        <v>OK</v>
      </c>
    </row>
    <row r="14" spans="1:38" x14ac:dyDescent="0.25">
      <c r="B14" s="31" t="s">
        <v>113</v>
      </c>
      <c r="C14" s="29">
        <f>COUNTIF('Dane do ubezpieczenia'!H7:H68,"=vip")</f>
        <v>8</v>
      </c>
      <c r="D14" s="36" t="str">
        <f>IF(C14="?","",IF(C14="","",IF(C14=Sprawdzenie!C16,"OK","źle")))</f>
        <v>OK</v>
      </c>
    </row>
    <row r="15" spans="1:38" x14ac:dyDescent="0.25">
      <c r="B15" s="31" t="s">
        <v>114</v>
      </c>
      <c r="C15" s="29">
        <f>COUNTIF('Dane do ubezpieczenia'!H7:H68,"=")/'Zestawienie II'!C10</f>
        <v>0.59677419354838712</v>
      </c>
      <c r="D15" s="36" t="str">
        <f>IF(C15="?","",IF(C15="","",IF(C15=Sprawdzenie!C17,"OK","źle")))</f>
        <v>OK</v>
      </c>
    </row>
    <row r="16" spans="1:38" ht="31.5" customHeight="1" x14ac:dyDescent="0.25">
      <c r="B16" s="33" t="s">
        <v>112</v>
      </c>
      <c r="C16" s="29">
        <f>COUNTIF('Dane do ubezpieczenia'!I7:I68,"=tak")/COUNTIF('Dane do ubezpieczenia'!I7:I68,"=nie")</f>
        <v>1.2962962962962963</v>
      </c>
      <c r="D16" s="36" t="str">
        <f>IF(C16="?","",IF(C16="","",IF(C16=Sprawdzenie!C18,"OK","źle")))</f>
        <v>OK</v>
      </c>
    </row>
    <row r="17" spans="2:4" x14ac:dyDescent="0.25">
      <c r="B17" s="31" t="s">
        <v>111</v>
      </c>
      <c r="C17" s="29">
        <f>COUNTIF('Dane do ubezpieczenia'!J7:J68,"&lt;&gt;brak")</f>
        <v>51</v>
      </c>
      <c r="D17" s="36" t="str">
        <f>IF(C17="?","",IF(C17="","",IF(C17=Sprawdzenie!C19,"OK","źle")))</f>
        <v>OK</v>
      </c>
    </row>
  </sheetData>
  <mergeCells count="1">
    <mergeCell ref="C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O68"/>
  <sheetViews>
    <sheetView topLeftCell="A7" workbookViewId="0">
      <selection sqref="A1:XFD1048576"/>
    </sheetView>
  </sheetViews>
  <sheetFormatPr defaultRowHeight="15" x14ac:dyDescent="0.25"/>
  <cols>
    <col min="2" max="2" width="57.5703125" customWidth="1"/>
    <col min="3" max="6" width="16.7109375" customWidth="1"/>
    <col min="9" max="9" width="15" style="2" customWidth="1"/>
    <col min="10" max="10" width="11.28515625" style="2" customWidth="1"/>
    <col min="11" max="11" width="13.85546875" style="2" customWidth="1"/>
    <col min="12" max="12" width="14.85546875" style="2" customWidth="1"/>
    <col min="13" max="13" width="14.7109375" style="2" customWidth="1"/>
    <col min="14" max="14" width="15.85546875" style="2" customWidth="1"/>
    <col min="15" max="15" width="14.5703125" style="2" customWidth="1"/>
  </cols>
  <sheetData>
    <row r="5" spans="2:15" x14ac:dyDescent="0.25">
      <c r="J5" s="6"/>
      <c r="K5" s="54" t="s">
        <v>98</v>
      </c>
      <c r="L5" s="54"/>
      <c r="M5" s="54"/>
      <c r="N5" s="6"/>
    </row>
    <row r="6" spans="2:15" ht="60" x14ac:dyDescent="0.25">
      <c r="C6" s="52" t="s">
        <v>93</v>
      </c>
      <c r="D6" s="52"/>
      <c r="E6" s="52"/>
      <c r="F6" s="52"/>
      <c r="I6" s="13" t="s">
        <v>1</v>
      </c>
      <c r="J6" s="13" t="s">
        <v>88</v>
      </c>
      <c r="K6" s="14" t="s">
        <v>94</v>
      </c>
      <c r="L6" s="15" t="s">
        <v>95</v>
      </c>
      <c r="M6" s="14" t="s">
        <v>97</v>
      </c>
      <c r="N6" s="13" t="s">
        <v>106</v>
      </c>
      <c r="O6" s="13" t="s">
        <v>107</v>
      </c>
    </row>
    <row r="7" spans="2:15" ht="45" x14ac:dyDescent="0.25">
      <c r="B7" s="32"/>
      <c r="C7" s="30" t="s">
        <v>89</v>
      </c>
      <c r="D7" s="30" t="s">
        <v>90</v>
      </c>
      <c r="E7" s="30" t="s">
        <v>91</v>
      </c>
      <c r="F7" s="30" t="s">
        <v>92</v>
      </c>
      <c r="I7" s="16" t="s">
        <v>3</v>
      </c>
      <c r="J7" s="16" t="s">
        <v>4</v>
      </c>
      <c r="K7" s="25" t="str">
        <f>IF('Dane do ubezpieczenia'!H7="","brak",'Dane do ubezpieczenia'!H7)</f>
        <v>brak</v>
      </c>
      <c r="L7" s="25" t="str">
        <f>IF('Dane do ubezpieczenia'!I7="tak","tak","")</f>
        <v/>
      </c>
      <c r="M7" s="25" t="str">
        <f>IF('Dane do ubezpieczenia'!J7=15,'Zestawienie I'!$F$3,IF('Dane do ubezpieczenia'!J7="brak","",'Zestawienie I'!$F$4))</f>
        <v>Car Assistance</v>
      </c>
      <c r="N7" s="25">
        <f>IF(COUNTA('Dane do ubezpieczenia'!D7:G7)&gt;=3,10%*'Dane do ubezpieczenia'!C7,0)</f>
        <v>0</v>
      </c>
      <c r="O7" s="25" t="str">
        <f>IF(COUNTA('Dane do ubezpieczenia'!D7)+COUNTA('Dane do ubezpieczenia'!F7)=2,"tak","")</f>
        <v/>
      </c>
    </row>
    <row r="8" spans="2:15" x14ac:dyDescent="0.25">
      <c r="B8" s="31" t="s">
        <v>108</v>
      </c>
      <c r="C8" s="29">
        <f>COUNTA('Dane do ubezpieczenia'!D7:D68)</f>
        <v>35</v>
      </c>
      <c r="D8" s="29">
        <f>COUNTA('Dane do ubezpieczenia'!E7:E68)</f>
        <v>27</v>
      </c>
      <c r="E8" s="29">
        <f>COUNTA('Dane do ubezpieczenia'!F7:F68)</f>
        <v>17</v>
      </c>
      <c r="F8" s="29">
        <f>COUNTA('Dane do ubezpieczenia'!G7:G68)</f>
        <v>12</v>
      </c>
      <c r="I8" s="17" t="s">
        <v>5</v>
      </c>
      <c r="J8" s="17" t="s">
        <v>6</v>
      </c>
      <c r="K8" s="25" t="str">
        <f>IF('Dane do ubezpieczenia'!H8="","brak",'Dane do ubezpieczenia'!H8)</f>
        <v>brak</v>
      </c>
      <c r="L8" s="25" t="str">
        <f>IF('Dane do ubezpieczenia'!I8="tak","tak","")</f>
        <v>tak</v>
      </c>
      <c r="M8" s="25" t="str">
        <f>IF('Dane do ubezpieczenia'!J8=15,'Zestawienie I'!$F$3,IF('Dane do ubezpieczenia'!J8="brak","",'Zestawienie I'!$F$4))</f>
        <v>Car Assistance</v>
      </c>
      <c r="N8" s="25">
        <f>IF(COUNTA('Dane do ubezpieczenia'!D8:G8)&gt;=3,10%*'Dane do ubezpieczenia'!C8,0)</f>
        <v>0</v>
      </c>
      <c r="O8" s="25" t="str">
        <f>IF(COUNTA('Dane do ubezpieczenia'!D8)+COUNTA('Dane do ubezpieczenia'!F8)=2,"tak","")</f>
        <v>tak</v>
      </c>
    </row>
    <row r="9" spans="2:15" x14ac:dyDescent="0.25">
      <c r="B9" s="34"/>
      <c r="C9" s="34"/>
      <c r="D9" s="34"/>
      <c r="E9" s="34"/>
      <c r="F9" s="34"/>
      <c r="I9" s="17" t="s">
        <v>7</v>
      </c>
      <c r="J9" s="17" t="s">
        <v>8</v>
      </c>
      <c r="K9" s="25" t="str">
        <f>IF('Dane do ubezpieczenia'!H9="","brak",'Dane do ubezpieczenia'!H9)</f>
        <v>standard</v>
      </c>
      <c r="L9" s="25" t="str">
        <f>IF('Dane do ubezpieczenia'!I9="tak","tak","")</f>
        <v/>
      </c>
      <c r="M9" s="25" t="str">
        <f>IF('Dane do ubezpieczenia'!J9=15,'Zestawienie I'!$F$3,IF('Dane do ubezpieczenia'!J9="brak","",'Zestawienie I'!$F$4))</f>
        <v>Car Assistance</v>
      </c>
      <c r="N9" s="25">
        <f>IF(COUNTA('Dane do ubezpieczenia'!D9:G9)&gt;=3,10%*'Dane do ubezpieczenia'!C9,0)</f>
        <v>0</v>
      </c>
      <c r="O9" s="25" t="str">
        <f>IF(COUNTA('Dane do ubezpieczenia'!D9)+COUNTA('Dane do ubezpieczenia'!F9)=2,"tak","")</f>
        <v/>
      </c>
    </row>
    <row r="10" spans="2:15" x14ac:dyDescent="0.25">
      <c r="B10" s="34"/>
      <c r="C10" s="34"/>
      <c r="D10" s="34"/>
      <c r="E10" s="34"/>
      <c r="F10" s="34"/>
      <c r="I10" s="17" t="s">
        <v>9</v>
      </c>
      <c r="J10" s="17" t="s">
        <v>10</v>
      </c>
      <c r="K10" s="25" t="str">
        <f>IF('Dane do ubezpieczenia'!H10="","brak",'Dane do ubezpieczenia'!H10)</f>
        <v>brak</v>
      </c>
      <c r="L10" s="25" t="str">
        <f>IF('Dane do ubezpieczenia'!I10="tak","tak","")</f>
        <v/>
      </c>
      <c r="M10" s="25" t="str">
        <f>IF('Dane do ubezpieczenia'!J10=15,'Zestawienie I'!$F$3,IF('Dane do ubezpieczenia'!J10="brak","",'Zestawienie I'!$F$4))</f>
        <v>Car Assistance - max</v>
      </c>
      <c r="N10" s="25">
        <f>IF(COUNTA('Dane do ubezpieczenia'!D10:G10)&gt;=3,10%*'Dane do ubezpieczenia'!C10,0)</f>
        <v>0</v>
      </c>
      <c r="O10" s="25" t="str">
        <f>IF(COUNTA('Dane do ubezpieczenia'!D10)+COUNTA('Dane do ubezpieczenia'!F10)=2,"tak","")</f>
        <v/>
      </c>
    </row>
    <row r="11" spans="2:15" x14ac:dyDescent="0.25">
      <c r="I11" s="17" t="s">
        <v>11</v>
      </c>
      <c r="J11" s="17" t="s">
        <v>12</v>
      </c>
      <c r="K11" s="25" t="str">
        <f>IF('Dane do ubezpieczenia'!H11="","brak",'Dane do ubezpieczenia'!H11)</f>
        <v>brak</v>
      </c>
      <c r="L11" s="25" t="str">
        <f>IF('Dane do ubezpieczenia'!I11="tak","tak","")</f>
        <v>tak</v>
      </c>
      <c r="M11" s="25" t="str">
        <f>IF('Dane do ubezpieczenia'!J11=15,'Zestawienie I'!$F$3,IF('Dane do ubezpieczenia'!J11="brak","",'Zestawienie I'!$F$4))</f>
        <v>Car Assistance - max</v>
      </c>
      <c r="N11" s="25">
        <f>IF(COUNTA('Dane do ubezpieczenia'!D11:G11)&gt;=3,10%*'Dane do ubezpieczenia'!C11,0)</f>
        <v>0</v>
      </c>
      <c r="O11" s="25" t="str">
        <f>IF(COUNTA('Dane do ubezpieczenia'!D11)+COUNTA('Dane do ubezpieczenia'!F11)=2,"tak","")</f>
        <v>tak</v>
      </c>
    </row>
    <row r="12" spans="2:15" x14ac:dyDescent="0.25">
      <c r="B12" s="31" t="s">
        <v>109</v>
      </c>
      <c r="C12" s="29">
        <f>COUNTA('Dane do ubezpieczenia'!A7:A68)</f>
        <v>62</v>
      </c>
      <c r="I12" s="17" t="s">
        <v>13</v>
      </c>
      <c r="J12" s="17" t="s">
        <v>14</v>
      </c>
      <c r="K12" s="25" t="str">
        <f>IF('Dane do ubezpieczenia'!H12="","brak",'Dane do ubezpieczenia'!H12)</f>
        <v>vip</v>
      </c>
      <c r="L12" s="25" t="str">
        <f>IF('Dane do ubezpieczenia'!I12="tak","tak","")</f>
        <v>tak</v>
      </c>
      <c r="M12" s="25" t="str">
        <f>IF('Dane do ubezpieczenia'!J12=15,'Zestawienie I'!$F$3,IF('Dane do ubezpieczenia'!J12="brak","",'Zestawienie I'!$F$4))</f>
        <v>Car Assistance</v>
      </c>
      <c r="N12" s="25">
        <f>IF(COUNTA('Dane do ubezpieczenia'!D12:G12)&gt;=3,10%*'Dane do ubezpieczenia'!C12,0)</f>
        <v>0</v>
      </c>
      <c r="O12" s="25" t="str">
        <f>IF(COUNTA('Dane do ubezpieczenia'!D12)+COUNTA('Dane do ubezpieczenia'!F12)=2,"tak","")</f>
        <v/>
      </c>
    </row>
    <row r="13" spans="2:15" x14ac:dyDescent="0.25">
      <c r="B13" s="31" t="s">
        <v>115</v>
      </c>
      <c r="C13" s="29">
        <f>COUNTIFS('Dane do ubezpieczenia'!D7:D68,"+",'Dane do ubezpieczenia'!E7:E68,"+")</f>
        <v>14</v>
      </c>
      <c r="I13" s="17" t="s">
        <v>15</v>
      </c>
      <c r="J13" s="17" t="s">
        <v>16</v>
      </c>
      <c r="K13" s="25" t="str">
        <f>IF('Dane do ubezpieczenia'!H13="","brak",'Dane do ubezpieczenia'!H13)</f>
        <v>standard</v>
      </c>
      <c r="L13" s="25" t="str">
        <f>IF('Dane do ubezpieczenia'!I13="tak","tak","")</f>
        <v/>
      </c>
      <c r="M13" s="25" t="str">
        <f>IF('Dane do ubezpieczenia'!J13=15,'Zestawienie I'!$F$3,IF('Dane do ubezpieczenia'!J13="brak","",'Zestawienie I'!$F$4))</f>
        <v>Car Assistance</v>
      </c>
      <c r="N13" s="25">
        <f>IF(COUNTA('Dane do ubezpieczenia'!D13:G13)&gt;=3,10%*'Dane do ubezpieczenia'!C13,0)</f>
        <v>0</v>
      </c>
      <c r="O13" s="25" t="str">
        <f>IF(COUNTA('Dane do ubezpieczenia'!D13)+COUNTA('Dane do ubezpieczenia'!F13)=2,"tak","")</f>
        <v/>
      </c>
    </row>
    <row r="14" spans="2:15" ht="29.25" customHeight="1" x14ac:dyDescent="0.25">
      <c r="B14" s="33" t="s">
        <v>116</v>
      </c>
      <c r="C14" s="29">
        <f>COUNTIFS('Dane do ubezpieczenia'!D7:D68,"",'Dane do ubezpieczenia'!E7:E68,"",'Dane do ubezpieczenia'!F7:F68,"",'Dane do ubezpieczenia'!G7:G68,"")</f>
        <v>9</v>
      </c>
      <c r="I14" s="17" t="s">
        <v>17</v>
      </c>
      <c r="J14" s="17" t="s">
        <v>18</v>
      </c>
      <c r="K14" s="25" t="str">
        <f>IF('Dane do ubezpieczenia'!H14="","brak",'Dane do ubezpieczenia'!H14)</f>
        <v>brak</v>
      </c>
      <c r="L14" s="25" t="str">
        <f>IF('Dane do ubezpieczenia'!I14="tak","tak","")</f>
        <v/>
      </c>
      <c r="M14" s="25" t="str">
        <f>IF('Dane do ubezpieczenia'!J14=15,'Zestawienie I'!$F$3,IF('Dane do ubezpieczenia'!J14="brak","",'Zestawienie I'!$F$4))</f>
        <v/>
      </c>
      <c r="N14" s="25">
        <f>IF(COUNTA('Dane do ubezpieczenia'!D14:G14)&gt;=3,10%*'Dane do ubezpieczenia'!C14,0)</f>
        <v>0</v>
      </c>
      <c r="O14" s="25" t="str">
        <f>IF(COUNTA('Dane do ubezpieczenia'!D14)+COUNTA('Dane do ubezpieczenia'!F14)=2,"tak","")</f>
        <v/>
      </c>
    </row>
    <row r="15" spans="2:15" x14ac:dyDescent="0.25">
      <c r="B15" s="31" t="s">
        <v>110</v>
      </c>
      <c r="C15" s="29">
        <f>COUNTA('Dane do ubezpieczenia'!H7:H68)</f>
        <v>25</v>
      </c>
      <c r="I15" s="17" t="s">
        <v>19</v>
      </c>
      <c r="J15" s="17" t="s">
        <v>20</v>
      </c>
      <c r="K15" s="25" t="str">
        <f>IF('Dane do ubezpieczenia'!H15="","brak",'Dane do ubezpieczenia'!H15)</f>
        <v>standard</v>
      </c>
      <c r="L15" s="25" t="str">
        <f>IF('Dane do ubezpieczenia'!I15="tak","tak","")</f>
        <v>tak</v>
      </c>
      <c r="M15" s="25" t="str">
        <f>IF('Dane do ubezpieczenia'!J15=15,'Zestawienie I'!$F$3,IF('Dane do ubezpieczenia'!J15="brak","",'Zestawienie I'!$F$4))</f>
        <v>Car Assistance - max</v>
      </c>
      <c r="N15" s="25">
        <f>IF(COUNTA('Dane do ubezpieczenia'!D15:G15)&gt;=3,10%*'Dane do ubezpieczenia'!C15,0)</f>
        <v>0</v>
      </c>
      <c r="O15" s="25" t="str">
        <f>IF(COUNTA('Dane do ubezpieczenia'!D15)+COUNTA('Dane do ubezpieczenia'!F15)=2,"tak","")</f>
        <v/>
      </c>
    </row>
    <row r="16" spans="2:15" x14ac:dyDescent="0.25">
      <c r="B16" s="31" t="s">
        <v>113</v>
      </c>
      <c r="C16" s="29">
        <f>COUNTIF('Dane do ubezpieczenia'!H7:H68,"vip")</f>
        <v>8</v>
      </c>
      <c r="I16" s="17" t="s">
        <v>21</v>
      </c>
      <c r="J16" s="17" t="s">
        <v>22</v>
      </c>
      <c r="K16" s="25" t="str">
        <f>IF('Dane do ubezpieczenia'!H16="","brak",'Dane do ubezpieczenia'!H16)</f>
        <v>brak</v>
      </c>
      <c r="L16" s="25" t="str">
        <f>IF('Dane do ubezpieczenia'!I16="tak","tak","")</f>
        <v/>
      </c>
      <c r="M16" s="25" t="str">
        <f>IF('Dane do ubezpieczenia'!J16=15,'Zestawienie I'!$F$3,IF('Dane do ubezpieczenia'!J16="brak","",'Zestawienie I'!$F$4))</f>
        <v>Car Assistance</v>
      </c>
      <c r="N16" s="25">
        <f>IF(COUNTA('Dane do ubezpieczenia'!D16:G16)&gt;=3,10%*'Dane do ubezpieczenia'!C16,0)</f>
        <v>0</v>
      </c>
      <c r="O16" s="25" t="str">
        <f>IF(COUNTA('Dane do ubezpieczenia'!D16)+COUNTA('Dane do ubezpieczenia'!F16)=2,"tak","")</f>
        <v/>
      </c>
    </row>
    <row r="17" spans="2:15" x14ac:dyDescent="0.25">
      <c r="B17" s="31" t="s">
        <v>114</v>
      </c>
      <c r="C17" s="29">
        <f>COUNTBLANK('Dane do ubezpieczenia'!H7:H68)/C12</f>
        <v>0.59677419354838712</v>
      </c>
      <c r="I17" s="17" t="s">
        <v>23</v>
      </c>
      <c r="J17" s="17" t="s">
        <v>24</v>
      </c>
      <c r="K17" s="25" t="str">
        <f>IF('Dane do ubezpieczenia'!H17="","brak",'Dane do ubezpieczenia'!H17)</f>
        <v>vip</v>
      </c>
      <c r="L17" s="25" t="str">
        <f>IF('Dane do ubezpieczenia'!I17="tak","tak","")</f>
        <v>tak</v>
      </c>
      <c r="M17" s="25" t="str">
        <f>IF('Dane do ubezpieczenia'!J17=15,'Zestawienie I'!$F$3,IF('Dane do ubezpieczenia'!J17="brak","",'Zestawienie I'!$F$4))</f>
        <v/>
      </c>
      <c r="N17" s="25">
        <f>IF(COUNTA('Dane do ubezpieczenia'!D17:G17)&gt;=3,10%*'Dane do ubezpieczenia'!C17,0)</f>
        <v>0</v>
      </c>
      <c r="O17" s="25" t="str">
        <f>IF(COUNTA('Dane do ubezpieczenia'!D17)+COUNTA('Dane do ubezpieczenia'!F17)=2,"tak","")</f>
        <v/>
      </c>
    </row>
    <row r="18" spans="2:15" ht="28.5" customHeight="1" x14ac:dyDescent="0.25">
      <c r="B18" s="33" t="s">
        <v>112</v>
      </c>
      <c r="C18" s="29">
        <f>COUNTIF('Dane do ubezpieczenia'!I7:I68,"tak")/COUNTIF('Dane do ubezpieczenia'!I7:I68,"nie")</f>
        <v>1.2962962962962963</v>
      </c>
      <c r="I18" s="17" t="s">
        <v>13</v>
      </c>
      <c r="J18" s="17" t="s">
        <v>25</v>
      </c>
      <c r="K18" s="25" t="str">
        <f>IF('Dane do ubezpieczenia'!H18="","brak",'Dane do ubezpieczenia'!H18)</f>
        <v>standard</v>
      </c>
      <c r="L18" s="25" t="str">
        <f>IF('Dane do ubezpieczenia'!I18="tak","tak","")</f>
        <v/>
      </c>
      <c r="M18" s="25" t="str">
        <f>IF('Dane do ubezpieczenia'!J18=15,'Zestawienie I'!$F$3,IF('Dane do ubezpieczenia'!J18="brak","",'Zestawienie I'!$F$4))</f>
        <v/>
      </c>
      <c r="N18" s="25">
        <f>IF(COUNTA('Dane do ubezpieczenia'!D18:G18)&gt;=3,10%*'Dane do ubezpieczenia'!C18,0)</f>
        <v>0</v>
      </c>
      <c r="O18" s="25" t="str">
        <f>IF(COUNTA('Dane do ubezpieczenia'!D18)+COUNTA('Dane do ubezpieczenia'!F18)=2,"tak","")</f>
        <v/>
      </c>
    </row>
    <row r="19" spans="2:15" x14ac:dyDescent="0.25">
      <c r="B19" s="31" t="s">
        <v>111</v>
      </c>
      <c r="C19" s="29">
        <f>COUNT('Dane do ubezpieczenia'!J7:J68)</f>
        <v>51</v>
      </c>
      <c r="I19" s="17" t="s">
        <v>26</v>
      </c>
      <c r="J19" s="17" t="s">
        <v>25</v>
      </c>
      <c r="K19" s="25" t="str">
        <f>IF('Dane do ubezpieczenia'!H19="","brak",'Dane do ubezpieczenia'!H19)</f>
        <v>brak</v>
      </c>
      <c r="L19" s="25" t="str">
        <f>IF('Dane do ubezpieczenia'!I19="tak","tak","")</f>
        <v>tak</v>
      </c>
      <c r="M19" s="25" t="str">
        <f>IF('Dane do ubezpieczenia'!J19=15,'Zestawienie I'!$F$3,IF('Dane do ubezpieczenia'!J19="brak","",'Zestawienie I'!$F$4))</f>
        <v>Car Assistance - max</v>
      </c>
      <c r="N19" s="25">
        <f>IF(COUNTA('Dane do ubezpieczenia'!D19:G19)&gt;=3,10%*'Dane do ubezpieczenia'!C19,0)</f>
        <v>280</v>
      </c>
      <c r="O19" s="25" t="str">
        <f>IF(COUNTA('Dane do ubezpieczenia'!D19)+COUNTA('Dane do ubezpieczenia'!F19)=2,"tak","")</f>
        <v>tak</v>
      </c>
    </row>
    <row r="20" spans="2:15" x14ac:dyDescent="0.25">
      <c r="I20" s="17" t="s">
        <v>27</v>
      </c>
      <c r="J20" s="17" t="s">
        <v>10</v>
      </c>
      <c r="K20" s="25" t="str">
        <f>IF('Dane do ubezpieczenia'!H20="","brak",'Dane do ubezpieczenia'!H20)</f>
        <v>standard</v>
      </c>
      <c r="L20" s="25" t="str">
        <f>IF('Dane do ubezpieczenia'!I20="tak","tak","")</f>
        <v/>
      </c>
      <c r="M20" s="25" t="str">
        <f>IF('Dane do ubezpieczenia'!J20=15,'Zestawienie I'!$F$3,IF('Dane do ubezpieczenia'!J20="brak","",'Zestawienie I'!$F$4))</f>
        <v>Car Assistance</v>
      </c>
      <c r="N20" s="25">
        <f>IF(COUNTA('Dane do ubezpieczenia'!D20:G20)&gt;=3,10%*'Dane do ubezpieczenia'!C20,0)</f>
        <v>0</v>
      </c>
      <c r="O20" s="25" t="str">
        <f>IF(COUNTA('Dane do ubezpieczenia'!D20)+COUNTA('Dane do ubezpieczenia'!F20)=2,"tak","")</f>
        <v/>
      </c>
    </row>
    <row r="21" spans="2:15" x14ac:dyDescent="0.25">
      <c r="I21" s="17" t="s">
        <v>28</v>
      </c>
      <c r="J21" s="17" t="s">
        <v>29</v>
      </c>
      <c r="K21" s="25" t="str">
        <f>IF('Dane do ubezpieczenia'!H21="","brak",'Dane do ubezpieczenia'!H21)</f>
        <v>brak</v>
      </c>
      <c r="L21" s="25" t="str">
        <f>IF('Dane do ubezpieczenia'!I21="tak","tak","")</f>
        <v>tak</v>
      </c>
      <c r="M21" s="25" t="str">
        <f>IF('Dane do ubezpieczenia'!J21=15,'Zestawienie I'!$F$3,IF('Dane do ubezpieczenia'!J21="brak","",'Zestawienie I'!$F$4))</f>
        <v>Car Assistance</v>
      </c>
      <c r="N21" s="25">
        <f>IF(COUNTA('Dane do ubezpieczenia'!D21:G21)&gt;=3,10%*'Dane do ubezpieczenia'!C21,0)</f>
        <v>0</v>
      </c>
      <c r="O21" s="25" t="str">
        <f>IF(COUNTA('Dane do ubezpieczenia'!D21)+COUNTA('Dane do ubezpieczenia'!F21)=2,"tak","")</f>
        <v/>
      </c>
    </row>
    <row r="22" spans="2:15" x14ac:dyDescent="0.25">
      <c r="I22" s="17" t="s">
        <v>30</v>
      </c>
      <c r="J22" s="17" t="s">
        <v>31</v>
      </c>
      <c r="K22" s="25" t="str">
        <f>IF('Dane do ubezpieczenia'!H22="","brak",'Dane do ubezpieczenia'!H22)</f>
        <v>vip</v>
      </c>
      <c r="L22" s="25" t="str">
        <f>IF('Dane do ubezpieczenia'!I22="tak","tak","")</f>
        <v/>
      </c>
      <c r="M22" s="25" t="str">
        <f>IF('Dane do ubezpieczenia'!J22=15,'Zestawienie I'!$F$3,IF('Dane do ubezpieczenia'!J22="brak","",'Zestawienie I'!$F$4))</f>
        <v>Car Assistance</v>
      </c>
      <c r="N22" s="25">
        <f>IF(COUNTA('Dane do ubezpieczenia'!D22:G22)&gt;=3,10%*'Dane do ubezpieczenia'!C22,0)</f>
        <v>0</v>
      </c>
      <c r="O22" s="25" t="str">
        <f>IF(COUNTA('Dane do ubezpieczenia'!D22)+COUNTA('Dane do ubezpieczenia'!F22)=2,"tak","")</f>
        <v/>
      </c>
    </row>
    <row r="23" spans="2:15" x14ac:dyDescent="0.25">
      <c r="I23" s="17" t="s">
        <v>30</v>
      </c>
      <c r="J23" s="17" t="s">
        <v>10</v>
      </c>
      <c r="K23" s="25" t="str">
        <f>IF('Dane do ubezpieczenia'!H23="","brak",'Dane do ubezpieczenia'!H23)</f>
        <v>brak</v>
      </c>
      <c r="L23" s="25" t="str">
        <f>IF('Dane do ubezpieczenia'!I23="tak","tak","")</f>
        <v>tak</v>
      </c>
      <c r="M23" s="25" t="str">
        <f>IF('Dane do ubezpieczenia'!J23=15,'Zestawienie I'!$F$3,IF('Dane do ubezpieczenia'!J23="brak","",'Zestawienie I'!$F$4))</f>
        <v>Car Assistance</v>
      </c>
      <c r="N23" s="25">
        <f>IF(COUNTA('Dane do ubezpieczenia'!D23:G23)&gt;=3,10%*'Dane do ubezpieczenia'!C23,0)</f>
        <v>0</v>
      </c>
      <c r="O23" s="25" t="str">
        <f>IF(COUNTA('Dane do ubezpieczenia'!D23)+COUNTA('Dane do ubezpieczenia'!F23)=2,"tak","")</f>
        <v/>
      </c>
    </row>
    <row r="24" spans="2:15" x14ac:dyDescent="0.25">
      <c r="I24" s="17" t="s">
        <v>30</v>
      </c>
      <c r="J24" s="17" t="s">
        <v>31</v>
      </c>
      <c r="K24" s="25" t="str">
        <f>IF('Dane do ubezpieczenia'!H24="","brak",'Dane do ubezpieczenia'!H24)</f>
        <v>brak</v>
      </c>
      <c r="L24" s="25" t="str">
        <f>IF('Dane do ubezpieczenia'!I24="tak","tak","")</f>
        <v/>
      </c>
      <c r="M24" s="25" t="str">
        <f>IF('Dane do ubezpieczenia'!J24=15,'Zestawienie I'!$F$3,IF('Dane do ubezpieczenia'!J24="brak","",'Zestawienie I'!$F$4))</f>
        <v>Car Assistance - max</v>
      </c>
      <c r="N24" s="25">
        <f>IF(COUNTA('Dane do ubezpieczenia'!D24:G24)&gt;=3,10%*'Dane do ubezpieczenia'!C24,0)</f>
        <v>0</v>
      </c>
      <c r="O24" s="25" t="str">
        <f>IF(COUNTA('Dane do ubezpieczenia'!D24)+COUNTA('Dane do ubezpieczenia'!F24)=2,"tak","")</f>
        <v/>
      </c>
    </row>
    <row r="25" spans="2:15" x14ac:dyDescent="0.25">
      <c r="I25" s="17" t="s">
        <v>30</v>
      </c>
      <c r="J25" s="17" t="s">
        <v>31</v>
      </c>
      <c r="K25" s="25" t="str">
        <f>IF('Dane do ubezpieczenia'!H25="","brak",'Dane do ubezpieczenia'!H25)</f>
        <v>brak</v>
      </c>
      <c r="L25" s="25" t="str">
        <f>IF('Dane do ubezpieczenia'!I25="tak","tak","")</f>
        <v/>
      </c>
      <c r="M25" s="25" t="str">
        <f>IF('Dane do ubezpieczenia'!J25=15,'Zestawienie I'!$F$3,IF('Dane do ubezpieczenia'!J25="brak","",'Zestawienie I'!$F$4))</f>
        <v>Car Assistance - max</v>
      </c>
      <c r="N25" s="25">
        <f>IF(COUNTA('Dane do ubezpieczenia'!D25:G25)&gt;=3,10%*'Dane do ubezpieczenia'!C25,0)</f>
        <v>0</v>
      </c>
      <c r="O25" s="25" t="str">
        <f>IF(COUNTA('Dane do ubezpieczenia'!D25)+COUNTA('Dane do ubezpieczenia'!F25)=2,"tak","")</f>
        <v/>
      </c>
    </row>
    <row r="26" spans="2:15" x14ac:dyDescent="0.25">
      <c r="I26" s="17" t="s">
        <v>32</v>
      </c>
      <c r="J26" s="17" t="s">
        <v>33</v>
      </c>
      <c r="K26" s="25" t="str">
        <f>IF('Dane do ubezpieczenia'!H26="","brak",'Dane do ubezpieczenia'!H26)</f>
        <v>standard</v>
      </c>
      <c r="L26" s="25" t="str">
        <f>IF('Dane do ubezpieczenia'!I26="tak","tak","")</f>
        <v>tak</v>
      </c>
      <c r="M26" s="25" t="str">
        <f>IF('Dane do ubezpieczenia'!J26=15,'Zestawienie I'!$F$3,IF('Dane do ubezpieczenia'!J26="brak","",'Zestawienie I'!$F$4))</f>
        <v>Car Assistance</v>
      </c>
      <c r="N26" s="25">
        <f>IF(COUNTA('Dane do ubezpieczenia'!D26:G26)&gt;=3,10%*'Dane do ubezpieczenia'!C26,0)</f>
        <v>0</v>
      </c>
      <c r="O26" s="25" t="str">
        <f>IF(COUNTA('Dane do ubezpieczenia'!D26)+COUNTA('Dane do ubezpieczenia'!F26)=2,"tak","")</f>
        <v/>
      </c>
    </row>
    <row r="27" spans="2:15" x14ac:dyDescent="0.25">
      <c r="I27" s="17" t="s">
        <v>34</v>
      </c>
      <c r="J27" s="17" t="s">
        <v>35</v>
      </c>
      <c r="K27" s="25" t="str">
        <f>IF('Dane do ubezpieczenia'!H27="","brak",'Dane do ubezpieczenia'!H27)</f>
        <v>brak</v>
      </c>
      <c r="L27" s="25" t="str">
        <f>IF('Dane do ubezpieczenia'!I27="tak","tak","")</f>
        <v/>
      </c>
      <c r="M27" s="25" t="str">
        <f>IF('Dane do ubezpieczenia'!J27=15,'Zestawienie I'!$F$3,IF('Dane do ubezpieczenia'!J27="brak","",'Zestawienie I'!$F$4))</f>
        <v>Car Assistance</v>
      </c>
      <c r="N27" s="25">
        <f>IF(COUNTA('Dane do ubezpieczenia'!D27:G27)&gt;=3,10%*'Dane do ubezpieczenia'!C27,0)</f>
        <v>350</v>
      </c>
      <c r="O27" s="25" t="str">
        <f>IF(COUNTA('Dane do ubezpieczenia'!D27)+COUNTA('Dane do ubezpieczenia'!F27)=2,"tak","")</f>
        <v/>
      </c>
    </row>
    <row r="28" spans="2:15" x14ac:dyDescent="0.25">
      <c r="I28" s="17" t="s">
        <v>36</v>
      </c>
      <c r="J28" s="17" t="s">
        <v>37</v>
      </c>
      <c r="K28" s="25" t="str">
        <f>IF('Dane do ubezpieczenia'!H28="","brak",'Dane do ubezpieczenia'!H28)</f>
        <v>brak</v>
      </c>
      <c r="L28" s="25" t="str">
        <f>IF('Dane do ubezpieczenia'!I28="tak","tak","")</f>
        <v>tak</v>
      </c>
      <c r="M28" s="25" t="str">
        <f>IF('Dane do ubezpieczenia'!J28=15,'Zestawienie I'!$F$3,IF('Dane do ubezpieczenia'!J28="brak","",'Zestawienie I'!$F$4))</f>
        <v>Car Assistance</v>
      </c>
      <c r="N28" s="25">
        <f>IF(COUNTA('Dane do ubezpieczenia'!D28:G28)&gt;=3,10%*'Dane do ubezpieczenia'!C28,0)</f>
        <v>0</v>
      </c>
      <c r="O28" s="25" t="str">
        <f>IF(COUNTA('Dane do ubezpieczenia'!D28)+COUNTA('Dane do ubezpieczenia'!F28)=2,"tak","")</f>
        <v/>
      </c>
    </row>
    <row r="29" spans="2:15" x14ac:dyDescent="0.25">
      <c r="I29" s="17" t="s">
        <v>38</v>
      </c>
      <c r="J29" s="17" t="s">
        <v>39</v>
      </c>
      <c r="K29" s="25" t="str">
        <f>IF('Dane do ubezpieczenia'!H29="","brak",'Dane do ubezpieczenia'!H29)</f>
        <v>standard</v>
      </c>
      <c r="L29" s="25" t="str">
        <f>IF('Dane do ubezpieczenia'!I29="tak","tak","")</f>
        <v/>
      </c>
      <c r="M29" s="25" t="str">
        <f>IF('Dane do ubezpieczenia'!J29=15,'Zestawienie I'!$F$3,IF('Dane do ubezpieczenia'!J29="brak","",'Zestawienie I'!$F$4))</f>
        <v/>
      </c>
      <c r="N29" s="25">
        <f>IF(COUNTA('Dane do ubezpieczenia'!D29:G29)&gt;=3,10%*'Dane do ubezpieczenia'!C29,0)</f>
        <v>0</v>
      </c>
      <c r="O29" s="25" t="str">
        <f>IF(COUNTA('Dane do ubezpieczenia'!D29)+COUNTA('Dane do ubezpieczenia'!F29)=2,"tak","")</f>
        <v/>
      </c>
    </row>
    <row r="30" spans="2:15" x14ac:dyDescent="0.25">
      <c r="I30" s="17" t="s">
        <v>40</v>
      </c>
      <c r="J30" s="17" t="s">
        <v>31</v>
      </c>
      <c r="K30" s="25" t="str">
        <f>IF('Dane do ubezpieczenia'!H30="","brak",'Dane do ubezpieczenia'!H30)</f>
        <v>brak</v>
      </c>
      <c r="L30" s="25" t="str">
        <f>IF('Dane do ubezpieczenia'!I30="tak","tak","")</f>
        <v>tak</v>
      </c>
      <c r="M30" s="25" t="str">
        <f>IF('Dane do ubezpieczenia'!J30=15,'Zestawienie I'!$F$3,IF('Dane do ubezpieczenia'!J30="brak","",'Zestawienie I'!$F$4))</f>
        <v>Car Assistance</v>
      </c>
      <c r="N30" s="25">
        <f>IF(COUNTA('Dane do ubezpieczenia'!D30:G30)&gt;=3,10%*'Dane do ubezpieczenia'!C30,0)</f>
        <v>0</v>
      </c>
      <c r="O30" s="25" t="str">
        <f>IF(COUNTA('Dane do ubezpieczenia'!D30)+COUNTA('Dane do ubezpieczenia'!F30)=2,"tak","")</f>
        <v/>
      </c>
    </row>
    <row r="31" spans="2:15" x14ac:dyDescent="0.25">
      <c r="I31" s="17" t="s">
        <v>41</v>
      </c>
      <c r="J31" s="17" t="s">
        <v>42</v>
      </c>
      <c r="K31" s="25" t="str">
        <f>IF('Dane do ubezpieczenia'!H31="","brak",'Dane do ubezpieczenia'!H31)</f>
        <v>standard</v>
      </c>
      <c r="L31" s="25" t="str">
        <f>IF('Dane do ubezpieczenia'!I31="tak","tak","")</f>
        <v>tak</v>
      </c>
      <c r="M31" s="25" t="str">
        <f>IF('Dane do ubezpieczenia'!J31=15,'Zestawienie I'!$F$3,IF('Dane do ubezpieczenia'!J31="brak","",'Zestawienie I'!$F$4))</f>
        <v>Car Assistance</v>
      </c>
      <c r="N31" s="25">
        <f>IF(COUNTA('Dane do ubezpieczenia'!D31:G31)&gt;=3,10%*'Dane do ubezpieczenia'!C31,0)</f>
        <v>0</v>
      </c>
      <c r="O31" s="25" t="str">
        <f>IF(COUNTA('Dane do ubezpieczenia'!D31)+COUNTA('Dane do ubezpieczenia'!F31)=2,"tak","")</f>
        <v/>
      </c>
    </row>
    <row r="32" spans="2:15" x14ac:dyDescent="0.25">
      <c r="I32" s="17" t="s">
        <v>13</v>
      </c>
      <c r="J32" s="17" t="s">
        <v>25</v>
      </c>
      <c r="K32" s="25" t="str">
        <f>IF('Dane do ubezpieczenia'!H32="","brak",'Dane do ubezpieczenia'!H32)</f>
        <v>brak</v>
      </c>
      <c r="L32" s="25" t="str">
        <f>IF('Dane do ubezpieczenia'!I32="tak","tak","")</f>
        <v>tak</v>
      </c>
      <c r="M32" s="25" t="str">
        <f>IF('Dane do ubezpieczenia'!J32=15,'Zestawienie I'!$F$3,IF('Dane do ubezpieczenia'!J32="brak","",'Zestawienie I'!$F$4))</f>
        <v>Car Assistance</v>
      </c>
      <c r="N32" s="25">
        <f>IF(COUNTA('Dane do ubezpieczenia'!D32:G32)&gt;=3,10%*'Dane do ubezpieczenia'!C32,0)</f>
        <v>0</v>
      </c>
      <c r="O32" s="25" t="str">
        <f>IF(COUNTA('Dane do ubezpieczenia'!D32)+COUNTA('Dane do ubezpieczenia'!F32)=2,"tak","")</f>
        <v/>
      </c>
    </row>
    <row r="33" spans="9:15" x14ac:dyDescent="0.25">
      <c r="I33" s="17" t="s">
        <v>43</v>
      </c>
      <c r="J33" s="17" t="s">
        <v>44</v>
      </c>
      <c r="K33" s="25" t="str">
        <f>IF('Dane do ubezpieczenia'!H33="","brak",'Dane do ubezpieczenia'!H33)</f>
        <v>standard</v>
      </c>
      <c r="L33" s="25" t="str">
        <f>IF('Dane do ubezpieczenia'!I33="tak","tak","")</f>
        <v/>
      </c>
      <c r="M33" s="25" t="str">
        <f>IF('Dane do ubezpieczenia'!J33=15,'Zestawienie I'!$F$3,IF('Dane do ubezpieczenia'!J33="brak","",'Zestawienie I'!$F$4))</f>
        <v>Car Assistance - max</v>
      </c>
      <c r="N33" s="25">
        <f>IF(COUNTA('Dane do ubezpieczenia'!D33:G33)&gt;=3,10%*'Dane do ubezpieczenia'!C33,0)</f>
        <v>0</v>
      </c>
      <c r="O33" s="25" t="str">
        <f>IF(COUNTA('Dane do ubezpieczenia'!D33)+COUNTA('Dane do ubezpieczenia'!F33)=2,"tak","")</f>
        <v/>
      </c>
    </row>
    <row r="34" spans="9:15" x14ac:dyDescent="0.25">
      <c r="I34" s="17" t="s">
        <v>45</v>
      </c>
      <c r="J34" s="17" t="s">
        <v>46</v>
      </c>
      <c r="K34" s="25" t="str">
        <f>IF('Dane do ubezpieczenia'!H34="","brak",'Dane do ubezpieczenia'!H34)</f>
        <v>brak</v>
      </c>
      <c r="L34" s="25" t="str">
        <f>IF('Dane do ubezpieczenia'!I34="tak","tak","")</f>
        <v/>
      </c>
      <c r="M34" s="25" t="str">
        <f>IF('Dane do ubezpieczenia'!J34=15,'Zestawienie I'!$F$3,IF('Dane do ubezpieczenia'!J34="brak","",'Zestawienie I'!$F$4))</f>
        <v>Car Assistance</v>
      </c>
      <c r="N34" s="25">
        <f>IF(COUNTA('Dane do ubezpieczenia'!D34:G34)&gt;=3,10%*'Dane do ubezpieczenia'!C34,0)</f>
        <v>0</v>
      </c>
      <c r="O34" s="25" t="str">
        <f>IF(COUNTA('Dane do ubezpieczenia'!D34)+COUNTA('Dane do ubezpieczenia'!F34)=2,"tak","")</f>
        <v/>
      </c>
    </row>
    <row r="35" spans="9:15" x14ac:dyDescent="0.25">
      <c r="I35" s="17" t="s">
        <v>47</v>
      </c>
      <c r="J35" s="17" t="s">
        <v>48</v>
      </c>
      <c r="K35" s="25" t="str">
        <f>IF('Dane do ubezpieczenia'!H35="","brak",'Dane do ubezpieczenia'!H35)</f>
        <v>standard</v>
      </c>
      <c r="L35" s="25" t="str">
        <f>IF('Dane do ubezpieczenia'!I35="tak","tak","")</f>
        <v>tak</v>
      </c>
      <c r="M35" s="25" t="str">
        <f>IF('Dane do ubezpieczenia'!J35=15,'Zestawienie I'!$F$3,IF('Dane do ubezpieczenia'!J35="brak","",'Zestawienie I'!$F$4))</f>
        <v/>
      </c>
      <c r="N35" s="25">
        <f>IF(COUNTA('Dane do ubezpieczenia'!D35:G35)&gt;=3,10%*'Dane do ubezpieczenia'!C35,0)</f>
        <v>0</v>
      </c>
      <c r="O35" s="25" t="str">
        <f>IF(COUNTA('Dane do ubezpieczenia'!D35)+COUNTA('Dane do ubezpieczenia'!F35)=2,"tak","")</f>
        <v/>
      </c>
    </row>
    <row r="36" spans="9:15" x14ac:dyDescent="0.25">
      <c r="I36" s="17" t="s">
        <v>49</v>
      </c>
      <c r="J36" s="17" t="s">
        <v>50</v>
      </c>
      <c r="K36" s="25" t="str">
        <f>IF('Dane do ubezpieczenia'!H36="","brak",'Dane do ubezpieczenia'!H36)</f>
        <v>brak</v>
      </c>
      <c r="L36" s="25" t="str">
        <f>IF('Dane do ubezpieczenia'!I36="tak","tak","")</f>
        <v/>
      </c>
      <c r="M36" s="25" t="str">
        <f>IF('Dane do ubezpieczenia'!J36=15,'Zestawienie I'!$F$3,IF('Dane do ubezpieczenia'!J36="brak","",'Zestawienie I'!$F$4))</f>
        <v>Car Assistance</v>
      </c>
      <c r="N36" s="25">
        <f>IF(COUNTA('Dane do ubezpieczenia'!D36:G36)&gt;=3,10%*'Dane do ubezpieczenia'!C36,0)</f>
        <v>0</v>
      </c>
      <c r="O36" s="25" t="str">
        <f>IF(COUNTA('Dane do ubezpieczenia'!D36)+COUNTA('Dane do ubezpieczenia'!F36)=2,"tak","")</f>
        <v/>
      </c>
    </row>
    <row r="37" spans="9:15" x14ac:dyDescent="0.25">
      <c r="I37" s="17" t="s">
        <v>51</v>
      </c>
      <c r="J37" s="17" t="s">
        <v>52</v>
      </c>
      <c r="K37" s="25" t="str">
        <f>IF('Dane do ubezpieczenia'!H37="","brak",'Dane do ubezpieczenia'!H37)</f>
        <v>brak</v>
      </c>
      <c r="L37" s="25" t="str">
        <f>IF('Dane do ubezpieczenia'!I37="tak","tak","")</f>
        <v>tak</v>
      </c>
      <c r="M37" s="25" t="str">
        <f>IF('Dane do ubezpieczenia'!J37=15,'Zestawienie I'!$F$3,IF('Dane do ubezpieczenia'!J37="brak","",'Zestawienie I'!$F$4))</f>
        <v>Car Assistance - max</v>
      </c>
      <c r="N37" s="25">
        <f>IF(COUNTA('Dane do ubezpieczenia'!D37:G37)&gt;=3,10%*'Dane do ubezpieczenia'!C37,0)</f>
        <v>0</v>
      </c>
      <c r="O37" s="25" t="str">
        <f>IF(COUNTA('Dane do ubezpieczenia'!D37)+COUNTA('Dane do ubezpieczenia'!F37)=2,"tak","")</f>
        <v/>
      </c>
    </row>
    <row r="38" spans="9:15" x14ac:dyDescent="0.25">
      <c r="I38" s="17" t="s">
        <v>53</v>
      </c>
      <c r="J38" s="17" t="s">
        <v>54</v>
      </c>
      <c r="K38" s="25" t="str">
        <f>IF('Dane do ubezpieczenia'!H38="","brak",'Dane do ubezpieczenia'!H38)</f>
        <v>standard</v>
      </c>
      <c r="L38" s="25" t="str">
        <f>IF('Dane do ubezpieczenia'!I38="tak","tak","")</f>
        <v>tak</v>
      </c>
      <c r="M38" s="25" t="str">
        <f>IF('Dane do ubezpieczenia'!J38=15,'Zestawienie I'!$F$3,IF('Dane do ubezpieczenia'!J38="brak","",'Zestawienie I'!$F$4))</f>
        <v>Car Assistance - max</v>
      </c>
      <c r="N38" s="25">
        <f>IF(COUNTA('Dane do ubezpieczenia'!D38:G38)&gt;=3,10%*'Dane do ubezpieczenia'!C38,0)</f>
        <v>0</v>
      </c>
      <c r="O38" s="25" t="str">
        <f>IF(COUNTA('Dane do ubezpieczenia'!D38)+COUNTA('Dane do ubezpieczenia'!F38)=2,"tak","")</f>
        <v/>
      </c>
    </row>
    <row r="39" spans="9:15" x14ac:dyDescent="0.25">
      <c r="I39" s="17" t="s">
        <v>55</v>
      </c>
      <c r="J39" s="17" t="s">
        <v>56</v>
      </c>
      <c r="K39" s="25" t="str">
        <f>IF('Dane do ubezpieczenia'!H39="","brak",'Dane do ubezpieczenia'!H39)</f>
        <v>brak</v>
      </c>
      <c r="L39" s="25" t="str">
        <f>IF('Dane do ubezpieczenia'!I39="tak","tak","")</f>
        <v>tak</v>
      </c>
      <c r="M39" s="25" t="str">
        <f>IF('Dane do ubezpieczenia'!J39=15,'Zestawienie I'!$F$3,IF('Dane do ubezpieczenia'!J39="brak","",'Zestawienie I'!$F$4))</f>
        <v/>
      </c>
      <c r="N39" s="25">
        <f>IF(COUNTA('Dane do ubezpieczenia'!D39:G39)&gt;=3,10%*'Dane do ubezpieczenia'!C39,0)</f>
        <v>0</v>
      </c>
      <c r="O39" s="25" t="str">
        <f>IF(COUNTA('Dane do ubezpieczenia'!D39)+COUNTA('Dane do ubezpieczenia'!F39)=2,"tak","")</f>
        <v/>
      </c>
    </row>
    <row r="40" spans="9:15" x14ac:dyDescent="0.25">
      <c r="I40" s="17" t="s">
        <v>57</v>
      </c>
      <c r="J40" s="17" t="s">
        <v>58</v>
      </c>
      <c r="K40" s="25" t="str">
        <f>IF('Dane do ubezpieczenia'!H40="","brak",'Dane do ubezpieczenia'!H40)</f>
        <v>standard</v>
      </c>
      <c r="L40" s="25" t="str">
        <f>IF('Dane do ubezpieczenia'!I40="tak","tak","")</f>
        <v/>
      </c>
      <c r="M40" s="25" t="str">
        <f>IF('Dane do ubezpieczenia'!J40=15,'Zestawienie I'!$F$3,IF('Dane do ubezpieczenia'!J40="brak","",'Zestawienie I'!$F$4))</f>
        <v>Car Assistance</v>
      </c>
      <c r="N40" s="25">
        <f>IF(COUNTA('Dane do ubezpieczenia'!D40:G40)&gt;=3,10%*'Dane do ubezpieczenia'!C40,0)</f>
        <v>230</v>
      </c>
      <c r="O40" s="25" t="str">
        <f>IF(COUNTA('Dane do ubezpieczenia'!D40)+COUNTA('Dane do ubezpieczenia'!F40)=2,"tak","")</f>
        <v/>
      </c>
    </row>
    <row r="41" spans="9:15" x14ac:dyDescent="0.25">
      <c r="I41" s="17" t="s">
        <v>59</v>
      </c>
      <c r="J41" s="17" t="s">
        <v>60</v>
      </c>
      <c r="K41" s="25" t="str">
        <f>IF('Dane do ubezpieczenia'!H41="","brak",'Dane do ubezpieczenia'!H41)</f>
        <v>brak</v>
      </c>
      <c r="L41" s="25" t="str">
        <f>IF('Dane do ubezpieczenia'!I41="tak","tak","")</f>
        <v/>
      </c>
      <c r="M41" s="25" t="str">
        <f>IF('Dane do ubezpieczenia'!J41=15,'Zestawienie I'!$F$3,IF('Dane do ubezpieczenia'!J41="brak","",'Zestawienie I'!$F$4))</f>
        <v>Car Assistance</v>
      </c>
      <c r="N41" s="25">
        <f>IF(COUNTA('Dane do ubezpieczenia'!D41:G41)&gt;=3,10%*'Dane do ubezpieczenia'!C41,0)</f>
        <v>0</v>
      </c>
      <c r="O41" s="25" t="str">
        <f>IF(COUNTA('Dane do ubezpieczenia'!D41)+COUNTA('Dane do ubezpieczenia'!F41)=2,"tak","")</f>
        <v/>
      </c>
    </row>
    <row r="42" spans="9:15" x14ac:dyDescent="0.25">
      <c r="I42" s="17" t="s">
        <v>13</v>
      </c>
      <c r="J42" s="17" t="s">
        <v>31</v>
      </c>
      <c r="K42" s="25" t="str">
        <f>IF('Dane do ubezpieczenia'!H42="","brak",'Dane do ubezpieczenia'!H42)</f>
        <v>vip</v>
      </c>
      <c r="L42" s="25" t="str">
        <f>IF('Dane do ubezpieczenia'!I42="tak","tak","")</f>
        <v>tak</v>
      </c>
      <c r="M42" s="25" t="str">
        <f>IF('Dane do ubezpieczenia'!J42=15,'Zestawienie I'!$F$3,IF('Dane do ubezpieczenia'!J42="brak","",'Zestawienie I'!$F$4))</f>
        <v>Car Assistance - max</v>
      </c>
      <c r="N42" s="25">
        <f>IF(COUNTA('Dane do ubezpieczenia'!D42:G42)&gt;=3,10%*'Dane do ubezpieczenia'!C42,0)</f>
        <v>0</v>
      </c>
      <c r="O42" s="25" t="str">
        <f>IF(COUNTA('Dane do ubezpieczenia'!D42)+COUNTA('Dane do ubezpieczenia'!F42)=2,"tak","")</f>
        <v/>
      </c>
    </row>
    <row r="43" spans="9:15" x14ac:dyDescent="0.25">
      <c r="I43" s="17" t="s">
        <v>61</v>
      </c>
      <c r="J43" s="17" t="s">
        <v>62</v>
      </c>
      <c r="K43" s="25" t="str">
        <f>IF('Dane do ubezpieczenia'!H43="","brak",'Dane do ubezpieczenia'!H43)</f>
        <v>brak</v>
      </c>
      <c r="L43" s="25" t="str">
        <f>IF('Dane do ubezpieczenia'!I43="tak","tak","")</f>
        <v/>
      </c>
      <c r="M43" s="25" t="str">
        <f>IF('Dane do ubezpieczenia'!J43=15,'Zestawienie I'!$F$3,IF('Dane do ubezpieczenia'!J43="brak","",'Zestawienie I'!$F$4))</f>
        <v>Car Assistance</v>
      </c>
      <c r="N43" s="25">
        <f>IF(COUNTA('Dane do ubezpieczenia'!D43:G43)&gt;=3,10%*'Dane do ubezpieczenia'!C43,0)</f>
        <v>2330</v>
      </c>
      <c r="O43" s="25" t="str">
        <f>IF(COUNTA('Dane do ubezpieczenia'!D43)+COUNTA('Dane do ubezpieczenia'!F43)=2,"tak","")</f>
        <v/>
      </c>
    </row>
    <row r="44" spans="9:15" x14ac:dyDescent="0.25">
      <c r="I44" s="17" t="s">
        <v>63</v>
      </c>
      <c r="J44" s="17" t="s">
        <v>64</v>
      </c>
      <c r="K44" s="25" t="str">
        <f>IF('Dane do ubezpieczenia'!H44="","brak",'Dane do ubezpieczenia'!H44)</f>
        <v>standard</v>
      </c>
      <c r="L44" s="25" t="str">
        <f>IF('Dane do ubezpieczenia'!I44="tak","tak","")</f>
        <v>tak</v>
      </c>
      <c r="M44" s="25" t="str">
        <f>IF('Dane do ubezpieczenia'!J44=15,'Zestawienie I'!$F$3,IF('Dane do ubezpieczenia'!J44="brak","",'Zestawienie I'!$F$4))</f>
        <v>Car Assistance</v>
      </c>
      <c r="N44" s="25">
        <f>IF(COUNTA('Dane do ubezpieczenia'!D44:G44)&gt;=3,10%*'Dane do ubezpieczenia'!C44,0)</f>
        <v>0</v>
      </c>
      <c r="O44" s="25" t="str">
        <f>IF(COUNTA('Dane do ubezpieczenia'!D44)+COUNTA('Dane do ubezpieczenia'!F44)=2,"tak","")</f>
        <v/>
      </c>
    </row>
    <row r="45" spans="9:15" x14ac:dyDescent="0.25">
      <c r="I45" s="17" t="s">
        <v>65</v>
      </c>
      <c r="J45" s="17" t="s">
        <v>66</v>
      </c>
      <c r="K45" s="25" t="str">
        <f>IF('Dane do ubezpieczenia'!H45="","brak",'Dane do ubezpieczenia'!H45)</f>
        <v>brak</v>
      </c>
      <c r="L45" s="25" t="str">
        <f>IF('Dane do ubezpieczenia'!I45="tak","tak","")</f>
        <v/>
      </c>
      <c r="M45" s="25" t="str">
        <f>IF('Dane do ubezpieczenia'!J45=15,'Zestawienie I'!$F$3,IF('Dane do ubezpieczenia'!J45="brak","",'Zestawienie I'!$F$4))</f>
        <v>Car Assistance</v>
      </c>
      <c r="N45" s="25">
        <f>IF(COUNTA('Dane do ubezpieczenia'!D45:G45)&gt;=3,10%*'Dane do ubezpieczenia'!C45,0)</f>
        <v>0</v>
      </c>
      <c r="O45" s="25" t="str">
        <f>IF(COUNTA('Dane do ubezpieczenia'!D45)+COUNTA('Dane do ubezpieczenia'!F45)=2,"tak","")</f>
        <v/>
      </c>
    </row>
    <row r="46" spans="9:15" x14ac:dyDescent="0.25">
      <c r="I46" s="17" t="s">
        <v>67</v>
      </c>
      <c r="J46" s="17" t="s">
        <v>14</v>
      </c>
      <c r="K46" s="25" t="str">
        <f>IF('Dane do ubezpieczenia'!H46="","brak",'Dane do ubezpieczenia'!H46)</f>
        <v>brak</v>
      </c>
      <c r="L46" s="25" t="str">
        <f>IF('Dane do ubezpieczenia'!I46="tak","tak","")</f>
        <v>tak</v>
      </c>
      <c r="M46" s="25" t="str">
        <f>IF('Dane do ubezpieczenia'!J46=15,'Zestawienie I'!$F$3,IF('Dane do ubezpieczenia'!J46="brak","",'Zestawienie I'!$F$4))</f>
        <v>Car Assistance</v>
      </c>
      <c r="N46" s="25">
        <f>IF(COUNTA('Dane do ubezpieczenia'!D46:G46)&gt;=3,10%*'Dane do ubezpieczenia'!C46,0)</f>
        <v>0</v>
      </c>
      <c r="O46" s="25" t="str">
        <f>IF(COUNTA('Dane do ubezpieczenia'!D46)+COUNTA('Dane do ubezpieczenia'!F46)=2,"tak","")</f>
        <v/>
      </c>
    </row>
    <row r="47" spans="9:15" x14ac:dyDescent="0.25">
      <c r="I47" s="17" t="s">
        <v>68</v>
      </c>
      <c r="J47" s="17" t="s">
        <v>69</v>
      </c>
      <c r="K47" s="25" t="str">
        <f>IF('Dane do ubezpieczenia'!H47="","brak",'Dane do ubezpieczenia'!H47)</f>
        <v>brak</v>
      </c>
      <c r="L47" s="25" t="str">
        <f>IF('Dane do ubezpieczenia'!I47="tak","tak","")</f>
        <v>tak</v>
      </c>
      <c r="M47" s="25" t="str">
        <f>IF('Dane do ubezpieczenia'!J47=15,'Zestawienie I'!$F$3,IF('Dane do ubezpieczenia'!J47="brak","",'Zestawienie I'!$F$4))</f>
        <v>Car Assistance</v>
      </c>
      <c r="N47" s="25">
        <f>IF(COUNTA('Dane do ubezpieczenia'!D47:G47)&gt;=3,10%*'Dane do ubezpieczenia'!C47,0)</f>
        <v>0</v>
      </c>
      <c r="O47" s="25" t="str">
        <f>IF(COUNTA('Dane do ubezpieczenia'!D47)+COUNTA('Dane do ubezpieczenia'!F47)=2,"tak","")</f>
        <v>tak</v>
      </c>
    </row>
    <row r="48" spans="9:15" x14ac:dyDescent="0.25">
      <c r="I48" s="17" t="s">
        <v>70</v>
      </c>
      <c r="J48" s="17" t="s">
        <v>71</v>
      </c>
      <c r="K48" s="25" t="str">
        <f>IF('Dane do ubezpieczenia'!H48="","brak",'Dane do ubezpieczenia'!H48)</f>
        <v>standard</v>
      </c>
      <c r="L48" s="25" t="str">
        <f>IF('Dane do ubezpieczenia'!I48="tak","tak","")</f>
        <v>tak</v>
      </c>
      <c r="M48" s="25" t="str">
        <f>IF('Dane do ubezpieczenia'!J48=15,'Zestawienie I'!$F$3,IF('Dane do ubezpieczenia'!J48="brak","",'Zestawienie I'!$F$4))</f>
        <v/>
      </c>
      <c r="N48" s="25">
        <f>IF(COUNTA('Dane do ubezpieczenia'!D48:G48)&gt;=3,10%*'Dane do ubezpieczenia'!C48,0)</f>
        <v>0</v>
      </c>
      <c r="O48" s="25" t="str">
        <f>IF(COUNTA('Dane do ubezpieczenia'!D48)+COUNTA('Dane do ubezpieczenia'!F48)=2,"tak","")</f>
        <v/>
      </c>
    </row>
    <row r="49" spans="9:15" x14ac:dyDescent="0.25">
      <c r="I49" s="17" t="s">
        <v>72</v>
      </c>
      <c r="J49" s="17" t="s">
        <v>73</v>
      </c>
      <c r="K49" s="25" t="str">
        <f>IF('Dane do ubezpieczenia'!H49="","brak",'Dane do ubezpieczenia'!H49)</f>
        <v>brak</v>
      </c>
      <c r="L49" s="25" t="str">
        <f>IF('Dane do ubezpieczenia'!I49="tak","tak","")</f>
        <v>tak</v>
      </c>
      <c r="M49" s="25" t="str">
        <f>IF('Dane do ubezpieczenia'!J49=15,'Zestawienie I'!$F$3,IF('Dane do ubezpieczenia'!J49="brak","",'Zestawienie I'!$F$4))</f>
        <v>Car Assistance - max</v>
      </c>
      <c r="N49" s="25">
        <f>IF(COUNTA('Dane do ubezpieczenia'!D49:G49)&gt;=3,10%*'Dane do ubezpieczenia'!C49,0)</f>
        <v>0</v>
      </c>
      <c r="O49" s="25" t="str">
        <f>IF(COUNTA('Dane do ubezpieczenia'!D49)+COUNTA('Dane do ubezpieczenia'!F49)=2,"tak","")</f>
        <v/>
      </c>
    </row>
    <row r="50" spans="9:15" x14ac:dyDescent="0.25">
      <c r="I50" s="17" t="s">
        <v>74</v>
      </c>
      <c r="J50" s="17" t="s">
        <v>75</v>
      </c>
      <c r="K50" s="25" t="str">
        <f>IF('Dane do ubezpieczenia'!H50="","brak",'Dane do ubezpieczenia'!H50)</f>
        <v>brak</v>
      </c>
      <c r="L50" s="25" t="str">
        <f>IF('Dane do ubezpieczenia'!I50="tak","tak","")</f>
        <v>tak</v>
      </c>
      <c r="M50" s="25" t="str">
        <f>IF('Dane do ubezpieczenia'!J50=15,'Zestawienie I'!$F$3,IF('Dane do ubezpieczenia'!J50="brak","",'Zestawienie I'!$F$4))</f>
        <v>Car Assistance - max</v>
      </c>
      <c r="N50" s="25">
        <f>IF(COUNTA('Dane do ubezpieczenia'!D50:G50)&gt;=3,10%*'Dane do ubezpieczenia'!C50,0)</f>
        <v>0</v>
      </c>
      <c r="O50" s="25" t="str">
        <f>IF(COUNTA('Dane do ubezpieczenia'!D50)+COUNTA('Dane do ubezpieczenia'!F50)=2,"tak","")</f>
        <v/>
      </c>
    </row>
    <row r="51" spans="9:15" x14ac:dyDescent="0.25">
      <c r="I51" s="17" t="s">
        <v>76</v>
      </c>
      <c r="J51" s="17" t="s">
        <v>22</v>
      </c>
      <c r="K51" s="25" t="str">
        <f>IF('Dane do ubezpieczenia'!H51="","brak",'Dane do ubezpieczenia'!H51)</f>
        <v>vip</v>
      </c>
      <c r="L51" s="25" t="str">
        <f>IF('Dane do ubezpieczenia'!I51="tak","tak","")</f>
        <v>tak</v>
      </c>
      <c r="M51" s="25" t="str">
        <f>IF('Dane do ubezpieczenia'!J51=15,'Zestawienie I'!$F$3,IF('Dane do ubezpieczenia'!J51="brak","",'Zestawienie I'!$F$4))</f>
        <v/>
      </c>
      <c r="N51" s="25">
        <f>IF(COUNTA('Dane do ubezpieczenia'!D51:G51)&gt;=3,10%*'Dane do ubezpieczenia'!C51,0)</f>
        <v>0</v>
      </c>
      <c r="O51" s="25" t="str">
        <f>IF(COUNTA('Dane do ubezpieczenia'!D51)+COUNTA('Dane do ubezpieczenia'!F51)=2,"tak","")</f>
        <v/>
      </c>
    </row>
    <row r="52" spans="9:15" x14ac:dyDescent="0.25">
      <c r="I52" s="17" t="s">
        <v>77</v>
      </c>
      <c r="J52" s="17" t="s">
        <v>78</v>
      </c>
      <c r="K52" s="25" t="str">
        <f>IF('Dane do ubezpieczenia'!H52="","brak",'Dane do ubezpieczenia'!H52)</f>
        <v>brak</v>
      </c>
      <c r="L52" s="25" t="str">
        <f>IF('Dane do ubezpieczenia'!I52="tak","tak","")</f>
        <v/>
      </c>
      <c r="M52" s="25" t="str">
        <f>IF('Dane do ubezpieczenia'!J52=15,'Zestawienie I'!$F$3,IF('Dane do ubezpieczenia'!J52="brak","",'Zestawienie I'!$F$4))</f>
        <v>Car Assistance</v>
      </c>
      <c r="N52" s="25">
        <f>IF(COUNTA('Dane do ubezpieczenia'!D52:G52)&gt;=3,10%*'Dane do ubezpieczenia'!C52,0)</f>
        <v>0</v>
      </c>
      <c r="O52" s="25" t="str">
        <f>IF(COUNTA('Dane do ubezpieczenia'!D52)+COUNTA('Dane do ubezpieczenia'!F52)=2,"tak","")</f>
        <v/>
      </c>
    </row>
    <row r="53" spans="9:15" x14ac:dyDescent="0.25">
      <c r="I53" s="17" t="s">
        <v>13</v>
      </c>
      <c r="J53" s="17" t="s">
        <v>4</v>
      </c>
      <c r="K53" s="25" t="str">
        <f>IF('Dane do ubezpieczenia'!H53="","brak",'Dane do ubezpieczenia'!H53)</f>
        <v>vip</v>
      </c>
      <c r="L53" s="25" t="str">
        <f>IF('Dane do ubezpieczenia'!I53="tak","tak","")</f>
        <v/>
      </c>
      <c r="M53" s="25" t="str">
        <f>IF('Dane do ubezpieczenia'!J53=15,'Zestawienie I'!$F$3,IF('Dane do ubezpieczenia'!J53="brak","",'Zestawienie I'!$F$4))</f>
        <v>Car Assistance</v>
      </c>
      <c r="N53" s="25">
        <f>IF(COUNTA('Dane do ubezpieczenia'!D53:G53)&gt;=3,10%*'Dane do ubezpieczenia'!C53,0)</f>
        <v>0</v>
      </c>
      <c r="O53" s="25" t="str">
        <f>IF(COUNTA('Dane do ubezpieczenia'!D53)+COUNTA('Dane do ubezpieczenia'!F53)=2,"tak","")</f>
        <v/>
      </c>
    </row>
    <row r="54" spans="9:15" x14ac:dyDescent="0.25">
      <c r="I54" s="17" t="s">
        <v>79</v>
      </c>
      <c r="J54" s="17" t="s">
        <v>64</v>
      </c>
      <c r="K54" s="25" t="str">
        <f>IF('Dane do ubezpieczenia'!H54="","brak",'Dane do ubezpieczenia'!H54)</f>
        <v>brak</v>
      </c>
      <c r="L54" s="25" t="str">
        <f>IF('Dane do ubezpieczenia'!I54="tak","tak","")</f>
        <v/>
      </c>
      <c r="M54" s="25" t="str">
        <f>IF('Dane do ubezpieczenia'!J54=15,'Zestawienie I'!$F$3,IF('Dane do ubezpieczenia'!J54="brak","",'Zestawienie I'!$F$4))</f>
        <v>Car Assistance - max</v>
      </c>
      <c r="N54" s="25">
        <f>IF(COUNTA('Dane do ubezpieczenia'!D54:G54)&gt;=3,10%*'Dane do ubezpieczenia'!C54,0)</f>
        <v>0</v>
      </c>
      <c r="O54" s="25" t="str">
        <f>IF(COUNTA('Dane do ubezpieczenia'!D54)+COUNTA('Dane do ubezpieczenia'!F54)=2,"tak","")</f>
        <v/>
      </c>
    </row>
    <row r="55" spans="9:15" x14ac:dyDescent="0.25">
      <c r="I55" s="17" t="s">
        <v>80</v>
      </c>
      <c r="J55" s="17" t="s">
        <v>48</v>
      </c>
      <c r="K55" s="25" t="str">
        <f>IF('Dane do ubezpieczenia'!H55="","brak",'Dane do ubezpieczenia'!H55)</f>
        <v>standard</v>
      </c>
      <c r="L55" s="25" t="str">
        <f>IF('Dane do ubezpieczenia'!I55="tak","tak","")</f>
        <v/>
      </c>
      <c r="M55" s="25" t="str">
        <f>IF('Dane do ubezpieczenia'!J55=15,'Zestawienie I'!$F$3,IF('Dane do ubezpieczenia'!J55="brak","",'Zestawienie I'!$F$4))</f>
        <v>Car Assistance</v>
      </c>
      <c r="N55" s="25">
        <f>IF(COUNTA('Dane do ubezpieczenia'!D55:G55)&gt;=3,10%*'Dane do ubezpieczenia'!C55,0)</f>
        <v>0</v>
      </c>
      <c r="O55" s="25" t="str">
        <f>IF(COUNTA('Dane do ubezpieczenia'!D55)+COUNTA('Dane do ubezpieczenia'!F55)=2,"tak","")</f>
        <v/>
      </c>
    </row>
    <row r="56" spans="9:15" x14ac:dyDescent="0.25">
      <c r="I56" s="17" t="s">
        <v>81</v>
      </c>
      <c r="J56" s="17" t="s">
        <v>58</v>
      </c>
      <c r="K56" s="25" t="str">
        <f>IF('Dane do ubezpieczenia'!H56="","brak",'Dane do ubezpieczenia'!H56)</f>
        <v>brak</v>
      </c>
      <c r="L56" s="25" t="str">
        <f>IF('Dane do ubezpieczenia'!I56="tak","tak","")</f>
        <v/>
      </c>
      <c r="M56" s="25" t="str">
        <f>IF('Dane do ubezpieczenia'!J56=15,'Zestawienie I'!$F$3,IF('Dane do ubezpieczenia'!J56="brak","",'Zestawienie I'!$F$4))</f>
        <v>Car Assistance</v>
      </c>
      <c r="N56" s="25">
        <f>IF(COUNTA('Dane do ubezpieczenia'!D56:G56)&gt;=3,10%*'Dane do ubezpieczenia'!C56,0)</f>
        <v>350</v>
      </c>
      <c r="O56" s="25" t="str">
        <f>IF(COUNTA('Dane do ubezpieczenia'!D56)+COUNTA('Dane do ubezpieczenia'!F56)=2,"tak","")</f>
        <v>tak</v>
      </c>
    </row>
    <row r="57" spans="9:15" x14ac:dyDescent="0.25">
      <c r="I57" s="17" t="s">
        <v>82</v>
      </c>
      <c r="J57" s="17" t="s">
        <v>24</v>
      </c>
      <c r="K57" s="25" t="str">
        <f>IF('Dane do ubezpieczenia'!H57="","brak",'Dane do ubezpieczenia'!H57)</f>
        <v>standard</v>
      </c>
      <c r="L57" s="25" t="str">
        <f>IF('Dane do ubezpieczenia'!I57="tak","tak","")</f>
        <v>tak</v>
      </c>
      <c r="M57" s="25" t="str">
        <f>IF('Dane do ubezpieczenia'!J57=15,'Zestawienie I'!$F$3,IF('Dane do ubezpieczenia'!J57="brak","",'Zestawienie I'!$F$4))</f>
        <v>Car Assistance</v>
      </c>
      <c r="N57" s="25">
        <f>IF(COUNTA('Dane do ubezpieczenia'!D57:G57)&gt;=3,10%*'Dane do ubezpieczenia'!C57,0)</f>
        <v>2330</v>
      </c>
      <c r="O57" s="25" t="str">
        <f>IF(COUNTA('Dane do ubezpieczenia'!D57)+COUNTA('Dane do ubezpieczenia'!F57)=2,"tak","")</f>
        <v/>
      </c>
    </row>
    <row r="58" spans="9:15" x14ac:dyDescent="0.25">
      <c r="I58" s="17" t="s">
        <v>83</v>
      </c>
      <c r="J58" s="17" t="s">
        <v>84</v>
      </c>
      <c r="K58" s="25" t="str">
        <f>IF('Dane do ubezpieczenia'!H58="","brak",'Dane do ubezpieczenia'!H58)</f>
        <v>brak</v>
      </c>
      <c r="L58" s="25" t="str">
        <f>IF('Dane do ubezpieczenia'!I58="tak","tak","")</f>
        <v/>
      </c>
      <c r="M58" s="25" t="str">
        <f>IF('Dane do ubezpieczenia'!J58=15,'Zestawienie I'!$F$3,IF('Dane do ubezpieczenia'!J58="brak","",'Zestawienie I'!$F$4))</f>
        <v>Car Assistance - max</v>
      </c>
      <c r="N58" s="25">
        <f>IF(COUNTA('Dane do ubezpieczenia'!D58:G58)&gt;=3,10%*'Dane do ubezpieczenia'!C58,0)</f>
        <v>0</v>
      </c>
      <c r="O58" s="25" t="str">
        <f>IF(COUNTA('Dane do ubezpieczenia'!D58)+COUNTA('Dane do ubezpieczenia'!F58)=2,"tak","")</f>
        <v/>
      </c>
    </row>
    <row r="59" spans="9:15" x14ac:dyDescent="0.25">
      <c r="I59" s="17" t="s">
        <v>85</v>
      </c>
      <c r="J59" s="17" t="s">
        <v>86</v>
      </c>
      <c r="K59" s="25" t="str">
        <f>IF('Dane do ubezpieczenia'!H59="","brak",'Dane do ubezpieczenia'!H59)</f>
        <v>brak</v>
      </c>
      <c r="L59" s="25" t="str">
        <f>IF('Dane do ubezpieczenia'!I59="tak","tak","")</f>
        <v/>
      </c>
      <c r="M59" s="25" t="str">
        <f>IF('Dane do ubezpieczenia'!J59=15,'Zestawienie I'!$F$3,IF('Dane do ubezpieczenia'!J59="brak","",'Zestawienie I'!$F$4))</f>
        <v/>
      </c>
      <c r="N59" s="25">
        <f>IF(COUNTA('Dane do ubezpieczenia'!D59:G59)&gt;=3,10%*'Dane do ubezpieczenia'!C59,0)</f>
        <v>0</v>
      </c>
      <c r="O59" s="25" t="str">
        <f>IF(COUNTA('Dane do ubezpieczenia'!D59)+COUNTA('Dane do ubezpieczenia'!F59)=2,"tak","")</f>
        <v/>
      </c>
    </row>
    <row r="60" spans="9:15" x14ac:dyDescent="0.25">
      <c r="I60" s="17" t="s">
        <v>13</v>
      </c>
      <c r="J60" s="17" t="s">
        <v>87</v>
      </c>
      <c r="K60" s="25" t="str">
        <f>IF('Dane do ubezpieczenia'!H60="","brak",'Dane do ubezpieczenia'!H60)</f>
        <v>brak</v>
      </c>
      <c r="L60" s="25" t="str">
        <f>IF('Dane do ubezpieczenia'!I60="tak","tak","")</f>
        <v>tak</v>
      </c>
      <c r="M60" s="25" t="str">
        <f>IF('Dane do ubezpieczenia'!J60=15,'Zestawienie I'!$F$3,IF('Dane do ubezpieczenia'!J60="brak","",'Zestawienie I'!$F$4))</f>
        <v/>
      </c>
      <c r="N60" s="25">
        <f>IF(COUNTA('Dane do ubezpieczenia'!D60:G60)&gt;=3,10%*'Dane do ubezpieczenia'!C60,0)</f>
        <v>0</v>
      </c>
      <c r="O60" s="25" t="str">
        <f>IF(COUNTA('Dane do ubezpieczenia'!D60)+COUNTA('Dane do ubezpieczenia'!F60)=2,"tak","")</f>
        <v/>
      </c>
    </row>
    <row r="61" spans="9:15" x14ac:dyDescent="0.25">
      <c r="I61" s="17" t="s">
        <v>5</v>
      </c>
      <c r="J61" s="17" t="s">
        <v>6</v>
      </c>
      <c r="K61" s="25" t="str">
        <f>IF('Dane do ubezpieczenia'!H61="","brak",'Dane do ubezpieczenia'!H61)</f>
        <v>brak</v>
      </c>
      <c r="L61" s="25" t="str">
        <f>IF('Dane do ubezpieczenia'!I61="tak","tak","")</f>
        <v>tak</v>
      </c>
      <c r="M61" s="25" t="str">
        <f>IF('Dane do ubezpieczenia'!J61=15,'Zestawienie I'!$F$3,IF('Dane do ubezpieczenia'!J61="brak","",'Zestawienie I'!$F$4))</f>
        <v>Car Assistance</v>
      </c>
      <c r="N61" s="25">
        <f>IF(COUNTA('Dane do ubezpieczenia'!D61:G61)&gt;=3,10%*'Dane do ubezpieczenia'!C61,0)</f>
        <v>280</v>
      </c>
      <c r="O61" s="25" t="str">
        <f>IF(COUNTA('Dane do ubezpieczenia'!D61)+COUNTA('Dane do ubezpieczenia'!F61)=2,"tak","")</f>
        <v>tak</v>
      </c>
    </row>
    <row r="62" spans="9:15" x14ac:dyDescent="0.25">
      <c r="I62" s="17" t="s">
        <v>7</v>
      </c>
      <c r="J62" s="17" t="s">
        <v>8</v>
      </c>
      <c r="K62" s="25" t="str">
        <f>IF('Dane do ubezpieczenia'!H62="","brak",'Dane do ubezpieczenia'!H62)</f>
        <v>vip</v>
      </c>
      <c r="L62" s="25" t="str">
        <f>IF('Dane do ubezpieczenia'!I62="tak","tak","")</f>
        <v>tak</v>
      </c>
      <c r="M62" s="25" t="str">
        <f>IF('Dane do ubezpieczenia'!J62=15,'Zestawienie I'!$F$3,IF('Dane do ubezpieczenia'!J62="brak","",'Zestawienie I'!$F$4))</f>
        <v>Car Assistance - max</v>
      </c>
      <c r="N62" s="25">
        <f>IF(COUNTA('Dane do ubezpieczenia'!D62:G62)&gt;=3,10%*'Dane do ubezpieczenia'!C62,0)</f>
        <v>0</v>
      </c>
      <c r="O62" s="25" t="str">
        <f>IF(COUNTA('Dane do ubezpieczenia'!D62)+COUNTA('Dane do ubezpieczenia'!F62)=2,"tak","")</f>
        <v/>
      </c>
    </row>
    <row r="63" spans="9:15" x14ac:dyDescent="0.25">
      <c r="I63" s="17" t="s">
        <v>9</v>
      </c>
      <c r="J63" s="17" t="s">
        <v>10</v>
      </c>
      <c r="K63" s="25" t="str">
        <f>IF('Dane do ubezpieczenia'!H63="","brak",'Dane do ubezpieczenia'!H63)</f>
        <v>brak</v>
      </c>
      <c r="L63" s="25" t="str">
        <f>IF('Dane do ubezpieczenia'!I63="tak","tak","")</f>
        <v>tak</v>
      </c>
      <c r="M63" s="25" t="str">
        <f>IF('Dane do ubezpieczenia'!J63=15,'Zestawienie I'!$F$3,IF('Dane do ubezpieczenia'!J63="brak","",'Zestawienie I'!$F$4))</f>
        <v>Car Assistance - max</v>
      </c>
      <c r="N63" s="25">
        <f>IF(COUNTA('Dane do ubezpieczenia'!D63:G63)&gt;=3,10%*'Dane do ubezpieczenia'!C63,0)</f>
        <v>0</v>
      </c>
      <c r="O63" s="25" t="str">
        <f>IF(COUNTA('Dane do ubezpieczenia'!D63)+COUNTA('Dane do ubezpieczenia'!F63)=2,"tak","")</f>
        <v>tak</v>
      </c>
    </row>
    <row r="64" spans="9:15" x14ac:dyDescent="0.25">
      <c r="I64" s="17" t="s">
        <v>11</v>
      </c>
      <c r="J64" s="17" t="s">
        <v>12</v>
      </c>
      <c r="K64" s="25" t="str">
        <f>IF('Dane do ubezpieczenia'!H64="","brak",'Dane do ubezpieczenia'!H64)</f>
        <v>brak</v>
      </c>
      <c r="L64" s="25" t="str">
        <f>IF('Dane do ubezpieczenia'!I64="tak","tak","")</f>
        <v>tak</v>
      </c>
      <c r="M64" s="25" t="str">
        <f>IF('Dane do ubezpieczenia'!J64=15,'Zestawienie I'!$F$3,IF('Dane do ubezpieczenia'!J64="brak","",'Zestawienie I'!$F$4))</f>
        <v>Car Assistance</v>
      </c>
      <c r="N64" s="25">
        <f>IF(COUNTA('Dane do ubezpieczenia'!D64:G64)&gt;=3,10%*'Dane do ubezpieczenia'!C64,0)</f>
        <v>120</v>
      </c>
      <c r="O64" s="25" t="str">
        <f>IF(COUNTA('Dane do ubezpieczenia'!D64)+COUNTA('Dane do ubezpieczenia'!F64)=2,"tak","")</f>
        <v>tak</v>
      </c>
    </row>
    <row r="65" spans="9:15" x14ac:dyDescent="0.25">
      <c r="I65" s="17" t="s">
        <v>13</v>
      </c>
      <c r="J65" s="17" t="s">
        <v>14</v>
      </c>
      <c r="K65" s="25" t="str">
        <f>IF('Dane do ubezpieczenia'!H65="","brak",'Dane do ubezpieczenia'!H65)</f>
        <v>brak</v>
      </c>
      <c r="L65" s="25" t="str">
        <f>IF('Dane do ubezpieczenia'!I65="tak","tak","")</f>
        <v>tak</v>
      </c>
      <c r="M65" s="25" t="str">
        <f>IF('Dane do ubezpieczenia'!J65=15,'Zestawienie I'!$F$3,IF('Dane do ubezpieczenia'!J65="brak","",'Zestawienie I'!$F$4))</f>
        <v>Car Assistance</v>
      </c>
      <c r="N65" s="25">
        <f>IF(COUNTA('Dane do ubezpieczenia'!D65:G65)&gt;=3,10%*'Dane do ubezpieczenia'!C65,0)</f>
        <v>0</v>
      </c>
      <c r="O65" s="25" t="str">
        <f>IF(COUNTA('Dane do ubezpieczenia'!D65)+COUNTA('Dane do ubezpieczenia'!F65)=2,"tak","")</f>
        <v/>
      </c>
    </row>
    <row r="66" spans="9:15" x14ac:dyDescent="0.25">
      <c r="I66" s="17" t="s">
        <v>15</v>
      </c>
      <c r="J66" s="17" t="s">
        <v>16</v>
      </c>
      <c r="K66" s="25" t="str">
        <f>IF('Dane do ubezpieczenia'!H66="","brak",'Dane do ubezpieczenia'!H66)</f>
        <v>standard</v>
      </c>
      <c r="L66" s="25" t="str">
        <f>IF('Dane do ubezpieczenia'!I66="tak","tak","")</f>
        <v>tak</v>
      </c>
      <c r="M66" s="25" t="str">
        <f>IF('Dane do ubezpieczenia'!J66=15,'Zestawienie I'!$F$3,IF('Dane do ubezpieczenia'!J66="brak","",'Zestawienie I'!$F$4))</f>
        <v>Car Assistance</v>
      </c>
      <c r="N66" s="25">
        <f>IF(COUNTA('Dane do ubezpieczenia'!D66:G66)&gt;=3,10%*'Dane do ubezpieczenia'!C66,0)</f>
        <v>0</v>
      </c>
      <c r="O66" s="25" t="str">
        <f>IF(COUNTA('Dane do ubezpieczenia'!D66)+COUNTA('Dane do ubezpieczenia'!F66)=2,"tak","")</f>
        <v/>
      </c>
    </row>
    <row r="67" spans="9:15" x14ac:dyDescent="0.25">
      <c r="I67" s="17" t="s">
        <v>17</v>
      </c>
      <c r="J67" s="17" t="s">
        <v>18</v>
      </c>
      <c r="K67" s="25" t="str">
        <f>IF('Dane do ubezpieczenia'!H67="","brak",'Dane do ubezpieczenia'!H67)</f>
        <v>brak</v>
      </c>
      <c r="L67" s="25" t="str">
        <f>IF('Dane do ubezpieczenia'!I67="tak","tak","")</f>
        <v>tak</v>
      </c>
      <c r="M67" s="25" t="str">
        <f>IF('Dane do ubezpieczenia'!J67=15,'Zestawienie I'!$F$3,IF('Dane do ubezpieczenia'!J67="brak","",'Zestawienie I'!$F$4))</f>
        <v/>
      </c>
      <c r="N67" s="25">
        <f>IF(COUNTA('Dane do ubezpieczenia'!D67:G67)&gt;=3,10%*'Dane do ubezpieczenia'!C67,0)</f>
        <v>0</v>
      </c>
      <c r="O67" s="25" t="str">
        <f>IF(COUNTA('Dane do ubezpieczenia'!D67)+COUNTA('Dane do ubezpieczenia'!F67)=2,"tak","")</f>
        <v/>
      </c>
    </row>
    <row r="68" spans="9:15" x14ac:dyDescent="0.25">
      <c r="I68" s="17" t="s">
        <v>19</v>
      </c>
      <c r="J68" s="17" t="s">
        <v>20</v>
      </c>
      <c r="K68" s="25" t="str">
        <f>IF('Dane do ubezpieczenia'!H68="","brak",'Dane do ubezpieczenia'!H68)</f>
        <v>vip</v>
      </c>
      <c r="L68" s="25" t="str">
        <f>IF('Dane do ubezpieczenia'!I68="tak","tak","")</f>
        <v>tak</v>
      </c>
      <c r="M68" s="25" t="str">
        <f>IF('Dane do ubezpieczenia'!J68=15,'Zestawienie I'!$F$3,IF('Dane do ubezpieczenia'!J68="brak","",'Zestawienie I'!$F$4))</f>
        <v>Car Assistance</v>
      </c>
      <c r="N68" s="25">
        <f>IF(COUNTA('Dane do ubezpieczenia'!D68:G68)&gt;=3,10%*'Dane do ubezpieczenia'!C68,0)</f>
        <v>10000</v>
      </c>
      <c r="O68" s="25" t="str">
        <f>IF(COUNTA('Dane do ubezpieczenia'!D68)+COUNTA('Dane do ubezpieczenia'!F68)=2,"tak","")</f>
        <v>tak</v>
      </c>
    </row>
  </sheetData>
  <sheetProtection password="89C0" sheet="1" objects="1" scenarios="1" selectLockedCells="1" selectUnlockedCells="1"/>
  <mergeCells count="2">
    <mergeCell ref="C6:F6"/>
    <mergeCell ref="K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 do ubezpieczenia</vt:lpstr>
      <vt:lpstr>Zestawienie I</vt:lpstr>
      <vt:lpstr>Zestawienie II</vt:lpstr>
      <vt:lpstr>Sprawdzenie</vt:lpstr>
    </vt:vector>
  </TitlesOfParts>
  <Company>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Ubezpieczenia-A</cp:keywords>
  <cp:lastModifiedBy>Filip Perz</cp:lastModifiedBy>
  <dcterms:created xsi:type="dcterms:W3CDTF">2012-10-24T11:18:26Z</dcterms:created>
  <dcterms:modified xsi:type="dcterms:W3CDTF">2018-05-22T20:12:01Z</dcterms:modified>
</cp:coreProperties>
</file>