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CDB60FC6-FAF3-49EB-8C88-1F926D116F9A}" xr6:coauthVersionLast="47" xr6:coauthVersionMax="47" xr10:uidLastSave="{00000000-0000-0000-0000-000000000000}"/>
  <bookViews>
    <workbookView xWindow="28680" yWindow="-120" windowWidth="29040" windowHeight="15840" activeTab="1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9" i="2" l="1"/>
  <c r="U169" i="2" s="1"/>
  <c r="H169" i="2"/>
  <c r="I169" i="2"/>
  <c r="J169" i="2"/>
  <c r="K169" i="2"/>
  <c r="L169" i="2"/>
  <c r="M169" i="2"/>
  <c r="N169" i="2"/>
  <c r="P169" i="2"/>
  <c r="Q169" i="2"/>
  <c r="R169" i="2"/>
  <c r="S169" i="2"/>
  <c r="T169" i="2"/>
  <c r="B169" i="2"/>
  <c r="O168" i="2"/>
  <c r="U168" i="2" s="1"/>
  <c r="H168" i="2"/>
  <c r="I168" i="2"/>
  <c r="J168" i="2"/>
  <c r="K168" i="2"/>
  <c r="L168" i="2"/>
  <c r="M168" i="2"/>
  <c r="N168" i="2"/>
  <c r="P168" i="2"/>
  <c r="Q168" i="2"/>
  <c r="R168" i="2"/>
  <c r="S168" i="2"/>
  <c r="T168" i="2"/>
  <c r="B168" i="2"/>
  <c r="B347" i="1"/>
  <c r="H347" i="1" s="1"/>
  <c r="K347" i="1"/>
  <c r="M347" i="1"/>
  <c r="N347" i="1"/>
  <c r="O347" i="1"/>
  <c r="U347" i="1" s="1"/>
  <c r="P347" i="1"/>
  <c r="Q347" i="1"/>
  <c r="R347" i="1"/>
  <c r="S347" i="1"/>
  <c r="T347" i="1"/>
  <c r="O346" i="1"/>
  <c r="U346" i="1" s="1"/>
  <c r="I346" i="1"/>
  <c r="K346" i="1"/>
  <c r="M346" i="1"/>
  <c r="N346" i="1"/>
  <c r="P346" i="1"/>
  <c r="Q346" i="1"/>
  <c r="R346" i="1"/>
  <c r="S346" i="1"/>
  <c r="T346" i="1"/>
  <c r="B346" i="1"/>
  <c r="H346" i="1" s="1"/>
  <c r="O167" i="2"/>
  <c r="U167" i="2" s="1"/>
  <c r="H167" i="2"/>
  <c r="I167" i="2"/>
  <c r="J167" i="2"/>
  <c r="K167" i="2"/>
  <c r="L167" i="2"/>
  <c r="M167" i="2"/>
  <c r="N167" i="2"/>
  <c r="P167" i="2"/>
  <c r="Q167" i="2"/>
  <c r="R167" i="2"/>
  <c r="S167" i="2"/>
  <c r="T167" i="2"/>
  <c r="B167" i="2"/>
  <c r="O166" i="2"/>
  <c r="U166" i="2"/>
  <c r="H166" i="2"/>
  <c r="I166" i="2"/>
  <c r="J166" i="2"/>
  <c r="K166" i="2"/>
  <c r="L166" i="2"/>
  <c r="M166" i="2"/>
  <c r="N166" i="2"/>
  <c r="P166" i="2"/>
  <c r="Q166" i="2"/>
  <c r="R166" i="2"/>
  <c r="S166" i="2"/>
  <c r="T166" i="2"/>
  <c r="B166" i="2"/>
  <c r="O165" i="2"/>
  <c r="U165" i="2" s="1"/>
  <c r="H165" i="2"/>
  <c r="I165" i="2"/>
  <c r="J165" i="2"/>
  <c r="K165" i="2"/>
  <c r="L165" i="2"/>
  <c r="M165" i="2"/>
  <c r="N165" i="2"/>
  <c r="P165" i="2"/>
  <c r="Q165" i="2"/>
  <c r="R165" i="2"/>
  <c r="S165" i="2"/>
  <c r="T165" i="2"/>
  <c r="B165" i="2"/>
  <c r="O164" i="2"/>
  <c r="U164" i="2" s="1"/>
  <c r="H164" i="2"/>
  <c r="I164" i="2"/>
  <c r="J164" i="2"/>
  <c r="K164" i="2"/>
  <c r="L164" i="2"/>
  <c r="M164" i="2"/>
  <c r="N164" i="2"/>
  <c r="P164" i="2"/>
  <c r="Q164" i="2"/>
  <c r="R164" i="2"/>
  <c r="S164" i="2"/>
  <c r="T164" i="2"/>
  <c r="B164" i="2"/>
  <c r="O163" i="2"/>
  <c r="U163" i="2" s="1"/>
  <c r="H163" i="2"/>
  <c r="I163" i="2"/>
  <c r="J163" i="2"/>
  <c r="K163" i="2"/>
  <c r="L163" i="2"/>
  <c r="M163" i="2"/>
  <c r="N163" i="2"/>
  <c r="P163" i="2"/>
  <c r="Q163" i="2"/>
  <c r="R163" i="2"/>
  <c r="S163" i="2"/>
  <c r="T163" i="2"/>
  <c r="B163" i="2"/>
  <c r="O345" i="1"/>
  <c r="U345" i="1" s="1"/>
  <c r="I345" i="1"/>
  <c r="K345" i="1"/>
  <c r="M345" i="1"/>
  <c r="N345" i="1"/>
  <c r="P345" i="1"/>
  <c r="Q345" i="1"/>
  <c r="R345" i="1"/>
  <c r="S345" i="1"/>
  <c r="T345" i="1"/>
  <c r="B345" i="1"/>
  <c r="J345" i="1" s="1"/>
  <c r="O162" i="2"/>
  <c r="U162" i="2"/>
  <c r="H162" i="2"/>
  <c r="I162" i="2"/>
  <c r="J162" i="2"/>
  <c r="K162" i="2"/>
  <c r="L162" i="2"/>
  <c r="M162" i="2"/>
  <c r="N162" i="2"/>
  <c r="P162" i="2"/>
  <c r="Q162" i="2"/>
  <c r="R162" i="2"/>
  <c r="S162" i="2"/>
  <c r="T162" i="2"/>
  <c r="B162" i="2"/>
  <c r="O161" i="2"/>
  <c r="U161" i="2" s="1"/>
  <c r="H161" i="2"/>
  <c r="I161" i="2"/>
  <c r="J161" i="2"/>
  <c r="K161" i="2"/>
  <c r="L161" i="2"/>
  <c r="M161" i="2"/>
  <c r="N161" i="2"/>
  <c r="P161" i="2"/>
  <c r="Q161" i="2"/>
  <c r="R161" i="2"/>
  <c r="S161" i="2"/>
  <c r="T161" i="2"/>
  <c r="B161" i="2"/>
  <c r="O160" i="2"/>
  <c r="U160" i="2" s="1"/>
  <c r="H160" i="2"/>
  <c r="I160" i="2"/>
  <c r="J160" i="2"/>
  <c r="K160" i="2"/>
  <c r="L160" i="2"/>
  <c r="M160" i="2"/>
  <c r="N160" i="2"/>
  <c r="P160" i="2"/>
  <c r="Q160" i="2"/>
  <c r="R160" i="2"/>
  <c r="S160" i="2"/>
  <c r="T160" i="2"/>
  <c r="B160" i="2"/>
  <c r="O159" i="2"/>
  <c r="U159" i="2" s="1"/>
  <c r="H159" i="2"/>
  <c r="I159" i="2"/>
  <c r="J159" i="2"/>
  <c r="K159" i="2"/>
  <c r="L159" i="2"/>
  <c r="M159" i="2"/>
  <c r="N159" i="2"/>
  <c r="P159" i="2"/>
  <c r="Q159" i="2"/>
  <c r="R159" i="2"/>
  <c r="S159" i="2"/>
  <c r="T159" i="2"/>
  <c r="B159" i="2"/>
  <c r="O158" i="2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K344" i="1"/>
  <c r="M344" i="1"/>
  <c r="N344" i="1"/>
  <c r="P344" i="1"/>
  <c r="Q344" i="1"/>
  <c r="R344" i="1"/>
  <c r="S344" i="1"/>
  <c r="T344" i="1"/>
  <c r="B344" i="1"/>
  <c r="I344" i="1" s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I343" i="1"/>
  <c r="K343" i="1"/>
  <c r="M343" i="1"/>
  <c r="N343" i="1"/>
  <c r="P343" i="1"/>
  <c r="Q343" i="1"/>
  <c r="R343" i="1"/>
  <c r="S343" i="1"/>
  <c r="T343" i="1"/>
  <c r="B343" i="1"/>
  <c r="H343" i="1" s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I342" i="1"/>
  <c r="K342" i="1"/>
  <c r="M342" i="1"/>
  <c r="N342" i="1"/>
  <c r="P342" i="1"/>
  <c r="Q342" i="1"/>
  <c r="R342" i="1"/>
  <c r="S342" i="1"/>
  <c r="T342" i="1"/>
  <c r="B342" i="1"/>
  <c r="L342" i="1" s="1"/>
  <c r="O341" i="1"/>
  <c r="U341" i="1" s="1"/>
  <c r="I341" i="1"/>
  <c r="K341" i="1"/>
  <c r="M341" i="1"/>
  <c r="N341" i="1"/>
  <c r="P341" i="1"/>
  <c r="Q341" i="1"/>
  <c r="R341" i="1"/>
  <c r="S341" i="1"/>
  <c r="T341" i="1"/>
  <c r="B341" i="1"/>
  <c r="H341" i="1" s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 s="1"/>
  <c r="I340" i="1"/>
  <c r="K340" i="1"/>
  <c r="M340" i="1"/>
  <c r="N340" i="1"/>
  <c r="P340" i="1"/>
  <c r="Q340" i="1"/>
  <c r="R340" i="1"/>
  <c r="S340" i="1"/>
  <c r="T340" i="1"/>
  <c r="B340" i="1"/>
  <c r="L340" i="1" s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M339" i="1"/>
  <c r="N339" i="1"/>
  <c r="P339" i="1"/>
  <c r="Q339" i="1"/>
  <c r="R339" i="1"/>
  <c r="S339" i="1"/>
  <c r="T339" i="1"/>
  <c r="B339" i="1"/>
  <c r="H339" i="1" s="1"/>
  <c r="O338" i="1"/>
  <c r="U338" i="1" s="1"/>
  <c r="I338" i="1"/>
  <c r="K338" i="1"/>
  <c r="M338" i="1"/>
  <c r="N338" i="1"/>
  <c r="P338" i="1"/>
  <c r="Q338" i="1"/>
  <c r="R338" i="1"/>
  <c r="S338" i="1"/>
  <c r="T338" i="1"/>
  <c r="B338" i="1"/>
  <c r="H338" i="1" s="1"/>
  <c r="O337" i="1"/>
  <c r="U337" i="1" s="1"/>
  <c r="I337" i="1"/>
  <c r="K337" i="1"/>
  <c r="M337" i="1"/>
  <c r="N337" i="1"/>
  <c r="P337" i="1"/>
  <c r="Q337" i="1"/>
  <c r="R337" i="1"/>
  <c r="S337" i="1"/>
  <c r="T337" i="1"/>
  <c r="B337" i="1"/>
  <c r="J337" i="1" s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I336" i="1"/>
  <c r="K336" i="1"/>
  <c r="M336" i="1"/>
  <c r="N336" i="1"/>
  <c r="P336" i="1"/>
  <c r="Q336" i="1"/>
  <c r="R336" i="1"/>
  <c r="S336" i="1"/>
  <c r="T336" i="1"/>
  <c r="B336" i="1"/>
  <c r="J336" i="1" s="1"/>
  <c r="O145" i="2"/>
  <c r="H145" i="2"/>
  <c r="I145" i="2"/>
  <c r="J145" i="2"/>
  <c r="K145" i="2"/>
  <c r="L145" i="2"/>
  <c r="M145" i="2"/>
  <c r="N145" i="2"/>
  <c r="B145" i="2"/>
  <c r="O335" i="1"/>
  <c r="U335" i="1" s="1"/>
  <c r="I335" i="1"/>
  <c r="K335" i="1"/>
  <c r="M335" i="1"/>
  <c r="N335" i="1"/>
  <c r="P335" i="1"/>
  <c r="Q335" i="1"/>
  <c r="R335" i="1"/>
  <c r="S335" i="1"/>
  <c r="T335" i="1"/>
  <c r="B335" i="1"/>
  <c r="J335" i="1" s="1"/>
  <c r="O334" i="1"/>
  <c r="U334" i="1" s="1"/>
  <c r="K334" i="1"/>
  <c r="M334" i="1"/>
  <c r="N334" i="1"/>
  <c r="P334" i="1"/>
  <c r="Q334" i="1"/>
  <c r="R334" i="1"/>
  <c r="S334" i="1"/>
  <c r="T334" i="1"/>
  <c r="B334" i="1"/>
  <c r="J334" i="1" s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 s="1"/>
  <c r="I333" i="1"/>
  <c r="K333" i="1"/>
  <c r="M333" i="1"/>
  <c r="N333" i="1"/>
  <c r="P333" i="1"/>
  <c r="Q333" i="1"/>
  <c r="R333" i="1"/>
  <c r="S333" i="1"/>
  <c r="T333" i="1"/>
  <c r="B333" i="1"/>
  <c r="H333" i="1" s="1"/>
  <c r="O332" i="1"/>
  <c r="U332" i="1" s="1"/>
  <c r="I332" i="1"/>
  <c r="K332" i="1"/>
  <c r="M332" i="1"/>
  <c r="N332" i="1"/>
  <c r="P332" i="1"/>
  <c r="Q332" i="1"/>
  <c r="R332" i="1"/>
  <c r="S332" i="1"/>
  <c r="T332" i="1"/>
  <c r="B332" i="1"/>
  <c r="H332" i="1" s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I331" i="1"/>
  <c r="K331" i="1"/>
  <c r="M331" i="1"/>
  <c r="N331" i="1"/>
  <c r="P331" i="1"/>
  <c r="Q331" i="1"/>
  <c r="R331" i="1"/>
  <c r="S331" i="1"/>
  <c r="T331" i="1"/>
  <c r="B331" i="1"/>
  <c r="H331" i="1" s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M330" i="1"/>
  <c r="N330" i="1"/>
  <c r="P330" i="1"/>
  <c r="Q330" i="1"/>
  <c r="R330" i="1"/>
  <c r="S330" i="1"/>
  <c r="T330" i="1"/>
  <c r="B330" i="1"/>
  <c r="H330" i="1" s="1"/>
  <c r="O119" i="2"/>
  <c r="K119" i="2"/>
  <c r="M119" i="2"/>
  <c r="B119" i="2"/>
  <c r="H119" i="2" s="1"/>
  <c r="O328" i="1"/>
  <c r="U328" i="1" s="1"/>
  <c r="K328" i="1"/>
  <c r="M328" i="1"/>
  <c r="P328" i="1"/>
  <c r="Q328" i="1"/>
  <c r="R328" i="1"/>
  <c r="S328" i="1"/>
  <c r="T328" i="1"/>
  <c r="O327" i="1"/>
  <c r="U327" i="1" s="1"/>
  <c r="I327" i="1"/>
  <c r="K327" i="1"/>
  <c r="M327" i="1"/>
  <c r="P327" i="1"/>
  <c r="Q327" i="1"/>
  <c r="R327" i="1"/>
  <c r="S327" i="1"/>
  <c r="T327" i="1"/>
  <c r="B328" i="1"/>
  <c r="N328" i="1" s="1"/>
  <c r="B327" i="1"/>
  <c r="J327" i="1" s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J340" i="1" l="1"/>
  <c r="J331" i="1"/>
  <c r="H334" i="1"/>
  <c r="L347" i="1"/>
  <c r="I347" i="1"/>
  <c r="H327" i="1"/>
  <c r="L328" i="1"/>
  <c r="L345" i="1"/>
  <c r="J347" i="1"/>
  <c r="J342" i="1"/>
  <c r="I334" i="1"/>
  <c r="H337" i="1"/>
  <c r="J328" i="1"/>
  <c r="H336" i="1"/>
  <c r="H340" i="1"/>
  <c r="L333" i="1"/>
  <c r="H335" i="1"/>
  <c r="H342" i="1"/>
  <c r="L296" i="1"/>
  <c r="H345" i="1"/>
  <c r="L332" i="1"/>
  <c r="L339" i="1"/>
  <c r="L343" i="1"/>
  <c r="N327" i="1"/>
  <c r="L331" i="1"/>
  <c r="J333" i="1"/>
  <c r="K339" i="1"/>
  <c r="J341" i="1"/>
  <c r="L344" i="1"/>
  <c r="L346" i="1"/>
  <c r="L330" i="1"/>
  <c r="J332" i="1"/>
  <c r="L338" i="1"/>
  <c r="J339" i="1"/>
  <c r="J343" i="1"/>
  <c r="L341" i="1"/>
  <c r="L327" i="1"/>
  <c r="I328" i="1"/>
  <c r="K330" i="1"/>
  <c r="L335" i="1"/>
  <c r="L336" i="1"/>
  <c r="I339" i="1"/>
  <c r="H344" i="1"/>
  <c r="J346" i="1"/>
  <c r="J324" i="1"/>
  <c r="H328" i="1"/>
  <c r="J330" i="1"/>
  <c r="L334" i="1"/>
  <c r="L337" i="1"/>
  <c r="J338" i="1"/>
  <c r="I326" i="1"/>
  <c r="I330" i="1"/>
  <c r="J344" i="1"/>
  <c r="E4" i="4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<sst xmlns="http://schemas.openxmlformats.org/spreadsheetml/2006/main" count="2878" uniqueCount="310">
  <si>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</si>
  <si>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</si>
  <si>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</si>
  <si>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</si>
  <si>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</si>
  <si>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</si>
  <si>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</si>
  <si>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</si>
  <si>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</si>
  <si>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</si>
  <si>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</si>
  <si>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</si>
  <si>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</si>
  <si>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</si>
  <si>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</si>
  <si>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</si>
  <si>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</si>
  <si>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</si>
  <si>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</si>
  <si>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</si>
  <si>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</si>
  <si>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</si>
  <si>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</si>
  <si>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</si>
  <si>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</si>
  <si>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</si>
  <si>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</si>
  <si>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</si>
  <si>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</si>
  <si>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</si>
  <si>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</si>
  <si>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</si>
  <si>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</si>
  <si>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</si>
  <si>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</si>
  <si>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</si>
  <si>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</si>
  <si>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</si>
  <si>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</si>
  <si>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</si>
  <si>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</si>
  <si>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</si>
  <si>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</si>
  <si>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</si>
  <si>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</si>
  <si>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</si>
  <si>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</si>
  <si>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</si>
  <si>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</si>
  <si>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</si>
  <si>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</si>
  <si>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</si>
  <si>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</si>
  <si>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</si>
  <si>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</si>
  <si>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</si>
  <si>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</si>
  <si>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</si>
  <si>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</si>
  <si>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</si>
  <si>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</si>
  <si>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</si>
  <si>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</si>
  <si>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</si>
  <si>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</si>
  <si>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</si>
  <si>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</si>
  <si>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</si>
  <si>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</si>
  <si>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</si>
  <si>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</si>
  <si>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</si>
  <si>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</si>
  <si>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</si>
  <si>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</si>
  <si>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</si>
  <si>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</si>
  <si>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</si>
  <si>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</si>
  <si>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</si>
  <si>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</si>
  <si>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</si>
  <si>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</si>
  <si>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</si>
  <si>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</si>
  <si>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</si>
  <si>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</si>
  <si>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</si>
  <si>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</si>
  <si>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</si>
  <si>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</si>
  <si>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</si>
  <si>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</si>
  <si>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</si>
  <si>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</si>
  <si>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</si>
  <si>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</si>
  <si>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</si>
  <si>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</si>
  <si>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</si>
  <si>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</si>
  <si>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</si>
  <si>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</si>
  <si>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</si>
  <si>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</si>
  <si>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</si>
  <si>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</si>
  <si>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</si>
  <si>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</si>
  <si>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</si>
  <si>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</si>
  <si>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</si>
  <si>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</si>
  <si>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</si>
  <si>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</si>
  <si>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</si>
  <si>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</si>
  <si>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</si>
  <si>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</si>
  <si>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</si>
  <si>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</si>
  <si>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</si>
  <si>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</si>
  <si>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</si>
  <si>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</si>
  <si>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</si>
  <si>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</si>
  <si>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</si>
  <si>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</si>
  <si>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</si>
  <si>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</si>
  <si>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</si>
  <si>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</si>
  <si>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</si>
  <si>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</si>
  <si>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</si>
  <si>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</si>
  <si>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</si>
  <si>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</si>
  <si>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</si>
  <si>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</si>
  <si>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</si>
  <si>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</si>
  <si>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</si>
  <si>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</si>
  <si>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</si>
  <si>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</si>
  <si>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</si>
  <si>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</si>
  <si>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</si>
  <si>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</si>
  <si>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</si>
  <si>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</si>
  <si>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</si>
  <si>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</si>
  <si>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</si>
  <si>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</si>
  <si>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</si>
  <si>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</si>
  <si>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</si>
  <si>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</si>
  <si>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</si>
  <si>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</si>
  <si>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</si>
  <si>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</si>
  <si>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</si>
  <si>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</si>
  <si>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</si>
  <si>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</si>
  <si>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</si>
  <si>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</si>
  <si>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</si>
  <si>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</si>
  <si>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</si>
  <si>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</si>
  <si>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</si>
  <si>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</si>
  <si>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</si>
  <si>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</si>
  <si>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</si>
  <si>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</si>
  <si>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</si>
  <si>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</si>
  <si>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</si>
  <si>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</si>
  <si>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</si>
  <si>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</si>
  <si>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</si>
  <si>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</si>
  <si>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</si>
  <si>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</si>
  <si>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</si>
  <si>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</si>
  <si>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</si>
  <si>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</si>
  <si>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</si>
  <si>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</si>
  <si>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</si>
  <si>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</si>
  <si>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</si>
  <si>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</si>
  <si>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</si>
  <si>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</si>
  <si>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</si>
  <si>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</si>
  <si>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</si>
  <si>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</si>
  <si>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</si>
  <si>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</si>
  <si>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</si>
  <si>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</si>
  <si>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</si>
  <si>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</si>
  <si>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</si>
  <si>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</si>
  <si>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</si>
  <si>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</si>
  <si>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</si>
  <si>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</si>
  <si>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</si>
  <si>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</si>
  <si>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</si>
  <si>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</si>
  <si>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</si>
  <si>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</si>
  <si>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</si>
  <si>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</si>
  <si>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</si>
  <si>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</si>
  <si>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</si>
  <si>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</si>
  <si>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</si>
  <si>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</si>
  <si>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</si>
  <si>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</si>
  <si>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</si>
  <si>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</si>
  <si>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</si>
  <si>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</si>
  <si>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</si>
  <si>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</si>
  <si>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</si>
  <si>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</si>
  <si>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</si>
  <si>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</si>
  <si>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</si>
  <si>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</si>
  <si>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</si>
  <si>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</si>
  <si>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</si>
  <si>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</si>
  <si>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</si>
  <si>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</si>
  <si>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</si>
  <si>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</si>
  <si>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</si>
  <si>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</si>
  <si>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</si>
  <si>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</si>
  <si>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</si>
  <si>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</si>
  <si>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</si>
  <si>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</si>
  <si>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</si>
  <si>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</si>
  <si>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</si>
  <si>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</si>
  <si>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</si>
  <si>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</si>
  <si>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</si>
  <si>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</si>
  <si>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</si>
  <si>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</si>
  <si>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</si>
  <si>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</si>
  <si>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</si>
  <si>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</si>
  <si>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</si>
  <si>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</si>
  <si>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</si>
  <si>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</si>
  <si>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</si>
  <si>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</si>
  <si>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</si>
  <si>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</si>
  <si>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</si>
  <si>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</si>
  <si>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</si>
  <si>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</si>
  <si>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</si>
  <si>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</si>
  <si>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</si>
  <si>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</si>
  <si>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</si>
  <si>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</si>
  <si>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</si>
  <si>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</si>
  <si>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</si>
  <si>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</si>
  <si>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</si>
  <si>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</si>
  <si>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</si>
  <si>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</si>
  <si>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</si>
  <si>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</si>
  <si>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</si>
  <si>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</si>
  <si>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</si>
  <si>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</si>
  <si>
    <t>Upper Bracket Semifinals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</si>
</sst>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47"/>
  <sheetViews>
    <sheetView workbookViewId="0">
      <pane ySplit="1" topLeftCell="A314" activePane="bottomLeft" state="frozen"/>
      <selection pane="bottomLeft" activeCell="G333" sqref="G333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6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6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6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6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6" si="64">IF(VALUE(RIGHT($E258, 1))&gt;1, _xlfn.CONCAT("whr.CreateGame(players[""",$C258, """][0], players[""", $D258, """][0], WHResult.Player2Win, ", $B258, ");"), "")</f>
        <v/>
      </c>
      <c r="L258" t="str">
        <f t="shared" ref="L258:L346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6" si="66">IF(VALUE(RIGHT($E258, 1))&gt;2, _xlfn.CONCAT("whr.CreateGame(players[""",$C258, """][0], players[""", $D258, """][0], WHResult.Player2Win, ", $B258, ");"), "")</f>
        <v/>
      </c>
      <c r="N258" t="str">
        <f t="shared" ref="N258:N346" si="67">IF(VALUE(LEFT($E258, 1))&gt;3, _xlfn.CONCAT("whr.CreateGame(players[""",$C258, """][0], players[""", $D258, """][0], WHResult.Player1Win, ", $B258, ");"), "")</f>
        <v/>
      </c>
      <c r="O258" t="str">
        <f t="shared" ref="O258:O346" si="68">_xlfn.CONCAT("// ",$F258, " ", $G258)</f>
        <v>// Champions Cup '21 Group Stage</v>
      </c>
      <c r="P258" t="str">
        <f t="shared" ref="P258:P346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6" si="70">_xlfn.CONCAT("players[""",$C258,"""][3] = players[""",$C258,"""][3] + ", LEFT($E258, 1), ";")</f>
        <v>players["einBirnenbaum"][3] = players["einBirnenbaum"][3] + 3;</v>
      </c>
      <c r="R258" t="str">
        <f t="shared" ref="R258:R346" si="71">_xlfn.CONCAT("players[""",$D258,"""][3] = players[""",$D258,"""][3] + ", RIGHT($E258, 1), ";")</f>
        <v>players["BKXO"][3] = players["BKXO"][3] + 1;</v>
      </c>
      <c r="S258" t="str">
        <f t="shared" ref="S258:S346" si="72">_xlfn.CONCAT("players[""",$C258,"""][4] = players[""",$C258,"""][4] + ", RIGHT($E258, 1), ";")</f>
        <v>players["einBirnenbaum"][4] = players["einBirnenbaum"][4] + 1;</v>
      </c>
      <c r="T258" t="str">
        <f t="shared" ref="T258:T346" si="73">_xlfn.CONCAT("players[""",$D258,"""][4] = players[""",$D258,"""][4] + ", LEFT($E258, 1), ";")</f>
        <v>players["BKXO"][4] = players["BKXO"][4] + 3;</v>
      </c>
      <c r="U258" t="str">
        <f t="shared" ref="U258:U346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44372</v>
      </c>
      <c r="B344">
        <f t="shared" si="60"/>
        <v>743</v>
      </c>
      <c r="C344" s="1" t="s">
        <v>21</v>
      </c>
      <c r="D344" s="1" t="s">
        <v>30</v>
      </c>
      <c r="E344" s="3" t="s">
        <v>44</v>
      </c>
      <c r="F344" t="s">
        <v>298</v>
      </c>
      <c r="G344" t="s">
        <v>12</v>
      </c>
      <c r="H344" t="str">
        <f t="shared" si="61"/>
        <v>whr.CreateGame(players["ImSpiker"][0], players["Rocci"][0], WHResult.Player1Win, 743);</v>
      </c>
      <c r="I344" t="str">
        <f t="shared" si="62"/>
        <v>whr.CreateGame(players["ImSpiker"][0], players["Rocci"][0], WHResult.Player2Win, 743);</v>
      </c>
      <c r="J344" t="str">
        <f t="shared" si="63"/>
        <v>whr.CreateGame(players["ImSpiker"][0], players["Rocci"][0], WHResult.Player1Win, 743);</v>
      </c>
      <c r="K344" t="str">
        <f t="shared" si="64"/>
        <v/>
      </c>
      <c r="L344" t="str">
        <f t="shared" si="65"/>
        <v>whr.CreateGame(players["ImSpiker"][0], players["Rocci"][0], WHResult.Player1Win, 743);</v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+ 3;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+ 3;</v>
      </c>
      <c r="U344" t="str">
        <f t="shared" si="74"/>
        <v>// MSL Summer Split '21 Group Stage</v>
      </c>
    </row>
    <row r="345" spans="1:21" x14ac:dyDescent="0.25">
      <c r="A345" s="2">
        <v>44372</v>
      </c>
      <c r="B345">
        <f t="shared" si="60"/>
        <v>743</v>
      </c>
      <c r="C345" s="1" t="s">
        <v>23</v>
      </c>
      <c r="D345" s="1" t="s">
        <v>79</v>
      </c>
      <c r="E345" s="3" t="s">
        <v>41</v>
      </c>
      <c r="F345" t="s">
        <v>298</v>
      </c>
      <c r="G345" t="s">
        <v>12</v>
      </c>
      <c r="H345" t="str">
        <f t="shared" si="61"/>
        <v>whr.CreateGame(players["einBirnenbaum"][0], players["XanderG"][0], WHResult.Player1Win, 743);</v>
      </c>
      <c r="I345" t="str">
        <f t="shared" si="62"/>
        <v/>
      </c>
      <c r="J345" t="str">
        <f t="shared" si="63"/>
        <v>whr.CreateGame(players["einBirnenbaum"][0], players["XanderG"][0], WHResult.Player1Win, 743);</v>
      </c>
      <c r="K345" t="str">
        <f t="shared" si="64"/>
        <v/>
      </c>
      <c r="L345" t="str">
        <f t="shared" si="65"/>
        <v>whr.CreateGame(players["einBirnenbaum"][0], players["XanderG"][0], WHResult.Player1Win, 743);</v>
      </c>
      <c r="M345" t="str">
        <f t="shared" si="66"/>
        <v/>
      </c>
      <c r="N345" t="str">
        <f t="shared" si="67"/>
        <v/>
      </c>
      <c r="O345" t="str">
        <f t="shared" si="68"/>
        <v>// MSL Summer Split '21 Group Stage</v>
      </c>
      <c r="P345" t="str">
        <f t="shared" si="69"/>
        <v xml:space="preserve">players["einBirnenbaum"][1]++; players["XanderG"][2]++; </v>
      </c>
      <c r="Q345" t="str">
        <f t="shared" si="70"/>
        <v>players["einBirnenbaum"][3] = players["einBirnenbaum"][3] + 3;</v>
      </c>
      <c r="R345" t="str">
        <f t="shared" si="71"/>
        <v>players["XanderG"][3] = players["XanderG"][3] + 0;</v>
      </c>
      <c r="S345" t="str">
        <f t="shared" si="72"/>
        <v>players["einBirnenbaum"][4] = players["einBirnenbaum"][4] + 0;</v>
      </c>
      <c r="T345" t="str">
        <f t="shared" si="73"/>
        <v>players["XanderG"][4] = players["XanderG"][4] + 3;</v>
      </c>
      <c r="U345" t="str">
        <f t="shared" si="74"/>
        <v>// MSL Summer Split '21 Group Stage</v>
      </c>
    </row>
    <row r="346" spans="1:21" x14ac:dyDescent="0.25">
      <c r="A346" s="2">
        <v>44374</v>
      </c>
      <c r="B346">
        <f t="shared" si="60"/>
        <v>745</v>
      </c>
      <c r="C346" s="1" t="s">
        <v>23</v>
      </c>
      <c r="D346" s="1" t="s">
        <v>275</v>
      </c>
      <c r="E346" s="3" t="s">
        <v>41</v>
      </c>
      <c r="F346" t="s">
        <v>298</v>
      </c>
      <c r="G346" t="s">
        <v>12</v>
      </c>
      <c r="H346" t="str">
        <f t="shared" si="61"/>
        <v>whr.CreateGame(players["einBirnenbaum"][0], players["Rickshaw"][0], WHResult.Player1Win, 745);</v>
      </c>
      <c r="I346" t="str">
        <f t="shared" si="62"/>
        <v/>
      </c>
      <c r="J346" t="str">
        <f t="shared" si="63"/>
        <v>whr.CreateGame(players["einBirnenbaum"][0], players["Rickshaw"][0], WHResult.Player1Win, 745);</v>
      </c>
      <c r="K346" t="str">
        <f t="shared" si="64"/>
        <v/>
      </c>
      <c r="L346" t="str">
        <f t="shared" si="65"/>
        <v>whr.CreateGame(players["einBirnenbaum"][0], players["Rickshaw"][0], WHResult.Player1Win, 745);</v>
      </c>
      <c r="M346" t="str">
        <f t="shared" si="66"/>
        <v/>
      </c>
      <c r="N346" t="str">
        <f t="shared" si="67"/>
        <v/>
      </c>
      <c r="O346" t="str">
        <f t="shared" si="68"/>
        <v>// MSL Summer Split '21 Group Stage</v>
      </c>
      <c r="P346" t="str">
        <f t="shared" si="69"/>
        <v xml:space="preserve">players["einBirnenbaum"][1]++; players["Rickshaw"][2]++; </v>
      </c>
      <c r="Q346" t="str">
        <f t="shared" si="70"/>
        <v>players["einBirnenbaum"][3] = players["einBirnenbaum"][3] + 3;</v>
      </c>
      <c r="R346" t="str">
        <f t="shared" si="71"/>
        <v>players["Rickshaw"][3] = players["Rickshaw"][3] + 0;</v>
      </c>
      <c r="S346" t="str">
        <f t="shared" si="72"/>
        <v>players["einBirnenbaum"][4] = players["einBirnenbaum"][4] + 0;</v>
      </c>
      <c r="T346" t="str">
        <f t="shared" si="73"/>
        <v>players["Rickshaw"][4] = players["Rickshaw"][4] + 3;</v>
      </c>
      <c r="U346" t="str">
        <f t="shared" si="74"/>
        <v>// MSL Summer Split '21 Group Stage</v>
      </c>
    </row>
    <row r="347" spans="1:21" x14ac:dyDescent="0.25">
      <c r="A347" s="2">
        <v>44376</v>
      </c>
      <c r="B347">
        <f>_xlfn.DAYS(A347, "6/13/2019")</f>
        <v>747</v>
      </c>
      <c r="C347" s="1" t="s">
        <v>79</v>
      </c>
      <c r="D347" s="1" t="s">
        <v>275</v>
      </c>
      <c r="E347" s="3" t="s">
        <v>44</v>
      </c>
      <c r="F347" t="s">
        <v>298</v>
      </c>
      <c r="G347" t="s">
        <v>12</v>
      </c>
      <c r="H347" t="str">
        <f>IF(VALUE(LEFT($E347, 1))&gt;0, _xlfn.CONCAT("whr.CreateGame(players[""",$C347, """][0], players[""", $D347, """][0], WHResult.Player1Win, ", $B347, ");"), "")</f>
        <v>whr.CreateGame(players["XanderG"][0], players["Rickshaw"][0], WHResult.Player1Win, 747);</v>
      </c>
      <c r="I347" t="str">
        <f>IF(VALUE(RIGHT($E347, 1))&gt;0, _xlfn.CONCAT("whr.CreateGame(players[""",$C347, """][0], players[""", $D347, """][0], WHResult.Player2Win, ", $B347, ");"), "")</f>
        <v>whr.CreateGame(players["XanderG"][0], players["Rickshaw"][0], WHResult.Player2Win, 747);</v>
      </c>
      <c r="J347" t="str">
        <f>IF(VALUE(LEFT($E347, 1))&gt;1, _xlfn.CONCAT("whr.CreateGame(players[""",$C347, """][0], players[""", $D347, """][0], WHResult.Player1Win, ", $B347, ");"), "")</f>
        <v>whr.CreateGame(players["XanderG"][0], players["Rickshaw"][0], WHResult.Player1Win, 747);</v>
      </c>
      <c r="K347" t="str">
        <f>IF(VALUE(RIGHT($E347, 1))&gt;1, _xlfn.CONCAT("whr.CreateGame(players[""",$C347, """][0], players[""", $D347, """][0], WHResult.Player2Win, ", $B347, ");"), "")</f>
        <v/>
      </c>
      <c r="L347" t="str">
        <f>IF(VALUE(LEFT($E347, 1))&gt;2, _xlfn.CONCAT("whr.CreateGame(players[""",$C347, """][0], players[""", $D347, """][0], WHResult.Player1Win, ", $B347, ");"), "")</f>
        <v>whr.CreateGame(players["XanderG"][0], players["Rickshaw"][0], WHResult.Player1Win, 747);</v>
      </c>
      <c r="M347" t="str">
        <f>IF(VALUE(RIGHT($E347, 1))&gt;2, _xlfn.CONCAT("whr.CreateGame(players[""",$C347, """][0], players[""", $D347, """][0], WHResult.Player2Win, ", $B347, ");"), "")</f>
        <v/>
      </c>
      <c r="N347" t="str">
        <f>IF(VALUE(LEFT($E347, 1))&gt;3, _xlfn.CONCAT("whr.CreateGame(players[""",$C347, """][0], players[""", $D347, """][0], WHResult.Player1Win, ", $B347, ");"), "")</f>
        <v/>
      </c>
      <c r="O347" t="str">
        <f>_xlfn.CONCAT("// ",$F347, " ", $G347)</f>
        <v>// MSL Summer Split '21 Group Stage</v>
      </c>
      <c r="P347" t="str">
        <f>IF(LEFT($E347,1)&gt;RIGHT($E347,1),_xlfn.CONCAT("players[""",$C347,"""][1]++; players[""",$D347,"""][2]++; ",""), "")</f>
        <v xml:space="preserve">players["XanderG"][1]++; players["Rickshaw"][2]++; </v>
      </c>
      <c r="Q347" t="str">
        <f>_xlfn.CONCAT("players[""",$C347,"""][3] = players[""",$C347,"""][3] + ", LEFT($E347, 1), ";")</f>
        <v>players["XanderG"][3] = players["XanderG"][3] + 3;</v>
      </c>
      <c r="R347" t="str">
        <f>_xlfn.CONCAT("players[""",$D347,"""][3] = players[""",$D347,"""][3] + ", RIGHT($E347, 1), ";")</f>
        <v>players["Rickshaw"][3] = players["Rickshaw"][3] + 1;</v>
      </c>
      <c r="S347" t="str">
        <f>_xlfn.CONCAT("players[""",$C347,"""][4] = players[""",$C347,"""][4] + ", RIGHT($E347, 1), ";")</f>
        <v>players["XanderG"][4] = players["XanderG"][4] + 1;</v>
      </c>
      <c r="T347" t="str">
        <f>_xlfn.CONCAT("players[""",$D347,"""][4] = players[""",$D347,"""][4] + ", LEFT($E347, 1), ";")</f>
        <v>players["Rickshaw"][4] = players["Rickshaw"][4] + 3;</v>
      </c>
      <c r="U347" t="str">
        <f>O347</f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69"/>
  <sheetViews>
    <sheetView tabSelected="1" topLeftCell="A139" workbookViewId="0">
      <selection activeCell="D160" sqref="D160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69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69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69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69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69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69" si="20">IF(VALUE(RIGHT($E88, 1))&gt;1, _xlfn.CONCAT("whr.CreateGame(players[""",$C88, """][0], players[""", $D88, """][0], WHResult.Player2Win, ", $B88, ");"), "")</f>
        <v/>
      </c>
      <c r="L88" t="str">
        <f t="shared" ref="L88:L169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69" si="22">IF(VALUE(RIGHT($E88, 1))&gt;2, _xlfn.CONCAT("whr.CreateGame(players[""",$C88, """][0], players[""", $D88, """][0], WHResult.Player2Win, ", $B88, ");"), "")</f>
        <v/>
      </c>
      <c r="N88" t="str">
        <f t="shared" ref="N88:N169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69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69" si="25">_xlfn.CONCAT("players[""",$C88,"""][3] = players[""",$C88,"""][3] + ", LEFT($E88, 1), ";")</f>
        <v>players["banana_steals"][3] = players["banana_steals"][3] + 3;</v>
      </c>
      <c r="R88" t="str">
        <f t="shared" ref="R88:R169" si="26">_xlfn.CONCAT("players[""",$D88,"""][3] = players[""",$D88,"""][3] + ", RIGHT($E88, 1), ";")</f>
        <v>players["Agent A"][3] = players["Agent A"][3] + 1;</v>
      </c>
      <c r="S88" t="str">
        <f t="shared" ref="S88:S169" si="27">_xlfn.CONCAT("players[""",$C88,"""][4] = players[""",$C88,"""][4] + ", RIGHT($E88, 1), ";")</f>
        <v>players["banana_steals"][4] = players["banana_steals"][4] + 1;</v>
      </c>
      <c r="T88" t="str">
        <f t="shared" ref="T88:T169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69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  <row r="159" spans="1:21" x14ac:dyDescent="0.25">
      <c r="A159" s="2">
        <v>44372</v>
      </c>
      <c r="B159">
        <f t="shared" si="29"/>
        <v>198</v>
      </c>
      <c r="C159" t="s">
        <v>79</v>
      </c>
      <c r="D159" t="s">
        <v>247</v>
      </c>
      <c r="E159" s="7" t="s">
        <v>41</v>
      </c>
      <c r="F159" t="s">
        <v>298</v>
      </c>
      <c r="G159" t="s">
        <v>12</v>
      </c>
      <c r="H159" t="str">
        <f t="shared" si="17"/>
        <v>whr.CreateGame(players["XanderG"][0], players["Gucky"][0], WHResult.Player1Win, 198);</v>
      </c>
      <c r="I159" t="str">
        <f t="shared" si="18"/>
        <v/>
      </c>
      <c r="J159" t="str">
        <f t="shared" si="19"/>
        <v>whr.CreateGame(players["XanderG"][0], players["Gucky"][0], WHResult.Player1Win, 198);</v>
      </c>
      <c r="K159" t="str">
        <f t="shared" si="20"/>
        <v/>
      </c>
      <c r="L159" t="str">
        <f t="shared" si="21"/>
        <v>whr.CreateGame(players["XanderG"][0], players["Gucky"][0], WHResult.Player1Win, 198);</v>
      </c>
      <c r="M159" t="str">
        <f t="shared" si="22"/>
        <v/>
      </c>
      <c r="N159" t="str">
        <f t="shared" si="23"/>
        <v/>
      </c>
      <c r="O159" t="str">
        <f t="shared" si="15"/>
        <v>// MSL Summer Split '21 Group Stage</v>
      </c>
      <c r="P159" t="str">
        <f t="shared" si="24"/>
        <v xml:space="preserve">players["XanderG"][1]++; players["Gucky"][2]++; </v>
      </c>
      <c r="Q159" t="str">
        <f t="shared" si="25"/>
        <v>players["XanderG"][3] = players["XanderG"][3] + 3;</v>
      </c>
      <c r="R159" t="str">
        <f t="shared" si="26"/>
        <v>players["Gucky"][3] = players["Gucky"][3] + 0;</v>
      </c>
      <c r="S159" t="str">
        <f t="shared" si="27"/>
        <v>players["XanderG"][4] = players["XanderG"][4] + 0;</v>
      </c>
      <c r="T159" t="str">
        <f t="shared" si="28"/>
        <v>players["Gucky"][4] = players["Gucky"][4] + 3;</v>
      </c>
      <c r="U159" t="str">
        <f t="shared" si="16"/>
        <v>// MSL Summer Split '21 Group Stage</v>
      </c>
    </row>
    <row r="160" spans="1:21" x14ac:dyDescent="0.25">
      <c r="A160" s="2">
        <v>44373</v>
      </c>
      <c r="B160">
        <f t="shared" si="29"/>
        <v>199</v>
      </c>
      <c r="C160" t="s">
        <v>243</v>
      </c>
      <c r="D160" t="s">
        <v>245</v>
      </c>
      <c r="E160" s="7" t="s">
        <v>44</v>
      </c>
      <c r="F160" t="s">
        <v>298</v>
      </c>
      <c r="G160" t="s">
        <v>12</v>
      </c>
      <c r="H160" t="str">
        <f t="shared" si="17"/>
        <v>whr.CreateGame(players["nolbear"][0], players["NukeTheWales"][0], WHResult.Player1Win, 199);</v>
      </c>
      <c r="I160" t="str">
        <f t="shared" si="18"/>
        <v>whr.CreateGame(players["nolbear"][0], players["NukeTheWales"][0], WHResult.Player2Win, 199);</v>
      </c>
      <c r="J160" t="str">
        <f t="shared" si="19"/>
        <v>whr.CreateGame(players["nolbear"][0], players["NukeTheWales"][0], WHResult.Player1Win, 199);</v>
      </c>
      <c r="K160" t="str">
        <f t="shared" si="20"/>
        <v/>
      </c>
      <c r="L160" t="str">
        <f t="shared" si="21"/>
        <v>whr.CreateGame(players["nolbear"][0], players["NukeTheWales"][0], WHResult.Player1Win, 199);</v>
      </c>
      <c r="M160" t="str">
        <f t="shared" si="22"/>
        <v/>
      </c>
      <c r="N160" t="str">
        <f t="shared" si="23"/>
        <v/>
      </c>
      <c r="O160" t="str">
        <f t="shared" si="15"/>
        <v>// MSL Summer Split '21 Group Stage</v>
      </c>
      <c r="P160" t="str">
        <f t="shared" si="24"/>
        <v xml:space="preserve">players["nolbear"][1]++; players["NukeTheWales"][2]++; </v>
      </c>
      <c r="Q160" t="str">
        <f t="shared" si="25"/>
        <v>players["nolbear"][3] = players["nolbear"][3] + 3;</v>
      </c>
      <c r="R160" t="str">
        <f t="shared" si="26"/>
        <v>players["NukeTheWales"][3] = players["NukeTheWales"][3] + 1;</v>
      </c>
      <c r="S160" t="str">
        <f t="shared" si="27"/>
        <v>players["nolbear"][4] = players["nolbear"][4] + 1;</v>
      </c>
      <c r="T160" t="str">
        <f t="shared" si="28"/>
        <v>players["NukeTheWales"][4] = players["NukeTheWales"][4] + 3;</v>
      </c>
      <c r="U160" t="str">
        <f t="shared" si="16"/>
        <v>// MSL Summer Split '21 Group Stage</v>
      </c>
    </row>
    <row r="161" spans="1:21" x14ac:dyDescent="0.25">
      <c r="A161" s="2">
        <v>44373</v>
      </c>
      <c r="B161">
        <f t="shared" si="29"/>
        <v>199</v>
      </c>
      <c r="C161" t="s">
        <v>240</v>
      </c>
      <c r="D161" t="s">
        <v>71</v>
      </c>
      <c r="E161" s="7" t="s">
        <v>41</v>
      </c>
      <c r="F161" t="s">
        <v>298</v>
      </c>
      <c r="G161" t="s">
        <v>12</v>
      </c>
      <c r="H161" t="str">
        <f t="shared" si="17"/>
        <v>whr.CreateGame(players["banana_steals"][0], players["Slosh"][0], WHResult.Player1Win, 199);</v>
      </c>
      <c r="I161" t="str">
        <f t="shared" si="18"/>
        <v/>
      </c>
      <c r="J161" t="str">
        <f t="shared" si="19"/>
        <v>whr.CreateGame(players["banana_steals"][0], players["Slosh"][0], WHResult.Player1Win, 199);</v>
      </c>
      <c r="K161" t="str">
        <f t="shared" si="20"/>
        <v/>
      </c>
      <c r="L161" t="str">
        <f t="shared" si="21"/>
        <v>whr.CreateGame(players["banana_steals"][0], players["Slosh"][0], WHResult.Player1Win, 199);</v>
      </c>
      <c r="M161" t="str">
        <f t="shared" si="22"/>
        <v/>
      </c>
      <c r="N161" t="str">
        <f t="shared" si="23"/>
        <v/>
      </c>
      <c r="O161" t="str">
        <f t="shared" si="15"/>
        <v>// MSL Summer Split '21 Group Stage</v>
      </c>
      <c r="P161" t="str">
        <f t="shared" si="24"/>
        <v xml:space="preserve">players["banana_steals"][1]++; players["Slosh"][2]++; </v>
      </c>
      <c r="Q161" t="str">
        <f t="shared" si="25"/>
        <v>players["banana_steals"][3] = players["banana_steals"][3] + 3;</v>
      </c>
      <c r="R161" t="str">
        <f t="shared" si="26"/>
        <v>players["Slosh"][3] = players["Slosh"][3] + 0;</v>
      </c>
      <c r="S161" t="str">
        <f t="shared" si="27"/>
        <v>players["banana_steals"][4] = players["banana_steals"][4] + 0;</v>
      </c>
      <c r="T161" t="str">
        <f t="shared" si="28"/>
        <v>players["Slosh"][4] = players["Slosh"][4] + 3;</v>
      </c>
      <c r="U161" t="str">
        <f t="shared" si="16"/>
        <v>// MSL Summer Split '21 Group Stage</v>
      </c>
    </row>
    <row r="162" spans="1:21" x14ac:dyDescent="0.25">
      <c r="A162" s="2">
        <v>44373</v>
      </c>
      <c r="B162">
        <f t="shared" si="29"/>
        <v>199</v>
      </c>
      <c r="C162" t="s">
        <v>241</v>
      </c>
      <c r="D162" t="s">
        <v>290</v>
      </c>
      <c r="E162" s="7" t="s">
        <v>43</v>
      </c>
      <c r="F162" t="s">
        <v>298</v>
      </c>
      <c r="G162" t="s">
        <v>12</v>
      </c>
      <c r="H162" t="str">
        <f t="shared" si="17"/>
        <v>whr.CreateGame(players["RolePlayingGrandma"][0], players["Poolboi"][0], WHResult.Player1Win, 199);</v>
      </c>
      <c r="I162" t="str">
        <f t="shared" si="18"/>
        <v>whr.CreateGame(players["RolePlayingGrandma"][0], players["Poolboi"][0], WHResult.Player2Win, 199);</v>
      </c>
      <c r="J162" t="str">
        <f t="shared" si="19"/>
        <v>whr.CreateGame(players["RolePlayingGrandma"][0], players["Poolboi"][0], WHResult.Player1Win, 199);</v>
      </c>
      <c r="K162" t="str">
        <f t="shared" si="20"/>
        <v>whr.CreateGame(players["RolePlayingGrandma"][0], players["Poolboi"][0], WHResult.Player2Win, 199);</v>
      </c>
      <c r="L162" t="str">
        <f t="shared" si="21"/>
        <v>whr.CreateGame(players["RolePlayingGrandma"][0], players["Poolboi"][0], WHResult.Player1Win, 199);</v>
      </c>
      <c r="M162" t="str">
        <f t="shared" si="22"/>
        <v/>
      </c>
      <c r="N162" t="str">
        <f t="shared" si="23"/>
        <v/>
      </c>
      <c r="O162" t="str">
        <f t="shared" si="15"/>
        <v>// MSL Summer Split '21 Group Stage</v>
      </c>
      <c r="P162" t="str">
        <f t="shared" si="24"/>
        <v xml:space="preserve">players["RolePlayingGrandma"][1]++; players["Poolboi"][2]++; </v>
      </c>
      <c r="Q162" t="str">
        <f t="shared" si="25"/>
        <v>players["RolePlayingGrandma"][3] = players["RolePlayingGrandma"][3] + 3;</v>
      </c>
      <c r="R162" t="str">
        <f t="shared" si="26"/>
        <v>players["Poolboi"][3] = players["Poolboi"][3] + 2;</v>
      </c>
      <c r="S162" t="str">
        <f t="shared" si="27"/>
        <v>players["RolePlayingGrandma"][4] = players["RolePlayingGrandma"][4] + 2;</v>
      </c>
      <c r="T162" t="str">
        <f t="shared" si="28"/>
        <v>players["Poolboi"][4] = players["Poolboi"][4] + 3;</v>
      </c>
      <c r="U162" t="str">
        <f t="shared" si="16"/>
        <v>// MSL Summer Split '21 Group Stage</v>
      </c>
    </row>
    <row r="163" spans="1:21" x14ac:dyDescent="0.25">
      <c r="A163" s="2">
        <v>44373</v>
      </c>
      <c r="B163">
        <f t="shared" si="29"/>
        <v>199</v>
      </c>
      <c r="C163" t="s">
        <v>70</v>
      </c>
      <c r="D163" t="s">
        <v>290</v>
      </c>
      <c r="E163" s="7" t="s">
        <v>44</v>
      </c>
      <c r="F163" t="s">
        <v>298</v>
      </c>
      <c r="G163" t="s">
        <v>12</v>
      </c>
      <c r="H163" t="str">
        <f t="shared" si="17"/>
        <v>whr.CreateGame(players["Agent A"][0], players["Poolboi"][0], WHResult.Player1Win, 199);</v>
      </c>
      <c r="I163" t="str">
        <f t="shared" si="18"/>
        <v>whr.CreateGame(players["Agent A"][0], players["Poolboi"][0], WHResult.Player2Win, 199);</v>
      </c>
      <c r="J163" t="str">
        <f t="shared" si="19"/>
        <v>whr.CreateGame(players["Agent A"][0], players["Poolboi"][0], WHResult.Player1Win, 199);</v>
      </c>
      <c r="K163" t="str">
        <f t="shared" si="20"/>
        <v/>
      </c>
      <c r="L163" t="str">
        <f t="shared" si="21"/>
        <v>whr.CreateGame(players["Agent A"][0], players["Poolboi"][0], WHResult.Player1Win, 199);</v>
      </c>
      <c r="M163" t="str">
        <f t="shared" si="22"/>
        <v/>
      </c>
      <c r="N163" t="str">
        <f t="shared" si="23"/>
        <v/>
      </c>
      <c r="O163" t="str">
        <f t="shared" si="15"/>
        <v>// MSL Summer Split '21 Group Stage</v>
      </c>
      <c r="P163" t="str">
        <f t="shared" si="24"/>
        <v xml:space="preserve">players["Agent A"][1]++; players["Poolboi"][2]++; </v>
      </c>
      <c r="Q163" t="str">
        <f t="shared" si="25"/>
        <v>players["Agent A"][3] = players["Agent A"][3] + 3;</v>
      </c>
      <c r="R163" t="str">
        <f t="shared" si="26"/>
        <v>players["Poolboi"][3] = players["Poolboi"][3] + 1;</v>
      </c>
      <c r="S163" t="str">
        <f t="shared" si="27"/>
        <v>players["Agent A"][4] = players["Agent A"][4] + 1;</v>
      </c>
      <c r="T163" t="str">
        <f t="shared" si="28"/>
        <v>players["Poolboi"][4] = players["Poolboi"][4] + 3;</v>
      </c>
      <c r="U163" t="str">
        <f t="shared" si="16"/>
        <v>// MSL Summer Split '21 Group Stage</v>
      </c>
    </row>
    <row r="164" spans="1:21" x14ac:dyDescent="0.25">
      <c r="A164" s="2">
        <v>44374</v>
      </c>
      <c r="B164">
        <f t="shared" si="29"/>
        <v>200</v>
      </c>
      <c r="C164" t="s">
        <v>70</v>
      </c>
      <c r="D164" t="s">
        <v>241</v>
      </c>
      <c r="E164" s="7" t="s">
        <v>44</v>
      </c>
      <c r="F164" t="s">
        <v>298</v>
      </c>
      <c r="G164" t="s">
        <v>12</v>
      </c>
      <c r="H164" t="str">
        <f t="shared" si="17"/>
        <v>whr.CreateGame(players["Agent A"][0], players["RolePlayingGrandma"][0], WHResult.Player1Win, 200);</v>
      </c>
      <c r="I164" t="str">
        <f t="shared" si="18"/>
        <v>whr.CreateGame(players["Agent A"][0], players["RolePlayingGrandma"][0], WHResult.Player2Win, 200);</v>
      </c>
      <c r="J164" t="str">
        <f t="shared" si="19"/>
        <v>whr.CreateGame(players["Agent A"][0], players["RolePlayingGrandma"][0], WHResult.Player1Win, 200);</v>
      </c>
      <c r="K164" t="str">
        <f t="shared" si="20"/>
        <v/>
      </c>
      <c r="L164" t="str">
        <f t="shared" si="21"/>
        <v>whr.CreateGame(players["Agent A"][0], players["RolePlayingGrandma"][0], WHResult.Player1Win, 200);</v>
      </c>
      <c r="M164" t="str">
        <f t="shared" si="22"/>
        <v/>
      </c>
      <c r="N164" t="str">
        <f t="shared" si="23"/>
        <v/>
      </c>
      <c r="O164" t="str">
        <f t="shared" si="15"/>
        <v>// MSL Summer Split '21 Group Stage</v>
      </c>
      <c r="P164" t="str">
        <f t="shared" si="24"/>
        <v xml:space="preserve">players["Agent A"][1]++; players["RolePlayingGrandma"][2]++; </v>
      </c>
      <c r="Q164" t="str">
        <f t="shared" si="25"/>
        <v>players["Agent A"][3] = players["Agent A"][3] + 3;</v>
      </c>
      <c r="R164" t="str">
        <f t="shared" si="26"/>
        <v>players["RolePlayingGrandma"][3] = players["RolePlayingGrandma"][3] + 1;</v>
      </c>
      <c r="S164" t="str">
        <f t="shared" si="27"/>
        <v>players["Agent A"][4] = players["Agent A"][4] + 1;</v>
      </c>
      <c r="T164" t="str">
        <f t="shared" si="28"/>
        <v>players["RolePlayingGrandma"][4] = players["RolePlayingGrandma"][4] + 3;</v>
      </c>
      <c r="U164" t="str">
        <f t="shared" si="16"/>
        <v>// MSL Summer Split '21 Group Stage</v>
      </c>
    </row>
    <row r="165" spans="1:21" x14ac:dyDescent="0.25">
      <c r="A165" s="2">
        <v>44374</v>
      </c>
      <c r="B165">
        <f t="shared" si="29"/>
        <v>200</v>
      </c>
      <c r="C165" t="s">
        <v>243</v>
      </c>
      <c r="D165" t="s">
        <v>302</v>
      </c>
      <c r="E165" s="7" t="s">
        <v>41</v>
      </c>
      <c r="F165" t="s">
        <v>298</v>
      </c>
      <c r="G165" t="s">
        <v>12</v>
      </c>
      <c r="H165" t="str">
        <f t="shared" si="17"/>
        <v>whr.CreateGame(players["nolbear"][0], players["BeerMelancon"][0], WHResult.Player1Win, 200);</v>
      </c>
      <c r="I165" t="str">
        <f t="shared" si="18"/>
        <v/>
      </c>
      <c r="J165" t="str">
        <f t="shared" si="19"/>
        <v>whr.CreateGame(players["nolbear"][0], players["BeerMelancon"][0], WHResult.Player1Win, 200);</v>
      </c>
      <c r="K165" t="str">
        <f t="shared" si="20"/>
        <v/>
      </c>
      <c r="L165" t="str">
        <f t="shared" si="21"/>
        <v>whr.CreateGame(players["nolbear"][0], players["BeerMelancon"][0], WHResult.Player1Win, 200);</v>
      </c>
      <c r="M165" t="str">
        <f t="shared" si="22"/>
        <v/>
      </c>
      <c r="N165" t="str">
        <f t="shared" si="23"/>
        <v/>
      </c>
      <c r="O165" t="str">
        <f t="shared" si="15"/>
        <v>// MSL Summer Split '21 Group Stage</v>
      </c>
      <c r="P165" t="str">
        <f t="shared" si="24"/>
        <v xml:space="preserve">players["nolbear"][1]++; players["BeerMelancon"][2]++; </v>
      </c>
      <c r="Q165" t="str">
        <f t="shared" si="25"/>
        <v>players["nolbear"][3] = players["nolbear"][3] + 3;</v>
      </c>
      <c r="R165" t="str">
        <f t="shared" si="26"/>
        <v>players["BeerMelancon"][3] = players["BeerMelancon"][3] + 0;</v>
      </c>
      <c r="S165" t="str">
        <f t="shared" si="27"/>
        <v>players["nolbear"][4] = players["nolbear"][4] + 0;</v>
      </c>
      <c r="T165" t="str">
        <f t="shared" si="28"/>
        <v>players["BeerMelancon"][4] = players["BeerMelancon"][4] + 3;</v>
      </c>
      <c r="U165" t="str">
        <f t="shared" si="16"/>
        <v>// MSL Summer Split '21 Group Stage</v>
      </c>
    </row>
    <row r="166" spans="1:21" x14ac:dyDescent="0.25">
      <c r="A166" s="2">
        <v>44374</v>
      </c>
      <c r="B166">
        <f t="shared" si="29"/>
        <v>200</v>
      </c>
      <c r="C166" t="s">
        <v>36</v>
      </c>
      <c r="D166" t="s">
        <v>245</v>
      </c>
      <c r="E166" s="7" t="s">
        <v>44</v>
      </c>
      <c r="F166" t="s">
        <v>298</v>
      </c>
      <c r="G166" t="s">
        <v>12</v>
      </c>
      <c r="H166" t="str">
        <f t="shared" si="17"/>
        <v>whr.CreateGame(players["Luso"][0], players["NukeTheWales"][0], WHResult.Player1Win, 200);</v>
      </c>
      <c r="I166" t="str">
        <f t="shared" si="18"/>
        <v>whr.CreateGame(players["Luso"][0], players["NukeTheWales"][0], WHResult.Player2Win, 200);</v>
      </c>
      <c r="J166" t="str">
        <f t="shared" si="19"/>
        <v>whr.CreateGame(players["Luso"][0], players["NukeTheWales"][0], WHResult.Player1Win, 200);</v>
      </c>
      <c r="K166" t="str">
        <f t="shared" si="20"/>
        <v/>
      </c>
      <c r="L166" t="str">
        <f t="shared" si="21"/>
        <v>whr.CreateGame(players["Luso"][0], players["NukeTheWales"][0], WHResult.Player1Win, 200);</v>
      </c>
      <c r="M166" t="str">
        <f t="shared" si="22"/>
        <v/>
      </c>
      <c r="N166" t="str">
        <f t="shared" si="23"/>
        <v/>
      </c>
      <c r="O166" t="str">
        <f t="shared" si="15"/>
        <v>// MSL Summer Split '21 Group Stage</v>
      </c>
      <c r="P166" t="str">
        <f t="shared" si="24"/>
        <v xml:space="preserve">players["Luso"][1]++; players["NukeTheWales"][2]++; </v>
      </c>
      <c r="Q166" t="str">
        <f t="shared" si="25"/>
        <v>players["Luso"][3] = players["Luso"][3] + 3;</v>
      </c>
      <c r="R166" t="str">
        <f t="shared" si="26"/>
        <v>players["NukeTheWales"][3] = players["NukeTheWales"][3] + 1;</v>
      </c>
      <c r="S166" t="str">
        <f t="shared" si="27"/>
        <v>players["Luso"][4] = players["Luso"][4] + 1;</v>
      </c>
      <c r="T166" t="str">
        <f t="shared" si="28"/>
        <v>players["NukeTheWales"][4] = players["NukeTheWales"][4] + 3;</v>
      </c>
      <c r="U166" t="str">
        <f t="shared" si="16"/>
        <v>// MSL Summer Split '21 Group Stage</v>
      </c>
    </row>
    <row r="167" spans="1:21" x14ac:dyDescent="0.25">
      <c r="A167" s="2">
        <v>44376</v>
      </c>
      <c r="B167">
        <f t="shared" si="29"/>
        <v>202</v>
      </c>
      <c r="C167" t="s">
        <v>244</v>
      </c>
      <c r="D167" t="s">
        <v>247</v>
      </c>
      <c r="E167" s="7" t="s">
        <v>43</v>
      </c>
      <c r="F167" t="s">
        <v>298</v>
      </c>
      <c r="G167" t="s">
        <v>12</v>
      </c>
      <c r="H167" t="str">
        <f t="shared" si="17"/>
        <v>whr.CreateGame(players["Teke"][0], players["Gucky"][0], WHResult.Player1Win, 202);</v>
      </c>
      <c r="I167" t="str">
        <f t="shared" si="18"/>
        <v>whr.CreateGame(players["Teke"][0], players["Gucky"][0], WHResult.Player2Win, 202);</v>
      </c>
      <c r="J167" t="str">
        <f t="shared" si="19"/>
        <v>whr.CreateGame(players["Teke"][0], players["Gucky"][0], WHResult.Player1Win, 202);</v>
      </c>
      <c r="K167" t="str">
        <f t="shared" si="20"/>
        <v>whr.CreateGame(players["Teke"][0], players["Gucky"][0], WHResult.Player2Win, 202);</v>
      </c>
      <c r="L167" t="str">
        <f t="shared" si="21"/>
        <v>whr.CreateGame(players["Teke"][0], players["Gucky"][0], WHResult.Player1Win, 202);</v>
      </c>
      <c r="M167" t="str">
        <f t="shared" si="22"/>
        <v/>
      </c>
      <c r="N167" t="str">
        <f t="shared" si="23"/>
        <v/>
      </c>
      <c r="O167" t="str">
        <f t="shared" si="15"/>
        <v>// MSL Summer Split '21 Group Stage</v>
      </c>
      <c r="P167" t="str">
        <f t="shared" si="24"/>
        <v xml:space="preserve">players["Teke"][1]++; players["Gucky"][2]++; </v>
      </c>
      <c r="Q167" t="str">
        <f t="shared" si="25"/>
        <v>players["Teke"][3] = players["Teke"][3] + 3;</v>
      </c>
      <c r="R167" t="str">
        <f t="shared" si="26"/>
        <v>players["Gucky"][3] = players["Gucky"][3] + 2;</v>
      </c>
      <c r="S167" t="str">
        <f t="shared" si="27"/>
        <v>players["Teke"][4] = players["Teke"][4] + 2;</v>
      </c>
      <c r="T167" t="str">
        <f t="shared" si="28"/>
        <v>players["Gucky"][4] = players["Gucky"][4] + 3;</v>
      </c>
      <c r="U167" t="str">
        <f t="shared" si="16"/>
        <v>// MSL Summer Split '21 Group Stage</v>
      </c>
    </row>
    <row r="168" spans="1:21" x14ac:dyDescent="0.25">
      <c r="A168" s="2">
        <v>44377</v>
      </c>
      <c r="B168">
        <f t="shared" si="29"/>
        <v>203</v>
      </c>
      <c r="C168" t="s">
        <v>245</v>
      </c>
      <c r="D168" t="s">
        <v>241</v>
      </c>
      <c r="E168" s="7" t="s">
        <v>41</v>
      </c>
      <c r="F168" t="s">
        <v>298</v>
      </c>
      <c r="G168" t="s">
        <v>235</v>
      </c>
      <c r="H168" t="str">
        <f t="shared" si="17"/>
        <v>whr.CreateGame(players["NukeTheWales"][0], players["RolePlayingGrandma"][0], WHResult.Player1Win, 203);</v>
      </c>
      <c r="I168" t="str">
        <f t="shared" si="18"/>
        <v/>
      </c>
      <c r="J168" t="str">
        <f t="shared" si="19"/>
        <v>whr.CreateGame(players["NukeTheWales"][0], players["RolePlayingGrandma"][0], WHResult.Player1Win, 203);</v>
      </c>
      <c r="K168" t="str">
        <f t="shared" si="20"/>
        <v/>
      </c>
      <c r="L168" t="str">
        <f t="shared" si="21"/>
        <v>whr.CreateGame(players["NukeTheWales"][0], players["RolePlayingGrandma"][0], WHResult.Player1Win, 203);</v>
      </c>
      <c r="M168" t="str">
        <f t="shared" si="22"/>
        <v/>
      </c>
      <c r="N168" t="str">
        <f t="shared" si="23"/>
        <v/>
      </c>
      <c r="O168" t="str">
        <f t="shared" si="15"/>
        <v>// MSL Summer Split '21 Lower Bracket Quarterfinals</v>
      </c>
      <c r="P168" t="str">
        <f t="shared" si="24"/>
        <v xml:space="preserve">players["NukeTheWales"][1]++; players["RolePlayingGrandma"][2]++; </v>
      </c>
      <c r="Q168" t="str">
        <f t="shared" si="25"/>
        <v>players["NukeTheWales"][3] = players["NukeTheWales"][3] + 3;</v>
      </c>
      <c r="R168" t="str">
        <f t="shared" si="26"/>
        <v>players["RolePlayingGrandma"][3] = players["RolePlayingGrandma"][3] + 0;</v>
      </c>
      <c r="S168" t="str">
        <f t="shared" si="27"/>
        <v>players["NukeTheWales"][4] = players["NukeTheWales"][4] + 0;</v>
      </c>
      <c r="T168" t="str">
        <f t="shared" si="28"/>
        <v>players["RolePlayingGrandma"][4] = players["RolePlayingGrandma"][4] + 3;</v>
      </c>
      <c r="U168" t="str">
        <f t="shared" si="16"/>
        <v>// MSL Summer Split '21 Lower Bracket Quarterfinals</v>
      </c>
    </row>
    <row r="169" spans="1:21" x14ac:dyDescent="0.25">
      <c r="A169" s="2">
        <v>44378</v>
      </c>
      <c r="B169">
        <f t="shared" si="29"/>
        <v>204</v>
      </c>
      <c r="C169" t="s">
        <v>93</v>
      </c>
      <c r="D169" t="s">
        <v>71</v>
      </c>
      <c r="E169" s="7" t="s">
        <v>43</v>
      </c>
      <c r="F169" t="s">
        <v>298</v>
      </c>
      <c r="G169" t="s">
        <v>309</v>
      </c>
      <c r="H169" t="str">
        <f t="shared" si="17"/>
        <v>whr.CreateGame(players["Pied"][0], players["Slosh"][0], WHResult.Player1Win, 204);</v>
      </c>
      <c r="I169" t="str">
        <f t="shared" si="18"/>
        <v>whr.CreateGame(players["Pied"][0], players["Slosh"][0], WHResult.Player2Win, 204);</v>
      </c>
      <c r="J169" t="str">
        <f t="shared" si="19"/>
        <v>whr.CreateGame(players["Pied"][0], players["Slosh"][0], WHResult.Player1Win, 204);</v>
      </c>
      <c r="K169" t="str">
        <f t="shared" si="20"/>
        <v>whr.CreateGame(players["Pied"][0], players["Slosh"][0], WHResult.Player2Win, 204);</v>
      </c>
      <c r="L169" t="str">
        <f t="shared" si="21"/>
        <v>whr.CreateGame(players["Pied"][0], players["Slosh"][0], WHResult.Player1Win, 204);</v>
      </c>
      <c r="M169" t="str">
        <f t="shared" si="22"/>
        <v/>
      </c>
      <c r="N169" t="str">
        <f t="shared" si="23"/>
        <v/>
      </c>
      <c r="O169" t="str">
        <f t="shared" si="15"/>
        <v>// MSL Summer Split '21 Upper Bracket Semifinals</v>
      </c>
      <c r="P169" t="str">
        <f t="shared" si="24"/>
        <v xml:space="preserve">players["Pied"][1]++; players["Slosh"][2]++; </v>
      </c>
      <c r="Q169" t="str">
        <f t="shared" si="25"/>
        <v>players["Pied"][3] = players["Pied"][3] + 3;</v>
      </c>
      <c r="R169" t="str">
        <f t="shared" si="26"/>
        <v>players["Slosh"][3] = players["Slosh"][3] + 2;</v>
      </c>
      <c r="S169" t="str">
        <f t="shared" si="27"/>
        <v>players["Pied"][4] = players["Pied"][4] + 2;</v>
      </c>
      <c r="T169" t="str">
        <f t="shared" si="28"/>
        <v>players["Slosh"][4] = players["Slosh"][4] + 3;</v>
      </c>
      <c r="U169" t="str">
        <f t="shared" si="16"/>
        <v>// MSL Summer Split '21 Upper Bracket Semifinals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2021-07-01T13:42:56Z</dcterms:modified>
</cp:coreProperties>
</file>