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8C177B50-4D65-4EAB-A474-CDF1AF30DF9E}" xr6:coauthVersionLast="47" xr6:coauthVersionMax="47" xr10:uidLastSave="{00000000-0000-0000-0000-000000000000}"/>
  <bookViews>
    <workbookView xWindow="-28920" yWindow="-120" windowWidth="29040" windowHeight="15840" activeTab="1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7" i="1" l="1"/>
  <c r="O357" i="1"/>
  <c r="U175" i="2"/>
  <c r="U176" i="2"/>
  <c r="U177" i="2"/>
  <c r="O175" i="2"/>
  <c r="O176" i="2"/>
  <c r="O177" i="2"/>
  <c r="H177" i="2"/>
  <c r="I177" i="2"/>
  <c r="J177" i="2"/>
  <c r="K177" i="2"/>
  <c r="L177" i="2"/>
  <c r="M177" i="2"/>
  <c r="N177" i="2"/>
  <c r="P177" i="2"/>
  <c r="Q177" i="2"/>
  <c r="R177" i="2"/>
  <c r="S177" i="2"/>
  <c r="T177" i="2"/>
  <c r="B177" i="2"/>
  <c r="H176" i="2"/>
  <c r="I176" i="2"/>
  <c r="J176" i="2"/>
  <c r="K176" i="2"/>
  <c r="L176" i="2"/>
  <c r="M176" i="2"/>
  <c r="N176" i="2"/>
  <c r="P176" i="2"/>
  <c r="Q176" i="2"/>
  <c r="R176" i="2"/>
  <c r="S176" i="2"/>
  <c r="T176" i="2"/>
  <c r="B176" i="2"/>
  <c r="H175" i="2"/>
  <c r="I175" i="2"/>
  <c r="J175" i="2"/>
  <c r="K175" i="2"/>
  <c r="L175" i="2"/>
  <c r="M175" i="2"/>
  <c r="N175" i="2"/>
  <c r="P175" i="2"/>
  <c r="Q175" i="2"/>
  <c r="R175" i="2"/>
  <c r="S175" i="2"/>
  <c r="T175" i="2"/>
  <c r="B175" i="2"/>
  <c r="H357" i="1"/>
  <c r="I357" i="1"/>
  <c r="J357" i="1"/>
  <c r="K357" i="1"/>
  <c r="L357" i="1"/>
  <c r="M357" i="1"/>
  <c r="N357" i="1"/>
  <c r="P357" i="1"/>
  <c r="Q357" i="1"/>
  <c r="R357" i="1"/>
  <c r="S357" i="1"/>
  <c r="T357" i="1"/>
  <c r="B357" i="1"/>
  <c r="O174" i="2"/>
  <c r="U174" i="2" s="1"/>
  <c r="H174" i="2"/>
  <c r="I174" i="2"/>
  <c r="J174" i="2"/>
  <c r="K174" i="2"/>
  <c r="L174" i="2"/>
  <c r="M174" i="2"/>
  <c r="N174" i="2"/>
  <c r="P174" i="2"/>
  <c r="Q174" i="2"/>
  <c r="R174" i="2"/>
  <c r="S174" i="2"/>
  <c r="T174" i="2"/>
  <c r="B174" i="2"/>
  <c r="O356" i="1"/>
  <c r="U356" i="1" s="1"/>
  <c r="H356" i="1"/>
  <c r="I356" i="1"/>
  <c r="J356" i="1"/>
  <c r="K356" i="1"/>
  <c r="L356" i="1"/>
  <c r="M356" i="1"/>
  <c r="N356" i="1"/>
  <c r="P356" i="1"/>
  <c r="Q356" i="1"/>
  <c r="R356" i="1"/>
  <c r="S356" i="1"/>
  <c r="T356" i="1"/>
  <c r="B356" i="1"/>
  <c r="O355" i="1"/>
  <c r="U355" i="1" s="1"/>
  <c r="H355" i="1"/>
  <c r="I355" i="1"/>
  <c r="J355" i="1"/>
  <c r="K355" i="1"/>
  <c r="L355" i="1"/>
  <c r="M355" i="1"/>
  <c r="N355" i="1"/>
  <c r="P355" i="1"/>
  <c r="Q355" i="1"/>
  <c r="R355" i="1"/>
  <c r="S355" i="1"/>
  <c r="T355" i="1"/>
  <c r="B355" i="1"/>
  <c r="O354" i="1"/>
  <c r="U354" i="1" s="1"/>
  <c r="H354" i="1"/>
  <c r="I354" i="1"/>
  <c r="J354" i="1"/>
  <c r="K354" i="1"/>
  <c r="L354" i="1"/>
  <c r="M354" i="1"/>
  <c r="N354" i="1"/>
  <c r="P354" i="1"/>
  <c r="Q354" i="1"/>
  <c r="R354" i="1"/>
  <c r="S354" i="1"/>
  <c r="T354" i="1"/>
  <c r="B354" i="1"/>
  <c r="O353" i="1"/>
  <c r="U353" i="1" s="1"/>
  <c r="H353" i="1"/>
  <c r="I353" i="1"/>
  <c r="J353" i="1"/>
  <c r="K353" i="1"/>
  <c r="L353" i="1"/>
  <c r="M353" i="1"/>
  <c r="N353" i="1"/>
  <c r="P353" i="1"/>
  <c r="Q353" i="1"/>
  <c r="R353" i="1"/>
  <c r="S353" i="1"/>
  <c r="T353" i="1"/>
  <c r="B353" i="1"/>
  <c r="O352" i="1"/>
  <c r="U352" i="1" s="1"/>
  <c r="H352" i="1"/>
  <c r="I352" i="1"/>
  <c r="J352" i="1"/>
  <c r="K352" i="1"/>
  <c r="L352" i="1"/>
  <c r="M352" i="1"/>
  <c r="N352" i="1"/>
  <c r="P352" i="1"/>
  <c r="Q352" i="1"/>
  <c r="R352" i="1"/>
  <c r="S352" i="1"/>
  <c r="T352" i="1"/>
  <c r="B352" i="1"/>
  <c r="O351" i="1"/>
  <c r="U351" i="1" s="1"/>
  <c r="H351" i="1"/>
  <c r="I351" i="1"/>
  <c r="J351" i="1"/>
  <c r="K351" i="1"/>
  <c r="L351" i="1"/>
  <c r="M351" i="1"/>
  <c r="N351" i="1"/>
  <c r="P351" i="1"/>
  <c r="Q351" i="1"/>
  <c r="R351" i="1"/>
  <c r="S351" i="1"/>
  <c r="T351" i="1"/>
  <c r="B351" i="1"/>
  <c r="O173" i="2"/>
  <c r="U173" i="2"/>
  <c r="H173" i="2"/>
  <c r="I173" i="2"/>
  <c r="J173" i="2"/>
  <c r="K173" i="2"/>
  <c r="L173" i="2"/>
  <c r="M173" i="2"/>
  <c r="N173" i="2"/>
  <c r="P173" i="2"/>
  <c r="Q173" i="2"/>
  <c r="R173" i="2"/>
  <c r="S173" i="2"/>
  <c r="T173" i="2"/>
  <c r="B173" i="2"/>
  <c r="O350" i="1"/>
  <c r="U350" i="1" s="1"/>
  <c r="H350" i="1"/>
  <c r="I350" i="1"/>
  <c r="J350" i="1"/>
  <c r="K350" i="1"/>
  <c r="L350" i="1"/>
  <c r="M350" i="1"/>
  <c r="N350" i="1"/>
  <c r="P350" i="1"/>
  <c r="Q350" i="1"/>
  <c r="R350" i="1"/>
  <c r="S350" i="1"/>
  <c r="T350" i="1"/>
  <c r="B350" i="1"/>
  <c r="O172" i="2"/>
  <c r="U172" i="2" s="1"/>
  <c r="H172" i="2"/>
  <c r="I172" i="2"/>
  <c r="J172" i="2"/>
  <c r="K172" i="2"/>
  <c r="L172" i="2"/>
  <c r="M172" i="2"/>
  <c r="N172" i="2"/>
  <c r="P172" i="2"/>
  <c r="Q172" i="2"/>
  <c r="R172" i="2"/>
  <c r="S172" i="2"/>
  <c r="T172" i="2"/>
  <c r="B172" i="2"/>
  <c r="O171" i="2"/>
  <c r="U171" i="2" s="1"/>
  <c r="H171" i="2"/>
  <c r="I171" i="2"/>
  <c r="J171" i="2"/>
  <c r="K171" i="2"/>
  <c r="L171" i="2"/>
  <c r="M171" i="2"/>
  <c r="N171" i="2"/>
  <c r="P171" i="2"/>
  <c r="Q171" i="2"/>
  <c r="R171" i="2"/>
  <c r="S171" i="2"/>
  <c r="T171" i="2"/>
  <c r="B171" i="2"/>
  <c r="O349" i="1"/>
  <c r="U349" i="1" s="1"/>
  <c r="H349" i="1"/>
  <c r="I349" i="1"/>
  <c r="J349" i="1"/>
  <c r="K349" i="1"/>
  <c r="L349" i="1"/>
  <c r="M349" i="1"/>
  <c r="N349" i="1"/>
  <c r="P349" i="1"/>
  <c r="Q349" i="1"/>
  <c r="R349" i="1"/>
  <c r="S349" i="1"/>
  <c r="T349" i="1"/>
  <c r="B349" i="1"/>
  <c r="O348" i="1"/>
  <c r="U348" i="1" s="1"/>
  <c r="H348" i="1"/>
  <c r="I348" i="1"/>
  <c r="J348" i="1"/>
  <c r="K348" i="1"/>
  <c r="L348" i="1"/>
  <c r="M348" i="1"/>
  <c r="N348" i="1"/>
  <c r="P348" i="1"/>
  <c r="Q348" i="1"/>
  <c r="R348" i="1"/>
  <c r="S348" i="1"/>
  <c r="T348" i="1"/>
  <c r="B348" i="1"/>
  <c r="O170" i="2"/>
  <c r="U170" i="2" s="1"/>
  <c r="H170" i="2"/>
  <c r="I170" i="2"/>
  <c r="J170" i="2"/>
  <c r="K170" i="2"/>
  <c r="L170" i="2"/>
  <c r="M170" i="2"/>
  <c r="N170" i="2"/>
  <c r="P170" i="2"/>
  <c r="Q170" i="2"/>
  <c r="R170" i="2"/>
  <c r="S170" i="2"/>
  <c r="T170" i="2"/>
  <c r="B170" i="2"/>
  <c r="O169" i="2"/>
  <c r="U169" i="2" s="1"/>
  <c r="H169" i="2"/>
  <c r="I169" i="2"/>
  <c r="J169" i="2"/>
  <c r="K169" i="2"/>
  <c r="L169" i="2"/>
  <c r="M169" i="2"/>
  <c r="N169" i="2"/>
  <c r="P169" i="2"/>
  <c r="Q169" i="2"/>
  <c r="R169" i="2"/>
  <c r="S169" i="2"/>
  <c r="T169" i="2"/>
  <c r="B169" i="2"/>
  <c r="O168" i="2"/>
  <c r="U168" i="2" s="1"/>
  <c r="H168" i="2"/>
  <c r="I168" i="2"/>
  <c r="J168" i="2"/>
  <c r="K168" i="2"/>
  <c r="L168" i="2"/>
  <c r="M168" i="2"/>
  <c r="N168" i="2"/>
  <c r="P168" i="2"/>
  <c r="Q168" i="2"/>
  <c r="R168" i="2"/>
  <c r="S168" i="2"/>
  <c r="T168" i="2"/>
  <c r="B168" i="2"/>
  <c r="B347" i="1"/>
  <c r="H347" i="1" s="1"/>
  <c r="K347" i="1"/>
  <c r="M347" i="1"/>
  <c r="N347" i="1"/>
  <c r="O347" i="1"/>
  <c r="U347" i="1" s="1"/>
  <c r="P347" i="1"/>
  <c r="Q347" i="1"/>
  <c r="R347" i="1"/>
  <c r="S347" i="1"/>
  <c r="T347" i="1"/>
  <c r="O346" i="1"/>
  <c r="U346" i="1" s="1"/>
  <c r="I346" i="1"/>
  <c r="K346" i="1"/>
  <c r="M346" i="1"/>
  <c r="N346" i="1"/>
  <c r="P346" i="1"/>
  <c r="Q346" i="1"/>
  <c r="R346" i="1"/>
  <c r="S346" i="1"/>
  <c r="T346" i="1"/>
  <c r="B346" i="1"/>
  <c r="H346" i="1" s="1"/>
  <c r="O167" i="2"/>
  <c r="U167" i="2" s="1"/>
  <c r="H167" i="2"/>
  <c r="I167" i="2"/>
  <c r="J167" i="2"/>
  <c r="K167" i="2"/>
  <c r="L167" i="2"/>
  <c r="M167" i="2"/>
  <c r="N167" i="2"/>
  <c r="P167" i="2"/>
  <c r="Q167" i="2"/>
  <c r="R167" i="2"/>
  <c r="S167" i="2"/>
  <c r="T167" i="2"/>
  <c r="B167" i="2"/>
  <c r="O166" i="2"/>
  <c r="U166" i="2"/>
  <c r="H166" i="2"/>
  <c r="I166" i="2"/>
  <c r="J166" i="2"/>
  <c r="K166" i="2"/>
  <c r="L166" i="2"/>
  <c r="M166" i="2"/>
  <c r="N166" i="2"/>
  <c r="P166" i="2"/>
  <c r="Q166" i="2"/>
  <c r="R166" i="2"/>
  <c r="S166" i="2"/>
  <c r="T166" i="2"/>
  <c r="B166" i="2"/>
  <c r="O165" i="2"/>
  <c r="U165" i="2" s="1"/>
  <c r="H165" i="2"/>
  <c r="I165" i="2"/>
  <c r="J165" i="2"/>
  <c r="K165" i="2"/>
  <c r="L165" i="2"/>
  <c r="M165" i="2"/>
  <c r="N165" i="2"/>
  <c r="P165" i="2"/>
  <c r="Q165" i="2"/>
  <c r="R165" i="2"/>
  <c r="S165" i="2"/>
  <c r="T165" i="2"/>
  <c r="B165" i="2"/>
  <c r="O164" i="2"/>
  <c r="U164" i="2" s="1"/>
  <c r="H164" i="2"/>
  <c r="I164" i="2"/>
  <c r="J164" i="2"/>
  <c r="K164" i="2"/>
  <c r="L164" i="2"/>
  <c r="M164" i="2"/>
  <c r="N164" i="2"/>
  <c r="P164" i="2"/>
  <c r="Q164" i="2"/>
  <c r="R164" i="2"/>
  <c r="S164" i="2"/>
  <c r="T164" i="2"/>
  <c r="B164" i="2"/>
  <c r="O163" i="2"/>
  <c r="U163" i="2" s="1"/>
  <c r="H163" i="2"/>
  <c r="I163" i="2"/>
  <c r="J163" i="2"/>
  <c r="K163" i="2"/>
  <c r="L163" i="2"/>
  <c r="M163" i="2"/>
  <c r="N163" i="2"/>
  <c r="P163" i="2"/>
  <c r="Q163" i="2"/>
  <c r="R163" i="2"/>
  <c r="S163" i="2"/>
  <c r="T163" i="2"/>
  <c r="B163" i="2"/>
  <c r="O345" i="1"/>
  <c r="U345" i="1" s="1"/>
  <c r="I345" i="1"/>
  <c r="K345" i="1"/>
  <c r="M345" i="1"/>
  <c r="N345" i="1"/>
  <c r="P345" i="1"/>
  <c r="Q345" i="1"/>
  <c r="R345" i="1"/>
  <c r="S345" i="1"/>
  <c r="T345" i="1"/>
  <c r="B345" i="1"/>
  <c r="J345" i="1" s="1"/>
  <c r="O162" i="2"/>
  <c r="U162" i="2"/>
  <c r="H162" i="2"/>
  <c r="I162" i="2"/>
  <c r="J162" i="2"/>
  <c r="K162" i="2"/>
  <c r="L162" i="2"/>
  <c r="M162" i="2"/>
  <c r="N162" i="2"/>
  <c r="P162" i="2"/>
  <c r="Q162" i="2"/>
  <c r="R162" i="2"/>
  <c r="S162" i="2"/>
  <c r="T162" i="2"/>
  <c r="B162" i="2"/>
  <c r="O161" i="2"/>
  <c r="U161" i="2" s="1"/>
  <c r="H161" i="2"/>
  <c r="I161" i="2"/>
  <c r="J161" i="2"/>
  <c r="K161" i="2"/>
  <c r="L161" i="2"/>
  <c r="M161" i="2"/>
  <c r="N161" i="2"/>
  <c r="P161" i="2"/>
  <c r="Q161" i="2"/>
  <c r="R161" i="2"/>
  <c r="S161" i="2"/>
  <c r="T161" i="2"/>
  <c r="B161" i="2"/>
  <c r="O160" i="2"/>
  <c r="U160" i="2" s="1"/>
  <c r="H160" i="2"/>
  <c r="I160" i="2"/>
  <c r="J160" i="2"/>
  <c r="K160" i="2"/>
  <c r="L160" i="2"/>
  <c r="M160" i="2"/>
  <c r="N160" i="2"/>
  <c r="P160" i="2"/>
  <c r="Q160" i="2"/>
  <c r="R160" i="2"/>
  <c r="S160" i="2"/>
  <c r="T160" i="2"/>
  <c r="B160" i="2"/>
  <c r="O159" i="2"/>
  <c r="U159" i="2" s="1"/>
  <c r="H159" i="2"/>
  <c r="I159" i="2"/>
  <c r="J159" i="2"/>
  <c r="K159" i="2"/>
  <c r="L159" i="2"/>
  <c r="M159" i="2"/>
  <c r="N159" i="2"/>
  <c r="P159" i="2"/>
  <c r="Q159" i="2"/>
  <c r="R159" i="2"/>
  <c r="S159" i="2"/>
  <c r="T159" i="2"/>
  <c r="B159" i="2"/>
  <c r="O158" i="2"/>
  <c r="U158" i="2" s="1"/>
  <c r="H158" i="2"/>
  <c r="I158" i="2"/>
  <c r="J158" i="2"/>
  <c r="K158" i="2"/>
  <c r="L158" i="2"/>
  <c r="M158" i="2"/>
  <c r="N158" i="2"/>
  <c r="P158" i="2"/>
  <c r="Q158" i="2"/>
  <c r="R158" i="2"/>
  <c r="S158" i="2"/>
  <c r="T158" i="2"/>
  <c r="B158" i="2"/>
  <c r="O344" i="1"/>
  <c r="U344" i="1" s="1"/>
  <c r="K344" i="1"/>
  <c r="M344" i="1"/>
  <c r="N344" i="1"/>
  <c r="P344" i="1"/>
  <c r="Q344" i="1"/>
  <c r="R344" i="1"/>
  <c r="S344" i="1"/>
  <c r="T344" i="1"/>
  <c r="B344" i="1"/>
  <c r="I344" i="1" s="1"/>
  <c r="O157" i="2"/>
  <c r="U157" i="2"/>
  <c r="H157" i="2"/>
  <c r="I157" i="2"/>
  <c r="J157" i="2"/>
  <c r="K157" i="2"/>
  <c r="L157" i="2"/>
  <c r="M157" i="2"/>
  <c r="N157" i="2"/>
  <c r="P157" i="2"/>
  <c r="Q157" i="2"/>
  <c r="R157" i="2"/>
  <c r="S157" i="2"/>
  <c r="T157" i="2"/>
  <c r="B157" i="2"/>
  <c r="O156" i="2"/>
  <c r="U156" i="2" s="1"/>
  <c r="H156" i="2"/>
  <c r="I156" i="2"/>
  <c r="J156" i="2"/>
  <c r="K156" i="2"/>
  <c r="L156" i="2"/>
  <c r="M156" i="2"/>
  <c r="N156" i="2"/>
  <c r="P156" i="2"/>
  <c r="Q156" i="2"/>
  <c r="R156" i="2"/>
  <c r="S156" i="2"/>
  <c r="T156" i="2"/>
  <c r="B156" i="2"/>
  <c r="O155" i="2"/>
  <c r="U155" i="2" s="1"/>
  <c r="H155" i="2"/>
  <c r="I155" i="2"/>
  <c r="J155" i="2"/>
  <c r="K155" i="2"/>
  <c r="L155" i="2"/>
  <c r="M155" i="2"/>
  <c r="N155" i="2"/>
  <c r="P155" i="2"/>
  <c r="Q155" i="2"/>
  <c r="R155" i="2"/>
  <c r="S155" i="2"/>
  <c r="T155" i="2"/>
  <c r="B155" i="2"/>
  <c r="O343" i="1"/>
  <c r="U343" i="1" s="1"/>
  <c r="I343" i="1"/>
  <c r="K343" i="1"/>
  <c r="M343" i="1"/>
  <c r="N343" i="1"/>
  <c r="P343" i="1"/>
  <c r="Q343" i="1"/>
  <c r="R343" i="1"/>
  <c r="S343" i="1"/>
  <c r="T343" i="1"/>
  <c r="B343" i="1"/>
  <c r="H343" i="1" s="1"/>
  <c r="O154" i="2"/>
  <c r="U154" i="2"/>
  <c r="H154" i="2"/>
  <c r="I154" i="2"/>
  <c r="J154" i="2"/>
  <c r="K154" i="2"/>
  <c r="L154" i="2"/>
  <c r="M154" i="2"/>
  <c r="N154" i="2"/>
  <c r="P154" i="2"/>
  <c r="Q154" i="2"/>
  <c r="R154" i="2"/>
  <c r="S154" i="2"/>
  <c r="T154" i="2"/>
  <c r="B154" i="2"/>
  <c r="O153" i="2"/>
  <c r="U153" i="2" s="1"/>
  <c r="H153" i="2"/>
  <c r="I153" i="2"/>
  <c r="J153" i="2"/>
  <c r="K153" i="2"/>
  <c r="L153" i="2"/>
  <c r="M153" i="2"/>
  <c r="N153" i="2"/>
  <c r="P153" i="2"/>
  <c r="Q153" i="2"/>
  <c r="R153" i="2"/>
  <c r="S153" i="2"/>
  <c r="T153" i="2"/>
  <c r="B153" i="2"/>
  <c r="O342" i="1"/>
  <c r="U342" i="1" s="1"/>
  <c r="I342" i="1"/>
  <c r="K342" i="1"/>
  <c r="M342" i="1"/>
  <c r="N342" i="1"/>
  <c r="P342" i="1"/>
  <c r="Q342" i="1"/>
  <c r="R342" i="1"/>
  <c r="S342" i="1"/>
  <c r="T342" i="1"/>
  <c r="B342" i="1"/>
  <c r="L342" i="1" s="1"/>
  <c r="O341" i="1"/>
  <c r="U341" i="1" s="1"/>
  <c r="I341" i="1"/>
  <c r="K341" i="1"/>
  <c r="M341" i="1"/>
  <c r="N341" i="1"/>
  <c r="P341" i="1"/>
  <c r="Q341" i="1"/>
  <c r="R341" i="1"/>
  <c r="S341" i="1"/>
  <c r="T341" i="1"/>
  <c r="B341" i="1"/>
  <c r="H341" i="1" s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 s="1"/>
  <c r="I340" i="1"/>
  <c r="K340" i="1"/>
  <c r="M340" i="1"/>
  <c r="N340" i="1"/>
  <c r="P340" i="1"/>
  <c r="Q340" i="1"/>
  <c r="R340" i="1"/>
  <c r="S340" i="1"/>
  <c r="T340" i="1"/>
  <c r="B340" i="1"/>
  <c r="L340" i="1" s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M339" i="1"/>
  <c r="N339" i="1"/>
  <c r="P339" i="1"/>
  <c r="Q339" i="1"/>
  <c r="R339" i="1"/>
  <c r="S339" i="1"/>
  <c r="T339" i="1"/>
  <c r="B339" i="1"/>
  <c r="H339" i="1" s="1"/>
  <c r="O338" i="1"/>
  <c r="U338" i="1" s="1"/>
  <c r="I338" i="1"/>
  <c r="K338" i="1"/>
  <c r="M338" i="1"/>
  <c r="N338" i="1"/>
  <c r="P338" i="1"/>
  <c r="Q338" i="1"/>
  <c r="R338" i="1"/>
  <c r="S338" i="1"/>
  <c r="T338" i="1"/>
  <c r="B338" i="1"/>
  <c r="H338" i="1" s="1"/>
  <c r="O337" i="1"/>
  <c r="U337" i="1" s="1"/>
  <c r="I337" i="1"/>
  <c r="K337" i="1"/>
  <c r="M337" i="1"/>
  <c r="N337" i="1"/>
  <c r="P337" i="1"/>
  <c r="Q337" i="1"/>
  <c r="R337" i="1"/>
  <c r="S337" i="1"/>
  <c r="T337" i="1"/>
  <c r="B337" i="1"/>
  <c r="J337" i="1" s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I336" i="1"/>
  <c r="K336" i="1"/>
  <c r="M336" i="1"/>
  <c r="N336" i="1"/>
  <c r="P336" i="1"/>
  <c r="Q336" i="1"/>
  <c r="R336" i="1"/>
  <c r="S336" i="1"/>
  <c r="T336" i="1"/>
  <c r="B336" i="1"/>
  <c r="J336" i="1" s="1"/>
  <c r="O145" i="2"/>
  <c r="H145" i="2"/>
  <c r="I145" i="2"/>
  <c r="J145" i="2"/>
  <c r="K145" i="2"/>
  <c r="L145" i="2"/>
  <c r="M145" i="2"/>
  <c r="N145" i="2"/>
  <c r="B145" i="2"/>
  <c r="O335" i="1"/>
  <c r="U335" i="1" s="1"/>
  <c r="I335" i="1"/>
  <c r="K335" i="1"/>
  <c r="M335" i="1"/>
  <c r="N335" i="1"/>
  <c r="P335" i="1"/>
  <c r="Q335" i="1"/>
  <c r="R335" i="1"/>
  <c r="S335" i="1"/>
  <c r="T335" i="1"/>
  <c r="B335" i="1"/>
  <c r="J335" i="1" s="1"/>
  <c r="O334" i="1"/>
  <c r="U334" i="1" s="1"/>
  <c r="K334" i="1"/>
  <c r="M334" i="1"/>
  <c r="N334" i="1"/>
  <c r="P334" i="1"/>
  <c r="Q334" i="1"/>
  <c r="R334" i="1"/>
  <c r="S334" i="1"/>
  <c r="T334" i="1"/>
  <c r="B334" i="1"/>
  <c r="J334" i="1" s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 s="1"/>
  <c r="I333" i="1"/>
  <c r="K333" i="1"/>
  <c r="M333" i="1"/>
  <c r="N333" i="1"/>
  <c r="P333" i="1"/>
  <c r="Q333" i="1"/>
  <c r="R333" i="1"/>
  <c r="S333" i="1"/>
  <c r="T333" i="1"/>
  <c r="B333" i="1"/>
  <c r="H333" i="1" s="1"/>
  <c r="O332" i="1"/>
  <c r="U332" i="1" s="1"/>
  <c r="I332" i="1"/>
  <c r="K332" i="1"/>
  <c r="M332" i="1"/>
  <c r="N332" i="1"/>
  <c r="P332" i="1"/>
  <c r="Q332" i="1"/>
  <c r="R332" i="1"/>
  <c r="S332" i="1"/>
  <c r="T332" i="1"/>
  <c r="B332" i="1"/>
  <c r="H332" i="1" s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I331" i="1"/>
  <c r="K331" i="1"/>
  <c r="M331" i="1"/>
  <c r="N331" i="1"/>
  <c r="P331" i="1"/>
  <c r="Q331" i="1"/>
  <c r="R331" i="1"/>
  <c r="S331" i="1"/>
  <c r="T331" i="1"/>
  <c r="B331" i="1"/>
  <c r="H331" i="1" s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M330" i="1"/>
  <c r="N330" i="1"/>
  <c r="P330" i="1"/>
  <c r="Q330" i="1"/>
  <c r="R330" i="1"/>
  <c r="S330" i="1"/>
  <c r="T330" i="1"/>
  <c r="B330" i="1"/>
  <c r="H330" i="1" s="1"/>
  <c r="O119" i="2"/>
  <c r="K119" i="2"/>
  <c r="M119" i="2"/>
  <c r="B119" i="2"/>
  <c r="H119" i="2" s="1"/>
  <c r="O328" i="1"/>
  <c r="U328" i="1" s="1"/>
  <c r="K328" i="1"/>
  <c r="M328" i="1"/>
  <c r="P328" i="1"/>
  <c r="Q328" i="1"/>
  <c r="R328" i="1"/>
  <c r="S328" i="1"/>
  <c r="T328" i="1"/>
  <c r="O327" i="1"/>
  <c r="U327" i="1" s="1"/>
  <c r="I327" i="1"/>
  <c r="K327" i="1"/>
  <c r="M327" i="1"/>
  <c r="P327" i="1"/>
  <c r="Q327" i="1"/>
  <c r="R327" i="1"/>
  <c r="S327" i="1"/>
  <c r="T327" i="1"/>
  <c r="B328" i="1"/>
  <c r="N328" i="1" s="1"/>
  <c r="B327" i="1"/>
  <c r="J327" i="1" s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M3" i="4"/>
  <c r="M4" i="4"/>
  <c r="D3" i="4"/>
  <c r="D4" i="4"/>
  <c r="G4" i="4"/>
  <c r="B3" i="4"/>
  <c r="G3" i="4" s="1"/>
  <c r="B4" i="4"/>
  <c r="O4" i="4" s="1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J340" i="1" l="1"/>
  <c r="J331" i="1"/>
  <c r="H334" i="1"/>
  <c r="L347" i="1"/>
  <c r="I347" i="1"/>
  <c r="H327" i="1"/>
  <c r="L328" i="1"/>
  <c r="L345" i="1"/>
  <c r="J347" i="1"/>
  <c r="J342" i="1"/>
  <c r="I334" i="1"/>
  <c r="H337" i="1"/>
  <c r="J328" i="1"/>
  <c r="H336" i="1"/>
  <c r="H340" i="1"/>
  <c r="L333" i="1"/>
  <c r="H335" i="1"/>
  <c r="H342" i="1"/>
  <c r="L296" i="1"/>
  <c r="H345" i="1"/>
  <c r="L332" i="1"/>
  <c r="L339" i="1"/>
  <c r="L343" i="1"/>
  <c r="N327" i="1"/>
  <c r="L331" i="1"/>
  <c r="J333" i="1"/>
  <c r="K339" i="1"/>
  <c r="J341" i="1"/>
  <c r="L344" i="1"/>
  <c r="L346" i="1"/>
  <c r="L330" i="1"/>
  <c r="J332" i="1"/>
  <c r="L338" i="1"/>
  <c r="J339" i="1"/>
  <c r="J343" i="1"/>
  <c r="L341" i="1"/>
  <c r="L327" i="1"/>
  <c r="I328" i="1"/>
  <c r="K330" i="1"/>
  <c r="L335" i="1"/>
  <c r="L336" i="1"/>
  <c r="I339" i="1"/>
  <c r="H344" i="1"/>
  <c r="J346" i="1"/>
  <c r="J324" i="1"/>
  <c r="H328" i="1"/>
  <c r="J330" i="1"/>
  <c r="L334" i="1"/>
  <c r="L337" i="1"/>
  <c r="J338" i="1"/>
  <c r="I326" i="1"/>
  <c r="I330" i="1"/>
  <c r="J344" i="1"/>
  <c r="E4" i="4"/>
  <c r="H4" i="4"/>
  <c r="F4" i="4"/>
  <c r="N4" i="4"/>
  <c r="P4" i="4"/>
  <c r="Q4" i="4" s="1"/>
  <c r="I4" i="4"/>
  <c r="J4" i="4" s="1"/>
  <c r="Q3" i="4"/>
  <c r="I3" i="4"/>
  <c r="H3" i="4"/>
  <c r="P3" i="4"/>
  <c r="O3" i="4"/>
  <c r="F3" i="4"/>
  <c r="E3" i="4"/>
  <c r="J3" i="4" s="1"/>
  <c r="N3" i="4"/>
  <c r="I131" i="2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<sst xmlns="http://schemas.openxmlformats.org/spreadsheetml/2006/main" count="2965" uniqueCount="311">
  <si>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</si>
  <si>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</si>
  <si>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</si>
  <si>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</si>
  <si>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</si>
  <si>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</si>
  <si>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</si>
  <si>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</si>
  <si>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</si>
  <si>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</si>
  <si>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</si>
  <si>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</si>
  <si>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</si>
  <si>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</si>
  <si>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</si>
  <si>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</si>
  <si>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</si>
  <si>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</si>
  <si>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</si>
  <si>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</si>
  <si>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</si>
  <si>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</si>
  <si>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</si>
  <si>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</si>
  <si>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</si>
  <si>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</si>
  <si>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</si>
  <si>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</si>
  <si>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</si>
  <si>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</si>
  <si>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</si>
  <si>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</si>
  <si>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</si>
  <si>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</si>
  <si>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</si>
  <si>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</si>
  <si>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</si>
  <si>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</si>
  <si>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</si>
  <si>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</si>
  <si>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</si>
  <si>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</si>
  <si>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</si>
  <si>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</si>
  <si>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</si>
  <si>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</si>
  <si>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</si>
  <si>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</si>
  <si>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</si>
  <si>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</si>
  <si>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</si>
  <si>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</si>
  <si>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</si>
  <si>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</si>
  <si>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</si>
  <si>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</si>
  <si>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</si>
  <si>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</si>
  <si>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</si>
  <si>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</si>
  <si>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</si>
  <si>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</si>
  <si>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</si>
  <si>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</si>
  <si>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</si>
  <si>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</si>
  <si>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</si>
  <si>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</si>
  <si>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</si>
  <si>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</si>
  <si>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</si>
  <si>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</si>
  <si>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</si>
  <si>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</si>
  <si>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</si>
  <si>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</si>
  <si>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</si>
  <si>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</si>
  <si>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</si>
  <si>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</si>
  <si>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</si>
  <si>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</si>
  <si>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</si>
  <si>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</si>
  <si>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</si>
  <si>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</si>
  <si>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</si>
  <si>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</si>
  <si>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</si>
  <si>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</si>
  <si>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</si>
  <si>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</si>
  <si>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</si>
  <si>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</si>
  <si>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</si>
  <si>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</si>
  <si>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</si>
  <si>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</si>
  <si>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</si>
  <si>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</si>
  <si>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</si>
  <si>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</si>
  <si>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</si>
  <si>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</si>
  <si>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</si>
  <si>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</si>
  <si>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</si>
  <si>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</si>
  <si>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</si>
  <si>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</si>
  <si>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</si>
  <si>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</si>
  <si>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</si>
  <si>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</si>
  <si>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</si>
  <si>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</si>
  <si>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</si>
  <si>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</si>
  <si>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</si>
  <si>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</si>
  <si>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</si>
  <si>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</si>
  <si>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</si>
  <si>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</si>
  <si>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</si>
  <si>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</si>
  <si>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</si>
  <si>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</si>
  <si>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</si>
  <si>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</si>
  <si>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</si>
  <si>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</si>
  <si>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</si>
  <si>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</si>
  <si>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</si>
  <si>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</si>
  <si>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</si>
  <si>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</si>
  <si>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</si>
  <si>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</si>
  <si>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</si>
  <si>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</si>
  <si>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</si>
  <si>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</si>
  <si>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</si>
  <si>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</si>
  <si>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</si>
  <si>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</si>
  <si>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</si>
  <si>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</si>
  <si>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</si>
  <si>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</si>
  <si>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</si>
  <si>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</si>
  <si>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</si>
  <si>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</si>
  <si>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</si>
  <si>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</si>
  <si>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</si>
  <si>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</si>
  <si>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</si>
  <si>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</si>
  <si>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</si>
  <si>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</si>
  <si>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</si>
  <si>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</si>
  <si>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</si>
  <si>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</si>
  <si>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</si>
  <si>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</si>
  <si>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</si>
  <si>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</si>
  <si>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</si>
  <si>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</si>
  <si>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</si>
  <si>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</si>
  <si>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</si>
  <si>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</si>
  <si>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</si>
  <si>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</si>
  <si>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</si>
  <si>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</si>
  <si>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</si>
  <si>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</si>
  <si>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</si>
  <si>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</si>
  <si>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</si>
  <si>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</si>
  <si>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</si>
  <si>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</si>
  <si>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</si>
  <si>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</si>
  <si>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</si>
  <si>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</si>
  <si>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</si>
  <si>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</si>
  <si>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</si>
  <si>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</si>
  <si>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</si>
  <si>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</si>
  <si>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</si>
  <si>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</si>
  <si>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</si>
  <si>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</si>
  <si>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</si>
  <si>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</si>
  <si>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</si>
  <si>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</si>
  <si>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</si>
  <si>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</si>
  <si>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</si>
  <si>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</si>
  <si>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</si>
  <si>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</si>
  <si>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</si>
  <si>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</si>
  <si>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</si>
  <si>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</si>
  <si>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</si>
  <si>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</si>
  <si>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</si>
  <si>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</si>
  <si>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</si>
  <si>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</si>
  <si>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</si>
  <si>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</si>
  <si>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</si>
  <si>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</si>
  <si>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</si>
  <si>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</si>
  <si>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</si>
  <si>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</si>
  <si>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</si>
  <si>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</si>
  <si>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</si>
  <si>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</si>
  <si>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</si>
  <si>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</si>
  <si>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</si>
  <si>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</si>
  <si>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</si>
  <si>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</si>
  <si>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</si>
  <si>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</si>
  <si>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</si>
  <si>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</si>
  <si>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</si>
  <si>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</si>
  <si>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</si>
  <si>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</si>
  <si>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</si>
  <si>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</si>
  <si>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</si>
  <si>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</si>
  <si>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</si>
  <si>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</si>
  <si>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</si>
  <si>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</si>
  <si>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</si>
  <si>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</si>
  <si>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</si>
  <si>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</si>
  <si>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</si>
  <si>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</si>
  <si>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</si>
  <si>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</si>
  <si>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</si>
  <si>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</si>
  <si>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</si>
  <si>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</si>
  <si>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</si>
  <si>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</si>
  <si>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</si>
  <si>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</si>
  <si>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</si>
  <si>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</si>
  <si>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</si>
  <si>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</si>
  <si>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</si>
  <si>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</si>
  <si>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</si>
  <si>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</si>
  <si>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</si>
  <si>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</si>
  <si>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</si>
  <si>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</si>
  <si>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</si>
  <si>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</si>
  <si>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</si>
  <si>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</si>
  <si>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</si>
  <si>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</si>
  <si>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</si>
  <si>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</si>
  <si>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</si>
  <si>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</si>
  <si>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</si>
  <si>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</si>
  <si>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</si>
  <si>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</si>
  <si>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</si>
  <si>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</si>
  <si>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</si>
  <si>
    <t>SweetieMan v Poolboi</t>
  </si>
  <si>
    <t>nolbear v NukeTheWales</t>
  </si>
  <si>
    <t>NukeTheWales v Luso</t>
  </si>
  <si>
    <t>Mylo Grams v Luso</t>
  </si>
  <si>
    <t>NukeTheWales v BeerMelancon</t>
  </si>
  <si>
    <t>nolbear v BeerMelancon</t>
  </si>
  <si>
    <t>Upper Bracket Semifinals</t>
  </si>
  <si>
    <t>MSL Summer Gauntlet 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</si>
</sst>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57"/>
  <sheetViews>
    <sheetView workbookViewId="0">
      <pane ySplit="1" topLeftCell="A345" activePane="bottomLeft" state="frozen"/>
      <selection pane="bottomLeft" activeCell="H372" sqref="H372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3.8554687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6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6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6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6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6" si="64">IF(VALUE(RIGHT($E258, 1))&gt;1, _xlfn.CONCAT("whr.CreateGame(players[""",$C258, """][0], players[""", $D258, """][0], WHResult.Player2Win, ", $B258, ");"), "")</f>
        <v/>
      </c>
      <c r="L258" t="str">
        <f t="shared" ref="L258:L346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6" si="66">IF(VALUE(RIGHT($E258, 1))&gt;2, _xlfn.CONCAT("whr.CreateGame(players[""",$C258, """][0], players[""", $D258, """][0], WHResult.Player2Win, ", $B258, ");"), "")</f>
        <v/>
      </c>
      <c r="N258" t="str">
        <f t="shared" ref="N258:N346" si="67">IF(VALUE(LEFT($E258, 1))&gt;3, _xlfn.CONCAT("whr.CreateGame(players[""",$C258, """][0], players[""", $D258, """][0], WHResult.Player1Win, ", $B258, ");"), "")</f>
        <v/>
      </c>
      <c r="O258" t="str">
        <f t="shared" ref="O258:O346" si="68">_xlfn.CONCAT("// ",$F258, " ", $G258)</f>
        <v>// Champions Cup '21 Group Stage</v>
      </c>
      <c r="P258" t="str">
        <f t="shared" ref="P258:P346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6" si="70">_xlfn.CONCAT("players[""",$C258,"""][3] = players[""",$C258,"""][3] + ", LEFT($E258, 1), ";")</f>
        <v>players["einBirnenbaum"][3] = players["einBirnenbaum"][3] + 3;</v>
      </c>
      <c r="R258" t="str">
        <f t="shared" ref="R258:R346" si="71">_xlfn.CONCAT("players[""",$D258,"""][3] = players[""",$D258,"""][3] + ", RIGHT($E258, 1), ";")</f>
        <v>players["BKXO"][3] = players["BKXO"][3] + 1;</v>
      </c>
      <c r="S258" t="str">
        <f t="shared" ref="S258:S346" si="72">_xlfn.CONCAT("players[""",$C258,"""][4] = players[""",$C258,"""][4] + ", RIGHT($E258, 1), ";")</f>
        <v>players["einBirnenbaum"][4] = players["einBirnenbaum"][4] + 1;</v>
      </c>
      <c r="T258" t="str">
        <f t="shared" ref="T258:T346" si="73">_xlfn.CONCAT("players[""",$D258,"""][4] = players[""",$D258,"""][4] + ", LEFT($E258, 1), ";")</f>
        <v>players["BKXO"][4] = players["BKXO"][4] + 3;</v>
      </c>
      <c r="U258" t="str">
        <f t="shared" ref="U258:U346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273</v>
      </c>
      <c r="G277" t="s">
        <v>274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275</v>
      </c>
      <c r="E278" s="3" t="s">
        <v>41</v>
      </c>
      <c r="F278" t="s">
        <v>273</v>
      </c>
      <c r="G278" t="s">
        <v>274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273</v>
      </c>
      <c r="G279" t="s">
        <v>274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273</v>
      </c>
      <c r="G280" t="s">
        <v>274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276</v>
      </c>
      <c r="E281" s="3" t="s">
        <v>41</v>
      </c>
      <c r="F281" t="s">
        <v>273</v>
      </c>
      <c r="G281" t="s">
        <v>274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277</v>
      </c>
      <c r="E282" s="3" t="s">
        <v>41</v>
      </c>
      <c r="F282" t="s">
        <v>273</v>
      </c>
      <c r="G282" t="s">
        <v>274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273</v>
      </c>
      <c r="G283" t="s">
        <v>274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276</v>
      </c>
      <c r="E284" s="3" t="s">
        <v>66</v>
      </c>
      <c r="F284" t="s">
        <v>273</v>
      </c>
      <c r="G284" t="s">
        <v>274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278</v>
      </c>
      <c r="D285" s="1" t="s">
        <v>279</v>
      </c>
      <c r="E285" s="3" t="s">
        <v>41</v>
      </c>
      <c r="F285" t="s">
        <v>273</v>
      </c>
      <c r="G285" t="s">
        <v>274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279</v>
      </c>
      <c r="E286" s="3" t="s">
        <v>41</v>
      </c>
      <c r="F286" t="s">
        <v>273</v>
      </c>
      <c r="G286" t="s">
        <v>274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278</v>
      </c>
      <c r="D287" s="1" t="s">
        <v>27</v>
      </c>
      <c r="E287" s="3" t="s">
        <v>44</v>
      </c>
      <c r="F287" t="s">
        <v>273</v>
      </c>
      <c r="G287" t="s">
        <v>280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273</v>
      </c>
      <c r="G288" t="s">
        <v>280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277</v>
      </c>
      <c r="D289" s="1" t="s">
        <v>23</v>
      </c>
      <c r="E289" s="3" t="s">
        <v>43</v>
      </c>
      <c r="F289" t="s">
        <v>273</v>
      </c>
      <c r="G289" t="s">
        <v>280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273</v>
      </c>
      <c r="G290" t="s">
        <v>280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273</v>
      </c>
      <c r="G291" t="s">
        <v>280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273</v>
      </c>
      <c r="G292" t="s">
        <v>280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279</v>
      </c>
      <c r="E293" s="3" t="s">
        <v>41</v>
      </c>
      <c r="F293" t="s">
        <v>273</v>
      </c>
      <c r="G293" t="s">
        <v>280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278</v>
      </c>
      <c r="D294" s="1" t="s">
        <v>79</v>
      </c>
      <c r="E294" s="3" t="s">
        <v>41</v>
      </c>
      <c r="F294" t="s">
        <v>273</v>
      </c>
      <c r="G294" t="s">
        <v>281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275</v>
      </c>
      <c r="E295" s="3" t="s">
        <v>41</v>
      </c>
      <c r="F295" t="s">
        <v>273</v>
      </c>
      <c r="G295" t="s">
        <v>281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279</v>
      </c>
      <c r="E296" s="3" t="s">
        <v>41</v>
      </c>
      <c r="F296" t="s">
        <v>273</v>
      </c>
      <c r="G296" t="s">
        <v>281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273</v>
      </c>
      <c r="G297" t="s">
        <v>281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273</v>
      </c>
      <c r="G298" t="s">
        <v>281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273</v>
      </c>
      <c r="G299" t="s">
        <v>280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277</v>
      </c>
      <c r="D300" s="1" t="s">
        <v>9</v>
      </c>
      <c r="E300" s="3" t="s">
        <v>41</v>
      </c>
      <c r="F300" t="s">
        <v>273</v>
      </c>
      <c r="G300" t="s">
        <v>281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273</v>
      </c>
      <c r="G301" t="s">
        <v>281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273</v>
      </c>
      <c r="G302" t="s">
        <v>281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273</v>
      </c>
      <c r="G303" t="s">
        <v>282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273</v>
      </c>
      <c r="G304" t="s">
        <v>282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273</v>
      </c>
      <c r="G305" t="s">
        <v>282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275</v>
      </c>
      <c r="E306" s="3" t="s">
        <v>44</v>
      </c>
      <c r="F306" t="s">
        <v>273</v>
      </c>
      <c r="G306" t="s">
        <v>282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273</v>
      </c>
      <c r="G307" t="s">
        <v>282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273</v>
      </c>
      <c r="G308" t="s">
        <v>282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279</v>
      </c>
      <c r="E309" s="3" t="s">
        <v>41</v>
      </c>
      <c r="F309" t="s">
        <v>273</v>
      </c>
      <c r="G309" t="s">
        <v>282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277</v>
      </c>
      <c r="D310" s="1" t="s">
        <v>86</v>
      </c>
      <c r="E310" s="3" t="s">
        <v>41</v>
      </c>
      <c r="F310" t="s">
        <v>273</v>
      </c>
      <c r="G310" t="s">
        <v>282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275</v>
      </c>
      <c r="E311" s="3" t="s">
        <v>41</v>
      </c>
      <c r="F311" t="s">
        <v>273</v>
      </c>
      <c r="G311" t="s">
        <v>283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273</v>
      </c>
      <c r="G312" t="s">
        <v>283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277</v>
      </c>
      <c r="E313" s="3" t="s">
        <v>41</v>
      </c>
      <c r="F313" t="s">
        <v>273</v>
      </c>
      <c r="G313" t="s">
        <v>283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273</v>
      </c>
      <c r="G314" t="s">
        <v>283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273</v>
      </c>
      <c r="G315" t="s">
        <v>283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279</v>
      </c>
      <c r="E316" s="3" t="s">
        <v>41</v>
      </c>
      <c r="F316" t="s">
        <v>273</v>
      </c>
      <c r="G316" t="s">
        <v>283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278</v>
      </c>
      <c r="E317" s="3" t="s">
        <v>44</v>
      </c>
      <c r="F317" t="s">
        <v>273</v>
      </c>
      <c r="G317" t="s">
        <v>283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278</v>
      </c>
      <c r="D318" s="1" t="s">
        <v>6</v>
      </c>
      <c r="E318" s="3" t="s">
        <v>43</v>
      </c>
      <c r="F318" t="s">
        <v>273</v>
      </c>
      <c r="G318" t="s">
        <v>284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278</v>
      </c>
      <c r="D319" s="1" t="s">
        <v>26</v>
      </c>
      <c r="E319" s="3" t="s">
        <v>43</v>
      </c>
      <c r="F319" t="s">
        <v>273</v>
      </c>
      <c r="G319" t="s">
        <v>284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273</v>
      </c>
      <c r="G320" t="s">
        <v>284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273</v>
      </c>
      <c r="G321" t="s">
        <v>284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273</v>
      </c>
      <c r="G322" t="s">
        <v>285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273</v>
      </c>
      <c r="G323" t="s">
        <v>285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275</v>
      </c>
      <c r="E324" s="3" t="s">
        <v>41</v>
      </c>
      <c r="F324" t="s">
        <v>273</v>
      </c>
      <c r="G324" t="s">
        <v>284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275</v>
      </c>
      <c r="D325" s="1" t="s">
        <v>279</v>
      </c>
      <c r="E325" s="3" t="s">
        <v>41</v>
      </c>
      <c r="F325" t="s">
        <v>273</v>
      </c>
      <c r="G325" t="s">
        <v>285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277</v>
      </c>
      <c r="D326" s="1" t="s">
        <v>21</v>
      </c>
      <c r="E326" s="3" t="s">
        <v>46</v>
      </c>
      <c r="F326" t="s">
        <v>273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273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273</v>
      </c>
      <c r="G328" t="s">
        <v>286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277</v>
      </c>
      <c r="E329" s="3" t="s">
        <v>42</v>
      </c>
      <c r="F329" t="s">
        <v>273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275</v>
      </c>
      <c r="D330" s="1" t="s">
        <v>278</v>
      </c>
      <c r="E330" s="3" t="s">
        <v>43</v>
      </c>
      <c r="F330" t="s">
        <v>273</v>
      </c>
      <c r="G330" t="s">
        <v>285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279</v>
      </c>
      <c r="E331" s="3" t="s">
        <v>41</v>
      </c>
      <c r="F331" t="s">
        <v>298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298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277</v>
      </c>
      <c r="D333" s="1" t="s">
        <v>299</v>
      </c>
      <c r="E333" s="3" t="s">
        <v>41</v>
      </c>
      <c r="F333" t="s">
        <v>298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299</v>
      </c>
      <c r="D334" s="1" t="s">
        <v>300</v>
      </c>
      <c r="E334" s="3" t="s">
        <v>44</v>
      </c>
      <c r="F334" t="s">
        <v>298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277</v>
      </c>
      <c r="D335" s="1" t="s">
        <v>300</v>
      </c>
      <c r="E335" s="3" t="s">
        <v>41</v>
      </c>
      <c r="F335" t="s">
        <v>298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277</v>
      </c>
      <c r="D336" s="1" t="s">
        <v>36</v>
      </c>
      <c r="E336" s="3" t="s">
        <v>41</v>
      </c>
      <c r="F336" t="s">
        <v>298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298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300</v>
      </c>
      <c r="E338" s="3" t="s">
        <v>41</v>
      </c>
      <c r="F338" t="s">
        <v>298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299</v>
      </c>
      <c r="D339" s="1" t="s">
        <v>36</v>
      </c>
      <c r="E339" s="3" t="s">
        <v>43</v>
      </c>
      <c r="F339" t="s">
        <v>298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298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275</v>
      </c>
      <c r="E341" s="3" t="s">
        <v>41</v>
      </c>
      <c r="F341" t="s">
        <v>298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279</v>
      </c>
      <c r="E342" s="3" t="s">
        <v>41</v>
      </c>
      <c r="F342" t="s">
        <v>298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  <row r="343" spans="1:21" x14ac:dyDescent="0.25">
      <c r="A343" s="2">
        <v>44370</v>
      </c>
      <c r="B343">
        <f t="shared" si="60"/>
        <v>741</v>
      </c>
      <c r="C343" s="1" t="s">
        <v>30</v>
      </c>
      <c r="D343" s="1" t="s">
        <v>279</v>
      </c>
      <c r="E343" s="3" t="s">
        <v>41</v>
      </c>
      <c r="F343" t="s">
        <v>298</v>
      </c>
      <c r="G343" t="s">
        <v>12</v>
      </c>
      <c r="H343" t="str">
        <f t="shared" si="61"/>
        <v>whr.CreateGame(players["Rocci"][0], players["DexDax"][0], WHResult.Player1Win, 741);</v>
      </c>
      <c r="I343" t="str">
        <f t="shared" si="62"/>
        <v/>
      </c>
      <c r="J343" t="str">
        <f t="shared" si="63"/>
        <v>whr.CreateGame(players["Rocci"][0], players["DexDax"][0], WHResult.Player1Win, 741);</v>
      </c>
      <c r="K343" t="str">
        <f t="shared" si="64"/>
        <v/>
      </c>
      <c r="L343" t="str">
        <f t="shared" si="65"/>
        <v>whr.CreateGame(players["Rocci"][0], players["DexDax"][0], WHResult.Player1Win, 741);</v>
      </c>
      <c r="M343" t="str">
        <f t="shared" si="66"/>
        <v/>
      </c>
      <c r="N343" t="str">
        <f t="shared" si="67"/>
        <v/>
      </c>
      <c r="O343" t="str">
        <f t="shared" si="68"/>
        <v>// MSL Summer Split '21 Group Stage</v>
      </c>
      <c r="P343" t="str">
        <f t="shared" si="69"/>
        <v xml:space="preserve">players["Rocci"][1]++; players["DexDax"][2]++; </v>
      </c>
      <c r="Q343" t="str">
        <f t="shared" si="70"/>
        <v>players["Rocci"][3] = players["Rocci"][3] + 3;</v>
      </c>
      <c r="R343" t="str">
        <f t="shared" si="71"/>
        <v>players["DexDax"][3] = players["DexDax"][3] + 0;</v>
      </c>
      <c r="S343" t="str">
        <f t="shared" si="72"/>
        <v>players["Rocci"][4] = players["Rocci"][4] + 0;</v>
      </c>
      <c r="T343" t="str">
        <f t="shared" si="73"/>
        <v>players["DexDax"][4] = players["DexDax"][4] + 3;</v>
      </c>
      <c r="U343" t="str">
        <f t="shared" si="74"/>
        <v>// MSL Summer Split '21 Group Stage</v>
      </c>
    </row>
    <row r="344" spans="1:21" x14ac:dyDescent="0.25">
      <c r="A344" s="2">
        <v>44372</v>
      </c>
      <c r="B344">
        <f t="shared" si="60"/>
        <v>743</v>
      </c>
      <c r="C344" s="1" t="s">
        <v>21</v>
      </c>
      <c r="D344" s="1" t="s">
        <v>30</v>
      </c>
      <c r="E344" s="3" t="s">
        <v>44</v>
      </c>
      <c r="F344" t="s">
        <v>298</v>
      </c>
      <c r="G344" t="s">
        <v>12</v>
      </c>
      <c r="H344" t="str">
        <f t="shared" si="61"/>
        <v>whr.CreateGame(players["ImSpiker"][0], players["Rocci"][0], WHResult.Player1Win, 743);</v>
      </c>
      <c r="I344" t="str">
        <f t="shared" si="62"/>
        <v>whr.CreateGame(players["ImSpiker"][0], players["Rocci"][0], WHResult.Player2Win, 743);</v>
      </c>
      <c r="J344" t="str">
        <f t="shared" si="63"/>
        <v>whr.CreateGame(players["ImSpiker"][0], players["Rocci"][0], WHResult.Player1Win, 743);</v>
      </c>
      <c r="K344" t="str">
        <f t="shared" si="64"/>
        <v/>
      </c>
      <c r="L344" t="str">
        <f t="shared" si="65"/>
        <v>whr.CreateGame(players["ImSpiker"][0], players["Rocci"][0], WHResult.Player1Win, 743);</v>
      </c>
      <c r="M344" t="str">
        <f t="shared" si="66"/>
        <v/>
      </c>
      <c r="N344" t="str">
        <f t="shared" si="67"/>
        <v/>
      </c>
      <c r="O344" t="str">
        <f t="shared" si="68"/>
        <v>// MSL Summer Split '21 Group Stage</v>
      </c>
      <c r="P344" t="str">
        <f t="shared" si="69"/>
        <v xml:space="preserve">players["ImSpiker"][1]++; players["Rocci"][2]++; </v>
      </c>
      <c r="Q344" t="str">
        <f t="shared" si="70"/>
        <v>players["ImSpiker"][3] = players["ImSpiker"][3] + 3;</v>
      </c>
      <c r="R344" t="str">
        <f t="shared" si="71"/>
        <v>players["Rocci"][3] = players["Rocci"][3] + 1;</v>
      </c>
      <c r="S344" t="str">
        <f t="shared" si="72"/>
        <v>players["ImSpiker"][4] = players["ImSpiker"][4] + 1;</v>
      </c>
      <c r="T344" t="str">
        <f t="shared" si="73"/>
        <v>players["Rocci"][4] = players["Rocci"][4] + 3;</v>
      </c>
      <c r="U344" t="str">
        <f t="shared" si="74"/>
        <v>// MSL Summer Split '21 Group Stage</v>
      </c>
    </row>
    <row r="345" spans="1:21" x14ac:dyDescent="0.25">
      <c r="A345" s="2">
        <v>44372</v>
      </c>
      <c r="B345">
        <f t="shared" si="60"/>
        <v>743</v>
      </c>
      <c r="C345" s="1" t="s">
        <v>23</v>
      </c>
      <c r="D345" s="1" t="s">
        <v>79</v>
      </c>
      <c r="E345" s="3" t="s">
        <v>41</v>
      </c>
      <c r="F345" t="s">
        <v>298</v>
      </c>
      <c r="G345" t="s">
        <v>12</v>
      </c>
      <c r="H345" t="str">
        <f t="shared" si="61"/>
        <v>whr.CreateGame(players["einBirnenbaum"][0], players["XanderG"][0], WHResult.Player1Win, 743);</v>
      </c>
      <c r="I345" t="str">
        <f t="shared" si="62"/>
        <v/>
      </c>
      <c r="J345" t="str">
        <f t="shared" si="63"/>
        <v>whr.CreateGame(players["einBirnenbaum"][0], players["XanderG"][0], WHResult.Player1Win, 743);</v>
      </c>
      <c r="K345" t="str">
        <f t="shared" si="64"/>
        <v/>
      </c>
      <c r="L345" t="str">
        <f t="shared" si="65"/>
        <v>whr.CreateGame(players["einBirnenbaum"][0], players["XanderG"][0], WHResult.Player1Win, 743);</v>
      </c>
      <c r="M345" t="str">
        <f t="shared" si="66"/>
        <v/>
      </c>
      <c r="N345" t="str">
        <f t="shared" si="67"/>
        <v/>
      </c>
      <c r="O345" t="str">
        <f t="shared" si="68"/>
        <v>// MSL Summer Split '21 Group Stage</v>
      </c>
      <c r="P345" t="str">
        <f t="shared" si="69"/>
        <v xml:space="preserve">players["einBirnenbaum"][1]++; players["XanderG"][2]++; </v>
      </c>
      <c r="Q345" t="str">
        <f t="shared" si="70"/>
        <v>players["einBirnenbaum"][3] = players["einBirnenbaum"][3] + 3;</v>
      </c>
      <c r="R345" t="str">
        <f t="shared" si="71"/>
        <v>players["XanderG"][3] = players["XanderG"][3] + 0;</v>
      </c>
      <c r="S345" t="str">
        <f t="shared" si="72"/>
        <v>players["einBirnenbaum"][4] = players["einBirnenbaum"][4] + 0;</v>
      </c>
      <c r="T345" t="str">
        <f t="shared" si="73"/>
        <v>players["XanderG"][4] = players["XanderG"][4] + 3;</v>
      </c>
      <c r="U345" t="str">
        <f t="shared" si="74"/>
        <v>// MSL Summer Split '21 Group Stage</v>
      </c>
    </row>
    <row r="346" spans="1:21" x14ac:dyDescent="0.25">
      <c r="A346" s="2">
        <v>44374</v>
      </c>
      <c r="B346">
        <f t="shared" si="60"/>
        <v>745</v>
      </c>
      <c r="C346" s="1" t="s">
        <v>23</v>
      </c>
      <c r="D346" s="1" t="s">
        <v>275</v>
      </c>
      <c r="E346" s="3" t="s">
        <v>41</v>
      </c>
      <c r="F346" t="s">
        <v>298</v>
      </c>
      <c r="G346" t="s">
        <v>12</v>
      </c>
      <c r="H346" t="str">
        <f t="shared" si="61"/>
        <v>whr.CreateGame(players["einBirnenbaum"][0], players["Rickshaw"][0], WHResult.Player1Win, 745);</v>
      </c>
      <c r="I346" t="str">
        <f t="shared" si="62"/>
        <v/>
      </c>
      <c r="J346" t="str">
        <f t="shared" si="63"/>
        <v>whr.CreateGame(players["einBirnenbaum"][0], players["Rickshaw"][0], WHResult.Player1Win, 745);</v>
      </c>
      <c r="K346" t="str">
        <f t="shared" si="64"/>
        <v/>
      </c>
      <c r="L346" t="str">
        <f t="shared" si="65"/>
        <v>whr.CreateGame(players["einBirnenbaum"][0], players["Rickshaw"][0], WHResult.Player1Win, 745);</v>
      </c>
      <c r="M346" t="str">
        <f t="shared" si="66"/>
        <v/>
      </c>
      <c r="N346" t="str">
        <f t="shared" si="67"/>
        <v/>
      </c>
      <c r="O346" t="str">
        <f t="shared" si="68"/>
        <v>// MSL Summer Split '21 Group Stage</v>
      </c>
      <c r="P346" t="str">
        <f t="shared" si="69"/>
        <v xml:space="preserve">players["einBirnenbaum"][1]++; players["Rickshaw"][2]++; </v>
      </c>
      <c r="Q346" t="str">
        <f t="shared" si="70"/>
        <v>players["einBirnenbaum"][3] = players["einBirnenbaum"][3] + 3;</v>
      </c>
      <c r="R346" t="str">
        <f t="shared" si="71"/>
        <v>players["Rickshaw"][3] = players["Rickshaw"][3] + 0;</v>
      </c>
      <c r="S346" t="str">
        <f t="shared" si="72"/>
        <v>players["einBirnenbaum"][4] = players["einBirnenbaum"][4] + 0;</v>
      </c>
      <c r="T346" t="str">
        <f t="shared" si="73"/>
        <v>players["Rickshaw"][4] = players["Rickshaw"][4] + 3;</v>
      </c>
      <c r="U346" t="str">
        <f t="shared" si="74"/>
        <v>// MSL Summer Split '21 Group Stage</v>
      </c>
    </row>
    <row r="347" spans="1:21" x14ac:dyDescent="0.25">
      <c r="A347" s="2">
        <v>44376</v>
      </c>
      <c r="B347">
        <f t="shared" ref="B347:B357" si="75">_xlfn.DAYS(A347, "6/13/2019")</f>
        <v>747</v>
      </c>
      <c r="C347" s="1" t="s">
        <v>79</v>
      </c>
      <c r="D347" s="1" t="s">
        <v>275</v>
      </c>
      <c r="E347" s="3" t="s">
        <v>44</v>
      </c>
      <c r="F347" t="s">
        <v>298</v>
      </c>
      <c r="G347" t="s">
        <v>12</v>
      </c>
      <c r="H347" t="str">
        <f t="shared" ref="H347:H357" si="76">IF(VALUE(LEFT($E347, 1))&gt;0, _xlfn.CONCAT("whr.CreateGame(players[""",$C347, """][0], players[""", $D347, """][0], WHResult.Player1Win, ", $B347, ");"), "")</f>
        <v>whr.CreateGame(players["XanderG"][0], players["Rickshaw"][0], WHResult.Player1Win, 747);</v>
      </c>
      <c r="I347" t="str">
        <f t="shared" ref="I347:I357" si="77">IF(VALUE(RIGHT($E347, 1))&gt;0, _xlfn.CONCAT("whr.CreateGame(players[""",$C347, """][0], players[""", $D347, """][0], WHResult.Player2Win, ", $B347, ");"), "")</f>
        <v>whr.CreateGame(players["XanderG"][0], players["Rickshaw"][0], WHResult.Player2Win, 747);</v>
      </c>
      <c r="J347" t="str">
        <f t="shared" ref="J347:J357" si="78">IF(VALUE(LEFT($E347, 1))&gt;1, _xlfn.CONCAT("whr.CreateGame(players[""",$C347, """][0], players[""", $D347, """][0], WHResult.Player1Win, ", $B347, ");"), "")</f>
        <v>whr.CreateGame(players["XanderG"][0], players["Rickshaw"][0], WHResult.Player1Win, 747);</v>
      </c>
      <c r="K347" t="str">
        <f t="shared" ref="K347:K357" si="79">IF(VALUE(RIGHT($E347, 1))&gt;1, _xlfn.CONCAT("whr.CreateGame(players[""",$C347, """][0], players[""", $D347, """][0], WHResult.Player2Win, ", $B347, ");"), "")</f>
        <v/>
      </c>
      <c r="L347" t="str">
        <f t="shared" ref="L347:L357" si="80">IF(VALUE(LEFT($E347, 1))&gt;2, _xlfn.CONCAT("whr.CreateGame(players[""",$C347, """][0], players[""", $D347, """][0], WHResult.Player1Win, ", $B347, ");"), "")</f>
        <v>whr.CreateGame(players["XanderG"][0], players["Rickshaw"][0], WHResult.Player1Win, 747);</v>
      </c>
      <c r="M347" t="str">
        <f t="shared" ref="M347:M357" si="81">IF(VALUE(RIGHT($E347, 1))&gt;2, _xlfn.CONCAT("whr.CreateGame(players[""",$C347, """][0], players[""", $D347, """][0], WHResult.Player2Win, ", $B347, ");"), "")</f>
        <v/>
      </c>
      <c r="N347" t="str">
        <f t="shared" ref="N347:N357" si="82">IF(VALUE(LEFT($E347, 1))&gt;3, _xlfn.CONCAT("whr.CreateGame(players[""",$C347, """][0], players[""", $D347, """][0], WHResult.Player1Win, ", $B347, ");"), "")</f>
        <v/>
      </c>
      <c r="O347" t="str">
        <f t="shared" ref="O347:O357" si="83">_xlfn.CONCAT("// ",$F347, " ", $G347)</f>
        <v>// MSL Summer Split '21 Group Stage</v>
      </c>
      <c r="P347" t="str">
        <f t="shared" ref="P347:P357" si="84">IF(LEFT($E347,1)&gt;RIGHT($E347,1),_xlfn.CONCAT("players[""",$C347,"""][1]++; players[""",$D347,"""][2]++; ",""), "")</f>
        <v xml:space="preserve">players["XanderG"][1]++; players["Rickshaw"][2]++; </v>
      </c>
      <c r="Q347" t="str">
        <f t="shared" ref="Q347:Q357" si="85">_xlfn.CONCAT("players[""",$C347,"""][3] = players[""",$C347,"""][3] + ", LEFT($E347, 1), ";")</f>
        <v>players["XanderG"][3] = players["XanderG"][3] + 3;</v>
      </c>
      <c r="R347" t="str">
        <f t="shared" ref="R347:R357" si="86">_xlfn.CONCAT("players[""",$D347,"""][3] = players[""",$D347,"""][3] + ", RIGHT($E347, 1), ";")</f>
        <v>players["Rickshaw"][3] = players["Rickshaw"][3] + 1;</v>
      </c>
      <c r="S347" t="str">
        <f t="shared" ref="S347:S357" si="87">_xlfn.CONCAT("players[""",$C347,"""][4] = players[""",$C347,"""][4] + ", RIGHT($E347, 1), ";")</f>
        <v>players["XanderG"][4] = players["XanderG"][4] + 1;</v>
      </c>
      <c r="T347" t="str">
        <f t="shared" ref="T347:T357" si="88">_xlfn.CONCAT("players[""",$D347,"""][4] = players[""",$D347,"""][4] + ", LEFT($E347, 1), ";")</f>
        <v>players["Rickshaw"][4] = players["Rickshaw"][4] + 3;</v>
      </c>
      <c r="U347" t="str">
        <f t="shared" ref="U347:U357" si="89">O347</f>
        <v>// MSL Summer Split '21 Group Stage</v>
      </c>
    </row>
    <row r="348" spans="1:21" x14ac:dyDescent="0.25">
      <c r="A348" s="2">
        <v>44378</v>
      </c>
      <c r="B348">
        <f t="shared" si="75"/>
        <v>749</v>
      </c>
      <c r="C348" s="1" t="s">
        <v>79</v>
      </c>
      <c r="D348" s="1" t="s">
        <v>96</v>
      </c>
      <c r="E348" s="3" t="s">
        <v>41</v>
      </c>
      <c r="F348" t="s">
        <v>298</v>
      </c>
      <c r="G348" t="s">
        <v>235</v>
      </c>
      <c r="H348" t="str">
        <f t="shared" si="76"/>
        <v>whr.CreateGame(players["XanderG"][0], players["Nick The Ultra"][0], WHResult.Player1Win, 749);</v>
      </c>
      <c r="I348" t="str">
        <f t="shared" si="77"/>
        <v/>
      </c>
      <c r="J348" t="str">
        <f t="shared" si="78"/>
        <v>whr.CreateGame(players["XanderG"][0], players["Nick The Ultra"][0], WHResult.Player1Win, 749);</v>
      </c>
      <c r="K348" t="str">
        <f t="shared" si="79"/>
        <v/>
      </c>
      <c r="L348" t="str">
        <f t="shared" si="80"/>
        <v>whr.CreateGame(players["XanderG"][0], players["Nick The Ultra"][0], WHResult.Player1Win, 749);</v>
      </c>
      <c r="M348" t="str">
        <f t="shared" si="81"/>
        <v/>
      </c>
      <c r="N348" t="str">
        <f t="shared" si="82"/>
        <v/>
      </c>
      <c r="O348" t="str">
        <f t="shared" si="83"/>
        <v>// MSL Summer Split '21 Lower Bracket Quarterfinals</v>
      </c>
      <c r="P348" t="str">
        <f t="shared" si="84"/>
        <v xml:space="preserve">players["XanderG"][1]++; players["Nick The Ultra"][2]++; </v>
      </c>
      <c r="Q348" t="str">
        <f t="shared" si="85"/>
        <v>players["XanderG"][3] = players["XanderG"][3] + 3;</v>
      </c>
      <c r="R348" t="str">
        <f t="shared" si="86"/>
        <v>players["Nick The Ultra"][3] = players["Nick The Ultra"][3] + 0;</v>
      </c>
      <c r="S348" t="str">
        <f t="shared" si="87"/>
        <v>players["XanderG"][4] = players["XanderG"][4] + 0;</v>
      </c>
      <c r="T348" t="str">
        <f t="shared" si="88"/>
        <v>players["Nick The Ultra"][4] = players["Nick The Ultra"][4] + 3;</v>
      </c>
      <c r="U348" t="str">
        <f t="shared" si="89"/>
        <v>// MSL Summer Split '21 Lower Bracket Quarterfinals</v>
      </c>
    </row>
    <row r="349" spans="1:21" x14ac:dyDescent="0.25">
      <c r="A349" s="2">
        <v>44378</v>
      </c>
      <c r="B349">
        <f t="shared" si="75"/>
        <v>749</v>
      </c>
      <c r="C349" s="1" t="s">
        <v>7</v>
      </c>
      <c r="D349" s="1" t="s">
        <v>21</v>
      </c>
      <c r="E349" s="3" t="s">
        <v>44</v>
      </c>
      <c r="F349" t="s">
        <v>298</v>
      </c>
      <c r="G349" t="s">
        <v>236</v>
      </c>
      <c r="H349" t="str">
        <f t="shared" si="76"/>
        <v>whr.CreateGame(players["J0k3r"][0], players["ImSpiker"][0], WHResult.Player1Win, 749);</v>
      </c>
      <c r="I349" t="str">
        <f t="shared" si="77"/>
        <v>whr.CreateGame(players["J0k3r"][0], players["ImSpiker"][0], WHResult.Player2Win, 749);</v>
      </c>
      <c r="J349" t="str">
        <f t="shared" si="78"/>
        <v>whr.CreateGame(players["J0k3r"][0], players["ImSpiker"][0], WHResult.Player1Win, 749);</v>
      </c>
      <c r="K349" t="str">
        <f t="shared" si="79"/>
        <v/>
      </c>
      <c r="L349" t="str">
        <f t="shared" si="80"/>
        <v>whr.CreateGame(players["J0k3r"][0], players["ImSpiker"][0], WHResult.Player1Win, 749);</v>
      </c>
      <c r="M349" t="str">
        <f t="shared" si="81"/>
        <v/>
      </c>
      <c r="N349" t="str">
        <f t="shared" si="82"/>
        <v/>
      </c>
      <c r="O349" t="str">
        <f t="shared" si="83"/>
        <v>// MSL Summer Split '21 Upper Bracket Finals</v>
      </c>
      <c r="P349" t="str">
        <f t="shared" si="84"/>
        <v xml:space="preserve">players["J0k3r"][1]++; players["ImSpiker"][2]++; </v>
      </c>
      <c r="Q349" t="str">
        <f t="shared" si="85"/>
        <v>players["J0k3r"][3] = players["J0k3r"][3] + 3;</v>
      </c>
      <c r="R349" t="str">
        <f t="shared" si="86"/>
        <v>players["ImSpiker"][3] = players["ImSpiker"][3] + 1;</v>
      </c>
      <c r="S349" t="str">
        <f t="shared" si="87"/>
        <v>players["J0k3r"][4] = players["J0k3r"][4] + 1;</v>
      </c>
      <c r="T349" t="str">
        <f t="shared" si="88"/>
        <v>players["ImSpiker"][4] = players["ImSpiker"][4] + 3;</v>
      </c>
      <c r="U349" t="str">
        <f t="shared" si="89"/>
        <v>// MSL Summer Split '21 Upper Bracket Finals</v>
      </c>
    </row>
    <row r="350" spans="1:21" x14ac:dyDescent="0.25">
      <c r="A350" s="2">
        <v>44379</v>
      </c>
      <c r="B350">
        <f t="shared" si="75"/>
        <v>750</v>
      </c>
      <c r="C350" s="1" t="s">
        <v>299</v>
      </c>
      <c r="D350" s="1" t="s">
        <v>30</v>
      </c>
      <c r="E350" s="3" t="s">
        <v>41</v>
      </c>
      <c r="F350" t="s">
        <v>298</v>
      </c>
      <c r="G350" t="s">
        <v>309</v>
      </c>
      <c r="H350" t="str">
        <f t="shared" si="76"/>
        <v>whr.CreateGame(players["ThisIsMyUsername"][0], players["Rocci"][0], WHResult.Player1Win, 750);</v>
      </c>
      <c r="I350" t="str">
        <f t="shared" si="77"/>
        <v/>
      </c>
      <c r="J350" t="str">
        <f t="shared" si="78"/>
        <v>whr.CreateGame(players["ThisIsMyUsername"][0], players["Rocci"][0], WHResult.Player1Win, 750);</v>
      </c>
      <c r="K350" t="str">
        <f t="shared" si="79"/>
        <v/>
      </c>
      <c r="L350" t="str">
        <f t="shared" si="80"/>
        <v>whr.CreateGame(players["ThisIsMyUsername"][0], players["Rocci"][0], WHResult.Player1Win, 750);</v>
      </c>
      <c r="M350" t="str">
        <f t="shared" si="81"/>
        <v/>
      </c>
      <c r="N350" t="str">
        <f t="shared" si="82"/>
        <v/>
      </c>
      <c r="O350" t="str">
        <f t="shared" si="83"/>
        <v>// MSL Summer Split '21 Upper Bracket Semifinals</v>
      </c>
      <c r="P350" t="str">
        <f t="shared" si="84"/>
        <v xml:space="preserve">players["ThisIsMyUsername"][1]++; players["Rocci"][2]++; </v>
      </c>
      <c r="Q350" t="str">
        <f t="shared" si="85"/>
        <v>players["ThisIsMyUsername"][3] = players["ThisIsMyUsername"][3] + 3;</v>
      </c>
      <c r="R350" t="str">
        <f t="shared" si="86"/>
        <v>players["Rocci"][3] = players["Rocci"][3] + 0;</v>
      </c>
      <c r="S350" t="str">
        <f t="shared" si="87"/>
        <v>players["ThisIsMyUsername"][4] = players["ThisIsMyUsername"][4] + 0;</v>
      </c>
      <c r="T350" t="str">
        <f t="shared" si="88"/>
        <v>players["Rocci"][4] = players["Rocci"][4] + 3;</v>
      </c>
      <c r="U350" t="str">
        <f t="shared" si="89"/>
        <v>// MSL Summer Split '21 Upper Bracket Semifinals</v>
      </c>
    </row>
    <row r="351" spans="1:21" x14ac:dyDescent="0.25">
      <c r="A351" s="2">
        <v>44379</v>
      </c>
      <c r="B351">
        <f t="shared" si="75"/>
        <v>750</v>
      </c>
      <c r="C351" s="1" t="s">
        <v>23</v>
      </c>
      <c r="D351" s="1" t="s">
        <v>300</v>
      </c>
      <c r="E351" s="3" t="s">
        <v>41</v>
      </c>
      <c r="F351" t="s">
        <v>298</v>
      </c>
      <c r="G351" t="s">
        <v>235</v>
      </c>
      <c r="H351" t="str">
        <f t="shared" si="76"/>
        <v>whr.CreateGame(players["einBirnenbaum"][0], players["Tramzy"][0], WHResult.Player1Win, 750);</v>
      </c>
      <c r="I351" t="str">
        <f t="shared" si="77"/>
        <v/>
      </c>
      <c r="J351" t="str">
        <f t="shared" si="78"/>
        <v>whr.CreateGame(players["einBirnenbaum"][0], players["Tramzy"][0], WHResult.Player1Win, 750);</v>
      </c>
      <c r="K351" t="str">
        <f t="shared" si="79"/>
        <v/>
      </c>
      <c r="L351" t="str">
        <f t="shared" si="80"/>
        <v>whr.CreateGame(players["einBirnenbaum"][0], players["Tramzy"][0], WHResult.Player1Win, 750);</v>
      </c>
      <c r="M351" t="str">
        <f t="shared" si="81"/>
        <v/>
      </c>
      <c r="N351" t="str">
        <f t="shared" si="82"/>
        <v/>
      </c>
      <c r="O351" t="str">
        <f t="shared" si="83"/>
        <v>// MSL Summer Split '21 Lower Bracket Quarterfinals</v>
      </c>
      <c r="P351" t="str">
        <f t="shared" si="84"/>
        <v xml:space="preserve">players["einBirnenbaum"][1]++; players["Tramzy"][2]++; </v>
      </c>
      <c r="Q351" t="str">
        <f t="shared" si="85"/>
        <v>players["einBirnenbaum"][3] = players["einBirnenbaum"][3] + 3;</v>
      </c>
      <c r="R351" t="str">
        <f t="shared" si="86"/>
        <v>players["Tramzy"][3] = players["Tramzy"][3] + 0;</v>
      </c>
      <c r="S351" t="str">
        <f t="shared" si="87"/>
        <v>players["einBirnenbaum"][4] = players["einBirnenbaum"][4] + 0;</v>
      </c>
      <c r="T351" t="str">
        <f t="shared" si="88"/>
        <v>players["Tramzy"][4] = players["Tramzy"][4] + 3;</v>
      </c>
      <c r="U351" t="str">
        <f t="shared" si="89"/>
        <v>// MSL Summer Split '21 Lower Bracket Quarterfinals</v>
      </c>
    </row>
    <row r="352" spans="1:21" x14ac:dyDescent="0.25">
      <c r="A352" s="2">
        <v>44379</v>
      </c>
      <c r="B352">
        <f t="shared" si="75"/>
        <v>750</v>
      </c>
      <c r="C352" s="1" t="s">
        <v>277</v>
      </c>
      <c r="D352" s="1" t="s">
        <v>299</v>
      </c>
      <c r="E352" s="3" t="s">
        <v>44</v>
      </c>
      <c r="F352" t="s">
        <v>298</v>
      </c>
      <c r="G352" t="s">
        <v>236</v>
      </c>
      <c r="H352" t="str">
        <f t="shared" si="76"/>
        <v>whr.CreateGame(players["Tricks"][0], players["ThisIsMyUsername"][0], WHResult.Player1Win, 750);</v>
      </c>
      <c r="I352" t="str">
        <f t="shared" si="77"/>
        <v>whr.CreateGame(players["Tricks"][0], players["ThisIsMyUsername"][0], WHResult.Player2Win, 750);</v>
      </c>
      <c r="J352" t="str">
        <f t="shared" si="78"/>
        <v>whr.CreateGame(players["Tricks"][0], players["ThisIsMyUsername"][0], WHResult.Player1Win, 750);</v>
      </c>
      <c r="K352" t="str">
        <f t="shared" si="79"/>
        <v/>
      </c>
      <c r="L352" t="str">
        <f t="shared" si="80"/>
        <v>whr.CreateGame(players["Tricks"][0], players["ThisIsMyUsername"][0], WHResult.Player1Win, 750);</v>
      </c>
      <c r="M352" t="str">
        <f t="shared" si="81"/>
        <v/>
      </c>
      <c r="N352" t="str">
        <f t="shared" si="82"/>
        <v/>
      </c>
      <c r="O352" t="str">
        <f t="shared" si="83"/>
        <v>// MSL Summer Split '21 Upper Bracket Finals</v>
      </c>
      <c r="P352" t="str">
        <f t="shared" si="84"/>
        <v xml:space="preserve">players["Tricks"][1]++; players["ThisIsMyUsername"][2]++; </v>
      </c>
      <c r="Q352" t="str">
        <f t="shared" si="85"/>
        <v>players["Tricks"][3] = players["Tricks"][3] + 3;</v>
      </c>
      <c r="R352" t="str">
        <f t="shared" si="86"/>
        <v>players["ThisIsMyUsername"][3] = players["ThisIsMyUsername"][3] + 1;</v>
      </c>
      <c r="S352" t="str">
        <f t="shared" si="87"/>
        <v>players["Tricks"][4] = players["Tricks"][4] + 1;</v>
      </c>
      <c r="T352" t="str">
        <f t="shared" si="88"/>
        <v>players["ThisIsMyUsername"][4] = players["ThisIsMyUsername"][4] + 3;</v>
      </c>
      <c r="U352" t="str">
        <f t="shared" si="89"/>
        <v>// MSL Summer Split '21 Upper Bracket Finals</v>
      </c>
    </row>
    <row r="353" spans="1:21" x14ac:dyDescent="0.25">
      <c r="A353" s="2">
        <v>44382</v>
      </c>
      <c r="B353">
        <f t="shared" si="75"/>
        <v>753</v>
      </c>
      <c r="C353" s="1" t="s">
        <v>275</v>
      </c>
      <c r="D353" s="1" t="s">
        <v>279</v>
      </c>
      <c r="E353" s="3" t="s">
        <v>41</v>
      </c>
      <c r="F353" t="s">
        <v>298</v>
      </c>
      <c r="G353" t="s">
        <v>235</v>
      </c>
      <c r="H353" t="str">
        <f t="shared" si="76"/>
        <v>whr.CreateGame(players["Rickshaw"][0], players["DexDax"][0], WHResult.Player1Win, 753);</v>
      </c>
      <c r="I353" t="str">
        <f t="shared" si="77"/>
        <v/>
      </c>
      <c r="J353" t="str">
        <f t="shared" si="78"/>
        <v>whr.CreateGame(players["Rickshaw"][0], players["DexDax"][0], WHResult.Player1Win, 753);</v>
      </c>
      <c r="K353" t="str">
        <f t="shared" si="79"/>
        <v/>
      </c>
      <c r="L353" t="str">
        <f t="shared" si="80"/>
        <v>whr.CreateGame(players["Rickshaw"][0], players["DexDax"][0], WHResult.Player1Win, 753);</v>
      </c>
      <c r="M353" t="str">
        <f t="shared" si="81"/>
        <v/>
      </c>
      <c r="N353" t="str">
        <f t="shared" si="82"/>
        <v/>
      </c>
      <c r="O353" t="str">
        <f t="shared" si="83"/>
        <v>// MSL Summer Split '21 Lower Bracket Quarterfinals</v>
      </c>
      <c r="P353" t="str">
        <f t="shared" si="84"/>
        <v xml:space="preserve">players["Rickshaw"][1]++; players["DexDax"][2]++; </v>
      </c>
      <c r="Q353" t="str">
        <f t="shared" si="85"/>
        <v>players["Rickshaw"][3] = players["Rickshaw"][3] + 3;</v>
      </c>
      <c r="R353" t="str">
        <f t="shared" si="86"/>
        <v>players["DexDax"][3] = players["DexDax"][3] + 0;</v>
      </c>
      <c r="S353" t="str">
        <f t="shared" si="87"/>
        <v>players["Rickshaw"][4] = players["Rickshaw"][4] + 0;</v>
      </c>
      <c r="T353" t="str">
        <f t="shared" si="88"/>
        <v>players["DexDax"][4] = players["DexDax"][4] + 3;</v>
      </c>
      <c r="U353" t="str">
        <f t="shared" si="89"/>
        <v>// MSL Summer Split '21 Lower Bracket Quarterfinals</v>
      </c>
    </row>
    <row r="354" spans="1:21" x14ac:dyDescent="0.25">
      <c r="A354" s="2">
        <v>44383</v>
      </c>
      <c r="B354">
        <f t="shared" si="75"/>
        <v>754</v>
      </c>
      <c r="C354" s="1" t="s">
        <v>30</v>
      </c>
      <c r="D354" s="1" t="s">
        <v>36</v>
      </c>
      <c r="E354" s="3" t="s">
        <v>43</v>
      </c>
      <c r="F354" t="s">
        <v>298</v>
      </c>
      <c r="G354" t="s">
        <v>235</v>
      </c>
      <c r="H354" t="str">
        <f t="shared" si="76"/>
        <v>whr.CreateGame(players["Rocci"][0], players["Luso"][0], WHResult.Player1Win, 754);</v>
      </c>
      <c r="I354" t="str">
        <f t="shared" si="77"/>
        <v>whr.CreateGame(players["Rocci"][0], players["Luso"][0], WHResult.Player2Win, 754);</v>
      </c>
      <c r="J354" t="str">
        <f t="shared" si="78"/>
        <v>whr.CreateGame(players["Rocci"][0], players["Luso"][0], WHResult.Player1Win, 754);</v>
      </c>
      <c r="K354" t="str">
        <f t="shared" si="79"/>
        <v>whr.CreateGame(players["Rocci"][0], players["Luso"][0], WHResult.Player2Win, 754);</v>
      </c>
      <c r="L354" t="str">
        <f t="shared" si="80"/>
        <v>whr.CreateGame(players["Rocci"][0], players["Luso"][0], WHResult.Player1Win, 754);</v>
      </c>
      <c r="M354" t="str">
        <f t="shared" si="81"/>
        <v/>
      </c>
      <c r="N354" t="str">
        <f t="shared" si="82"/>
        <v/>
      </c>
      <c r="O354" t="str">
        <f t="shared" si="83"/>
        <v>// MSL Summer Split '21 Lower Bracket Quarterfinals</v>
      </c>
      <c r="P354" t="str">
        <f t="shared" si="84"/>
        <v xml:space="preserve">players["Rocci"][1]++; players["Luso"][2]++; </v>
      </c>
      <c r="Q354" t="str">
        <f t="shared" si="85"/>
        <v>players["Rocci"][3] = players["Rocci"][3] + 3;</v>
      </c>
      <c r="R354" t="str">
        <f t="shared" si="86"/>
        <v>players["Luso"][3] = players["Luso"][3] + 2;</v>
      </c>
      <c r="S354" t="str">
        <f t="shared" si="87"/>
        <v>players["Rocci"][4] = players["Rocci"][4] + 2;</v>
      </c>
      <c r="T354" t="str">
        <f t="shared" si="88"/>
        <v>players["Luso"][4] = players["Luso"][4] + 3;</v>
      </c>
      <c r="U354" t="str">
        <f t="shared" si="89"/>
        <v>// MSL Summer Split '21 Lower Bracket Quarterfinals</v>
      </c>
    </row>
    <row r="355" spans="1:21" x14ac:dyDescent="0.25">
      <c r="A355" s="2">
        <v>44383</v>
      </c>
      <c r="B355">
        <f t="shared" si="75"/>
        <v>754</v>
      </c>
      <c r="C355" s="1" t="s">
        <v>23</v>
      </c>
      <c r="D355" s="1" t="s">
        <v>79</v>
      </c>
      <c r="E355" s="3" t="s">
        <v>41</v>
      </c>
      <c r="F355" t="s">
        <v>298</v>
      </c>
      <c r="G355" t="s">
        <v>237</v>
      </c>
      <c r="H355" t="str">
        <f t="shared" si="76"/>
        <v>whr.CreateGame(players["einBirnenbaum"][0], players["XanderG"][0], WHResult.Player1Win, 754);</v>
      </c>
      <c r="I355" t="str">
        <f t="shared" si="77"/>
        <v/>
      </c>
      <c r="J355" t="str">
        <f t="shared" si="78"/>
        <v>whr.CreateGame(players["einBirnenbaum"][0], players["XanderG"][0], WHResult.Player1Win, 754);</v>
      </c>
      <c r="K355" t="str">
        <f t="shared" si="79"/>
        <v/>
      </c>
      <c r="L355" t="str">
        <f t="shared" si="80"/>
        <v>whr.CreateGame(players["einBirnenbaum"][0], players["XanderG"][0], WHResult.Player1Win, 754);</v>
      </c>
      <c r="M355" t="str">
        <f t="shared" si="81"/>
        <v/>
      </c>
      <c r="N355" t="str">
        <f t="shared" si="82"/>
        <v/>
      </c>
      <c r="O355" t="str">
        <f t="shared" si="83"/>
        <v>// MSL Summer Split '21 Lower Bracket Semifinals</v>
      </c>
      <c r="P355" t="str">
        <f t="shared" si="84"/>
        <v xml:space="preserve">players["einBirnenbaum"][1]++; players["XanderG"][2]++; </v>
      </c>
      <c r="Q355" t="str">
        <f t="shared" si="85"/>
        <v>players["einBirnenbaum"][3] = players["einBirnenbaum"][3] + 3;</v>
      </c>
      <c r="R355" t="str">
        <f t="shared" si="86"/>
        <v>players["XanderG"][3] = players["XanderG"][3] + 0;</v>
      </c>
      <c r="S355" t="str">
        <f t="shared" si="87"/>
        <v>players["einBirnenbaum"][4] = players["einBirnenbaum"][4] + 0;</v>
      </c>
      <c r="T355" t="str">
        <f t="shared" si="88"/>
        <v>players["XanderG"][4] = players["XanderG"][4] + 3;</v>
      </c>
      <c r="U355" t="str">
        <f t="shared" si="89"/>
        <v>// MSL Summer Split '21 Lower Bracket Semifinals</v>
      </c>
    </row>
    <row r="356" spans="1:21" x14ac:dyDescent="0.25">
      <c r="A356" s="2">
        <v>44383</v>
      </c>
      <c r="B356">
        <f t="shared" si="75"/>
        <v>754</v>
      </c>
      <c r="C356" s="1" t="s">
        <v>23</v>
      </c>
      <c r="D356" s="1" t="s">
        <v>299</v>
      </c>
      <c r="E356" s="3" t="s">
        <v>41</v>
      </c>
      <c r="F356" t="s">
        <v>298</v>
      </c>
      <c r="G356" t="s">
        <v>238</v>
      </c>
      <c r="H356" t="str">
        <f t="shared" si="76"/>
        <v>whr.CreateGame(players["einBirnenbaum"][0], players["ThisIsMyUsername"][0], WHResult.Player1Win, 754);</v>
      </c>
      <c r="I356" t="str">
        <f t="shared" si="77"/>
        <v/>
      </c>
      <c r="J356" t="str">
        <f t="shared" si="78"/>
        <v>whr.CreateGame(players["einBirnenbaum"][0], players["ThisIsMyUsername"][0], WHResult.Player1Win, 754);</v>
      </c>
      <c r="K356" t="str">
        <f t="shared" si="79"/>
        <v/>
      </c>
      <c r="L356" t="str">
        <f t="shared" si="80"/>
        <v>whr.CreateGame(players["einBirnenbaum"][0], players["ThisIsMyUsername"][0], WHResult.Player1Win, 754);</v>
      </c>
      <c r="M356" t="str">
        <f t="shared" si="81"/>
        <v/>
      </c>
      <c r="N356" t="str">
        <f t="shared" si="82"/>
        <v/>
      </c>
      <c r="O356" t="str">
        <f t="shared" si="83"/>
        <v>// MSL Summer Split '21 Lower Bracket Finals</v>
      </c>
      <c r="P356" t="str">
        <f t="shared" si="84"/>
        <v xml:space="preserve">players["einBirnenbaum"][1]++; players["ThisIsMyUsername"][2]++; </v>
      </c>
      <c r="Q356" t="str">
        <f t="shared" si="85"/>
        <v>players["einBirnenbaum"][3] = players["einBirnenbaum"][3] + 3;</v>
      </c>
      <c r="R356" t="str">
        <f t="shared" si="86"/>
        <v>players["ThisIsMyUsername"][3] = players["ThisIsMyUsername"][3] + 0;</v>
      </c>
      <c r="S356" t="str">
        <f t="shared" si="87"/>
        <v>players["einBirnenbaum"][4] = players["einBirnenbaum"][4] + 0;</v>
      </c>
      <c r="T356" t="str">
        <f t="shared" si="88"/>
        <v>players["ThisIsMyUsername"][4] = players["ThisIsMyUsername"][4] + 3;</v>
      </c>
      <c r="U356" t="str">
        <f t="shared" si="89"/>
        <v>// MSL Summer Split '21 Lower Bracket Finals</v>
      </c>
    </row>
    <row r="357" spans="1:21" x14ac:dyDescent="0.25">
      <c r="A357" s="2">
        <v>44384</v>
      </c>
      <c r="B357">
        <f t="shared" si="75"/>
        <v>755</v>
      </c>
      <c r="C357" s="1" t="s">
        <v>300</v>
      </c>
      <c r="D357" s="1" t="s">
        <v>96</v>
      </c>
      <c r="E357" s="3" t="s">
        <v>44</v>
      </c>
      <c r="F357" t="s">
        <v>310</v>
      </c>
      <c r="H357" t="str">
        <f t="shared" si="76"/>
        <v>whr.CreateGame(players["Tramzy"][0], players["Nick The Ultra"][0], WHResult.Player1Win, 755);</v>
      </c>
      <c r="I357" t="str">
        <f t="shared" si="77"/>
        <v>whr.CreateGame(players["Tramzy"][0], players["Nick The Ultra"][0], WHResult.Player2Win, 755);</v>
      </c>
      <c r="J357" t="str">
        <f t="shared" si="78"/>
        <v>whr.CreateGame(players["Tramzy"][0], players["Nick The Ultra"][0], WHResult.Player1Win, 755);</v>
      </c>
      <c r="K357" t="str">
        <f t="shared" si="79"/>
        <v/>
      </c>
      <c r="L357" t="str">
        <f t="shared" si="80"/>
        <v>whr.CreateGame(players["Tramzy"][0], players["Nick The Ultra"][0], WHResult.Player1Win, 755);</v>
      </c>
      <c r="M357" t="str">
        <f t="shared" si="81"/>
        <v/>
      </c>
      <c r="N357" t="str">
        <f t="shared" si="82"/>
        <v/>
      </c>
      <c r="O357" t="str">
        <f t="shared" si="83"/>
        <v xml:space="preserve">// MSL Summer Gauntlet '21 </v>
      </c>
      <c r="P357" t="str">
        <f t="shared" si="84"/>
        <v xml:space="preserve">players["Tramzy"][1]++; players["Nick The Ultra"][2]++; </v>
      </c>
      <c r="Q357" t="str">
        <f t="shared" si="85"/>
        <v>players["Tramzy"][3] = players["Tramzy"][3] + 3;</v>
      </c>
      <c r="R357" t="str">
        <f t="shared" si="86"/>
        <v>players["Nick The Ultra"][3] = players["Nick The Ultra"][3] + 1;</v>
      </c>
      <c r="S357" t="str">
        <f t="shared" si="87"/>
        <v>players["Tramzy"][4] = players["Tramzy"][4] + 1;</v>
      </c>
      <c r="T357" t="str">
        <f t="shared" si="88"/>
        <v>players["Nick The Ultra"][4] = players["Nick The Ultra"][4] + 3;</v>
      </c>
      <c r="U357" t="str">
        <f t="shared" si="89"/>
        <v xml:space="preserve">// MSL Summer Gauntlet '21 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77"/>
  <sheetViews>
    <sheetView tabSelected="1" topLeftCell="A143" workbookViewId="0">
      <selection activeCell="P2" sqref="P2:U177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259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259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259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259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273</v>
      </c>
      <c r="G65" t="s">
        <v>274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273</v>
      </c>
      <c r="G66" t="s">
        <v>274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273</v>
      </c>
      <c r="G67" t="s">
        <v>274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273</v>
      </c>
      <c r="G68" t="s">
        <v>274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273</v>
      </c>
      <c r="G69" t="s">
        <v>274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273</v>
      </c>
      <c r="G70" t="s">
        <v>280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273</v>
      </c>
      <c r="G71" t="s">
        <v>280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273</v>
      </c>
      <c r="G72" t="s">
        <v>274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273</v>
      </c>
      <c r="G73" t="s">
        <v>274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273</v>
      </c>
      <c r="G74" t="s">
        <v>274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273</v>
      </c>
      <c r="G75" t="s">
        <v>280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273</v>
      </c>
      <c r="G76" t="s">
        <v>280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273</v>
      </c>
      <c r="G77" t="s">
        <v>280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273</v>
      </c>
      <c r="G78" t="s">
        <v>280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273</v>
      </c>
      <c r="G79" t="s">
        <v>280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273</v>
      </c>
      <c r="G80" t="s">
        <v>280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273</v>
      </c>
      <c r="G81" t="s">
        <v>281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273</v>
      </c>
      <c r="G82" t="s">
        <v>281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273</v>
      </c>
      <c r="G83" t="s">
        <v>281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273</v>
      </c>
      <c r="G84" t="s">
        <v>281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273</v>
      </c>
      <c r="G85" t="s">
        <v>281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273</v>
      </c>
      <c r="G86" t="s">
        <v>281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75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75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273</v>
      </c>
      <c r="G87" t="s">
        <v>281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273</v>
      </c>
      <c r="G88" t="s">
        <v>282</v>
      </c>
      <c r="H88" t="str">
        <f t="shared" ref="H88:H177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77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77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77" si="20">IF(VALUE(RIGHT($E88, 1))&gt;1, _xlfn.CONCAT("whr.CreateGame(players[""",$C88, """][0], players[""", $D88, """][0], WHResult.Player2Win, ", $B88, ");"), "")</f>
        <v/>
      </c>
      <c r="L88" t="str">
        <f t="shared" ref="L88:L177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77" si="22">IF(VALUE(RIGHT($E88, 1))&gt;2, _xlfn.CONCAT("whr.CreateGame(players[""",$C88, """][0], players[""", $D88, """][0], WHResult.Player2Win, ", $B88, ");"), "")</f>
        <v/>
      </c>
      <c r="N88" t="str">
        <f t="shared" ref="N88:N177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77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77" si="25">_xlfn.CONCAT("players[""",$C88,"""][3] = players[""",$C88,"""][3] + ", LEFT($E88, 1), ";")</f>
        <v>players["banana_steals"][3] = players["banana_steals"][3] + 3;</v>
      </c>
      <c r="R88" t="str">
        <f t="shared" ref="R88:R177" si="26">_xlfn.CONCAT("players[""",$D88,"""][3] = players[""",$D88,"""][3] + ", RIGHT($E88, 1), ";")</f>
        <v>players["Agent A"][3] = players["Agent A"][3] + 1;</v>
      </c>
      <c r="S88" t="str">
        <f t="shared" ref="S88:S177" si="27">_xlfn.CONCAT("players[""",$C88,"""][4] = players[""",$C88,"""][4] + ", RIGHT($E88, 1), ";")</f>
        <v>players["banana_steals"][4] = players["banana_steals"][4] + 1;</v>
      </c>
      <c r="T88" t="str">
        <f t="shared" ref="T88:T177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77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273</v>
      </c>
      <c r="G89" t="s">
        <v>281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273</v>
      </c>
      <c r="G90" t="s">
        <v>282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273</v>
      </c>
      <c r="G91" t="s">
        <v>282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273</v>
      </c>
      <c r="G92" t="s">
        <v>282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273</v>
      </c>
      <c r="G93" t="s">
        <v>282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273</v>
      </c>
      <c r="G94" t="s">
        <v>282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273</v>
      </c>
      <c r="G95" t="s">
        <v>283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273</v>
      </c>
      <c r="G96" t="s">
        <v>282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273</v>
      </c>
      <c r="G97" t="s">
        <v>283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273</v>
      </c>
      <c r="G98" t="s">
        <v>283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273</v>
      </c>
      <c r="G99" t="s">
        <v>283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273</v>
      </c>
      <c r="G100" t="s">
        <v>283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273</v>
      </c>
      <c r="G101" t="s">
        <v>283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273</v>
      </c>
      <c r="G102" t="s">
        <v>284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273</v>
      </c>
      <c r="G103" t="s">
        <v>283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273</v>
      </c>
      <c r="G104" t="s">
        <v>284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273</v>
      </c>
      <c r="G105" t="s">
        <v>284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273</v>
      </c>
      <c r="G106" t="s">
        <v>284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273</v>
      </c>
      <c r="G107" t="s">
        <v>284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273</v>
      </c>
      <c r="G108" t="s">
        <v>285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273</v>
      </c>
      <c r="G109" t="s">
        <v>284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273</v>
      </c>
      <c r="G110" t="s">
        <v>284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273</v>
      </c>
      <c r="G111" t="s">
        <v>285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273</v>
      </c>
      <c r="G112" t="s">
        <v>285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273</v>
      </c>
      <c r="G113" t="s">
        <v>285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273</v>
      </c>
      <c r="G114" t="s">
        <v>285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273</v>
      </c>
      <c r="G115" t="s">
        <v>285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273</v>
      </c>
      <c r="G116" t="s">
        <v>285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273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273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273</v>
      </c>
      <c r="G119" t="s">
        <v>286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273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287</v>
      </c>
      <c r="G121" t="s">
        <v>288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289</v>
      </c>
      <c r="E122" s="7" t="s">
        <v>46</v>
      </c>
      <c r="F122" t="s">
        <v>287</v>
      </c>
      <c r="G122" t="s">
        <v>288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290</v>
      </c>
      <c r="E123" s="7" t="s">
        <v>46</v>
      </c>
      <c r="F123" t="s">
        <v>287</v>
      </c>
      <c r="G123" t="s">
        <v>291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289</v>
      </c>
      <c r="E124" s="7" t="s">
        <v>46</v>
      </c>
      <c r="F124" t="s">
        <v>287</v>
      </c>
      <c r="G124" t="s">
        <v>292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287</v>
      </c>
      <c r="G125" t="s">
        <v>293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287</v>
      </c>
      <c r="G126" t="s">
        <v>291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287</v>
      </c>
      <c r="G127" t="s">
        <v>294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287</v>
      </c>
      <c r="G128" t="s">
        <v>294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287</v>
      </c>
      <c r="G129" t="s">
        <v>295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290</v>
      </c>
      <c r="E130" s="7" t="s">
        <v>42</v>
      </c>
      <c r="F130" t="s">
        <v>287</v>
      </c>
      <c r="G130" t="s">
        <v>292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287</v>
      </c>
      <c r="G131" t="s">
        <v>293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287</v>
      </c>
      <c r="G132" t="s">
        <v>296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287</v>
      </c>
      <c r="G133" t="s">
        <v>292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287</v>
      </c>
      <c r="G134" t="s">
        <v>297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287</v>
      </c>
      <c r="G135" t="s">
        <v>292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287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298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287</v>
      </c>
      <c r="G138" t="s">
        <v>297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298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290</v>
      </c>
      <c r="E140" s="7" t="s">
        <v>41</v>
      </c>
      <c r="F140" t="s">
        <v>298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298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298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289</v>
      </c>
      <c r="E143" s="7" t="s">
        <v>41</v>
      </c>
      <c r="F143" t="s">
        <v>298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298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298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298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298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298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287</v>
      </c>
      <c r="G149" t="s">
        <v>301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302</v>
      </c>
      <c r="E150" s="7" t="s">
        <v>44</v>
      </c>
      <c r="F150" t="s">
        <v>298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289</v>
      </c>
      <c r="E151" s="7" t="s">
        <v>44</v>
      </c>
      <c r="F151" t="s">
        <v>298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298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  <row r="153" spans="1:21" x14ac:dyDescent="0.25">
      <c r="A153" s="2">
        <v>44370</v>
      </c>
      <c r="B153">
        <f t="shared" si="29"/>
        <v>196</v>
      </c>
      <c r="C153" t="s">
        <v>302</v>
      </c>
      <c r="D153" t="s">
        <v>242</v>
      </c>
      <c r="E153" s="7" t="s">
        <v>43</v>
      </c>
      <c r="F153" t="s">
        <v>298</v>
      </c>
      <c r="G153" t="s">
        <v>12</v>
      </c>
      <c r="H153" t="str">
        <f t="shared" si="17"/>
        <v>whr.CreateGame(players["BeerMelancon"][0], players["Mylo Grams"][0], WHResult.Player1Win, 196);</v>
      </c>
      <c r="I153" t="str">
        <f t="shared" si="18"/>
        <v>whr.CreateGame(players["BeerMelancon"][0], players["Mylo Grams"][0], WHResult.Player2Win, 196);</v>
      </c>
      <c r="J153" t="str">
        <f t="shared" si="19"/>
        <v>whr.CreateGame(players["BeerMelancon"][0], players["Mylo Grams"][0], WHResult.Player1Win, 196);</v>
      </c>
      <c r="K153" t="str">
        <f t="shared" si="20"/>
        <v>whr.CreateGame(players["BeerMelancon"][0], players["Mylo Grams"][0], WHResult.Player2Win, 196);</v>
      </c>
      <c r="L153" t="str">
        <f t="shared" si="21"/>
        <v>whr.CreateGame(players["BeerMelancon"][0], players["Mylo Grams"][0], WHResult.Player1Win, 196);</v>
      </c>
      <c r="M153" t="str">
        <f t="shared" si="22"/>
        <v/>
      </c>
      <c r="N153" t="str">
        <f t="shared" si="23"/>
        <v/>
      </c>
      <c r="O153" t="str">
        <f t="shared" si="15"/>
        <v>// MSL Summer Split '21 Group Stage</v>
      </c>
      <c r="P153" t="str">
        <f t="shared" si="24"/>
        <v xml:space="preserve">players["BeerMelancon"][1]++; players["Mylo Grams"][2]++; </v>
      </c>
      <c r="Q153" t="str">
        <f t="shared" si="25"/>
        <v>players["BeerMelancon"][3] = players["BeerMelancon"][3] + 3;</v>
      </c>
      <c r="R153" t="str">
        <f t="shared" si="26"/>
        <v>players["Mylo Grams"][3] = players["Mylo Grams"][3] + 2;</v>
      </c>
      <c r="S153" t="str">
        <f t="shared" si="27"/>
        <v>players["BeerMelancon"][4] = players["BeerMelancon"][4] + 2;</v>
      </c>
      <c r="T153" t="str">
        <f t="shared" si="28"/>
        <v>players["Mylo Grams"][4] = players["Mylo Grams"][4] + 3;</v>
      </c>
      <c r="U153" t="str">
        <f t="shared" si="16"/>
        <v>// MSL Summer Split '21 Group Stage</v>
      </c>
    </row>
    <row r="154" spans="1:21" x14ac:dyDescent="0.25">
      <c r="A154" s="2">
        <v>44370</v>
      </c>
      <c r="B154">
        <f t="shared" si="29"/>
        <v>196</v>
      </c>
      <c r="C154" t="s">
        <v>243</v>
      </c>
      <c r="D154" t="s">
        <v>242</v>
      </c>
      <c r="E154" s="7" t="s">
        <v>44</v>
      </c>
      <c r="F154" t="s">
        <v>298</v>
      </c>
      <c r="G154" t="s">
        <v>12</v>
      </c>
      <c r="H154" t="str">
        <f t="shared" si="17"/>
        <v>whr.CreateGame(players["nolbear"][0], players["Mylo Grams"][0], WHResult.Player1Win, 196);</v>
      </c>
      <c r="I154" t="str">
        <f t="shared" si="18"/>
        <v>whr.CreateGame(players["nolbear"][0], players["Mylo Grams"][0], WHResult.Player2Win, 196);</v>
      </c>
      <c r="J154" t="str">
        <f t="shared" si="19"/>
        <v>whr.CreateGame(players["nolbear"][0], players["Mylo Grams"][0], WHResult.Player1Win, 196);</v>
      </c>
      <c r="K154" t="str">
        <f t="shared" si="20"/>
        <v/>
      </c>
      <c r="L154" t="str">
        <f t="shared" si="21"/>
        <v>whr.CreateGame(players["nolbear"][0], players["Mylo Grams"][0], WHResult.Player1Win, 196);</v>
      </c>
      <c r="M154" t="str">
        <f t="shared" si="22"/>
        <v/>
      </c>
      <c r="N154" t="str">
        <f t="shared" si="23"/>
        <v/>
      </c>
      <c r="O154" t="str">
        <f t="shared" si="15"/>
        <v>// MSL Summer Split '21 Group Stage</v>
      </c>
      <c r="P154" t="str">
        <f t="shared" si="24"/>
        <v xml:space="preserve">players["nolbear"][1]++; players["Mylo Grams"][2]++; </v>
      </c>
      <c r="Q154" t="str">
        <f t="shared" si="25"/>
        <v>players["nolbear"][3] = players["nolbear"][3] + 3;</v>
      </c>
      <c r="R154" t="str">
        <f t="shared" si="26"/>
        <v>players["Mylo Grams"][3] = players["Mylo Grams"][3] + 1;</v>
      </c>
      <c r="S154" t="str">
        <f t="shared" si="27"/>
        <v>players["nolbear"][4] = players["nolbear"][4] + 1;</v>
      </c>
      <c r="T154" t="str">
        <f t="shared" si="28"/>
        <v>players["Mylo Grams"][4] = players["Mylo Grams"][4] + 3;</v>
      </c>
      <c r="U154" t="str">
        <f t="shared" si="16"/>
        <v>// MSL Summer Split '21 Group Stage</v>
      </c>
    </row>
    <row r="155" spans="1:21" x14ac:dyDescent="0.25">
      <c r="A155" s="2">
        <v>44370</v>
      </c>
      <c r="B155">
        <f t="shared" si="29"/>
        <v>196</v>
      </c>
      <c r="C155" t="s">
        <v>70</v>
      </c>
      <c r="D155" t="s">
        <v>289</v>
      </c>
      <c r="E155" s="7" t="s">
        <v>44</v>
      </c>
      <c r="F155" t="s">
        <v>298</v>
      </c>
      <c r="G155" t="s">
        <v>12</v>
      </c>
      <c r="H155" t="str">
        <f t="shared" si="17"/>
        <v>whr.CreateGame(players["Agent A"][0], players["SweetieMan"][0], WHResult.Player1Win, 196);</v>
      </c>
      <c r="I155" t="str">
        <f t="shared" si="18"/>
        <v>whr.CreateGame(players["Agent A"][0], players["SweetieMan"][0], WHResult.Player2Win, 196);</v>
      </c>
      <c r="J155" t="str">
        <f t="shared" si="19"/>
        <v>whr.CreateGame(players["Agent A"][0], players["SweetieMan"][0], WHResult.Player1Win, 196);</v>
      </c>
      <c r="K155" t="str">
        <f t="shared" si="20"/>
        <v/>
      </c>
      <c r="L155" t="str">
        <f t="shared" si="21"/>
        <v>whr.CreateGame(players["Agent A"][0], players["SweetieMan"][0], WHResult.Player1Win, 196);</v>
      </c>
      <c r="M155" t="str">
        <f t="shared" si="22"/>
        <v/>
      </c>
      <c r="N155" t="str">
        <f t="shared" si="23"/>
        <v/>
      </c>
      <c r="O155" t="str">
        <f t="shared" si="15"/>
        <v>// MSL Summer Split '21 Group Stage</v>
      </c>
      <c r="P155" t="str">
        <f t="shared" si="24"/>
        <v xml:space="preserve">players["Agent A"][1]++; players["SweetieMan"][2]++; </v>
      </c>
      <c r="Q155" t="str">
        <f t="shared" si="25"/>
        <v>players["Agent A"][3] = players["Agent A"][3] + 3;</v>
      </c>
      <c r="R155" t="str">
        <f t="shared" si="26"/>
        <v>players["SweetieMan"][3] = players["SweetieMan"][3] + 1;</v>
      </c>
      <c r="S155" t="str">
        <f t="shared" si="27"/>
        <v>players["Agent A"][4] = players["Agent A"][4] + 1;</v>
      </c>
      <c r="T155" t="str">
        <f t="shared" si="28"/>
        <v>players["SweetieMan"][4] = players["SweetieMan"][4] + 3;</v>
      </c>
      <c r="U155" t="str">
        <f t="shared" si="16"/>
        <v>// MSL Summer Split '21 Group Stage</v>
      </c>
    </row>
    <row r="156" spans="1:21" x14ac:dyDescent="0.25">
      <c r="A156" s="2">
        <v>44370</v>
      </c>
      <c r="B156">
        <f t="shared" si="29"/>
        <v>196</v>
      </c>
      <c r="C156" t="s">
        <v>93</v>
      </c>
      <c r="D156" t="s">
        <v>70</v>
      </c>
      <c r="E156" s="7" t="s">
        <v>44</v>
      </c>
      <c r="F156" t="s">
        <v>298</v>
      </c>
      <c r="G156" t="s">
        <v>12</v>
      </c>
      <c r="H156" t="str">
        <f t="shared" si="17"/>
        <v>whr.CreateGame(players["Pied"][0], players["Agent A"][0], WHResult.Player1Win, 196);</v>
      </c>
      <c r="I156" t="str">
        <f t="shared" si="18"/>
        <v>whr.CreateGame(players["Pied"][0], players["Agent A"][0], WHResult.Player2Win, 196);</v>
      </c>
      <c r="J156" t="str">
        <f t="shared" si="19"/>
        <v>whr.CreateGame(players["Pied"][0], players["Agent A"][0], WHResult.Player1Win, 196);</v>
      </c>
      <c r="K156" t="str">
        <f t="shared" si="20"/>
        <v/>
      </c>
      <c r="L156" t="str">
        <f t="shared" si="21"/>
        <v>whr.CreateGame(players["Pied"][0], players["Agent A"][0], WHResult.Player1Win, 196);</v>
      </c>
      <c r="M156" t="str">
        <f t="shared" si="22"/>
        <v/>
      </c>
      <c r="N156" t="str">
        <f t="shared" si="23"/>
        <v/>
      </c>
      <c r="O156" t="str">
        <f t="shared" si="15"/>
        <v>// MSL Summer Split '21 Group Stage</v>
      </c>
      <c r="P156" t="str">
        <f t="shared" si="24"/>
        <v xml:space="preserve">players["Pied"][1]++; players["Agent A"][2]++; </v>
      </c>
      <c r="Q156" t="str">
        <f t="shared" si="25"/>
        <v>players["Pied"][3] = players["Pied"][3] + 3;</v>
      </c>
      <c r="R156" t="str">
        <f t="shared" si="26"/>
        <v>players["Agent A"][3] = players["Agent A"][3] + 1;</v>
      </c>
      <c r="S156" t="str">
        <f t="shared" si="27"/>
        <v>players["Pied"][4] = players["Pied"][4] + 1;</v>
      </c>
      <c r="T156" t="str">
        <f t="shared" si="28"/>
        <v>players["Agent A"][4] = players["Agent A"][4] + 3;</v>
      </c>
      <c r="U156" t="str">
        <f t="shared" si="16"/>
        <v>// MSL Summer Split '21 Group Stage</v>
      </c>
    </row>
    <row r="157" spans="1:21" x14ac:dyDescent="0.25">
      <c r="A157" s="2">
        <v>44370</v>
      </c>
      <c r="B157">
        <f t="shared" si="29"/>
        <v>196</v>
      </c>
      <c r="C157" t="s">
        <v>36</v>
      </c>
      <c r="D157" t="s">
        <v>242</v>
      </c>
      <c r="E157" s="7" t="s">
        <v>43</v>
      </c>
      <c r="F157" t="s">
        <v>298</v>
      </c>
      <c r="G157" t="s">
        <v>12</v>
      </c>
      <c r="H157" t="str">
        <f t="shared" si="17"/>
        <v>whr.CreateGame(players["Luso"][0], players["Mylo Grams"][0], WHResult.Player1Win, 196);</v>
      </c>
      <c r="I157" t="str">
        <f t="shared" si="18"/>
        <v>whr.CreateGame(players["Luso"][0], players["Mylo Grams"][0], WHResult.Player2Win, 196);</v>
      </c>
      <c r="J157" t="str">
        <f t="shared" si="19"/>
        <v>whr.CreateGame(players["Luso"][0], players["Mylo Grams"][0], WHResult.Player1Win, 196);</v>
      </c>
      <c r="K157" t="str">
        <f t="shared" si="20"/>
        <v>whr.CreateGame(players["Luso"][0], players["Mylo Grams"][0], WHResult.Player2Win, 196);</v>
      </c>
      <c r="L157" t="str">
        <f t="shared" si="21"/>
        <v>whr.CreateGame(players["Luso"][0], players["Mylo Grams"][0], WHResult.Player1Win, 196);</v>
      </c>
      <c r="M157" t="str">
        <f t="shared" si="22"/>
        <v/>
      </c>
      <c r="N157" t="str">
        <f t="shared" si="23"/>
        <v/>
      </c>
      <c r="O157" t="str">
        <f t="shared" si="15"/>
        <v>// MSL Summer Split '21 Group Stage</v>
      </c>
      <c r="P157" t="str">
        <f t="shared" si="24"/>
        <v xml:space="preserve">players["Luso"][1]++; players["Mylo Grams"][2]++; </v>
      </c>
      <c r="Q157" t="str">
        <f t="shared" si="25"/>
        <v>players["Luso"][3] = players["Luso"][3] + 3;</v>
      </c>
      <c r="R157" t="str">
        <f t="shared" si="26"/>
        <v>players["Mylo Grams"][3] = players["Mylo Grams"][3] + 2;</v>
      </c>
      <c r="S157" t="str">
        <f t="shared" si="27"/>
        <v>players["Luso"][4] = players["Luso"][4] + 2;</v>
      </c>
      <c r="T157" t="str">
        <f t="shared" si="28"/>
        <v>players["Mylo Grams"][4] = players["Mylo Grams"][4] + 3;</v>
      </c>
      <c r="U157" t="str">
        <f t="shared" si="16"/>
        <v>// MSL Summer Split '21 Group Stage</v>
      </c>
    </row>
    <row r="158" spans="1:21" x14ac:dyDescent="0.25">
      <c r="A158" s="2">
        <v>44371</v>
      </c>
      <c r="B158">
        <f t="shared" si="29"/>
        <v>197</v>
      </c>
      <c r="C158" t="s">
        <v>289</v>
      </c>
      <c r="D158" t="s">
        <v>290</v>
      </c>
      <c r="E158" s="7" t="s">
        <v>41</v>
      </c>
      <c r="F158" t="s">
        <v>298</v>
      </c>
      <c r="G158" t="s">
        <v>12</v>
      </c>
      <c r="H158" t="str">
        <f t="shared" si="17"/>
        <v>whr.CreateGame(players["SweetieMan"][0], players["Poolboi"][0], WHResult.Player1Win, 197);</v>
      </c>
      <c r="I158" t="str">
        <f t="shared" si="18"/>
        <v/>
      </c>
      <c r="J158" t="str">
        <f t="shared" si="19"/>
        <v>whr.CreateGame(players["SweetieMan"][0], players["Poolboi"][0], WHResult.Player1Win, 197);</v>
      </c>
      <c r="K158" t="str">
        <f t="shared" si="20"/>
        <v/>
      </c>
      <c r="L158" t="str">
        <f t="shared" si="21"/>
        <v>whr.CreateGame(players["SweetieMan"][0], players["Poolboi"][0], WHResult.Player1Win, 197);</v>
      </c>
      <c r="M158" t="str">
        <f t="shared" si="22"/>
        <v/>
      </c>
      <c r="N158" t="str">
        <f t="shared" si="23"/>
        <v/>
      </c>
      <c r="O158" t="str">
        <f t="shared" si="15"/>
        <v>// MSL Summer Split '21 Group Stage</v>
      </c>
      <c r="P158" t="str">
        <f t="shared" si="24"/>
        <v xml:space="preserve">players["SweetieMan"][1]++; players["Poolboi"][2]++; </v>
      </c>
      <c r="Q158" t="str">
        <f t="shared" si="25"/>
        <v>players["SweetieMan"][3] = players["SweetieMan"][3] + 3;</v>
      </c>
      <c r="R158" t="str">
        <f t="shared" si="26"/>
        <v>players["Poolboi"][3] = players["Poolboi"][3] + 0;</v>
      </c>
      <c r="S158" t="str">
        <f t="shared" si="27"/>
        <v>players["SweetieMan"][4] = players["SweetieMan"][4] + 0;</v>
      </c>
      <c r="T158" t="str">
        <f t="shared" si="28"/>
        <v>players["Poolboi"][4] = players["Poolboi"][4] + 3;</v>
      </c>
      <c r="U158" t="str">
        <f t="shared" si="16"/>
        <v>// MSL Summer Split '21 Group Stage</v>
      </c>
    </row>
    <row r="159" spans="1:21" x14ac:dyDescent="0.25">
      <c r="A159" s="2">
        <v>44372</v>
      </c>
      <c r="B159">
        <f t="shared" si="29"/>
        <v>198</v>
      </c>
      <c r="C159" t="s">
        <v>79</v>
      </c>
      <c r="D159" t="s">
        <v>247</v>
      </c>
      <c r="E159" s="7" t="s">
        <v>41</v>
      </c>
      <c r="F159" t="s">
        <v>298</v>
      </c>
      <c r="G159" t="s">
        <v>12</v>
      </c>
      <c r="H159" t="str">
        <f t="shared" si="17"/>
        <v>whr.CreateGame(players["XanderG"][0], players["Gucky"][0], WHResult.Player1Win, 198);</v>
      </c>
      <c r="I159" t="str">
        <f t="shared" si="18"/>
        <v/>
      </c>
      <c r="J159" t="str">
        <f t="shared" si="19"/>
        <v>whr.CreateGame(players["XanderG"][0], players["Gucky"][0], WHResult.Player1Win, 198);</v>
      </c>
      <c r="K159" t="str">
        <f t="shared" si="20"/>
        <v/>
      </c>
      <c r="L159" t="str">
        <f t="shared" si="21"/>
        <v>whr.CreateGame(players["XanderG"][0], players["Gucky"][0], WHResult.Player1Win, 198);</v>
      </c>
      <c r="M159" t="str">
        <f t="shared" si="22"/>
        <v/>
      </c>
      <c r="N159" t="str">
        <f t="shared" si="23"/>
        <v/>
      </c>
      <c r="O159" t="str">
        <f t="shared" si="15"/>
        <v>// MSL Summer Split '21 Group Stage</v>
      </c>
      <c r="P159" t="str">
        <f t="shared" si="24"/>
        <v xml:space="preserve">players["XanderG"][1]++; players["Gucky"][2]++; </v>
      </c>
      <c r="Q159" t="str">
        <f t="shared" si="25"/>
        <v>players["XanderG"][3] = players["XanderG"][3] + 3;</v>
      </c>
      <c r="R159" t="str">
        <f t="shared" si="26"/>
        <v>players["Gucky"][3] = players["Gucky"][3] + 0;</v>
      </c>
      <c r="S159" t="str">
        <f t="shared" si="27"/>
        <v>players["XanderG"][4] = players["XanderG"][4] + 0;</v>
      </c>
      <c r="T159" t="str">
        <f t="shared" si="28"/>
        <v>players["Gucky"][4] = players["Gucky"][4] + 3;</v>
      </c>
      <c r="U159" t="str">
        <f t="shared" si="16"/>
        <v>// MSL Summer Split '21 Group Stage</v>
      </c>
    </row>
    <row r="160" spans="1:21" x14ac:dyDescent="0.25">
      <c r="A160" s="2">
        <v>44373</v>
      </c>
      <c r="B160">
        <f t="shared" si="29"/>
        <v>199</v>
      </c>
      <c r="C160" t="s">
        <v>243</v>
      </c>
      <c r="D160" t="s">
        <v>245</v>
      </c>
      <c r="E160" s="7" t="s">
        <v>44</v>
      </c>
      <c r="F160" t="s">
        <v>298</v>
      </c>
      <c r="G160" t="s">
        <v>12</v>
      </c>
      <c r="H160" t="str">
        <f t="shared" si="17"/>
        <v>whr.CreateGame(players["nolbear"][0], players["NukeTheWales"][0], WHResult.Player1Win, 199);</v>
      </c>
      <c r="I160" t="str">
        <f t="shared" si="18"/>
        <v>whr.CreateGame(players["nolbear"][0], players["NukeTheWales"][0], WHResult.Player2Win, 199);</v>
      </c>
      <c r="J160" t="str">
        <f t="shared" si="19"/>
        <v>whr.CreateGame(players["nolbear"][0], players["NukeTheWales"][0], WHResult.Player1Win, 199);</v>
      </c>
      <c r="K160" t="str">
        <f t="shared" si="20"/>
        <v/>
      </c>
      <c r="L160" t="str">
        <f t="shared" si="21"/>
        <v>whr.CreateGame(players["nolbear"][0], players["NukeTheWales"][0], WHResult.Player1Win, 199);</v>
      </c>
      <c r="M160" t="str">
        <f t="shared" si="22"/>
        <v/>
      </c>
      <c r="N160" t="str">
        <f t="shared" si="23"/>
        <v/>
      </c>
      <c r="O160" t="str">
        <f t="shared" si="15"/>
        <v>// MSL Summer Split '21 Group Stage</v>
      </c>
      <c r="P160" t="str">
        <f t="shared" si="24"/>
        <v xml:space="preserve">players["nolbear"][1]++; players["NukeTheWales"][2]++; </v>
      </c>
      <c r="Q160" t="str">
        <f t="shared" si="25"/>
        <v>players["nolbear"][3] = players["nolbear"][3] + 3;</v>
      </c>
      <c r="R160" t="str">
        <f t="shared" si="26"/>
        <v>players["NukeTheWales"][3] = players["NukeTheWales"][3] + 1;</v>
      </c>
      <c r="S160" t="str">
        <f t="shared" si="27"/>
        <v>players["nolbear"][4] = players["nolbear"][4] + 1;</v>
      </c>
      <c r="T160" t="str">
        <f t="shared" si="28"/>
        <v>players["NukeTheWales"][4] = players["NukeTheWales"][4] + 3;</v>
      </c>
      <c r="U160" t="str">
        <f t="shared" si="16"/>
        <v>// MSL Summer Split '21 Group Stage</v>
      </c>
    </row>
    <row r="161" spans="1:21" x14ac:dyDescent="0.25">
      <c r="A161" s="2">
        <v>44373</v>
      </c>
      <c r="B161">
        <f t="shared" si="29"/>
        <v>199</v>
      </c>
      <c r="C161" t="s">
        <v>240</v>
      </c>
      <c r="D161" t="s">
        <v>71</v>
      </c>
      <c r="E161" s="7" t="s">
        <v>41</v>
      </c>
      <c r="F161" t="s">
        <v>298</v>
      </c>
      <c r="G161" t="s">
        <v>12</v>
      </c>
      <c r="H161" t="str">
        <f t="shared" si="17"/>
        <v>whr.CreateGame(players["banana_steals"][0], players["Slosh"][0], WHResult.Player1Win, 199);</v>
      </c>
      <c r="I161" t="str">
        <f t="shared" si="18"/>
        <v/>
      </c>
      <c r="J161" t="str">
        <f t="shared" si="19"/>
        <v>whr.CreateGame(players["banana_steals"][0], players["Slosh"][0], WHResult.Player1Win, 199);</v>
      </c>
      <c r="K161" t="str">
        <f t="shared" si="20"/>
        <v/>
      </c>
      <c r="L161" t="str">
        <f t="shared" si="21"/>
        <v>whr.CreateGame(players["banana_steals"][0], players["Slosh"][0], WHResult.Player1Win, 199);</v>
      </c>
      <c r="M161" t="str">
        <f t="shared" si="22"/>
        <v/>
      </c>
      <c r="N161" t="str">
        <f t="shared" si="23"/>
        <v/>
      </c>
      <c r="O161" t="str">
        <f t="shared" si="15"/>
        <v>// MSL Summer Split '21 Group Stage</v>
      </c>
      <c r="P161" t="str">
        <f t="shared" si="24"/>
        <v xml:space="preserve">players["banana_steals"][1]++; players["Slosh"][2]++; </v>
      </c>
      <c r="Q161" t="str">
        <f t="shared" si="25"/>
        <v>players["banana_steals"][3] = players["banana_steals"][3] + 3;</v>
      </c>
      <c r="R161" t="str">
        <f t="shared" si="26"/>
        <v>players["Slosh"][3] = players["Slosh"][3] + 0;</v>
      </c>
      <c r="S161" t="str">
        <f t="shared" si="27"/>
        <v>players["banana_steals"][4] = players["banana_steals"][4] + 0;</v>
      </c>
      <c r="T161" t="str">
        <f t="shared" si="28"/>
        <v>players["Slosh"][4] = players["Slosh"][4] + 3;</v>
      </c>
      <c r="U161" t="str">
        <f t="shared" si="16"/>
        <v>// MSL Summer Split '21 Group Stage</v>
      </c>
    </row>
    <row r="162" spans="1:21" x14ac:dyDescent="0.25">
      <c r="A162" s="2">
        <v>44373</v>
      </c>
      <c r="B162">
        <f t="shared" si="29"/>
        <v>199</v>
      </c>
      <c r="C162" t="s">
        <v>241</v>
      </c>
      <c r="D162" t="s">
        <v>290</v>
      </c>
      <c r="E162" s="7" t="s">
        <v>43</v>
      </c>
      <c r="F162" t="s">
        <v>298</v>
      </c>
      <c r="G162" t="s">
        <v>12</v>
      </c>
      <c r="H162" t="str">
        <f t="shared" si="17"/>
        <v>whr.CreateGame(players["RolePlayingGrandma"][0], players["Poolboi"][0], WHResult.Player1Win, 199);</v>
      </c>
      <c r="I162" t="str">
        <f t="shared" si="18"/>
        <v>whr.CreateGame(players["RolePlayingGrandma"][0], players["Poolboi"][0], WHResult.Player2Win, 199);</v>
      </c>
      <c r="J162" t="str">
        <f t="shared" si="19"/>
        <v>whr.CreateGame(players["RolePlayingGrandma"][0], players["Poolboi"][0], WHResult.Player1Win, 199);</v>
      </c>
      <c r="K162" t="str">
        <f t="shared" si="20"/>
        <v>whr.CreateGame(players["RolePlayingGrandma"][0], players["Poolboi"][0], WHResult.Player2Win, 199);</v>
      </c>
      <c r="L162" t="str">
        <f t="shared" si="21"/>
        <v>whr.CreateGame(players["RolePlayingGrandma"][0], players["Poolboi"][0], WHResult.Player1Win, 199);</v>
      </c>
      <c r="M162" t="str">
        <f t="shared" si="22"/>
        <v/>
      </c>
      <c r="N162" t="str">
        <f t="shared" si="23"/>
        <v/>
      </c>
      <c r="O162" t="str">
        <f t="shared" si="15"/>
        <v>// MSL Summer Split '21 Group Stage</v>
      </c>
      <c r="P162" t="str">
        <f t="shared" si="24"/>
        <v xml:space="preserve">players["RolePlayingGrandma"][1]++; players["Poolboi"][2]++; </v>
      </c>
      <c r="Q162" t="str">
        <f t="shared" si="25"/>
        <v>players["RolePlayingGrandma"][3] = players["RolePlayingGrandma"][3] + 3;</v>
      </c>
      <c r="R162" t="str">
        <f t="shared" si="26"/>
        <v>players["Poolboi"][3] = players["Poolboi"][3] + 2;</v>
      </c>
      <c r="S162" t="str">
        <f t="shared" si="27"/>
        <v>players["RolePlayingGrandma"][4] = players["RolePlayingGrandma"][4] + 2;</v>
      </c>
      <c r="T162" t="str">
        <f t="shared" si="28"/>
        <v>players["Poolboi"][4] = players["Poolboi"][4] + 3;</v>
      </c>
      <c r="U162" t="str">
        <f t="shared" si="16"/>
        <v>// MSL Summer Split '21 Group Stage</v>
      </c>
    </row>
    <row r="163" spans="1:21" x14ac:dyDescent="0.25">
      <c r="A163" s="2">
        <v>44373</v>
      </c>
      <c r="B163">
        <f t="shared" si="29"/>
        <v>199</v>
      </c>
      <c r="C163" t="s">
        <v>70</v>
      </c>
      <c r="D163" t="s">
        <v>290</v>
      </c>
      <c r="E163" s="7" t="s">
        <v>44</v>
      </c>
      <c r="F163" t="s">
        <v>298</v>
      </c>
      <c r="G163" t="s">
        <v>12</v>
      </c>
      <c r="H163" t="str">
        <f t="shared" si="17"/>
        <v>whr.CreateGame(players["Agent A"][0], players["Poolboi"][0], WHResult.Player1Win, 199);</v>
      </c>
      <c r="I163" t="str">
        <f t="shared" si="18"/>
        <v>whr.CreateGame(players["Agent A"][0], players["Poolboi"][0], WHResult.Player2Win, 199);</v>
      </c>
      <c r="J163" t="str">
        <f t="shared" si="19"/>
        <v>whr.CreateGame(players["Agent A"][0], players["Poolboi"][0], WHResult.Player1Win, 199);</v>
      </c>
      <c r="K163" t="str">
        <f t="shared" si="20"/>
        <v/>
      </c>
      <c r="L163" t="str">
        <f t="shared" si="21"/>
        <v>whr.CreateGame(players["Agent A"][0], players["Poolboi"][0], WHResult.Player1Win, 199);</v>
      </c>
      <c r="M163" t="str">
        <f t="shared" si="22"/>
        <v/>
      </c>
      <c r="N163" t="str">
        <f t="shared" si="23"/>
        <v/>
      </c>
      <c r="O163" t="str">
        <f t="shared" si="15"/>
        <v>// MSL Summer Split '21 Group Stage</v>
      </c>
      <c r="P163" t="str">
        <f t="shared" si="24"/>
        <v xml:space="preserve">players["Agent A"][1]++; players["Poolboi"][2]++; </v>
      </c>
      <c r="Q163" t="str">
        <f t="shared" si="25"/>
        <v>players["Agent A"][3] = players["Agent A"][3] + 3;</v>
      </c>
      <c r="R163" t="str">
        <f t="shared" si="26"/>
        <v>players["Poolboi"][3] = players["Poolboi"][3] + 1;</v>
      </c>
      <c r="S163" t="str">
        <f t="shared" si="27"/>
        <v>players["Agent A"][4] = players["Agent A"][4] + 1;</v>
      </c>
      <c r="T163" t="str">
        <f t="shared" si="28"/>
        <v>players["Poolboi"][4] = players["Poolboi"][4] + 3;</v>
      </c>
      <c r="U163" t="str">
        <f t="shared" si="16"/>
        <v>// MSL Summer Split '21 Group Stage</v>
      </c>
    </row>
    <row r="164" spans="1:21" x14ac:dyDescent="0.25">
      <c r="A164" s="2">
        <v>44374</v>
      </c>
      <c r="B164">
        <f t="shared" si="29"/>
        <v>200</v>
      </c>
      <c r="C164" t="s">
        <v>70</v>
      </c>
      <c r="D164" t="s">
        <v>241</v>
      </c>
      <c r="E164" s="7" t="s">
        <v>44</v>
      </c>
      <c r="F164" t="s">
        <v>298</v>
      </c>
      <c r="G164" t="s">
        <v>12</v>
      </c>
      <c r="H164" t="str">
        <f t="shared" si="17"/>
        <v>whr.CreateGame(players["Agent A"][0], players["RolePlayingGrandma"][0], WHResult.Player1Win, 200);</v>
      </c>
      <c r="I164" t="str">
        <f t="shared" si="18"/>
        <v>whr.CreateGame(players["Agent A"][0], players["RolePlayingGrandma"][0], WHResult.Player2Win, 200);</v>
      </c>
      <c r="J164" t="str">
        <f t="shared" si="19"/>
        <v>whr.CreateGame(players["Agent A"][0], players["RolePlayingGrandma"][0], WHResult.Player1Win, 200);</v>
      </c>
      <c r="K164" t="str">
        <f t="shared" si="20"/>
        <v/>
      </c>
      <c r="L164" t="str">
        <f t="shared" si="21"/>
        <v>whr.CreateGame(players["Agent A"][0], players["RolePlayingGrandma"][0], WHResult.Player1Win, 200);</v>
      </c>
      <c r="M164" t="str">
        <f t="shared" si="22"/>
        <v/>
      </c>
      <c r="N164" t="str">
        <f t="shared" si="23"/>
        <v/>
      </c>
      <c r="O164" t="str">
        <f t="shared" si="15"/>
        <v>// MSL Summer Split '21 Group Stage</v>
      </c>
      <c r="P164" t="str">
        <f t="shared" si="24"/>
        <v xml:space="preserve">players["Agent A"][1]++; players["RolePlayingGrandma"][2]++; </v>
      </c>
      <c r="Q164" t="str">
        <f t="shared" si="25"/>
        <v>players["Agent A"][3] = players["Agent A"][3] + 3;</v>
      </c>
      <c r="R164" t="str">
        <f t="shared" si="26"/>
        <v>players["RolePlayingGrandma"][3] = players["RolePlayingGrandma"][3] + 1;</v>
      </c>
      <c r="S164" t="str">
        <f t="shared" si="27"/>
        <v>players["Agent A"][4] = players["Agent A"][4] + 1;</v>
      </c>
      <c r="T164" t="str">
        <f t="shared" si="28"/>
        <v>players["RolePlayingGrandma"][4] = players["RolePlayingGrandma"][4] + 3;</v>
      </c>
      <c r="U164" t="str">
        <f t="shared" si="16"/>
        <v>// MSL Summer Split '21 Group Stage</v>
      </c>
    </row>
    <row r="165" spans="1:21" x14ac:dyDescent="0.25">
      <c r="A165" s="2">
        <v>44374</v>
      </c>
      <c r="B165">
        <f t="shared" si="29"/>
        <v>200</v>
      </c>
      <c r="C165" t="s">
        <v>243</v>
      </c>
      <c r="D165" t="s">
        <v>302</v>
      </c>
      <c r="E165" s="7" t="s">
        <v>41</v>
      </c>
      <c r="F165" t="s">
        <v>298</v>
      </c>
      <c r="G165" t="s">
        <v>12</v>
      </c>
      <c r="H165" t="str">
        <f t="shared" si="17"/>
        <v>whr.CreateGame(players["nolbear"][0], players["BeerMelancon"][0], WHResult.Player1Win, 200);</v>
      </c>
      <c r="I165" t="str">
        <f t="shared" si="18"/>
        <v/>
      </c>
      <c r="J165" t="str">
        <f t="shared" si="19"/>
        <v>whr.CreateGame(players["nolbear"][0], players["BeerMelancon"][0], WHResult.Player1Win, 200);</v>
      </c>
      <c r="K165" t="str">
        <f t="shared" si="20"/>
        <v/>
      </c>
      <c r="L165" t="str">
        <f t="shared" si="21"/>
        <v>whr.CreateGame(players["nolbear"][0], players["BeerMelancon"][0], WHResult.Player1Win, 200);</v>
      </c>
      <c r="M165" t="str">
        <f t="shared" si="22"/>
        <v/>
      </c>
      <c r="N165" t="str">
        <f t="shared" si="23"/>
        <v/>
      </c>
      <c r="O165" t="str">
        <f t="shared" si="15"/>
        <v>// MSL Summer Split '21 Group Stage</v>
      </c>
      <c r="P165" t="str">
        <f t="shared" si="24"/>
        <v xml:space="preserve">players["nolbear"][1]++; players["BeerMelancon"][2]++; </v>
      </c>
      <c r="Q165" t="str">
        <f t="shared" si="25"/>
        <v>players["nolbear"][3] = players["nolbear"][3] + 3;</v>
      </c>
      <c r="R165" t="str">
        <f t="shared" si="26"/>
        <v>players["BeerMelancon"][3] = players["BeerMelancon"][3] + 0;</v>
      </c>
      <c r="S165" t="str">
        <f t="shared" si="27"/>
        <v>players["nolbear"][4] = players["nolbear"][4] + 0;</v>
      </c>
      <c r="T165" t="str">
        <f t="shared" si="28"/>
        <v>players["BeerMelancon"][4] = players["BeerMelancon"][4] + 3;</v>
      </c>
      <c r="U165" t="str">
        <f t="shared" si="16"/>
        <v>// MSL Summer Split '21 Group Stage</v>
      </c>
    </row>
    <row r="166" spans="1:21" x14ac:dyDescent="0.25">
      <c r="A166" s="2">
        <v>44374</v>
      </c>
      <c r="B166">
        <f t="shared" si="29"/>
        <v>200</v>
      </c>
      <c r="C166" t="s">
        <v>36</v>
      </c>
      <c r="D166" t="s">
        <v>245</v>
      </c>
      <c r="E166" s="7" t="s">
        <v>44</v>
      </c>
      <c r="F166" t="s">
        <v>298</v>
      </c>
      <c r="G166" t="s">
        <v>12</v>
      </c>
      <c r="H166" t="str">
        <f t="shared" si="17"/>
        <v>whr.CreateGame(players["Luso"][0], players["NukeTheWales"][0], WHResult.Player1Win, 200);</v>
      </c>
      <c r="I166" t="str">
        <f t="shared" si="18"/>
        <v>whr.CreateGame(players["Luso"][0], players["NukeTheWales"][0], WHResult.Player2Win, 200);</v>
      </c>
      <c r="J166" t="str">
        <f t="shared" si="19"/>
        <v>whr.CreateGame(players["Luso"][0], players["NukeTheWales"][0], WHResult.Player1Win, 200);</v>
      </c>
      <c r="K166" t="str">
        <f t="shared" si="20"/>
        <v/>
      </c>
      <c r="L166" t="str">
        <f t="shared" si="21"/>
        <v>whr.CreateGame(players["Luso"][0], players["NukeTheWales"][0], WHResult.Player1Win, 200);</v>
      </c>
      <c r="M166" t="str">
        <f t="shared" si="22"/>
        <v/>
      </c>
      <c r="N166" t="str">
        <f t="shared" si="23"/>
        <v/>
      </c>
      <c r="O166" t="str">
        <f t="shared" si="15"/>
        <v>// MSL Summer Split '21 Group Stage</v>
      </c>
      <c r="P166" t="str">
        <f t="shared" si="24"/>
        <v xml:space="preserve">players["Luso"][1]++; players["NukeTheWales"][2]++; </v>
      </c>
      <c r="Q166" t="str">
        <f t="shared" si="25"/>
        <v>players["Luso"][3] = players["Luso"][3] + 3;</v>
      </c>
      <c r="R166" t="str">
        <f t="shared" si="26"/>
        <v>players["NukeTheWales"][3] = players["NukeTheWales"][3] + 1;</v>
      </c>
      <c r="S166" t="str">
        <f t="shared" si="27"/>
        <v>players["Luso"][4] = players["Luso"][4] + 1;</v>
      </c>
      <c r="T166" t="str">
        <f t="shared" si="28"/>
        <v>players["NukeTheWales"][4] = players["NukeTheWales"][4] + 3;</v>
      </c>
      <c r="U166" t="str">
        <f t="shared" si="16"/>
        <v>// MSL Summer Split '21 Group Stage</v>
      </c>
    </row>
    <row r="167" spans="1:21" x14ac:dyDescent="0.25">
      <c r="A167" s="2">
        <v>44376</v>
      </c>
      <c r="B167">
        <f t="shared" si="29"/>
        <v>202</v>
      </c>
      <c r="C167" t="s">
        <v>244</v>
      </c>
      <c r="D167" t="s">
        <v>247</v>
      </c>
      <c r="E167" s="7" t="s">
        <v>43</v>
      </c>
      <c r="F167" t="s">
        <v>298</v>
      </c>
      <c r="G167" t="s">
        <v>12</v>
      </c>
      <c r="H167" t="str">
        <f t="shared" si="17"/>
        <v>whr.CreateGame(players["Teke"][0], players["Gucky"][0], WHResult.Player1Win, 202);</v>
      </c>
      <c r="I167" t="str">
        <f t="shared" si="18"/>
        <v>whr.CreateGame(players["Teke"][0], players["Gucky"][0], WHResult.Player2Win, 202);</v>
      </c>
      <c r="J167" t="str">
        <f t="shared" si="19"/>
        <v>whr.CreateGame(players["Teke"][0], players["Gucky"][0], WHResult.Player1Win, 202);</v>
      </c>
      <c r="K167" t="str">
        <f t="shared" si="20"/>
        <v>whr.CreateGame(players["Teke"][0], players["Gucky"][0], WHResult.Player2Win, 202);</v>
      </c>
      <c r="L167" t="str">
        <f t="shared" si="21"/>
        <v>whr.CreateGame(players["Teke"][0], players["Gucky"][0], WHResult.Player1Win, 202);</v>
      </c>
      <c r="M167" t="str">
        <f t="shared" si="22"/>
        <v/>
      </c>
      <c r="N167" t="str">
        <f t="shared" si="23"/>
        <v/>
      </c>
      <c r="O167" t="str">
        <f t="shared" si="15"/>
        <v>// MSL Summer Split '21 Group Stage</v>
      </c>
      <c r="P167" t="str">
        <f t="shared" si="24"/>
        <v xml:space="preserve">players["Teke"][1]++; players["Gucky"][2]++; </v>
      </c>
      <c r="Q167" t="str">
        <f t="shared" si="25"/>
        <v>players["Teke"][3] = players["Teke"][3] + 3;</v>
      </c>
      <c r="R167" t="str">
        <f t="shared" si="26"/>
        <v>players["Gucky"][3] = players["Gucky"][3] + 2;</v>
      </c>
      <c r="S167" t="str">
        <f t="shared" si="27"/>
        <v>players["Teke"][4] = players["Teke"][4] + 2;</v>
      </c>
      <c r="T167" t="str">
        <f t="shared" si="28"/>
        <v>players["Gucky"][4] = players["Gucky"][4] + 3;</v>
      </c>
      <c r="U167" t="str">
        <f t="shared" si="16"/>
        <v>// MSL Summer Split '21 Group Stage</v>
      </c>
    </row>
    <row r="168" spans="1:21" x14ac:dyDescent="0.25">
      <c r="A168" s="2">
        <v>44377</v>
      </c>
      <c r="B168">
        <f t="shared" si="29"/>
        <v>203</v>
      </c>
      <c r="C168" t="s">
        <v>245</v>
      </c>
      <c r="D168" t="s">
        <v>241</v>
      </c>
      <c r="E168" s="7" t="s">
        <v>41</v>
      </c>
      <c r="F168" t="s">
        <v>298</v>
      </c>
      <c r="G168" t="s">
        <v>235</v>
      </c>
      <c r="H168" t="str">
        <f t="shared" si="17"/>
        <v>whr.CreateGame(players["NukeTheWales"][0], players["RolePlayingGrandma"][0], WHResult.Player1Win, 203);</v>
      </c>
      <c r="I168" t="str">
        <f t="shared" si="18"/>
        <v/>
      </c>
      <c r="J168" t="str">
        <f t="shared" si="19"/>
        <v>whr.CreateGame(players["NukeTheWales"][0], players["RolePlayingGrandma"][0], WHResult.Player1Win, 203);</v>
      </c>
      <c r="K168" t="str">
        <f t="shared" si="20"/>
        <v/>
      </c>
      <c r="L168" t="str">
        <f t="shared" si="21"/>
        <v>whr.CreateGame(players["NukeTheWales"][0], players["RolePlayingGrandma"][0], WHResult.Player1Win, 203);</v>
      </c>
      <c r="M168" t="str">
        <f t="shared" si="22"/>
        <v/>
      </c>
      <c r="N168" t="str">
        <f t="shared" si="23"/>
        <v/>
      </c>
      <c r="O168" t="str">
        <f t="shared" si="15"/>
        <v>// MSL Summer Split '21 Lower Bracket Quarterfinals</v>
      </c>
      <c r="P168" t="str">
        <f t="shared" si="24"/>
        <v xml:space="preserve">players["NukeTheWales"][1]++; players["RolePlayingGrandma"][2]++; </v>
      </c>
      <c r="Q168" t="str">
        <f t="shared" si="25"/>
        <v>players["NukeTheWales"][3] = players["NukeTheWales"][3] + 3;</v>
      </c>
      <c r="R168" t="str">
        <f t="shared" si="26"/>
        <v>players["RolePlayingGrandma"][3] = players["RolePlayingGrandma"][3] + 0;</v>
      </c>
      <c r="S168" t="str">
        <f t="shared" si="27"/>
        <v>players["NukeTheWales"][4] = players["NukeTheWales"][4] + 0;</v>
      </c>
      <c r="T168" t="str">
        <f t="shared" si="28"/>
        <v>players["RolePlayingGrandma"][4] = players["RolePlayingGrandma"][4] + 3;</v>
      </c>
      <c r="U168" t="str">
        <f t="shared" si="16"/>
        <v>// MSL Summer Split '21 Lower Bracket Quarterfinals</v>
      </c>
    </row>
    <row r="169" spans="1:21" x14ac:dyDescent="0.25">
      <c r="A169" s="2">
        <v>44378</v>
      </c>
      <c r="B169">
        <f t="shared" si="29"/>
        <v>204</v>
      </c>
      <c r="C169" t="s">
        <v>93</v>
      </c>
      <c r="D169" t="s">
        <v>71</v>
      </c>
      <c r="E169" s="7" t="s">
        <v>43</v>
      </c>
      <c r="F169" t="s">
        <v>298</v>
      </c>
      <c r="G169" t="s">
        <v>309</v>
      </c>
      <c r="H169" t="str">
        <f t="shared" si="17"/>
        <v>whr.CreateGame(players["Pied"][0], players["Slosh"][0], WHResult.Player1Win, 204);</v>
      </c>
      <c r="I169" t="str">
        <f t="shared" si="18"/>
        <v>whr.CreateGame(players["Pied"][0], players["Slosh"][0], WHResult.Player2Win, 204);</v>
      </c>
      <c r="J169" t="str">
        <f t="shared" si="19"/>
        <v>whr.CreateGame(players["Pied"][0], players["Slosh"][0], WHResult.Player1Win, 204);</v>
      </c>
      <c r="K169" t="str">
        <f t="shared" si="20"/>
        <v>whr.CreateGame(players["Pied"][0], players["Slosh"][0], WHResult.Player2Win, 204);</v>
      </c>
      <c r="L169" t="str">
        <f t="shared" si="21"/>
        <v>whr.CreateGame(players["Pied"][0], players["Slosh"][0], WHResult.Player1Win, 204);</v>
      </c>
      <c r="M169" t="str">
        <f t="shared" si="22"/>
        <v/>
      </c>
      <c r="N169" t="str">
        <f t="shared" si="23"/>
        <v/>
      </c>
      <c r="O169" t="str">
        <f t="shared" si="15"/>
        <v>// MSL Summer Split '21 Upper Bracket Semifinals</v>
      </c>
      <c r="P169" t="str">
        <f t="shared" si="24"/>
        <v xml:space="preserve">players["Pied"][1]++; players["Slosh"][2]++; </v>
      </c>
      <c r="Q169" t="str">
        <f t="shared" si="25"/>
        <v>players["Pied"][3] = players["Pied"][3] + 3;</v>
      </c>
      <c r="R169" t="str">
        <f t="shared" si="26"/>
        <v>players["Slosh"][3] = players["Slosh"][3] + 2;</v>
      </c>
      <c r="S169" t="str">
        <f t="shared" si="27"/>
        <v>players["Pied"][4] = players["Pied"][4] + 2;</v>
      </c>
      <c r="T169" t="str">
        <f t="shared" si="28"/>
        <v>players["Slosh"][4] = players["Slosh"][4] + 3;</v>
      </c>
      <c r="U169" t="str">
        <f t="shared" si="16"/>
        <v>// MSL Summer Split '21 Upper Bracket Semifinals</v>
      </c>
    </row>
    <row r="170" spans="1:21" x14ac:dyDescent="0.25">
      <c r="A170" s="2">
        <v>44378</v>
      </c>
      <c r="B170">
        <f t="shared" si="29"/>
        <v>204</v>
      </c>
      <c r="C170" t="s">
        <v>70</v>
      </c>
      <c r="D170" t="s">
        <v>36</v>
      </c>
      <c r="E170" s="7" t="s">
        <v>43</v>
      </c>
      <c r="F170" t="s">
        <v>298</v>
      </c>
      <c r="G170" t="s">
        <v>309</v>
      </c>
      <c r="H170" t="str">
        <f t="shared" si="17"/>
        <v>whr.CreateGame(players["Agent A"][0], players["Luso"][0], WHResult.Player1Win, 204);</v>
      </c>
      <c r="I170" t="str">
        <f t="shared" si="18"/>
        <v>whr.CreateGame(players["Agent A"][0], players["Luso"][0], WHResult.Player2Win, 204);</v>
      </c>
      <c r="J170" t="str">
        <f t="shared" si="19"/>
        <v>whr.CreateGame(players["Agent A"][0], players["Luso"][0], WHResult.Player1Win, 204);</v>
      </c>
      <c r="K170" t="str">
        <f t="shared" si="20"/>
        <v>whr.CreateGame(players["Agent A"][0], players["Luso"][0], WHResult.Player2Win, 204);</v>
      </c>
      <c r="L170" t="str">
        <f t="shared" si="21"/>
        <v>whr.CreateGame(players["Agent A"][0], players["Luso"][0], WHResult.Player1Win, 204);</v>
      </c>
      <c r="M170" t="str">
        <f t="shared" si="22"/>
        <v/>
      </c>
      <c r="N170" t="str">
        <f t="shared" si="23"/>
        <v/>
      </c>
      <c r="O170" t="str">
        <f t="shared" si="15"/>
        <v>// MSL Summer Split '21 Upper Bracket Semifinals</v>
      </c>
      <c r="P170" t="str">
        <f t="shared" si="24"/>
        <v xml:space="preserve">players["Agent A"][1]++; players["Luso"][2]++; </v>
      </c>
      <c r="Q170" t="str">
        <f t="shared" si="25"/>
        <v>players["Agent A"][3] = players["Agent A"][3] + 3;</v>
      </c>
      <c r="R170" t="str">
        <f t="shared" si="26"/>
        <v>players["Luso"][3] = players["Luso"][3] + 2;</v>
      </c>
      <c r="S170" t="str">
        <f t="shared" si="27"/>
        <v>players["Agent A"][4] = players["Agent A"][4] + 2;</v>
      </c>
      <c r="T170" t="str">
        <f t="shared" si="28"/>
        <v>players["Luso"][4] = players["Luso"][4] + 3;</v>
      </c>
      <c r="U170" t="str">
        <f t="shared" si="16"/>
        <v>// MSL Summer Split '21 Upper Bracket Semifinals</v>
      </c>
    </row>
    <row r="171" spans="1:21" x14ac:dyDescent="0.25">
      <c r="A171" s="2">
        <v>44378</v>
      </c>
      <c r="B171">
        <f t="shared" si="29"/>
        <v>204</v>
      </c>
      <c r="C171" t="s">
        <v>247</v>
      </c>
      <c r="D171" t="s">
        <v>290</v>
      </c>
      <c r="E171" s="7" t="s">
        <v>43</v>
      </c>
      <c r="F171" t="s">
        <v>310</v>
      </c>
      <c r="H171" t="str">
        <f t="shared" si="17"/>
        <v>whr.CreateGame(players["Gucky"][0], players["Poolboi"][0], WHResult.Player1Win, 204);</v>
      </c>
      <c r="I171" t="str">
        <f t="shared" si="18"/>
        <v>whr.CreateGame(players["Gucky"][0], players["Poolboi"][0], WHResult.Player2Win, 204);</v>
      </c>
      <c r="J171" t="str">
        <f t="shared" si="19"/>
        <v>whr.CreateGame(players["Gucky"][0], players["Poolboi"][0], WHResult.Player1Win, 204);</v>
      </c>
      <c r="K171" t="str">
        <f t="shared" si="20"/>
        <v>whr.CreateGame(players["Gucky"][0], players["Poolboi"][0], WHResult.Player2Win, 204);</v>
      </c>
      <c r="L171" t="str">
        <f t="shared" si="21"/>
        <v>whr.CreateGame(players["Gucky"][0], players["Poolboi"][0], WHResult.Player1Win, 204);</v>
      </c>
      <c r="M171" t="str">
        <f t="shared" si="22"/>
        <v/>
      </c>
      <c r="N171" t="str">
        <f t="shared" si="23"/>
        <v/>
      </c>
      <c r="O171" t="str">
        <f t="shared" si="15"/>
        <v xml:space="preserve">// MSL Summer Gauntlet '21 </v>
      </c>
      <c r="P171" t="str">
        <f t="shared" si="24"/>
        <v xml:space="preserve">players["Gucky"][1]++; players["Poolboi"][2]++; </v>
      </c>
      <c r="Q171" t="str">
        <f t="shared" si="25"/>
        <v>players["Gucky"][3] = players["Gucky"][3] + 3;</v>
      </c>
      <c r="R171" t="str">
        <f t="shared" si="26"/>
        <v>players["Poolboi"][3] = players["Poolboi"][3] + 2;</v>
      </c>
      <c r="S171" t="str">
        <f t="shared" si="27"/>
        <v>players["Gucky"][4] = players["Gucky"][4] + 2;</v>
      </c>
      <c r="T171" t="str">
        <f t="shared" si="28"/>
        <v>players["Poolboi"][4] = players["Poolboi"][4] + 3;</v>
      </c>
      <c r="U171" t="str">
        <f t="shared" si="16"/>
        <v xml:space="preserve">// MSL Summer Gauntlet '21 </v>
      </c>
    </row>
    <row r="172" spans="1:21" x14ac:dyDescent="0.25">
      <c r="A172" s="2">
        <v>44378</v>
      </c>
      <c r="B172">
        <f t="shared" si="29"/>
        <v>204</v>
      </c>
      <c r="C172" t="s">
        <v>242</v>
      </c>
      <c r="D172" t="s">
        <v>289</v>
      </c>
      <c r="E172" s="7" t="s">
        <v>41</v>
      </c>
      <c r="F172" t="s">
        <v>298</v>
      </c>
      <c r="G172" t="s">
        <v>235</v>
      </c>
      <c r="H172" t="str">
        <f t="shared" si="17"/>
        <v>whr.CreateGame(players["Mylo Grams"][0], players["SweetieMan"][0], WHResult.Player1Win, 204);</v>
      </c>
      <c r="I172" t="str">
        <f t="shared" si="18"/>
        <v/>
      </c>
      <c r="J172" t="str">
        <f t="shared" si="19"/>
        <v>whr.CreateGame(players["Mylo Grams"][0], players["SweetieMan"][0], WHResult.Player1Win, 204);</v>
      </c>
      <c r="K172" t="str">
        <f t="shared" si="20"/>
        <v/>
      </c>
      <c r="L172" t="str">
        <f t="shared" si="21"/>
        <v>whr.CreateGame(players["Mylo Grams"][0], players["SweetieMan"][0], WHResult.Player1Win, 204);</v>
      </c>
      <c r="M172" t="str">
        <f t="shared" si="22"/>
        <v/>
      </c>
      <c r="N172" t="str">
        <f t="shared" si="23"/>
        <v/>
      </c>
      <c r="O172" t="str">
        <f t="shared" si="15"/>
        <v>// MSL Summer Split '21 Lower Bracket Quarterfinals</v>
      </c>
      <c r="P172" t="str">
        <f t="shared" si="24"/>
        <v xml:space="preserve">players["Mylo Grams"][1]++; players["SweetieMan"][2]++; </v>
      </c>
      <c r="Q172" t="str">
        <f t="shared" si="25"/>
        <v>players["Mylo Grams"][3] = players["Mylo Grams"][3] + 3;</v>
      </c>
      <c r="R172" t="str">
        <f t="shared" si="26"/>
        <v>players["SweetieMan"][3] = players["SweetieMan"][3] + 0;</v>
      </c>
      <c r="S172" t="str">
        <f t="shared" si="27"/>
        <v>players["Mylo Grams"][4] = players["Mylo Grams"][4] + 0;</v>
      </c>
      <c r="T172" t="str">
        <f t="shared" si="28"/>
        <v>players["SweetieMan"][4] = players["SweetieMan"][4] + 3;</v>
      </c>
      <c r="U172" t="str">
        <f t="shared" si="16"/>
        <v>// MSL Summer Split '21 Lower Bracket Quarterfinals</v>
      </c>
    </row>
    <row r="173" spans="1:21" x14ac:dyDescent="0.25">
      <c r="A173" s="2">
        <v>44379</v>
      </c>
      <c r="B173">
        <f t="shared" si="29"/>
        <v>205</v>
      </c>
      <c r="C173" t="s">
        <v>79</v>
      </c>
      <c r="D173" t="s">
        <v>36</v>
      </c>
      <c r="E173" s="7" t="s">
        <v>44</v>
      </c>
      <c r="F173" t="s">
        <v>298</v>
      </c>
      <c r="G173" t="s">
        <v>235</v>
      </c>
      <c r="H173" t="str">
        <f t="shared" si="17"/>
        <v>whr.CreateGame(players["XanderG"][0], players["Luso"][0], WHResult.Player1Win, 205);</v>
      </c>
      <c r="I173" t="str">
        <f t="shared" si="18"/>
        <v>whr.CreateGame(players["XanderG"][0], players["Luso"][0], WHResult.Player2Win, 205);</v>
      </c>
      <c r="J173" t="str">
        <f t="shared" si="19"/>
        <v>whr.CreateGame(players["XanderG"][0], players["Luso"][0], WHResult.Player1Win, 205);</v>
      </c>
      <c r="K173" t="str">
        <f t="shared" si="20"/>
        <v/>
      </c>
      <c r="L173" t="str">
        <f t="shared" si="21"/>
        <v>whr.CreateGame(players["XanderG"][0], players["Luso"][0], WHResult.Player1Win, 205);</v>
      </c>
      <c r="M173" t="str">
        <f t="shared" si="22"/>
        <v/>
      </c>
      <c r="N173" t="str">
        <f t="shared" si="23"/>
        <v/>
      </c>
      <c r="O173" t="str">
        <f t="shared" si="15"/>
        <v>// MSL Summer Split '21 Lower Bracket Quarterfinals</v>
      </c>
      <c r="P173" t="str">
        <f t="shared" si="24"/>
        <v xml:space="preserve">players["XanderG"][1]++; players["Luso"][2]++; </v>
      </c>
      <c r="Q173" t="str">
        <f t="shared" si="25"/>
        <v>players["XanderG"][3] = players["XanderG"][3] + 3;</v>
      </c>
      <c r="R173" t="str">
        <f t="shared" si="26"/>
        <v>players["Luso"][3] = players["Luso"][3] + 1;</v>
      </c>
      <c r="S173" t="str">
        <f t="shared" si="27"/>
        <v>players["XanderG"][4] = players["XanderG"][4] + 1;</v>
      </c>
      <c r="T173" t="str">
        <f t="shared" si="28"/>
        <v>players["Luso"][4] = players["Luso"][4] + 3;</v>
      </c>
      <c r="U173" t="str">
        <f t="shared" si="16"/>
        <v>// MSL Summer Split '21 Lower Bracket Quarterfinals</v>
      </c>
    </row>
    <row r="174" spans="1:21" x14ac:dyDescent="0.25">
      <c r="A174" s="2">
        <v>44384</v>
      </c>
      <c r="B174">
        <f t="shared" si="29"/>
        <v>210</v>
      </c>
      <c r="C174" t="s">
        <v>71</v>
      </c>
      <c r="D174" t="s">
        <v>244</v>
      </c>
      <c r="E174" s="7" t="s">
        <v>41</v>
      </c>
      <c r="F174" t="s">
        <v>298</v>
      </c>
      <c r="G174" t="s">
        <v>235</v>
      </c>
      <c r="H174" t="str">
        <f t="shared" si="17"/>
        <v>whr.CreateGame(players["Slosh"][0], players["Teke"][0], WHResult.Player1Win, 210);</v>
      </c>
      <c r="I174" t="str">
        <f t="shared" si="18"/>
        <v/>
      </c>
      <c r="J174" t="str">
        <f t="shared" si="19"/>
        <v>whr.CreateGame(players["Slosh"][0], players["Teke"][0], WHResult.Player1Win, 210);</v>
      </c>
      <c r="K174" t="str">
        <f t="shared" si="20"/>
        <v/>
      </c>
      <c r="L174" t="str">
        <f t="shared" si="21"/>
        <v>whr.CreateGame(players["Slosh"][0], players["Teke"][0], WHResult.Player1Win, 210);</v>
      </c>
      <c r="M174" t="str">
        <f t="shared" si="22"/>
        <v/>
      </c>
      <c r="N174" t="str">
        <f t="shared" si="23"/>
        <v/>
      </c>
      <c r="O174" t="str">
        <f t="shared" si="15"/>
        <v>// MSL Summer Split '21 Lower Bracket Quarterfinals</v>
      </c>
      <c r="P174" t="str">
        <f t="shared" si="24"/>
        <v xml:space="preserve">players["Slosh"][1]++; players["Teke"][2]++; </v>
      </c>
      <c r="Q174" t="str">
        <f t="shared" si="25"/>
        <v>players["Slosh"][3] = players["Slosh"][3] + 3;</v>
      </c>
      <c r="R174" t="str">
        <f t="shared" si="26"/>
        <v>players["Teke"][3] = players["Teke"][3] + 0;</v>
      </c>
      <c r="S174" t="str">
        <f t="shared" si="27"/>
        <v>players["Slosh"][4] = players["Slosh"][4] + 0;</v>
      </c>
      <c r="T174" t="str">
        <f t="shared" si="28"/>
        <v>players["Teke"][4] = players["Teke"][4] + 3;</v>
      </c>
      <c r="U174" t="str">
        <f t="shared" si="16"/>
        <v>// MSL Summer Split '21 Lower Bracket Quarterfinals</v>
      </c>
    </row>
    <row r="175" spans="1:21" x14ac:dyDescent="0.25">
      <c r="A175" s="2">
        <v>44385</v>
      </c>
      <c r="B175">
        <f t="shared" si="29"/>
        <v>211</v>
      </c>
      <c r="C175" t="s">
        <v>302</v>
      </c>
      <c r="D175" t="s">
        <v>289</v>
      </c>
      <c r="E175" s="7" t="s">
        <v>41</v>
      </c>
      <c r="F175" t="s">
        <v>310</v>
      </c>
      <c r="H175" t="str">
        <f t="shared" si="17"/>
        <v>whr.CreateGame(players["BeerMelancon"][0], players["SweetieMan"][0], WHResult.Player1Win, 211);</v>
      </c>
      <c r="I175" t="str">
        <f t="shared" si="18"/>
        <v/>
      </c>
      <c r="J175" t="str">
        <f t="shared" si="19"/>
        <v>whr.CreateGame(players["BeerMelancon"][0], players["SweetieMan"][0], WHResult.Player1Win, 211);</v>
      </c>
      <c r="K175" t="str">
        <f t="shared" si="20"/>
        <v/>
      </c>
      <c r="L175" t="str">
        <f t="shared" si="21"/>
        <v>whr.CreateGame(players["BeerMelancon"][0], players["SweetieMan"][0], WHResult.Player1Win, 211);</v>
      </c>
      <c r="M175" t="str">
        <f t="shared" si="22"/>
        <v/>
      </c>
      <c r="N175" t="str">
        <f t="shared" si="23"/>
        <v/>
      </c>
      <c r="O175" t="str">
        <f t="shared" si="15"/>
        <v xml:space="preserve">// MSL Summer Gauntlet '21 </v>
      </c>
      <c r="P175" t="str">
        <f t="shared" si="24"/>
        <v xml:space="preserve">players["BeerMelancon"][1]++; players["SweetieMan"][2]++; </v>
      </c>
      <c r="Q175" t="str">
        <f t="shared" si="25"/>
        <v>players["BeerMelancon"][3] = players["BeerMelancon"][3] + 3;</v>
      </c>
      <c r="R175" t="str">
        <f t="shared" si="26"/>
        <v>players["SweetieMan"][3] = players["SweetieMan"][3] + 0;</v>
      </c>
      <c r="S175" t="str">
        <f t="shared" si="27"/>
        <v>players["BeerMelancon"][4] = players["BeerMelancon"][4] + 0;</v>
      </c>
      <c r="T175" t="str">
        <f t="shared" si="28"/>
        <v>players["SweetieMan"][4] = players["SweetieMan"][4] + 3;</v>
      </c>
      <c r="U175" t="str">
        <f t="shared" si="16"/>
        <v xml:space="preserve">// MSL Summer Gauntlet '21 </v>
      </c>
    </row>
    <row r="176" spans="1:21" x14ac:dyDescent="0.25">
      <c r="A176" s="2">
        <v>44385</v>
      </c>
      <c r="B176">
        <f t="shared" si="29"/>
        <v>211</v>
      </c>
      <c r="C176" t="s">
        <v>79</v>
      </c>
      <c r="D176" t="s">
        <v>245</v>
      </c>
      <c r="E176" s="7" t="s">
        <v>41</v>
      </c>
      <c r="F176" t="s">
        <v>298</v>
      </c>
      <c r="G176" t="s">
        <v>237</v>
      </c>
      <c r="H176" t="str">
        <f t="shared" si="17"/>
        <v>whr.CreateGame(players["XanderG"][0], players["NukeTheWales"][0], WHResult.Player1Win, 211);</v>
      </c>
      <c r="I176" t="str">
        <f t="shared" si="18"/>
        <v/>
      </c>
      <c r="J176" t="str">
        <f t="shared" si="19"/>
        <v>whr.CreateGame(players["XanderG"][0], players["NukeTheWales"][0], WHResult.Player1Win, 211);</v>
      </c>
      <c r="K176" t="str">
        <f t="shared" si="20"/>
        <v/>
      </c>
      <c r="L176" t="str">
        <f t="shared" si="21"/>
        <v>whr.CreateGame(players["XanderG"][0], players["NukeTheWales"][0], WHResult.Player1Win, 211);</v>
      </c>
      <c r="M176" t="str">
        <f t="shared" si="22"/>
        <v/>
      </c>
      <c r="N176" t="str">
        <f t="shared" si="23"/>
        <v/>
      </c>
      <c r="O176" t="str">
        <f t="shared" ref="O176:O177" si="30">_xlfn.CONCAT("// ",$F176, " ", $G176)</f>
        <v>// MSL Summer Split '21 Lower Bracket Semifinals</v>
      </c>
      <c r="P176" t="str">
        <f t="shared" si="24"/>
        <v xml:space="preserve">players["XanderG"][1]++; players["NukeTheWales"][2]++; </v>
      </c>
      <c r="Q176" t="str">
        <f t="shared" si="25"/>
        <v>players["XanderG"][3] = players["XanderG"][3] + 3;</v>
      </c>
      <c r="R176" t="str">
        <f t="shared" si="26"/>
        <v>players["NukeTheWales"][3] = players["NukeTheWales"][3] + 0;</v>
      </c>
      <c r="S176" t="str">
        <f t="shared" si="27"/>
        <v>players["XanderG"][4] = players["XanderG"][4] + 0;</v>
      </c>
      <c r="T176" t="str">
        <f t="shared" si="28"/>
        <v>players["NukeTheWales"][4] = players["NukeTheWales"][4] + 3;</v>
      </c>
      <c r="U176" t="str">
        <f t="shared" ref="U176:U177" si="31">O176</f>
        <v>// MSL Summer Split '21 Lower Bracket Semifinals</v>
      </c>
    </row>
    <row r="177" spans="1:21" x14ac:dyDescent="0.25">
      <c r="A177" s="2">
        <v>44386</v>
      </c>
      <c r="B177">
        <f t="shared" si="29"/>
        <v>212</v>
      </c>
      <c r="C177" t="s">
        <v>242</v>
      </c>
      <c r="D177" t="s">
        <v>71</v>
      </c>
      <c r="E177" s="7" t="s">
        <v>43</v>
      </c>
      <c r="F177" t="s">
        <v>298</v>
      </c>
      <c r="G177" t="s">
        <v>237</v>
      </c>
      <c r="H177" t="str">
        <f t="shared" si="17"/>
        <v>whr.CreateGame(players["Mylo Grams"][0], players["Slosh"][0], WHResult.Player1Win, 212);</v>
      </c>
      <c r="I177" t="str">
        <f t="shared" si="18"/>
        <v>whr.CreateGame(players["Mylo Grams"][0], players["Slosh"][0], WHResult.Player2Win, 212);</v>
      </c>
      <c r="J177" t="str">
        <f t="shared" si="19"/>
        <v>whr.CreateGame(players["Mylo Grams"][0], players["Slosh"][0], WHResult.Player1Win, 212);</v>
      </c>
      <c r="K177" t="str">
        <f t="shared" si="20"/>
        <v>whr.CreateGame(players["Mylo Grams"][0], players["Slosh"][0], WHResult.Player2Win, 212);</v>
      </c>
      <c r="L177" t="str">
        <f t="shared" si="21"/>
        <v>whr.CreateGame(players["Mylo Grams"][0], players["Slosh"][0], WHResult.Player1Win, 212);</v>
      </c>
      <c r="M177" t="str">
        <f t="shared" si="22"/>
        <v/>
      </c>
      <c r="N177" t="str">
        <f t="shared" si="23"/>
        <v/>
      </c>
      <c r="O177" t="str">
        <f t="shared" si="30"/>
        <v>// MSL Summer Split '21 Lower Bracket Semifinals</v>
      </c>
      <c r="P177" t="str">
        <f t="shared" si="24"/>
        <v xml:space="preserve">players["Mylo Grams"][1]++; players["Slosh"][2]++; </v>
      </c>
      <c r="Q177" t="str">
        <f t="shared" si="25"/>
        <v>players["Mylo Grams"][3] = players["Mylo Grams"][3] + 3;</v>
      </c>
      <c r="R177" t="str">
        <f t="shared" si="26"/>
        <v>players["Slosh"][3] = players["Slosh"][3] + 2;</v>
      </c>
      <c r="S177" t="str">
        <f t="shared" si="27"/>
        <v>players["Mylo Grams"][4] = players["Mylo Grams"][4] + 2;</v>
      </c>
      <c r="T177" t="str">
        <f t="shared" si="28"/>
        <v>players["Slosh"][4] = players["Slosh"][4] + 3;</v>
      </c>
      <c r="U177" t="str">
        <f t="shared" si="31"/>
        <v>// MSL Summer Split '21 Lower Bracket Semifinals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F12" sqref="F1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248</v>
      </c>
      <c r="N1" t="s">
        <v>173</v>
      </c>
      <c r="O1" t="s">
        <v>177</v>
      </c>
      <c r="P1" t="s">
        <v>249</v>
      </c>
    </row>
    <row r="2" spans="1:17" x14ac:dyDescent="0.25">
      <c r="A2">
        <v>0.50721916872098405</v>
      </c>
      <c r="B2">
        <f t="shared" ref="B2:B17" si="0">1-A2</f>
        <v>0.49278083127901595</v>
      </c>
      <c r="C2" t="s">
        <v>304</v>
      </c>
      <c r="D2" s="12">
        <f t="shared" ref="D2:D17" si="1">A2*A2*A2</f>
        <v>0.13049292737333432</v>
      </c>
      <c r="E2" s="12">
        <f>A2*A2*A2*B2*3</f>
        <v>0.19291323968119184</v>
      </c>
      <c r="F2" s="12">
        <f>A2*A2*A2*B2*B2*6</f>
        <v>0.19012789322965151</v>
      </c>
      <c r="G2" s="12">
        <f>B2*B2*B2*A2*A2*6</f>
        <v>0.18471577387599541</v>
      </c>
      <c r="H2" s="12">
        <f>B2*B2*B2*A2*3</f>
        <v>0.18208674402209515</v>
      </c>
      <c r="I2" s="12">
        <f>B2*B2*B2</f>
        <v>0.11966342181773179</v>
      </c>
      <c r="J2" s="12">
        <f t="shared" ref="J2:J17" si="2">SUM(D2:I2)</f>
        <v>1</v>
      </c>
      <c r="M2" s="13">
        <f t="shared" ref="M2:M8" si="3">A2*A2</f>
        <v>0.25727128511800607</v>
      </c>
      <c r="N2" s="13">
        <f t="shared" ref="N2:N8" si="4">A2*B2*A2*2</f>
        <v>0.2535567154893435</v>
      </c>
      <c r="O2" s="13">
        <f t="shared" ref="O2:O8" si="5">B2*B2*A2*2</f>
        <v>0.24633905171661241</v>
      </c>
      <c r="P2" s="13">
        <f t="shared" ref="P2:P8" si="6">B2*B2</f>
        <v>0.242832947676038</v>
      </c>
      <c r="Q2" s="13">
        <f t="shared" ref="Q2:Q8" si="7">SUM(M2:P2)</f>
        <v>1</v>
      </c>
    </row>
    <row r="3" spans="1:17" x14ac:dyDescent="0.25">
      <c r="A3">
        <v>0.952487584665764</v>
      </c>
      <c r="B3">
        <f t="shared" si="0"/>
        <v>4.7512415334236002E-2</v>
      </c>
      <c r="C3" t="s">
        <v>305</v>
      </c>
      <c r="D3" s="12">
        <f>A3*A3*A3</f>
        <v>0.86412778689671021</v>
      </c>
      <c r="E3" s="12">
        <f>A3*A3*A3*B3*3</f>
        <v>0.12317039493867203</v>
      </c>
      <c r="F3" s="12">
        <f>A3*A3*A3*B3*B3*6</f>
        <v>1.1704245922416132E-2</v>
      </c>
      <c r="G3" s="12">
        <f>B3*B3*B3*A3*A3*6</f>
        <v>5.8383647450377277E-4</v>
      </c>
      <c r="H3" s="12">
        <f>B3*B3*B3*A3*3</f>
        <v>3.0647983443723623E-4</v>
      </c>
      <c r="I3" s="12">
        <f>B3*B3*B3</f>
        <v>1.0725593326054834E-4</v>
      </c>
      <c r="J3" s="12">
        <f t="shared" si="2"/>
        <v>0.99999999999999989</v>
      </c>
      <c r="M3" s="13">
        <f t="shared" si="3"/>
        <v>0.90723259894242092</v>
      </c>
      <c r="N3" s="13">
        <f t="shared" si="4"/>
        <v>8.6209624091421327E-2</v>
      </c>
      <c r="O3" s="13">
        <f t="shared" si="5"/>
        <v>4.3003473552647919E-3</v>
      </c>
      <c r="P3" s="13">
        <f t="shared" si="6"/>
        <v>2.2574296108929443E-3</v>
      </c>
      <c r="Q3" s="13">
        <f t="shared" si="7"/>
        <v>0.99999999999999989</v>
      </c>
    </row>
    <row r="4" spans="1:17" x14ac:dyDescent="0.25">
      <c r="A4">
        <v>0.53018784679792297</v>
      </c>
      <c r="B4">
        <f t="shared" si="0"/>
        <v>0.46981215320207703</v>
      </c>
      <c r="C4" t="s">
        <v>306</v>
      </c>
      <c r="D4" s="12">
        <f>A4*A4*A4</f>
        <v>0.14903535460864512</v>
      </c>
      <c r="E4" s="12">
        <f>A4*A4*A4*B4*3</f>
        <v>0.21005586255576797</v>
      </c>
      <c r="F4" s="12">
        <f>A4*A4*A4*B4*B4*6</f>
        <v>0.19737359416008982</v>
      </c>
      <c r="G4" s="12">
        <f>B4*B4*B4*A4*A4*6</f>
        <v>0.1748974704298106</v>
      </c>
      <c r="H4" s="12">
        <f>B4*B4*B4*A4*3</f>
        <v>0.16493915457144703</v>
      </c>
      <c r="I4" s="12">
        <f>B4*B4*B4</f>
        <v>0.10369856367423949</v>
      </c>
      <c r="J4" s="12">
        <f t="shared" si="2"/>
        <v>1</v>
      </c>
      <c r="M4" s="13">
        <f t="shared" si="3"/>
        <v>0.28109915289221782</v>
      </c>
      <c r="N4" s="13">
        <f t="shared" si="4"/>
        <v>0.26412759656714541</v>
      </c>
      <c r="O4" s="13">
        <f t="shared" si="5"/>
        <v>0.23404979124426484</v>
      </c>
      <c r="P4" s="13">
        <f t="shared" si="6"/>
        <v>0.22072345929637191</v>
      </c>
      <c r="Q4" s="13">
        <f t="shared" si="7"/>
        <v>1</v>
      </c>
    </row>
    <row r="5" spans="1:17" x14ac:dyDescent="0.25">
      <c r="A5">
        <v>0.84446446363563699</v>
      </c>
      <c r="B5">
        <f t="shared" si="0"/>
        <v>0.15553553636436301</v>
      </c>
      <c r="C5" t="s">
        <v>307</v>
      </c>
      <c r="D5" s="12">
        <f t="shared" si="1"/>
        <v>0.60220469282468148</v>
      </c>
      <c r="E5" s="12">
        <f t="shared" ref="E5:E17" si="8">A5*A5*A5*B5*3</f>
        <v>0.28099268969886992</v>
      </c>
      <c r="F5" s="12">
        <f t="shared" ref="F5:F17" si="9">A5*A5*A5*B5*B5*6</f>
        <v>8.7408697413557515E-2</v>
      </c>
      <c r="G5" s="12">
        <f t="shared" ref="G5:G17" si="10">B5*B5*B5*A5*A5*6</f>
        <v>1.6099148301158012E-2</v>
      </c>
      <c r="H5" s="12">
        <f t="shared" ref="H5:H17" si="11">B5*B5*B5*A5*3</f>
        <v>9.5321644630533258E-3</v>
      </c>
      <c r="I5" s="12">
        <f t="shared" ref="I5:I17" si="12">B5*B5*B5</f>
        <v>3.7626072986797266E-3</v>
      </c>
      <c r="J5" s="12">
        <f t="shared" si="2"/>
        <v>0.99999999999999989</v>
      </c>
      <c r="M5" s="13">
        <f t="shared" si="3"/>
        <v>0.71312023034342409</v>
      </c>
      <c r="N5" s="13">
        <f t="shared" si="4"/>
        <v>0.22183107503748511</v>
      </c>
      <c r="O5" s="13">
        <f t="shared" si="5"/>
        <v>4.0857391546940722E-2</v>
      </c>
      <c r="P5" s="13">
        <f t="shared" si="6"/>
        <v>2.4191303072150089E-2</v>
      </c>
      <c r="Q5" s="13">
        <f t="shared" si="7"/>
        <v>1</v>
      </c>
    </row>
    <row r="6" spans="1:17" x14ac:dyDescent="0.25">
      <c r="A6">
        <v>0.86676148811432496</v>
      </c>
      <c r="B6">
        <f t="shared" si="0"/>
        <v>0.13323851188567504</v>
      </c>
      <c r="C6" t="s">
        <v>308</v>
      </c>
      <c r="D6" s="12">
        <f t="shared" si="1"/>
        <v>0.65117665066941699</v>
      </c>
      <c r="E6" s="12">
        <f t="shared" si="8"/>
        <v>0.2602854237296735</v>
      </c>
      <c r="F6" s="12">
        <f t="shared" si="9"/>
        <v>6.9360085046548128E-2</v>
      </c>
      <c r="G6" s="12">
        <f t="shared" si="10"/>
        <v>1.0662027146557992E-2</v>
      </c>
      <c r="H6" s="12">
        <f t="shared" si="11"/>
        <v>6.1504965857179855E-3</v>
      </c>
      <c r="I6" s="12">
        <f t="shared" si="12"/>
        <v>2.3653168220854857E-3</v>
      </c>
      <c r="J6" s="12">
        <f t="shared" si="2"/>
        <v>1</v>
      </c>
      <c r="M6" s="13">
        <f t="shared" si="3"/>
        <v>0.75127547727815913</v>
      </c>
      <c r="N6" s="13">
        <f t="shared" si="4"/>
        <v>0.20019765321748437</v>
      </c>
      <c r="O6" s="13">
        <f t="shared" si="5"/>
        <v>3.0774368454847364E-2</v>
      </c>
      <c r="P6" s="13">
        <f t="shared" si="6"/>
        <v>1.7752501049509168E-2</v>
      </c>
      <c r="Q6" s="13">
        <f t="shared" si="7"/>
        <v>1</v>
      </c>
    </row>
    <row r="7" spans="1:17" x14ac:dyDescent="0.25">
      <c r="A7">
        <v>0.60751625632028206</v>
      </c>
      <c r="B7">
        <f t="shared" si="0"/>
        <v>0.39248374367971794</v>
      </c>
      <c r="C7" t="s">
        <v>303</v>
      </c>
      <c r="D7" s="12">
        <f t="shared" si="1"/>
        <v>0.22421967084643893</v>
      </c>
      <c r="E7" s="12">
        <f t="shared" si="8"/>
        <v>0.26400772746133339</v>
      </c>
      <c r="F7" s="12">
        <f t="shared" si="9"/>
        <v>0.20723748246879764</v>
      </c>
      <c r="G7" s="12">
        <f t="shared" si="10"/>
        <v>0.13388504769036602</v>
      </c>
      <c r="H7" s="12">
        <f t="shared" si="11"/>
        <v>0.11019050626011723</v>
      </c>
      <c r="I7" s="12">
        <f t="shared" si="12"/>
        <v>6.0459565272946859E-2</v>
      </c>
      <c r="J7" s="12">
        <f t="shared" si="2"/>
        <v>1.0000000000000002</v>
      </c>
      <c r="M7" s="13">
        <f t="shared" si="3"/>
        <v>0.36907600169341065</v>
      </c>
      <c r="N7" s="13">
        <f t="shared" si="4"/>
        <v>0.28971266169394344</v>
      </c>
      <c r="O7" s="13">
        <f t="shared" si="5"/>
        <v>0.18716784755979937</v>
      </c>
      <c r="P7" s="13">
        <f t="shared" si="6"/>
        <v>0.15404348905284654</v>
      </c>
      <c r="Q7" s="13">
        <f t="shared" si="7"/>
        <v>1</v>
      </c>
    </row>
    <row r="8" spans="1:17" x14ac:dyDescent="0.25">
      <c r="A8">
        <v>0.79725439831239497</v>
      </c>
      <c r="B8">
        <f t="shared" si="0"/>
        <v>0.20274560168760503</v>
      </c>
      <c r="C8" t="s">
        <v>271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250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251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252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253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254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255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256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257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258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260</v>
      </c>
      <c r="B1" s="5" t="s">
        <v>261</v>
      </c>
      <c r="C1" s="5" t="s">
        <v>262</v>
      </c>
      <c r="D1" s="16" t="s">
        <v>272</v>
      </c>
    </row>
    <row r="2" spans="1:4" x14ac:dyDescent="0.25">
      <c r="A2" s="14" t="s">
        <v>94</v>
      </c>
      <c r="B2" s="14">
        <v>1338</v>
      </c>
      <c r="C2" s="14" t="s">
        <v>263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265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265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265</v>
      </c>
      <c r="D5" s="17">
        <v>1</v>
      </c>
    </row>
    <row r="6" spans="1:4" x14ac:dyDescent="0.25">
      <c r="A6" t="s">
        <v>240</v>
      </c>
      <c r="B6">
        <v>1176</v>
      </c>
      <c r="C6" t="s">
        <v>265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266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264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265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266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267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267</v>
      </c>
      <c r="D12" s="17">
        <v>0.1066</v>
      </c>
    </row>
    <row r="13" spans="1:4" x14ac:dyDescent="0.25">
      <c r="A13" t="s">
        <v>241</v>
      </c>
      <c r="B13">
        <v>886</v>
      </c>
      <c r="C13" t="s">
        <v>268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267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268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269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270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2021-07-10T16:57:20Z</dcterms:modified>
</cp:coreProperties>
</file>